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mkutlak\Desktop\Nový priečinok (7)\"/>
    </mc:Choice>
  </mc:AlternateContent>
  <xr:revisionPtr revIDLastSave="0" documentId="13_ncr:1_{5342C759-C9DB-4925-94EC-078F25128493}" xr6:coauthVersionLast="47" xr6:coauthVersionMax="47" xr10:uidLastSave="{00000000-0000-0000-0000-000000000000}"/>
  <bookViews>
    <workbookView xWindow="-120" yWindow="-120" windowWidth="29040" windowHeight="15990" firstSheet="12" activeTab="16" xr2:uid="{00000000-000D-0000-FFFF-FFFF00000000}"/>
  </bookViews>
  <sheets>
    <sheet name="Rekapitulácia stavby" sheetId="1" r:id="rId1"/>
    <sheet name="1136-1-1 - SO 01.1 - Cykl..." sheetId="2" r:id="rId2"/>
    <sheet name="1136-1-2 - SO 01.2 - Cykl..." sheetId="3" r:id="rId3"/>
    <sheet name="1136-1-3-1 - SO 01.3 - Cy..." sheetId="4" r:id="rId4"/>
    <sheet name="1136-1-3-2 - SO 01.3.1 - ..." sheetId="5" r:id="rId5"/>
    <sheet name="1136-2-1 - SO 02.1 - Most..." sheetId="6" r:id="rId6"/>
    <sheet name="1136-2-2 - SO 02.2 - Most " sheetId="7" r:id="rId7"/>
    <sheet name="1136-2-3 - SO 02.3 - Most " sheetId="8" r:id="rId8"/>
    <sheet name="1136-2-4 - SO 02.4 - Most..." sheetId="9" r:id="rId9"/>
    <sheet name="1136-2-5 - SO 02.5 - Most..." sheetId="10" r:id="rId10"/>
    <sheet name="1136-2-6 - SO 02.6 - Rúro..." sheetId="11" r:id="rId11"/>
    <sheet name="1136-2-7-1 - SO 02.7 Ožďa..." sheetId="12" r:id="rId12"/>
    <sheet name="1136-2-7-2 - SO 02.7 Ožďa..." sheetId="13" r:id="rId13"/>
    <sheet name="1136-2-8 - SO 02.8 - Most..." sheetId="14" r:id="rId14"/>
    <sheet name="1136-2-9 - SO 02.9 - Most..." sheetId="15" r:id="rId15"/>
    <sheet name="1136-2-10 - SO 02.10 - Mo..." sheetId="16" r:id="rId16"/>
    <sheet name="1136-2-11 - SO 02.11 - Rú..." sheetId="17" r:id="rId17"/>
    <sheet name="1136-2-12 - SO 02.12 - Mo..." sheetId="18" r:id="rId18"/>
    <sheet name="1136-2-13 - SO 02.13 - No..." sheetId="19" r:id="rId19"/>
    <sheet name="1136-2-14 - SO 02.14 - Mo..." sheetId="20" r:id="rId20"/>
    <sheet name="1136-2-15 - SO 02.15 - Mo..." sheetId="21" r:id="rId21"/>
    <sheet name="1136-2-16 - SO 02.16 - Most" sheetId="22" r:id="rId22"/>
    <sheet name="1136-2-17 - SO 02.17 - Most" sheetId="23" r:id="rId23"/>
    <sheet name="1136-2-18 - SO 02.18 - Rú..." sheetId="24" r:id="rId24"/>
    <sheet name="1136-2-19 - SO 02.19 - Mo..." sheetId="25" r:id="rId25"/>
    <sheet name="1136-3-1 - SO 03 Oždiansk..." sheetId="26" r:id="rId26"/>
    <sheet name="1136-3-2 - SO 03 Oždiansk..." sheetId="27" r:id="rId27"/>
    <sheet name="1136-4-1 - SO 04.1 - Odpo..." sheetId="28" r:id="rId28"/>
    <sheet name="1136-4-2 - SO 04.2 - Odpo..." sheetId="29" r:id="rId29"/>
    <sheet name="1136-4-3 - SO 04.3 - Odpo..." sheetId="30" r:id="rId30"/>
    <sheet name="1136-4-4 - SO 04.4 - Odpo..." sheetId="31" r:id="rId31"/>
    <sheet name="1136-5-1 - SO 05.1 Osvetl..." sheetId="32" r:id="rId32"/>
    <sheet name="1136-5-2 - SO 05.2 Osvetl..." sheetId="33" r:id="rId33"/>
    <sheet name="1136-5-3 - SO 05.3 Osvetl..." sheetId="34" r:id="rId34"/>
    <sheet name="1136-5-4 - SO 05.4 Osvetl..." sheetId="35" r:id="rId35"/>
    <sheet name="1136-6 - Ostatné náklady" sheetId="36" r:id="rId36"/>
  </sheets>
  <definedNames>
    <definedName name="_xlnm._FilterDatabase" localSheetId="1" hidden="1">'1136-1-1 - SO 01.1 - Cykl...'!$C$124:$K$163</definedName>
    <definedName name="_xlnm._FilterDatabase" localSheetId="2" hidden="1">'1136-1-2 - SO 01.2 - Cykl...'!$C$128:$K$582</definedName>
    <definedName name="_xlnm._FilterDatabase" localSheetId="3" hidden="1">'1136-1-3-1 - SO 01.3 - Cy...'!$C$132:$K$586</definedName>
    <definedName name="_xlnm._FilterDatabase" localSheetId="4" hidden="1">'1136-1-3-2 - SO 01.3.1 - ...'!$C$132:$K$225</definedName>
    <definedName name="_xlnm._FilterDatabase" localSheetId="5" hidden="1">'1136-2-1 - SO 02.1 - Most...'!$C$136:$K$317</definedName>
    <definedName name="_xlnm._FilterDatabase" localSheetId="15" hidden="1">'1136-2-10 - SO 02.10 - Mo...'!$C$133:$K$310</definedName>
    <definedName name="_xlnm._FilterDatabase" localSheetId="16" hidden="1">'1136-2-11 - SO 02.11 - Rú...'!$C$128:$K$206</definedName>
    <definedName name="_xlnm._FilterDatabase" localSheetId="17" hidden="1">'1136-2-12 - SO 02.12 - Mo...'!$C$133:$K$324</definedName>
    <definedName name="_xlnm._FilterDatabase" localSheetId="18" hidden="1">'1136-2-13 - SO 02.13 - No...'!$C$121:$K$125</definedName>
    <definedName name="_xlnm._FilterDatabase" localSheetId="19" hidden="1">'1136-2-14 - SO 02.14 - Mo...'!$C$133:$K$311</definedName>
    <definedName name="_xlnm._FilterDatabase" localSheetId="20" hidden="1">'1136-2-15 - SO 02.15 - Mo...'!$C$135:$K$312</definedName>
    <definedName name="_xlnm._FilterDatabase" localSheetId="21" hidden="1">'1136-2-16 - SO 02.16 - Most'!$C$133:$K$321</definedName>
    <definedName name="_xlnm._FilterDatabase" localSheetId="22" hidden="1">'1136-2-17 - SO 02.17 - Most'!$C$133:$K$312</definedName>
    <definedName name="_xlnm._FilterDatabase" localSheetId="23" hidden="1">'1136-2-18 - SO 02.18 - Rú...'!$C$128:$K$221</definedName>
    <definedName name="_xlnm._FilterDatabase" localSheetId="24" hidden="1">'1136-2-19 - SO 02.19 - Mo...'!$C$133:$K$310</definedName>
    <definedName name="_xlnm._FilterDatabase" localSheetId="6" hidden="1">'1136-2-2 - SO 02.2 - Most '!$C$134:$K$330</definedName>
    <definedName name="_xlnm._FilterDatabase" localSheetId="7" hidden="1">'1136-2-3 - SO 02.3 - Most '!$C$135:$K$354</definedName>
    <definedName name="_xlnm._FilterDatabase" localSheetId="8" hidden="1">'1136-2-4 - SO 02.4 - Most...'!$C$132:$K$223</definedName>
    <definedName name="_xlnm._FilterDatabase" localSheetId="9" hidden="1">'1136-2-5 - SO 02.5 - Most...'!$C$133:$K$310</definedName>
    <definedName name="_xlnm._FilterDatabase" localSheetId="10" hidden="1">'1136-2-6 - SO 02.6 - Rúro...'!$C$128:$K$221</definedName>
    <definedName name="_xlnm._FilterDatabase" localSheetId="11" hidden="1">'1136-2-7-1 - SO 02.7 Ožďa...'!$C$139:$K$435</definedName>
    <definedName name="_xlnm._FilterDatabase" localSheetId="12" hidden="1">'1136-2-7-2 - SO 02.7 Ožďa...'!$C$125:$K$129</definedName>
    <definedName name="_xlnm._FilterDatabase" localSheetId="13" hidden="1">'1136-2-8 - SO 02.8 - Most...'!$C$133:$K$310</definedName>
    <definedName name="_xlnm._FilterDatabase" localSheetId="14" hidden="1">'1136-2-9 - SO 02.9 - Most...'!$C$133:$K$277</definedName>
    <definedName name="_xlnm._FilterDatabase" localSheetId="25" hidden="1">'1136-3-1 - SO 03 Oždiansk...'!$C$132:$K$394</definedName>
    <definedName name="_xlnm._FilterDatabase" localSheetId="26" hidden="1">'1136-3-2 - SO 03 Oždiansk...'!$C$121:$K$125</definedName>
    <definedName name="_xlnm._FilterDatabase" localSheetId="27" hidden="1">'1136-4-1 - SO 04.1 - Odpo...'!$C$129:$K$215</definedName>
    <definedName name="_xlnm._FilterDatabase" localSheetId="28" hidden="1">'1136-4-2 - SO 04.2 - Odpo...'!$C$132:$K$271</definedName>
    <definedName name="_xlnm._FilterDatabase" localSheetId="29" hidden="1">'1136-4-3 - SO 04.3 - Odpo...'!$C$128:$K$291</definedName>
    <definedName name="_xlnm._FilterDatabase" localSheetId="30" hidden="1">'1136-4-4 - SO 04.4 - Odpo...'!$C$129:$K$305</definedName>
    <definedName name="_xlnm._FilterDatabase" localSheetId="31" hidden="1">'1136-5-1 - SO 05.1 Osvetl...'!$C$121:$K$125</definedName>
    <definedName name="_xlnm._FilterDatabase" localSheetId="32" hidden="1">'1136-5-2 - SO 05.2 Osvetl...'!$C$121:$K$125</definedName>
    <definedName name="_xlnm._FilterDatabase" localSheetId="33" hidden="1">'1136-5-3 - SO 05.3 Osvetl...'!$C$121:$K$125</definedName>
    <definedName name="_xlnm._FilterDatabase" localSheetId="34" hidden="1">'1136-5-4 - SO 05.4 Osvetl...'!$C$121:$K$125</definedName>
    <definedName name="_xlnm._FilterDatabase" localSheetId="35" hidden="1">'1136-6 - Ostatné náklady'!$C$117:$K$127</definedName>
    <definedName name="_xlnm.Print_Titles" localSheetId="1">'1136-1-1 - SO 01.1 - Cykl...'!$124:$124</definedName>
    <definedName name="_xlnm.Print_Titles" localSheetId="2">'1136-1-2 - SO 01.2 - Cykl...'!$128:$128</definedName>
    <definedName name="_xlnm.Print_Titles" localSheetId="3">'1136-1-3-1 - SO 01.3 - Cy...'!$132:$132</definedName>
    <definedName name="_xlnm.Print_Titles" localSheetId="4">'1136-1-3-2 - SO 01.3.1 - ...'!$132:$132</definedName>
    <definedName name="_xlnm.Print_Titles" localSheetId="5">'1136-2-1 - SO 02.1 - Most...'!$136:$136</definedName>
    <definedName name="_xlnm.Print_Titles" localSheetId="15">'1136-2-10 - SO 02.10 - Mo...'!$133:$133</definedName>
    <definedName name="_xlnm.Print_Titles" localSheetId="16">'1136-2-11 - SO 02.11 - Rú...'!$128:$128</definedName>
    <definedName name="_xlnm.Print_Titles" localSheetId="17">'1136-2-12 - SO 02.12 - Mo...'!$133:$133</definedName>
    <definedName name="_xlnm.Print_Titles" localSheetId="18">'1136-2-13 - SO 02.13 - No...'!$121:$121</definedName>
    <definedName name="_xlnm.Print_Titles" localSheetId="19">'1136-2-14 - SO 02.14 - Mo...'!$133:$133</definedName>
    <definedName name="_xlnm.Print_Titles" localSheetId="20">'1136-2-15 - SO 02.15 - Mo...'!$135:$135</definedName>
    <definedName name="_xlnm.Print_Titles" localSheetId="21">'1136-2-16 - SO 02.16 - Most'!$133:$133</definedName>
    <definedName name="_xlnm.Print_Titles" localSheetId="22">'1136-2-17 - SO 02.17 - Most'!$133:$133</definedName>
    <definedName name="_xlnm.Print_Titles" localSheetId="23">'1136-2-18 - SO 02.18 - Rú...'!$128:$128</definedName>
    <definedName name="_xlnm.Print_Titles" localSheetId="24">'1136-2-19 - SO 02.19 - Mo...'!$133:$133</definedName>
    <definedName name="_xlnm.Print_Titles" localSheetId="6">'1136-2-2 - SO 02.2 - Most '!$134:$134</definedName>
    <definedName name="_xlnm.Print_Titles" localSheetId="7">'1136-2-3 - SO 02.3 - Most '!$135:$135</definedName>
    <definedName name="_xlnm.Print_Titles" localSheetId="8">'1136-2-4 - SO 02.4 - Most...'!$132:$132</definedName>
    <definedName name="_xlnm.Print_Titles" localSheetId="9">'1136-2-5 - SO 02.5 - Most...'!$133:$133</definedName>
    <definedName name="_xlnm.Print_Titles" localSheetId="10">'1136-2-6 - SO 02.6 - Rúro...'!$128:$128</definedName>
    <definedName name="_xlnm.Print_Titles" localSheetId="11">'1136-2-7-1 - SO 02.7 Ožďa...'!$139:$139</definedName>
    <definedName name="_xlnm.Print_Titles" localSheetId="12">'1136-2-7-2 - SO 02.7 Ožďa...'!$125:$125</definedName>
    <definedName name="_xlnm.Print_Titles" localSheetId="13">'1136-2-8 - SO 02.8 - Most...'!$133:$133</definedName>
    <definedName name="_xlnm.Print_Titles" localSheetId="14">'1136-2-9 - SO 02.9 - Most...'!$133:$133</definedName>
    <definedName name="_xlnm.Print_Titles" localSheetId="25">'1136-3-1 - SO 03 Oždiansk...'!$132:$132</definedName>
    <definedName name="_xlnm.Print_Titles" localSheetId="26">'1136-3-2 - SO 03 Oždiansk...'!$121:$121</definedName>
    <definedName name="_xlnm.Print_Titles" localSheetId="27">'1136-4-1 - SO 04.1 - Odpo...'!$129:$129</definedName>
    <definedName name="_xlnm.Print_Titles" localSheetId="28">'1136-4-2 - SO 04.2 - Odpo...'!$132:$132</definedName>
    <definedName name="_xlnm.Print_Titles" localSheetId="29">'1136-4-3 - SO 04.3 - Odpo...'!$128:$128</definedName>
    <definedName name="_xlnm.Print_Titles" localSheetId="30">'1136-4-4 - SO 04.4 - Odpo...'!$129:$129</definedName>
    <definedName name="_xlnm.Print_Titles" localSheetId="31">'1136-5-1 - SO 05.1 Osvetl...'!$121:$121</definedName>
    <definedName name="_xlnm.Print_Titles" localSheetId="32">'1136-5-2 - SO 05.2 Osvetl...'!$121:$121</definedName>
    <definedName name="_xlnm.Print_Titles" localSheetId="33">'1136-5-3 - SO 05.3 Osvetl...'!$121:$121</definedName>
    <definedName name="_xlnm.Print_Titles" localSheetId="34">'1136-5-4 - SO 05.4 Osvetl...'!$121:$121</definedName>
    <definedName name="_xlnm.Print_Titles" localSheetId="35">'1136-6 - Ostatné náklady'!$117:$117</definedName>
    <definedName name="_xlnm.Print_Titles" localSheetId="0">'Rekapitulácia stavby'!$92:$92</definedName>
    <definedName name="_xlnm.Print_Area" localSheetId="1">'1136-1-1 - SO 01.1 - Cykl...'!$C$4:$J$76,'1136-1-1 - SO 01.1 - Cykl...'!$C$82:$J$104,'1136-1-1 - SO 01.1 - Cykl...'!$C$110:$J$163</definedName>
    <definedName name="_xlnm.Print_Area" localSheetId="2">'1136-1-2 - SO 01.2 - Cykl...'!$C$4:$J$76,'1136-1-2 - SO 01.2 - Cykl...'!$C$82:$J$108,'1136-1-2 - SO 01.2 - Cykl...'!$C$114:$J$582</definedName>
    <definedName name="_xlnm.Print_Area" localSheetId="3">'1136-1-3-1 - SO 01.3 - Cy...'!$C$4:$J$76,'1136-1-3-1 - SO 01.3 - Cy...'!$C$82:$J$110,'1136-1-3-1 - SO 01.3 - Cy...'!$C$116:$J$586</definedName>
    <definedName name="_xlnm.Print_Area" localSheetId="4">'1136-1-3-2 - SO 01.3.1 - ...'!$C$4:$J$76,'1136-1-3-2 - SO 01.3.1 - ...'!$C$82:$J$110,'1136-1-3-2 - SO 01.3.1 - ...'!$C$116:$J$225</definedName>
    <definedName name="_xlnm.Print_Area" localSheetId="5">'1136-2-1 - SO 02.1 - Most...'!$C$4:$J$76,'1136-2-1 - SO 02.1 - Most...'!$C$82:$J$116,'1136-2-1 - SO 02.1 - Most...'!$C$122:$J$317</definedName>
    <definedName name="_xlnm.Print_Area" localSheetId="15">'1136-2-10 - SO 02.10 - Mo...'!$C$4:$J$76,'1136-2-10 - SO 02.10 - Mo...'!$C$82:$J$113,'1136-2-10 - SO 02.10 - Mo...'!$C$119:$J$310</definedName>
    <definedName name="_xlnm.Print_Area" localSheetId="16">'1136-2-11 - SO 02.11 - Rú...'!$C$4:$J$76,'1136-2-11 - SO 02.11 - Rú...'!$C$82:$J$108,'1136-2-11 - SO 02.11 - Rú...'!$C$114:$J$206</definedName>
    <definedName name="_xlnm.Print_Area" localSheetId="17">'1136-2-12 - SO 02.12 - Mo...'!$C$4:$J$76,'1136-2-12 - SO 02.12 - Mo...'!$C$82:$J$113,'1136-2-12 - SO 02.12 - Mo...'!$C$119:$J$324</definedName>
    <definedName name="_xlnm.Print_Area" localSheetId="18">'1136-2-13 - SO 02.13 - No...'!$C$4:$J$76,'1136-2-13 - SO 02.13 - No...'!$C$82:$J$101,'1136-2-13 - SO 02.13 - No...'!$C$107:$J$125</definedName>
    <definedName name="_xlnm.Print_Area" localSheetId="19">'1136-2-14 - SO 02.14 - Mo...'!$C$4:$J$76,'1136-2-14 - SO 02.14 - Mo...'!$C$82:$J$113,'1136-2-14 - SO 02.14 - Mo...'!$C$119:$J$311</definedName>
    <definedName name="_xlnm.Print_Area" localSheetId="20">'1136-2-15 - SO 02.15 - Mo...'!$C$4:$J$76,'1136-2-15 - SO 02.15 - Mo...'!$C$82:$J$115,'1136-2-15 - SO 02.15 - Mo...'!$C$121:$J$312</definedName>
    <definedName name="_xlnm.Print_Area" localSheetId="21">'1136-2-16 - SO 02.16 - Most'!$C$4:$J$76,'1136-2-16 - SO 02.16 - Most'!$C$82:$J$113,'1136-2-16 - SO 02.16 - Most'!$C$119:$J$321</definedName>
    <definedName name="_xlnm.Print_Area" localSheetId="22">'1136-2-17 - SO 02.17 - Most'!$C$4:$J$76,'1136-2-17 - SO 02.17 - Most'!$C$82:$J$113,'1136-2-17 - SO 02.17 - Most'!$C$119:$J$312</definedName>
    <definedName name="_xlnm.Print_Area" localSheetId="23">'1136-2-18 - SO 02.18 - Rú...'!$C$4:$J$76,'1136-2-18 - SO 02.18 - Rú...'!$C$82:$J$108,'1136-2-18 - SO 02.18 - Rú...'!$C$114:$J$221</definedName>
    <definedName name="_xlnm.Print_Area" localSheetId="24">'1136-2-19 - SO 02.19 - Mo...'!$C$4:$J$76,'1136-2-19 - SO 02.19 - Mo...'!$C$82:$J$113,'1136-2-19 - SO 02.19 - Mo...'!$C$119:$J$310</definedName>
    <definedName name="_xlnm.Print_Area" localSheetId="6">'1136-2-2 - SO 02.2 - Most '!$C$4:$J$76,'1136-2-2 - SO 02.2 - Most '!$C$82:$J$114,'1136-2-2 - SO 02.2 - Most '!$C$120:$J$330</definedName>
    <definedName name="_xlnm.Print_Area" localSheetId="7">'1136-2-3 - SO 02.3 - Most '!$C$4:$J$76,'1136-2-3 - SO 02.3 - Most '!$C$82:$J$115,'1136-2-3 - SO 02.3 - Most '!$C$121:$J$354</definedName>
    <definedName name="_xlnm.Print_Area" localSheetId="8">'1136-2-4 - SO 02.4 - Most...'!$C$4:$J$76,'1136-2-4 - SO 02.4 - Most...'!$C$82:$J$112,'1136-2-4 - SO 02.4 - Most...'!$C$118:$J$223</definedName>
    <definedName name="_xlnm.Print_Area" localSheetId="9">'1136-2-5 - SO 02.5 - Most...'!$C$4:$J$76,'1136-2-5 - SO 02.5 - Most...'!$C$82:$J$113,'1136-2-5 - SO 02.5 - Most...'!$C$119:$J$310</definedName>
    <definedName name="_xlnm.Print_Area" localSheetId="10">'1136-2-6 - SO 02.6 - Rúro...'!$C$4:$J$76,'1136-2-6 - SO 02.6 - Rúro...'!$C$82:$J$108,'1136-2-6 - SO 02.6 - Rúro...'!$C$114:$J$221</definedName>
    <definedName name="_xlnm.Print_Area" localSheetId="11">'1136-2-7-1 - SO 02.7 Ožďa...'!$C$4:$J$76,'1136-2-7-1 - SO 02.7 Ožďa...'!$C$82:$J$117,'1136-2-7-1 - SO 02.7 Ožďa...'!$C$123:$J$435</definedName>
    <definedName name="_xlnm.Print_Area" localSheetId="12">'1136-2-7-2 - SO 02.7 Ožďa...'!$C$4:$J$76,'1136-2-7-2 - SO 02.7 Ožďa...'!$C$82:$J$103,'1136-2-7-2 - SO 02.7 Ožďa...'!$C$109:$J$129</definedName>
    <definedName name="_xlnm.Print_Area" localSheetId="13">'1136-2-8 - SO 02.8 - Most...'!$C$4:$J$76,'1136-2-8 - SO 02.8 - Most...'!$C$82:$J$113,'1136-2-8 - SO 02.8 - Most...'!$C$119:$J$310</definedName>
    <definedName name="_xlnm.Print_Area" localSheetId="14">'1136-2-9 - SO 02.9 - Most...'!$C$4:$J$76,'1136-2-9 - SO 02.9 - Most...'!$C$82:$J$113,'1136-2-9 - SO 02.9 - Most...'!$C$119:$J$277</definedName>
    <definedName name="_xlnm.Print_Area" localSheetId="25">'1136-3-1 - SO 03 Oždiansk...'!$C$4:$J$76,'1136-3-1 - SO 03 Oždiansk...'!$C$82:$J$112,'1136-3-1 - SO 03 Oždiansk...'!$C$118:$J$394</definedName>
    <definedName name="_xlnm.Print_Area" localSheetId="26">'1136-3-2 - SO 03 Oždiansk...'!$C$4:$J$76,'1136-3-2 - SO 03 Oždiansk...'!$C$82:$J$101,'1136-3-2 - SO 03 Oždiansk...'!$C$107:$J$125</definedName>
    <definedName name="_xlnm.Print_Area" localSheetId="27">'1136-4-1 - SO 04.1 - Odpo...'!$C$4:$J$76,'1136-4-1 - SO 04.1 - Odpo...'!$C$82:$J$109,'1136-4-1 - SO 04.1 - Odpo...'!$C$115:$J$215</definedName>
    <definedName name="_xlnm.Print_Area" localSheetId="28">'1136-4-2 - SO 04.2 - Odpo...'!$C$4:$J$76,'1136-4-2 - SO 04.2 - Odpo...'!$C$82:$J$112,'1136-4-2 - SO 04.2 - Odpo...'!$C$118:$J$271</definedName>
    <definedName name="_xlnm.Print_Area" localSheetId="29">'1136-4-3 - SO 04.3 - Odpo...'!$C$4:$J$76,'1136-4-3 - SO 04.3 - Odpo...'!$C$82:$J$108,'1136-4-3 - SO 04.3 - Odpo...'!$C$114:$J$291</definedName>
    <definedName name="_xlnm.Print_Area" localSheetId="30">'1136-4-4 - SO 04.4 - Odpo...'!$C$4:$J$76,'1136-4-4 - SO 04.4 - Odpo...'!$C$82:$J$109,'1136-4-4 - SO 04.4 - Odpo...'!$C$115:$J$305</definedName>
    <definedName name="_xlnm.Print_Area" localSheetId="31">'1136-5-1 - SO 05.1 Osvetl...'!$C$4:$J$76,'1136-5-1 - SO 05.1 Osvetl...'!$C$82:$J$101,'1136-5-1 - SO 05.1 Osvetl...'!$C$107:$J$125</definedName>
    <definedName name="_xlnm.Print_Area" localSheetId="32">'1136-5-2 - SO 05.2 Osvetl...'!$C$4:$J$76,'1136-5-2 - SO 05.2 Osvetl...'!$C$82:$J$101,'1136-5-2 - SO 05.2 Osvetl...'!$C$107:$J$125</definedName>
    <definedName name="_xlnm.Print_Area" localSheetId="33">'1136-5-3 - SO 05.3 Osvetl...'!$C$4:$J$76,'1136-5-3 - SO 05.3 Osvetl...'!$C$82:$J$101,'1136-5-3 - SO 05.3 Osvetl...'!$C$107:$J$125</definedName>
    <definedName name="_xlnm.Print_Area" localSheetId="34">'1136-5-4 - SO 05.4 Osvetl...'!$C$4:$J$76,'1136-5-4 - SO 05.4 Osvetl...'!$C$82:$J$101,'1136-5-4 - SO 05.4 Osvetl...'!$C$107:$J$125</definedName>
    <definedName name="_xlnm.Print_Area" localSheetId="35">'1136-6 - Ostatné náklady'!$C$4:$J$76,'1136-6 - Ostatné náklady'!$C$82:$J$99,'1136-6 - Ostatné náklady'!$C$105:$J$127</definedName>
    <definedName name="_xlnm.Print_Area" localSheetId="0">'Rekapitulácia stavby'!$D$4:$AO$76,'Rekapitulácia stavby'!$C$82:$AQ$137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7" i="36" l="1"/>
  <c r="J36" i="36"/>
  <c r="AY136" i="1"/>
  <c r="J35" i="36"/>
  <c r="AX136" i="1"/>
  <c r="BI127" i="36"/>
  <c r="BH127" i="36"/>
  <c r="BG127" i="36"/>
  <c r="BE127" i="36"/>
  <c r="T127" i="36"/>
  <c r="R127" i="36"/>
  <c r="P127" i="36"/>
  <c r="BI126" i="36"/>
  <c r="BH126" i="36"/>
  <c r="BG126" i="36"/>
  <c r="BE126" i="36"/>
  <c r="T126" i="36"/>
  <c r="R126" i="36"/>
  <c r="P126" i="36"/>
  <c r="BI125" i="36"/>
  <c r="BH125" i="36"/>
  <c r="BG125" i="36"/>
  <c r="BE125" i="36"/>
  <c r="T125" i="36"/>
  <c r="R125" i="36"/>
  <c r="P125" i="36"/>
  <c r="BI124" i="36"/>
  <c r="BH124" i="36"/>
  <c r="BG124" i="36"/>
  <c r="BE124" i="36"/>
  <c r="T124" i="36"/>
  <c r="R124" i="36"/>
  <c r="P124" i="36"/>
  <c r="BI123" i="36"/>
  <c r="BH123" i="36"/>
  <c r="BG123" i="36"/>
  <c r="BE123" i="36"/>
  <c r="T123" i="36"/>
  <c r="R123" i="36"/>
  <c r="P123" i="36"/>
  <c r="BI122" i="36"/>
  <c r="BH122" i="36"/>
  <c r="BG122" i="36"/>
  <c r="BE122" i="36"/>
  <c r="T122" i="36"/>
  <c r="R122" i="36"/>
  <c r="P122" i="36"/>
  <c r="BI121" i="36"/>
  <c r="BH121" i="36"/>
  <c r="BG121" i="36"/>
  <c r="BE121" i="36"/>
  <c r="T121" i="36"/>
  <c r="R121" i="36"/>
  <c r="P121" i="36"/>
  <c r="J114" i="36"/>
  <c r="F114" i="36"/>
  <c r="F112" i="36"/>
  <c r="E110" i="36"/>
  <c r="J91" i="36"/>
  <c r="F91" i="36"/>
  <c r="F89" i="36"/>
  <c r="E87" i="36"/>
  <c r="J24" i="36"/>
  <c r="E24" i="36"/>
  <c r="J92" i="36" s="1"/>
  <c r="J23" i="36"/>
  <c r="J18" i="36"/>
  <c r="E18" i="36"/>
  <c r="F115" i="36"/>
  <c r="J17" i="36"/>
  <c r="J12" i="36"/>
  <c r="J112" i="36"/>
  <c r="E7" i="36"/>
  <c r="E85" i="36" s="1"/>
  <c r="J39" i="35"/>
  <c r="J38" i="35"/>
  <c r="AY135" i="1"/>
  <c r="J37" i="35"/>
  <c r="AX135" i="1"/>
  <c r="BI125" i="35"/>
  <c r="BH125" i="35"/>
  <c r="BG125" i="35"/>
  <c r="BE125" i="35"/>
  <c r="T125" i="35"/>
  <c r="T124" i="35"/>
  <c r="T123" i="35" s="1"/>
  <c r="T122" i="35" s="1"/>
  <c r="R125" i="35"/>
  <c r="R124" i="35" s="1"/>
  <c r="R123" i="35" s="1"/>
  <c r="R122" i="35" s="1"/>
  <c r="P125" i="35"/>
  <c r="P124" i="35"/>
  <c r="P123" i="35" s="1"/>
  <c r="P122" i="35" s="1"/>
  <c r="AU135" i="1" s="1"/>
  <c r="J118" i="35"/>
  <c r="F118" i="35"/>
  <c r="F116" i="35"/>
  <c r="E114" i="35"/>
  <c r="J93" i="35"/>
  <c r="F93" i="35"/>
  <c r="F91" i="35"/>
  <c r="E89" i="35"/>
  <c r="J26" i="35"/>
  <c r="E26" i="35"/>
  <c r="J119" i="35" s="1"/>
  <c r="J25" i="35"/>
  <c r="J20" i="35"/>
  <c r="E20" i="35"/>
  <c r="F119" i="35"/>
  <c r="J19" i="35"/>
  <c r="J14" i="35"/>
  <c r="J116" i="35" s="1"/>
  <c r="E7" i="35"/>
  <c r="E110" i="35" s="1"/>
  <c r="J39" i="34"/>
  <c r="J38" i="34"/>
  <c r="AY134" i="1"/>
  <c r="J37" i="34"/>
  <c r="AX134" i="1" s="1"/>
  <c r="BI125" i="34"/>
  <c r="F39" i="34" s="1"/>
  <c r="BD134" i="1" s="1"/>
  <c r="BH125" i="34"/>
  <c r="BG125" i="34"/>
  <c r="BE125" i="34"/>
  <c r="T125" i="34"/>
  <c r="T124" i="34"/>
  <c r="T123" i="34" s="1"/>
  <c r="T122" i="34" s="1"/>
  <c r="R125" i="34"/>
  <c r="R124" i="34" s="1"/>
  <c r="R123" i="34" s="1"/>
  <c r="R122" i="34" s="1"/>
  <c r="P125" i="34"/>
  <c r="P124" i="34"/>
  <c r="P123" i="34" s="1"/>
  <c r="P122" i="34" s="1"/>
  <c r="AU134" i="1" s="1"/>
  <c r="J118" i="34"/>
  <c r="F118" i="34"/>
  <c r="F116" i="34"/>
  <c r="E114" i="34"/>
  <c r="J93" i="34"/>
  <c r="F93" i="34"/>
  <c r="F91" i="34"/>
  <c r="E89" i="34"/>
  <c r="J26" i="34"/>
  <c r="E26" i="34"/>
  <c r="J119" i="34" s="1"/>
  <c r="J25" i="34"/>
  <c r="J20" i="34"/>
  <c r="E20" i="34"/>
  <c r="F119" i="34" s="1"/>
  <c r="J19" i="34"/>
  <c r="J14" i="34"/>
  <c r="J116" i="34" s="1"/>
  <c r="E7" i="34"/>
  <c r="E110" i="34" s="1"/>
  <c r="J39" i="33"/>
  <c r="J38" i="33"/>
  <c r="AY133" i="1" s="1"/>
  <c r="J37" i="33"/>
  <c r="AX133" i="1" s="1"/>
  <c r="BI125" i="33"/>
  <c r="BH125" i="33"/>
  <c r="BG125" i="33"/>
  <c r="BE125" i="33"/>
  <c r="T125" i="33"/>
  <c r="T124" i="33" s="1"/>
  <c r="T123" i="33" s="1"/>
  <c r="T122" i="33" s="1"/>
  <c r="R125" i="33"/>
  <c r="R124" i="33" s="1"/>
  <c r="R123" i="33" s="1"/>
  <c r="R122" i="33" s="1"/>
  <c r="P125" i="33"/>
  <c r="P124" i="33" s="1"/>
  <c r="P123" i="33" s="1"/>
  <c r="P122" i="33" s="1"/>
  <c r="AU133" i="1" s="1"/>
  <c r="J118" i="33"/>
  <c r="F118" i="33"/>
  <c r="F116" i="33"/>
  <c r="E114" i="33"/>
  <c r="J93" i="33"/>
  <c r="F93" i="33"/>
  <c r="F91" i="33"/>
  <c r="E89" i="33"/>
  <c r="J26" i="33"/>
  <c r="E26" i="33"/>
  <c r="J119" i="33"/>
  <c r="J25" i="33"/>
  <c r="J20" i="33"/>
  <c r="E20" i="33"/>
  <c r="F119" i="33" s="1"/>
  <c r="J19" i="33"/>
  <c r="J14" i="33"/>
  <c r="J116" i="33" s="1"/>
  <c r="E7" i="33"/>
  <c r="E110" i="33" s="1"/>
  <c r="J39" i="32"/>
  <c r="J38" i="32"/>
  <c r="AY132" i="1" s="1"/>
  <c r="J37" i="32"/>
  <c r="AX132" i="1" s="1"/>
  <c r="BI125" i="32"/>
  <c r="BH125" i="32"/>
  <c r="BG125" i="32"/>
  <c r="BE125" i="32"/>
  <c r="T125" i="32"/>
  <c r="T124" i="32" s="1"/>
  <c r="T123" i="32" s="1"/>
  <c r="T122" i="32" s="1"/>
  <c r="R125" i="32"/>
  <c r="R124" i="32"/>
  <c r="R123" i="32" s="1"/>
  <c r="R122" i="32" s="1"/>
  <c r="P125" i="32"/>
  <c r="P124" i="32" s="1"/>
  <c r="P123" i="32" s="1"/>
  <c r="P122" i="32" s="1"/>
  <c r="AU132" i="1" s="1"/>
  <c r="J118" i="32"/>
  <c r="F118" i="32"/>
  <c r="F116" i="32"/>
  <c r="E114" i="32"/>
  <c r="J93" i="32"/>
  <c r="F93" i="32"/>
  <c r="F91" i="32"/>
  <c r="E89" i="32"/>
  <c r="J26" i="32"/>
  <c r="E26" i="32"/>
  <c r="J119" i="32" s="1"/>
  <c r="J25" i="32"/>
  <c r="J20" i="32"/>
  <c r="E20" i="32"/>
  <c r="F119" i="32" s="1"/>
  <c r="J19" i="32"/>
  <c r="J14" i="32"/>
  <c r="J116" i="32" s="1"/>
  <c r="E7" i="32"/>
  <c r="E110" i="32"/>
  <c r="J39" i="31"/>
  <c r="J38" i="31"/>
  <c r="AY130" i="1" s="1"/>
  <c r="J37" i="31"/>
  <c r="AX130" i="1"/>
  <c r="BI281" i="31"/>
  <c r="BH281" i="31"/>
  <c r="BG281" i="31"/>
  <c r="BE281" i="31"/>
  <c r="T281" i="31"/>
  <c r="T255" i="31" s="1"/>
  <c r="R281" i="31"/>
  <c r="P281" i="31"/>
  <c r="BI256" i="31"/>
  <c r="BH256" i="31"/>
  <c r="BG256" i="31"/>
  <c r="BE256" i="31"/>
  <c r="T256" i="31"/>
  <c r="R256" i="31"/>
  <c r="R255" i="31" s="1"/>
  <c r="P256" i="31"/>
  <c r="P255" i="31" s="1"/>
  <c r="BI254" i="31"/>
  <c r="BH254" i="31"/>
  <c r="BG254" i="31"/>
  <c r="BE254" i="31"/>
  <c r="T254" i="31"/>
  <c r="R254" i="31"/>
  <c r="P254" i="31"/>
  <c r="BI245" i="31"/>
  <c r="BH245" i="31"/>
  <c r="BG245" i="31"/>
  <c r="BE245" i="31"/>
  <c r="T245" i="31"/>
  <c r="R245" i="31"/>
  <c r="P245" i="31"/>
  <c r="BI243" i="31"/>
  <c r="BH243" i="31"/>
  <c r="BG243" i="31"/>
  <c r="BE243" i="31"/>
  <c r="T243" i="31"/>
  <c r="R243" i="31"/>
  <c r="P243" i="31"/>
  <c r="BI241" i="31"/>
  <c r="BH241" i="31"/>
  <c r="BG241" i="31"/>
  <c r="BE241" i="31"/>
  <c r="T241" i="31"/>
  <c r="R241" i="31"/>
  <c r="P241" i="31"/>
  <c r="BI236" i="31"/>
  <c r="BH236" i="31"/>
  <c r="BG236" i="31"/>
  <c r="BE236" i="31"/>
  <c r="T236" i="31"/>
  <c r="R236" i="31"/>
  <c r="P236" i="31"/>
  <c r="BI227" i="31"/>
  <c r="BH227" i="31"/>
  <c r="BG227" i="31"/>
  <c r="BE227" i="31"/>
  <c r="T227" i="31"/>
  <c r="R227" i="31"/>
  <c r="P227" i="31"/>
  <c r="BI204" i="31"/>
  <c r="BH204" i="31"/>
  <c r="BG204" i="31"/>
  <c r="BE204" i="31"/>
  <c r="T204" i="31"/>
  <c r="R204" i="31"/>
  <c r="P204" i="31"/>
  <c r="BI190" i="31"/>
  <c r="BH190" i="31"/>
  <c r="BG190" i="31"/>
  <c r="BE190" i="31"/>
  <c r="T190" i="31"/>
  <c r="R190" i="31"/>
  <c r="P190" i="31"/>
  <c r="BI176" i="31"/>
  <c r="BH176" i="31"/>
  <c r="BG176" i="31"/>
  <c r="BE176" i="31"/>
  <c r="T176" i="31"/>
  <c r="R176" i="31"/>
  <c r="P176" i="31"/>
  <c r="BI170" i="31"/>
  <c r="BH170" i="31"/>
  <c r="BG170" i="31"/>
  <c r="BE170" i="31"/>
  <c r="T170" i="31"/>
  <c r="R170" i="31"/>
  <c r="P170" i="31"/>
  <c r="BI167" i="31"/>
  <c r="BH167" i="31"/>
  <c r="BG167" i="31"/>
  <c r="BE167" i="31"/>
  <c r="T167" i="31"/>
  <c r="T166" i="31"/>
  <c r="R167" i="31"/>
  <c r="R166" i="31" s="1"/>
  <c r="P167" i="31"/>
  <c r="P166" i="31" s="1"/>
  <c r="BI165" i="31"/>
  <c r="BH165" i="31"/>
  <c r="BG165" i="31"/>
  <c r="BE165" i="31"/>
  <c r="T165" i="31"/>
  <c r="R165" i="31"/>
  <c r="P165" i="31"/>
  <c r="BI164" i="31"/>
  <c r="BH164" i="31"/>
  <c r="BG164" i="31"/>
  <c r="BE164" i="31"/>
  <c r="T164" i="31"/>
  <c r="R164" i="31"/>
  <c r="P164" i="31"/>
  <c r="BI163" i="31"/>
  <c r="BH163" i="31"/>
  <c r="BG163" i="31"/>
  <c r="BE163" i="31"/>
  <c r="T163" i="31"/>
  <c r="R163" i="31"/>
  <c r="P163" i="31"/>
  <c r="BI162" i="31"/>
  <c r="BH162" i="31"/>
  <c r="BG162" i="31"/>
  <c r="BE162" i="31"/>
  <c r="T162" i="31"/>
  <c r="R162" i="31"/>
  <c r="P162" i="31"/>
  <c r="BI161" i="31"/>
  <c r="BH161" i="31"/>
  <c r="BG161" i="31"/>
  <c r="BE161" i="31"/>
  <c r="T161" i="31"/>
  <c r="R161" i="31"/>
  <c r="P161" i="31"/>
  <c r="BI160" i="31"/>
  <c r="BH160" i="31"/>
  <c r="BG160" i="31"/>
  <c r="BE160" i="31"/>
  <c r="T160" i="31"/>
  <c r="R160" i="31"/>
  <c r="P160" i="31"/>
  <c r="BI159" i="31"/>
  <c r="BH159" i="31"/>
  <c r="BG159" i="31"/>
  <c r="BE159" i="31"/>
  <c r="T159" i="31"/>
  <c r="R159" i="31"/>
  <c r="P159" i="31"/>
  <c r="BI158" i="31"/>
  <c r="BH158" i="31"/>
  <c r="BG158" i="31"/>
  <c r="BE158" i="31"/>
  <c r="T158" i="31"/>
  <c r="R158" i="31"/>
  <c r="P158" i="31"/>
  <c r="BI157" i="31"/>
  <c r="BH157" i="31"/>
  <c r="BG157" i="31"/>
  <c r="BE157" i="31"/>
  <c r="T157" i="31"/>
  <c r="R157" i="31"/>
  <c r="P157" i="31"/>
  <c r="BI156" i="31"/>
  <c r="BH156" i="31"/>
  <c r="BG156" i="31"/>
  <c r="BE156" i="31"/>
  <c r="T156" i="31"/>
  <c r="R156" i="31"/>
  <c r="P156" i="31"/>
  <c r="BI154" i="31"/>
  <c r="BH154" i="31"/>
  <c r="BG154" i="31"/>
  <c r="BE154" i="31"/>
  <c r="T154" i="31"/>
  <c r="R154" i="31"/>
  <c r="P154" i="31"/>
  <c r="BI153" i="31"/>
  <c r="BH153" i="31"/>
  <c r="BG153" i="31"/>
  <c r="BE153" i="31"/>
  <c r="T153" i="31"/>
  <c r="R153" i="31"/>
  <c r="P153" i="31"/>
  <c r="BI151" i="31"/>
  <c r="BH151" i="31"/>
  <c r="BG151" i="31"/>
  <c r="BE151" i="31"/>
  <c r="T151" i="31"/>
  <c r="R151" i="31"/>
  <c r="P151" i="31"/>
  <c r="BI150" i="31"/>
  <c r="BH150" i="31"/>
  <c r="BG150" i="31"/>
  <c r="BE150" i="31"/>
  <c r="T150" i="31"/>
  <c r="R150" i="31"/>
  <c r="P150" i="31"/>
  <c r="BI149" i="31"/>
  <c r="BH149" i="31"/>
  <c r="BG149" i="31"/>
  <c r="BE149" i="31"/>
  <c r="T149" i="31"/>
  <c r="R149" i="31"/>
  <c r="P149" i="31"/>
  <c r="BI146" i="31"/>
  <c r="BH146" i="31"/>
  <c r="BG146" i="31"/>
  <c r="BE146" i="31"/>
  <c r="T146" i="31"/>
  <c r="R146" i="31"/>
  <c r="P146" i="31"/>
  <c r="BI145" i="31"/>
  <c r="BH145" i="31"/>
  <c r="BG145" i="31"/>
  <c r="BE145" i="31"/>
  <c r="T145" i="31"/>
  <c r="R145" i="31"/>
  <c r="P145" i="31"/>
  <c r="BI144" i="31"/>
  <c r="BH144" i="31"/>
  <c r="BG144" i="31"/>
  <c r="BE144" i="31"/>
  <c r="T144" i="31"/>
  <c r="R144" i="31"/>
  <c r="P144" i="31"/>
  <c r="BI143" i="31"/>
  <c r="BH143" i="31"/>
  <c r="BG143" i="31"/>
  <c r="BE143" i="31"/>
  <c r="T143" i="31"/>
  <c r="R143" i="31"/>
  <c r="P143" i="31"/>
  <c r="BI142" i="31"/>
  <c r="BH142" i="31"/>
  <c r="BG142" i="31"/>
  <c r="BE142" i="31"/>
  <c r="T142" i="31"/>
  <c r="R142" i="31"/>
  <c r="P142" i="31"/>
  <c r="BI140" i="31"/>
  <c r="BH140" i="31"/>
  <c r="BG140" i="31"/>
  <c r="BE140" i="31"/>
  <c r="T140" i="31"/>
  <c r="R140" i="31"/>
  <c r="P140" i="31"/>
  <c r="BI135" i="31"/>
  <c r="BH135" i="31"/>
  <c r="BG135" i="31"/>
  <c r="BE135" i="31"/>
  <c r="T135" i="31"/>
  <c r="R135" i="31"/>
  <c r="P135" i="31"/>
  <c r="BI133" i="31"/>
  <c r="BH133" i="31"/>
  <c r="BG133" i="31"/>
  <c r="BE133" i="31"/>
  <c r="T133" i="31"/>
  <c r="R133" i="31"/>
  <c r="P133" i="31"/>
  <c r="J126" i="31"/>
  <c r="F126" i="31"/>
  <c r="F124" i="31"/>
  <c r="E122" i="31"/>
  <c r="J93" i="31"/>
  <c r="F93" i="31"/>
  <c r="F91" i="31"/>
  <c r="E89" i="31"/>
  <c r="J26" i="31"/>
  <c r="E26" i="31"/>
  <c r="J94" i="31"/>
  <c r="J25" i="31"/>
  <c r="J20" i="31"/>
  <c r="E20" i="31"/>
  <c r="F127" i="31" s="1"/>
  <c r="J19" i="31"/>
  <c r="J14" i="31"/>
  <c r="J124" i="31" s="1"/>
  <c r="E7" i="31"/>
  <c r="E85" i="31" s="1"/>
  <c r="J39" i="30"/>
  <c r="J38" i="30"/>
  <c r="AY129" i="1" s="1"/>
  <c r="J37" i="30"/>
  <c r="AX129" i="1"/>
  <c r="BI267" i="30"/>
  <c r="BH267" i="30"/>
  <c r="BG267" i="30"/>
  <c r="BE267" i="30"/>
  <c r="T267" i="30"/>
  <c r="T241" i="30" s="1"/>
  <c r="R267" i="30"/>
  <c r="P267" i="30"/>
  <c r="P241" i="30"/>
  <c r="BI242" i="30"/>
  <c r="BH242" i="30"/>
  <c r="BG242" i="30"/>
  <c r="BE242" i="30"/>
  <c r="T242" i="30"/>
  <c r="R242" i="30"/>
  <c r="R241" i="30" s="1"/>
  <c r="P242" i="30"/>
  <c r="BI240" i="30"/>
  <c r="BH240" i="30"/>
  <c r="BG240" i="30"/>
  <c r="BE240" i="30"/>
  <c r="T240" i="30"/>
  <c r="R240" i="30"/>
  <c r="P240" i="30"/>
  <c r="BI231" i="30"/>
  <c r="BH231" i="30"/>
  <c r="BG231" i="30"/>
  <c r="BE231" i="30"/>
  <c r="T231" i="30"/>
  <c r="T230" i="30" s="1"/>
  <c r="R231" i="30"/>
  <c r="R230" i="30" s="1"/>
  <c r="P231" i="30"/>
  <c r="P230" i="30" s="1"/>
  <c r="BI229" i="30"/>
  <c r="BH229" i="30"/>
  <c r="BG229" i="30"/>
  <c r="BE229" i="30"/>
  <c r="T229" i="30"/>
  <c r="R229" i="30"/>
  <c r="P229" i="30"/>
  <c r="BI227" i="30"/>
  <c r="BH227" i="30"/>
  <c r="BG227" i="30"/>
  <c r="BE227" i="30"/>
  <c r="T227" i="30"/>
  <c r="R227" i="30"/>
  <c r="P227" i="30"/>
  <c r="BI222" i="30"/>
  <c r="BH222" i="30"/>
  <c r="BG222" i="30"/>
  <c r="BE222" i="30"/>
  <c r="T222" i="30"/>
  <c r="R222" i="30"/>
  <c r="P222" i="30"/>
  <c r="BI213" i="30"/>
  <c r="BH213" i="30"/>
  <c r="BG213" i="30"/>
  <c r="BE213" i="30"/>
  <c r="T213" i="30"/>
  <c r="R213" i="30"/>
  <c r="P213" i="30"/>
  <c r="BI190" i="30"/>
  <c r="BH190" i="30"/>
  <c r="BG190" i="30"/>
  <c r="BE190" i="30"/>
  <c r="T190" i="30"/>
  <c r="R190" i="30"/>
  <c r="P190" i="30"/>
  <c r="BI176" i="30"/>
  <c r="BH176" i="30"/>
  <c r="BG176" i="30"/>
  <c r="BE176" i="30"/>
  <c r="T176" i="30"/>
  <c r="R176" i="30"/>
  <c r="P176" i="30"/>
  <c r="BI162" i="30"/>
  <c r="BH162" i="30"/>
  <c r="BG162" i="30"/>
  <c r="BE162" i="30"/>
  <c r="T162" i="30"/>
  <c r="R162" i="30"/>
  <c r="P162" i="30"/>
  <c r="BI156" i="30"/>
  <c r="BH156" i="30"/>
  <c r="BG156" i="30"/>
  <c r="BE156" i="30"/>
  <c r="T156" i="30"/>
  <c r="R156" i="30"/>
  <c r="P156" i="30"/>
  <c r="BI153" i="30"/>
  <c r="BH153" i="30"/>
  <c r="BG153" i="30"/>
  <c r="BE153" i="30"/>
  <c r="T153" i="30"/>
  <c r="T152" i="30"/>
  <c r="R153" i="30"/>
  <c r="R152" i="30"/>
  <c r="P153" i="30"/>
  <c r="P152" i="30" s="1"/>
  <c r="BI151" i="30"/>
  <c r="BH151" i="30"/>
  <c r="BG151" i="30"/>
  <c r="BE151" i="30"/>
  <c r="T151" i="30"/>
  <c r="R151" i="30"/>
  <c r="P151" i="30"/>
  <c r="BI150" i="30"/>
  <c r="BH150" i="30"/>
  <c r="BG150" i="30"/>
  <c r="BE150" i="30"/>
  <c r="T150" i="30"/>
  <c r="R150" i="30"/>
  <c r="P150" i="30"/>
  <c r="BI149" i="30"/>
  <c r="BH149" i="30"/>
  <c r="BG149" i="30"/>
  <c r="BE149" i="30"/>
  <c r="T149" i="30"/>
  <c r="R149" i="30"/>
  <c r="P149" i="30"/>
  <c r="BI148" i="30"/>
  <c r="BH148" i="30"/>
  <c r="BG148" i="30"/>
  <c r="BE148" i="30"/>
  <c r="T148" i="30"/>
  <c r="R148" i="30"/>
  <c r="P148" i="30"/>
  <c r="BI147" i="30"/>
  <c r="BH147" i="30"/>
  <c r="BG147" i="30"/>
  <c r="BE147" i="30"/>
  <c r="T147" i="30"/>
  <c r="R147" i="30"/>
  <c r="P147" i="30"/>
  <c r="BI145" i="30"/>
  <c r="BH145" i="30"/>
  <c r="BG145" i="30"/>
  <c r="BE145" i="30"/>
  <c r="T145" i="30"/>
  <c r="R145" i="30"/>
  <c r="P145" i="30"/>
  <c r="BI143" i="30"/>
  <c r="BH143" i="30"/>
  <c r="BG143" i="30"/>
  <c r="BE143" i="30"/>
  <c r="T143" i="30"/>
  <c r="R143" i="30"/>
  <c r="P143" i="30"/>
  <c r="BI140" i="30"/>
  <c r="BH140" i="30"/>
  <c r="BG140" i="30"/>
  <c r="BE140" i="30"/>
  <c r="T140" i="30"/>
  <c r="R140" i="30"/>
  <c r="P140" i="30"/>
  <c r="BI138" i="30"/>
  <c r="BH138" i="30"/>
  <c r="BG138" i="30"/>
  <c r="BE138" i="30"/>
  <c r="T138" i="30"/>
  <c r="R138" i="30"/>
  <c r="P138" i="30"/>
  <c r="BI132" i="30"/>
  <c r="BH132" i="30"/>
  <c r="BG132" i="30"/>
  <c r="BE132" i="30"/>
  <c r="T132" i="30"/>
  <c r="R132" i="30"/>
  <c r="P132" i="30"/>
  <c r="J125" i="30"/>
  <c r="F125" i="30"/>
  <c r="F123" i="30"/>
  <c r="E121" i="30"/>
  <c r="J93" i="30"/>
  <c r="F93" i="30"/>
  <c r="F91" i="30"/>
  <c r="E89" i="30"/>
  <c r="J26" i="30"/>
  <c r="E26" i="30"/>
  <c r="J126" i="30"/>
  <c r="J25" i="30"/>
  <c r="J20" i="30"/>
  <c r="E20" i="30"/>
  <c r="F126" i="30" s="1"/>
  <c r="J19" i="30"/>
  <c r="J14" i="30"/>
  <c r="J123" i="30" s="1"/>
  <c r="E7" i="30"/>
  <c r="E117" i="30" s="1"/>
  <c r="R230" i="29"/>
  <c r="P230" i="29"/>
  <c r="J39" i="29"/>
  <c r="J38" i="29"/>
  <c r="AY128" i="1" s="1"/>
  <c r="J37" i="29"/>
  <c r="AX128" i="1" s="1"/>
  <c r="BI264" i="29"/>
  <c r="BH264" i="29"/>
  <c r="BG264" i="29"/>
  <c r="BE264" i="29"/>
  <c r="T264" i="29"/>
  <c r="R264" i="29"/>
  <c r="P264" i="29"/>
  <c r="BI256" i="29"/>
  <c r="BH256" i="29"/>
  <c r="BG256" i="29"/>
  <c r="BE256" i="29"/>
  <c r="T256" i="29"/>
  <c r="R256" i="29"/>
  <c r="P256" i="29"/>
  <c r="BI255" i="29"/>
  <c r="BH255" i="29"/>
  <c r="BG255" i="29"/>
  <c r="BE255" i="29"/>
  <c r="T255" i="29"/>
  <c r="R255" i="29"/>
  <c r="P255" i="29"/>
  <c r="BI245" i="29"/>
  <c r="BH245" i="29"/>
  <c r="BG245" i="29"/>
  <c r="BE245" i="29"/>
  <c r="T245" i="29"/>
  <c r="R245" i="29"/>
  <c r="P245" i="29"/>
  <c r="BI233" i="29"/>
  <c r="BH233" i="29"/>
  <c r="BG233" i="29"/>
  <c r="BE233" i="29"/>
  <c r="T233" i="29"/>
  <c r="R233" i="29"/>
  <c r="P233" i="29"/>
  <c r="BI231" i="29"/>
  <c r="BH231" i="29"/>
  <c r="BG231" i="29"/>
  <c r="BE231" i="29"/>
  <c r="T231" i="29"/>
  <c r="T230" i="29" s="1"/>
  <c r="R231" i="29"/>
  <c r="P231" i="29"/>
  <c r="BI229" i="29"/>
  <c r="BH229" i="29"/>
  <c r="BG229" i="29"/>
  <c r="BE229" i="29"/>
  <c r="T229" i="29"/>
  <c r="R229" i="29"/>
  <c r="P229" i="29"/>
  <c r="BI227" i="29"/>
  <c r="BH227" i="29"/>
  <c r="BG227" i="29"/>
  <c r="BE227" i="29"/>
  <c r="T227" i="29"/>
  <c r="R227" i="29"/>
  <c r="P227" i="29"/>
  <c r="BI225" i="29"/>
  <c r="BH225" i="29"/>
  <c r="BG225" i="29"/>
  <c r="BE225" i="29"/>
  <c r="T225" i="29"/>
  <c r="R225" i="29"/>
  <c r="P225" i="29"/>
  <c r="BI223" i="29"/>
  <c r="BH223" i="29"/>
  <c r="BG223" i="29"/>
  <c r="BE223" i="29"/>
  <c r="T223" i="29"/>
  <c r="R223" i="29"/>
  <c r="P223" i="29"/>
  <c r="BI220" i="29"/>
  <c r="BH220" i="29"/>
  <c r="BG220" i="29"/>
  <c r="BE220" i="29"/>
  <c r="T220" i="29"/>
  <c r="R220" i="29"/>
  <c r="P220" i="29"/>
  <c r="BI218" i="29"/>
  <c r="BH218" i="29"/>
  <c r="BG218" i="29"/>
  <c r="BE218" i="29"/>
  <c r="T218" i="29"/>
  <c r="R218" i="29"/>
  <c r="P218" i="29"/>
  <c r="BI211" i="29"/>
  <c r="BH211" i="29"/>
  <c r="BG211" i="29"/>
  <c r="BE211" i="29"/>
  <c r="T211" i="29"/>
  <c r="R211" i="29"/>
  <c r="P211" i="29"/>
  <c r="BI207" i="29"/>
  <c r="BH207" i="29"/>
  <c r="BG207" i="29"/>
  <c r="BE207" i="29"/>
  <c r="T207" i="29"/>
  <c r="R207" i="29"/>
  <c r="P207" i="29"/>
  <c r="BI202" i="29"/>
  <c r="BH202" i="29"/>
  <c r="BG202" i="29"/>
  <c r="BE202" i="29"/>
  <c r="T202" i="29"/>
  <c r="R202" i="29"/>
  <c r="P202" i="29"/>
  <c r="BI201" i="29"/>
  <c r="BH201" i="29"/>
  <c r="BG201" i="29"/>
  <c r="BE201" i="29"/>
  <c r="T201" i="29"/>
  <c r="R201" i="29"/>
  <c r="P201" i="29"/>
  <c r="BI198" i="29"/>
  <c r="BH198" i="29"/>
  <c r="BG198" i="29"/>
  <c r="BE198" i="29"/>
  <c r="T198" i="29"/>
  <c r="R198" i="29"/>
  <c r="P198" i="29"/>
  <c r="BI197" i="29"/>
  <c r="BH197" i="29"/>
  <c r="BG197" i="29"/>
  <c r="BE197" i="29"/>
  <c r="T197" i="29"/>
  <c r="R197" i="29"/>
  <c r="P197" i="29"/>
  <c r="BI194" i="29"/>
  <c r="BH194" i="29"/>
  <c r="BG194" i="29"/>
  <c r="BE194" i="29"/>
  <c r="T194" i="29"/>
  <c r="R194" i="29"/>
  <c r="P194" i="29"/>
  <c r="BI193" i="29"/>
  <c r="BH193" i="29"/>
  <c r="BG193" i="29"/>
  <c r="BE193" i="29"/>
  <c r="T193" i="29"/>
  <c r="R193" i="29"/>
  <c r="P193" i="29"/>
  <c r="BI192" i="29"/>
  <c r="BH192" i="29"/>
  <c r="BG192" i="29"/>
  <c r="BE192" i="29"/>
  <c r="T192" i="29"/>
  <c r="R192" i="29"/>
  <c r="P192" i="29"/>
  <c r="BI191" i="29"/>
  <c r="BH191" i="29"/>
  <c r="BG191" i="29"/>
  <c r="BE191" i="29"/>
  <c r="T191" i="29"/>
  <c r="R191" i="29"/>
  <c r="P191" i="29"/>
  <c r="BI190" i="29"/>
  <c r="BH190" i="29"/>
  <c r="BG190" i="29"/>
  <c r="BE190" i="29"/>
  <c r="T190" i="29"/>
  <c r="R190" i="29"/>
  <c r="P190" i="29"/>
  <c r="BI189" i="29"/>
  <c r="BH189" i="29"/>
  <c r="BG189" i="29"/>
  <c r="BE189" i="29"/>
  <c r="T189" i="29"/>
  <c r="R189" i="29"/>
  <c r="P189" i="29"/>
  <c r="BI188" i="29"/>
  <c r="BH188" i="29"/>
  <c r="BG188" i="29"/>
  <c r="BE188" i="29"/>
  <c r="T188" i="29"/>
  <c r="R188" i="29"/>
  <c r="P188" i="29"/>
  <c r="BI185" i="29"/>
  <c r="BH185" i="29"/>
  <c r="BG185" i="29"/>
  <c r="BE185" i="29"/>
  <c r="T185" i="29"/>
  <c r="T184" i="29" s="1"/>
  <c r="R185" i="29"/>
  <c r="R184" i="29"/>
  <c r="P185" i="29"/>
  <c r="P184" i="29"/>
  <c r="BI182" i="29"/>
  <c r="BH182" i="29"/>
  <c r="BG182" i="29"/>
  <c r="BE182" i="29"/>
  <c r="T182" i="29"/>
  <c r="T181" i="29"/>
  <c r="R182" i="29"/>
  <c r="R181" i="29"/>
  <c r="P182" i="29"/>
  <c r="P181" i="29"/>
  <c r="BI177" i="29"/>
  <c r="BH177" i="29"/>
  <c r="BG177" i="29"/>
  <c r="BE177" i="29"/>
  <c r="T177" i="29"/>
  <c r="T176" i="29"/>
  <c r="R177" i="29"/>
  <c r="R176" i="29"/>
  <c r="P177" i="29"/>
  <c r="P176" i="29" s="1"/>
  <c r="BI175" i="29"/>
  <c r="BH175" i="29"/>
  <c r="BG175" i="29"/>
  <c r="BE175" i="29"/>
  <c r="T175" i="29"/>
  <c r="R175" i="29"/>
  <c r="P175" i="29"/>
  <c r="BI173" i="29"/>
  <c r="BH173" i="29"/>
  <c r="BG173" i="29"/>
  <c r="BE173" i="29"/>
  <c r="T173" i="29"/>
  <c r="R173" i="29"/>
  <c r="P173" i="29"/>
  <c r="BI170" i="29"/>
  <c r="BH170" i="29"/>
  <c r="BG170" i="29"/>
  <c r="BE170" i="29"/>
  <c r="T170" i="29"/>
  <c r="R170" i="29"/>
  <c r="P170" i="29"/>
  <c r="BI169" i="29"/>
  <c r="BH169" i="29"/>
  <c r="BG169" i="29"/>
  <c r="BE169" i="29"/>
  <c r="T169" i="29"/>
  <c r="R169" i="29"/>
  <c r="P169" i="29"/>
  <c r="BI168" i="29"/>
  <c r="BH168" i="29"/>
  <c r="BG168" i="29"/>
  <c r="BE168" i="29"/>
  <c r="T168" i="29"/>
  <c r="R168" i="29"/>
  <c r="P168" i="29"/>
  <c r="BI164" i="29"/>
  <c r="BH164" i="29"/>
  <c r="BG164" i="29"/>
  <c r="BE164" i="29"/>
  <c r="T164" i="29"/>
  <c r="R164" i="29"/>
  <c r="P164" i="29"/>
  <c r="BI160" i="29"/>
  <c r="BH160" i="29"/>
  <c r="BG160" i="29"/>
  <c r="BE160" i="29"/>
  <c r="T160" i="29"/>
  <c r="R160" i="29"/>
  <c r="P160" i="29"/>
  <c r="BI159" i="29"/>
  <c r="BH159" i="29"/>
  <c r="BG159" i="29"/>
  <c r="BE159" i="29"/>
  <c r="T159" i="29"/>
  <c r="R159" i="29"/>
  <c r="P159" i="29"/>
  <c r="BI157" i="29"/>
  <c r="BH157" i="29"/>
  <c r="BG157" i="29"/>
  <c r="BE157" i="29"/>
  <c r="T157" i="29"/>
  <c r="R157" i="29"/>
  <c r="P157" i="29"/>
  <c r="BI155" i="29"/>
  <c r="BH155" i="29"/>
  <c r="BG155" i="29"/>
  <c r="BE155" i="29"/>
  <c r="T155" i="29"/>
  <c r="R155" i="29"/>
  <c r="P155" i="29"/>
  <c r="BI152" i="29"/>
  <c r="BH152" i="29"/>
  <c r="BG152" i="29"/>
  <c r="BE152" i="29"/>
  <c r="T152" i="29"/>
  <c r="R152" i="29"/>
  <c r="P152" i="29"/>
  <c r="BI148" i="29"/>
  <c r="BH148" i="29"/>
  <c r="BG148" i="29"/>
  <c r="BE148" i="29"/>
  <c r="T148" i="29"/>
  <c r="R148" i="29"/>
  <c r="P148" i="29"/>
  <c r="BI147" i="29"/>
  <c r="BH147" i="29"/>
  <c r="BG147" i="29"/>
  <c r="BE147" i="29"/>
  <c r="T147" i="29"/>
  <c r="R147" i="29"/>
  <c r="P147" i="29"/>
  <c r="BI144" i="29"/>
  <c r="BH144" i="29"/>
  <c r="BG144" i="29"/>
  <c r="BE144" i="29"/>
  <c r="T144" i="29"/>
  <c r="R144" i="29"/>
  <c r="P144" i="29"/>
  <c r="BI143" i="29"/>
  <c r="BH143" i="29"/>
  <c r="BG143" i="29"/>
  <c r="BE143" i="29"/>
  <c r="T143" i="29"/>
  <c r="R143" i="29"/>
  <c r="P143" i="29"/>
  <c r="BI139" i="29"/>
  <c r="BH139" i="29"/>
  <c r="BG139" i="29"/>
  <c r="BE139" i="29"/>
  <c r="T139" i="29"/>
  <c r="R139" i="29"/>
  <c r="P139" i="29"/>
  <c r="BI136" i="29"/>
  <c r="BH136" i="29"/>
  <c r="BG136" i="29"/>
  <c r="BE136" i="29"/>
  <c r="T136" i="29"/>
  <c r="R136" i="29"/>
  <c r="P136" i="29"/>
  <c r="J129" i="29"/>
  <c r="F129" i="29"/>
  <c r="F127" i="29"/>
  <c r="E125" i="29"/>
  <c r="J93" i="29"/>
  <c r="F93" i="29"/>
  <c r="F91" i="29"/>
  <c r="E89" i="29"/>
  <c r="J26" i="29"/>
  <c r="E26" i="29"/>
  <c r="J130" i="29"/>
  <c r="J25" i="29"/>
  <c r="J20" i="29"/>
  <c r="E20" i="29"/>
  <c r="F130" i="29"/>
  <c r="J19" i="29"/>
  <c r="J14" i="29"/>
  <c r="J127" i="29" s="1"/>
  <c r="E7" i="29"/>
  <c r="E121" i="29" s="1"/>
  <c r="J39" i="28"/>
  <c r="J38" i="28"/>
  <c r="AY127" i="1"/>
  <c r="J37" i="28"/>
  <c r="AX127" i="1" s="1"/>
  <c r="BI208" i="28"/>
  <c r="BH208" i="28"/>
  <c r="BG208" i="28"/>
  <c r="BE208" i="28"/>
  <c r="T208" i="28"/>
  <c r="R208" i="28"/>
  <c r="P208" i="28"/>
  <c r="P199" i="28"/>
  <c r="BI200" i="28"/>
  <c r="BH200" i="28"/>
  <c r="BG200" i="28"/>
  <c r="BE200" i="28"/>
  <c r="T200" i="28"/>
  <c r="T199" i="28" s="1"/>
  <c r="R200" i="28"/>
  <c r="R199" i="28" s="1"/>
  <c r="P200" i="28"/>
  <c r="BI198" i="28"/>
  <c r="BH198" i="28"/>
  <c r="BG198" i="28"/>
  <c r="BE198" i="28"/>
  <c r="T198" i="28"/>
  <c r="R198" i="28"/>
  <c r="P198" i="28"/>
  <c r="BI196" i="28"/>
  <c r="BH196" i="28"/>
  <c r="BG196" i="28"/>
  <c r="BE196" i="28"/>
  <c r="T196" i="28"/>
  <c r="R196" i="28"/>
  <c r="P196" i="28"/>
  <c r="BI194" i="28"/>
  <c r="BH194" i="28"/>
  <c r="BG194" i="28"/>
  <c r="BE194" i="28"/>
  <c r="T194" i="28"/>
  <c r="R194" i="28"/>
  <c r="P194" i="28"/>
  <c r="BI192" i="28"/>
  <c r="BH192" i="28"/>
  <c r="BG192" i="28"/>
  <c r="BE192" i="28"/>
  <c r="T192" i="28"/>
  <c r="R192" i="28"/>
  <c r="P192" i="28"/>
  <c r="BI189" i="28"/>
  <c r="BH189" i="28"/>
  <c r="BG189" i="28"/>
  <c r="BE189" i="28"/>
  <c r="T189" i="28"/>
  <c r="R189" i="28"/>
  <c r="P189" i="28"/>
  <c r="BI187" i="28"/>
  <c r="BH187" i="28"/>
  <c r="BG187" i="28"/>
  <c r="BE187" i="28"/>
  <c r="T187" i="28"/>
  <c r="R187" i="28"/>
  <c r="P187" i="28"/>
  <c r="BI180" i="28"/>
  <c r="BH180" i="28"/>
  <c r="BG180" i="28"/>
  <c r="BE180" i="28"/>
  <c r="T180" i="28"/>
  <c r="R180" i="28"/>
  <c r="P180" i="28"/>
  <c r="BI176" i="28"/>
  <c r="BH176" i="28"/>
  <c r="BG176" i="28"/>
  <c r="BE176" i="28"/>
  <c r="T176" i="28"/>
  <c r="R176" i="28"/>
  <c r="P176" i="28"/>
  <c r="BI171" i="28"/>
  <c r="BH171" i="28"/>
  <c r="BG171" i="28"/>
  <c r="BE171" i="28"/>
  <c r="T171" i="28"/>
  <c r="R171" i="28"/>
  <c r="P171" i="28"/>
  <c r="BI170" i="28"/>
  <c r="BH170" i="28"/>
  <c r="BG170" i="28"/>
  <c r="BE170" i="28"/>
  <c r="T170" i="28"/>
  <c r="R170" i="28"/>
  <c r="P170" i="28"/>
  <c r="BI167" i="28"/>
  <c r="BH167" i="28"/>
  <c r="BG167" i="28"/>
  <c r="BE167" i="28"/>
  <c r="T167" i="28"/>
  <c r="T166" i="28" s="1"/>
  <c r="R167" i="28"/>
  <c r="R166" i="28"/>
  <c r="P167" i="28"/>
  <c r="P166" i="28" s="1"/>
  <c r="BI165" i="28"/>
  <c r="BH165" i="28"/>
  <c r="BG165" i="28"/>
  <c r="BE165" i="28"/>
  <c r="T165" i="28"/>
  <c r="R165" i="28"/>
  <c r="P165" i="28"/>
  <c r="BI164" i="28"/>
  <c r="BH164" i="28"/>
  <c r="BG164" i="28"/>
  <c r="BE164" i="28"/>
  <c r="T164" i="28"/>
  <c r="R164" i="28"/>
  <c r="P164" i="28"/>
  <c r="BI163" i="28"/>
  <c r="BH163" i="28"/>
  <c r="BG163" i="28"/>
  <c r="BE163" i="28"/>
  <c r="T163" i="28"/>
  <c r="R163" i="28"/>
  <c r="P163" i="28"/>
  <c r="BI162" i="28"/>
  <c r="BH162" i="28"/>
  <c r="BG162" i="28"/>
  <c r="BE162" i="28"/>
  <c r="T162" i="28"/>
  <c r="R162" i="28"/>
  <c r="P162" i="28"/>
  <c r="BI161" i="28"/>
  <c r="BH161" i="28"/>
  <c r="BG161" i="28"/>
  <c r="BE161" i="28"/>
  <c r="T161" i="28"/>
  <c r="R161" i="28"/>
  <c r="P161" i="28"/>
  <c r="BI160" i="28"/>
  <c r="BH160" i="28"/>
  <c r="BG160" i="28"/>
  <c r="BE160" i="28"/>
  <c r="T160" i="28"/>
  <c r="R160" i="28"/>
  <c r="P160" i="28"/>
  <c r="BI159" i="28"/>
  <c r="BH159" i="28"/>
  <c r="BG159" i="28"/>
  <c r="BE159" i="28"/>
  <c r="T159" i="28"/>
  <c r="R159" i="28"/>
  <c r="P159" i="28"/>
  <c r="BI158" i="28"/>
  <c r="BH158" i="28"/>
  <c r="BG158" i="28"/>
  <c r="BE158" i="28"/>
  <c r="T158" i="28"/>
  <c r="R158" i="28"/>
  <c r="P158" i="28"/>
  <c r="BI156" i="28"/>
  <c r="BH156" i="28"/>
  <c r="BG156" i="28"/>
  <c r="BE156" i="28"/>
  <c r="T156" i="28"/>
  <c r="R156" i="28"/>
  <c r="P156" i="28"/>
  <c r="BI154" i="28"/>
  <c r="BH154" i="28"/>
  <c r="BG154" i="28"/>
  <c r="BE154" i="28"/>
  <c r="T154" i="28"/>
  <c r="R154" i="28"/>
  <c r="P154" i="28"/>
  <c r="BI152" i="28"/>
  <c r="BH152" i="28"/>
  <c r="BG152" i="28"/>
  <c r="BE152" i="28"/>
  <c r="T152" i="28"/>
  <c r="R152" i="28"/>
  <c r="P152" i="28"/>
  <c r="BI151" i="28"/>
  <c r="BH151" i="28"/>
  <c r="BG151" i="28"/>
  <c r="BE151" i="28"/>
  <c r="T151" i="28"/>
  <c r="R151" i="28"/>
  <c r="P151" i="28"/>
  <c r="BI150" i="28"/>
  <c r="BH150" i="28"/>
  <c r="BG150" i="28"/>
  <c r="BE150" i="28"/>
  <c r="T150" i="28"/>
  <c r="R150" i="28"/>
  <c r="P150" i="28"/>
  <c r="BI147" i="28"/>
  <c r="BH147" i="28"/>
  <c r="BG147" i="28"/>
  <c r="BE147" i="28"/>
  <c r="T147" i="28"/>
  <c r="R147" i="28"/>
  <c r="P147" i="28"/>
  <c r="BI146" i="28"/>
  <c r="BH146" i="28"/>
  <c r="BG146" i="28"/>
  <c r="BE146" i="28"/>
  <c r="T146" i="28"/>
  <c r="R146" i="28"/>
  <c r="P146" i="28"/>
  <c r="BI145" i="28"/>
  <c r="BH145" i="28"/>
  <c r="BG145" i="28"/>
  <c r="BE145" i="28"/>
  <c r="T145" i="28"/>
  <c r="R145" i="28"/>
  <c r="P145" i="28"/>
  <c r="BI143" i="28"/>
  <c r="BH143" i="28"/>
  <c r="BG143" i="28"/>
  <c r="BE143" i="28"/>
  <c r="T143" i="28"/>
  <c r="R143" i="28"/>
  <c r="P143" i="28"/>
  <c r="BI140" i="28"/>
  <c r="BH140" i="28"/>
  <c r="BG140" i="28"/>
  <c r="BE140" i="28"/>
  <c r="T140" i="28"/>
  <c r="R140" i="28"/>
  <c r="P140" i="28"/>
  <c r="BI138" i="28"/>
  <c r="BH138" i="28"/>
  <c r="BG138" i="28"/>
  <c r="BE138" i="28"/>
  <c r="T138" i="28"/>
  <c r="R138" i="28"/>
  <c r="P138" i="28"/>
  <c r="BI135" i="28"/>
  <c r="BH135" i="28"/>
  <c r="BG135" i="28"/>
  <c r="BE135" i="28"/>
  <c r="T135" i="28"/>
  <c r="R135" i="28"/>
  <c r="P135" i="28"/>
  <c r="BI133" i="28"/>
  <c r="BH133" i="28"/>
  <c r="BG133" i="28"/>
  <c r="BE133" i="28"/>
  <c r="T133" i="28"/>
  <c r="R133" i="28"/>
  <c r="P133" i="28"/>
  <c r="J126" i="28"/>
  <c r="F126" i="28"/>
  <c r="F124" i="28"/>
  <c r="E122" i="28"/>
  <c r="J93" i="28"/>
  <c r="F93" i="28"/>
  <c r="F91" i="28"/>
  <c r="E89" i="28"/>
  <c r="J26" i="28"/>
  <c r="E26" i="28"/>
  <c r="J127" i="28"/>
  <c r="J25" i="28"/>
  <c r="J20" i="28"/>
  <c r="E20" i="28"/>
  <c r="F94" i="28" s="1"/>
  <c r="J19" i="28"/>
  <c r="J14" i="28"/>
  <c r="J91" i="28"/>
  <c r="E7" i="28"/>
  <c r="E118" i="28" s="1"/>
  <c r="J39" i="27"/>
  <c r="J38" i="27"/>
  <c r="AY125" i="1" s="1"/>
  <c r="J37" i="27"/>
  <c r="AX125" i="1" s="1"/>
  <c r="BI125" i="27"/>
  <c r="BH125" i="27"/>
  <c r="BG125" i="27"/>
  <c r="BE125" i="27"/>
  <c r="T125" i="27"/>
  <c r="T124" i="27" s="1"/>
  <c r="T123" i="27" s="1"/>
  <c r="T122" i="27" s="1"/>
  <c r="R125" i="27"/>
  <c r="R124" i="27"/>
  <c r="R123" i="27" s="1"/>
  <c r="R122" i="27" s="1"/>
  <c r="P125" i="27"/>
  <c r="P124" i="27" s="1"/>
  <c r="P123" i="27" s="1"/>
  <c r="P122" i="27" s="1"/>
  <c r="AU125" i="1" s="1"/>
  <c r="J118" i="27"/>
  <c r="F118" i="27"/>
  <c r="F116" i="27"/>
  <c r="E114" i="27"/>
  <c r="J93" i="27"/>
  <c r="F93" i="27"/>
  <c r="F91" i="27"/>
  <c r="E89" i="27"/>
  <c r="J26" i="27"/>
  <c r="E26" i="27"/>
  <c r="J119" i="27" s="1"/>
  <c r="J25" i="27"/>
  <c r="J20" i="27"/>
  <c r="E20" i="27"/>
  <c r="F119" i="27" s="1"/>
  <c r="J19" i="27"/>
  <c r="J14" i="27"/>
  <c r="J116" i="27" s="1"/>
  <c r="E7" i="27"/>
  <c r="E110" i="27"/>
  <c r="J39" i="26"/>
  <c r="J38" i="26"/>
  <c r="AY124" i="1" s="1"/>
  <c r="J37" i="26"/>
  <c r="AX124" i="1"/>
  <c r="BI394" i="26"/>
  <c r="BH394" i="26"/>
  <c r="BG394" i="26"/>
  <c r="BE394" i="26"/>
  <c r="T394" i="26"/>
  <c r="R394" i="26"/>
  <c r="P394" i="26"/>
  <c r="BI392" i="26"/>
  <c r="BH392" i="26"/>
  <c r="BG392" i="26"/>
  <c r="BE392" i="26"/>
  <c r="T392" i="26"/>
  <c r="R392" i="26"/>
  <c r="P392" i="26"/>
  <c r="BI390" i="26"/>
  <c r="BH390" i="26"/>
  <c r="BG390" i="26"/>
  <c r="BE390" i="26"/>
  <c r="T390" i="26"/>
  <c r="R390" i="26"/>
  <c r="P390" i="26"/>
  <c r="BI387" i="26"/>
  <c r="BH387" i="26"/>
  <c r="BG387" i="26"/>
  <c r="BE387" i="26"/>
  <c r="T387" i="26"/>
  <c r="T386" i="26"/>
  <c r="R387" i="26"/>
  <c r="R386" i="26"/>
  <c r="P387" i="26"/>
  <c r="P386" i="26"/>
  <c r="BI385" i="26"/>
  <c r="BH385" i="26"/>
  <c r="BG385" i="26"/>
  <c r="BE385" i="26"/>
  <c r="T385" i="26"/>
  <c r="R385" i="26"/>
  <c r="P385" i="26"/>
  <c r="BI383" i="26"/>
  <c r="BH383" i="26"/>
  <c r="BG383" i="26"/>
  <c r="BE383" i="26"/>
  <c r="T383" i="26"/>
  <c r="R383" i="26"/>
  <c r="P383" i="26"/>
  <c r="BI380" i="26"/>
  <c r="BH380" i="26"/>
  <c r="BG380" i="26"/>
  <c r="BE380" i="26"/>
  <c r="T380" i="26"/>
  <c r="R380" i="26"/>
  <c r="P380" i="26"/>
  <c r="BI378" i="26"/>
  <c r="BH378" i="26"/>
  <c r="BG378" i="26"/>
  <c r="BE378" i="26"/>
  <c r="T378" i="26"/>
  <c r="R378" i="26"/>
  <c r="P378" i="26"/>
  <c r="BI377" i="26"/>
  <c r="BH377" i="26"/>
  <c r="BG377" i="26"/>
  <c r="BE377" i="26"/>
  <c r="T377" i="26"/>
  <c r="R377" i="26"/>
  <c r="P377" i="26"/>
  <c r="BI376" i="26"/>
  <c r="BH376" i="26"/>
  <c r="BG376" i="26"/>
  <c r="BE376" i="26"/>
  <c r="T376" i="26"/>
  <c r="R376" i="26"/>
  <c r="P376" i="26"/>
  <c r="BI373" i="26"/>
  <c r="BH373" i="26"/>
  <c r="BG373" i="26"/>
  <c r="BE373" i="26"/>
  <c r="T373" i="26"/>
  <c r="R373" i="26"/>
  <c r="P373" i="26"/>
  <c r="BI371" i="26"/>
  <c r="BH371" i="26"/>
  <c r="BG371" i="26"/>
  <c r="BE371" i="26"/>
  <c r="T371" i="26"/>
  <c r="R371" i="26"/>
  <c r="P371" i="26"/>
  <c r="BI368" i="26"/>
  <c r="BH368" i="26"/>
  <c r="BG368" i="26"/>
  <c r="BE368" i="26"/>
  <c r="T368" i="26"/>
  <c r="R368" i="26"/>
  <c r="P368" i="26"/>
  <c r="BI365" i="26"/>
  <c r="BH365" i="26"/>
  <c r="BG365" i="26"/>
  <c r="BE365" i="26"/>
  <c r="T365" i="26"/>
  <c r="T364" i="26" s="1"/>
  <c r="R365" i="26"/>
  <c r="R364" i="26" s="1"/>
  <c r="P365" i="26"/>
  <c r="P364" i="26"/>
  <c r="BI363" i="26"/>
  <c r="BH363" i="26"/>
  <c r="BG363" i="26"/>
  <c r="BE363" i="26"/>
  <c r="T363" i="26"/>
  <c r="R363" i="26"/>
  <c r="P363" i="26"/>
  <c r="BI359" i="26"/>
  <c r="BH359" i="26"/>
  <c r="BG359" i="26"/>
  <c r="BE359" i="26"/>
  <c r="T359" i="26"/>
  <c r="R359" i="26"/>
  <c r="P359" i="26"/>
  <c r="BI358" i="26"/>
  <c r="BH358" i="26"/>
  <c r="BG358" i="26"/>
  <c r="BE358" i="26"/>
  <c r="T358" i="26"/>
  <c r="R358" i="26"/>
  <c r="P358" i="26"/>
  <c r="BI355" i="26"/>
  <c r="BH355" i="26"/>
  <c r="BG355" i="26"/>
  <c r="BE355" i="26"/>
  <c r="T355" i="26"/>
  <c r="R355" i="26"/>
  <c r="P355" i="26"/>
  <c r="BI352" i="26"/>
  <c r="BH352" i="26"/>
  <c r="BG352" i="26"/>
  <c r="BE352" i="26"/>
  <c r="T352" i="26"/>
  <c r="R352" i="26"/>
  <c r="P352" i="26"/>
  <c r="BI342" i="26"/>
  <c r="BH342" i="26"/>
  <c r="BG342" i="26"/>
  <c r="BE342" i="26"/>
  <c r="T342" i="26"/>
  <c r="R342" i="26"/>
  <c r="P342" i="26"/>
  <c r="BI338" i="26"/>
  <c r="BH338" i="26"/>
  <c r="BG338" i="26"/>
  <c r="BE338" i="26"/>
  <c r="T338" i="26"/>
  <c r="R338" i="26"/>
  <c r="P338" i="26"/>
  <c r="BI332" i="26"/>
  <c r="BH332" i="26"/>
  <c r="BG332" i="26"/>
  <c r="BE332" i="26"/>
  <c r="T332" i="26"/>
  <c r="R332" i="26"/>
  <c r="P332" i="26"/>
  <c r="BI326" i="26"/>
  <c r="BH326" i="26"/>
  <c r="BG326" i="26"/>
  <c r="BE326" i="26"/>
  <c r="T326" i="26"/>
  <c r="R326" i="26"/>
  <c r="P326" i="26"/>
  <c r="BI320" i="26"/>
  <c r="BH320" i="26"/>
  <c r="BG320" i="26"/>
  <c r="BE320" i="26"/>
  <c r="T320" i="26"/>
  <c r="R320" i="26"/>
  <c r="P320" i="26"/>
  <c r="BI314" i="26"/>
  <c r="BH314" i="26"/>
  <c r="BG314" i="26"/>
  <c r="BE314" i="26"/>
  <c r="T314" i="26"/>
  <c r="R314" i="26"/>
  <c r="P314" i="26"/>
  <c r="BI308" i="26"/>
  <c r="BH308" i="26"/>
  <c r="BG308" i="26"/>
  <c r="BE308" i="26"/>
  <c r="T308" i="26"/>
  <c r="R308" i="26"/>
  <c r="P308" i="26"/>
  <c r="BI306" i="26"/>
  <c r="BH306" i="26"/>
  <c r="BG306" i="26"/>
  <c r="BE306" i="26"/>
  <c r="T306" i="26"/>
  <c r="R306" i="26"/>
  <c r="P306" i="26"/>
  <c r="BI304" i="26"/>
  <c r="BH304" i="26"/>
  <c r="BG304" i="26"/>
  <c r="BE304" i="26"/>
  <c r="T304" i="26"/>
  <c r="R304" i="26"/>
  <c r="P304" i="26"/>
  <c r="BI303" i="26"/>
  <c r="BH303" i="26"/>
  <c r="BG303" i="26"/>
  <c r="BE303" i="26"/>
  <c r="T303" i="26"/>
  <c r="R303" i="26"/>
  <c r="P303" i="26"/>
  <c r="BI302" i="26"/>
  <c r="BH302" i="26"/>
  <c r="BG302" i="26"/>
  <c r="BE302" i="26"/>
  <c r="T302" i="26"/>
  <c r="R302" i="26"/>
  <c r="P302" i="26"/>
  <c r="BI295" i="26"/>
  <c r="BH295" i="26"/>
  <c r="BG295" i="26"/>
  <c r="BE295" i="26"/>
  <c r="T295" i="26"/>
  <c r="R295" i="26"/>
  <c r="P295" i="26"/>
  <c r="BI292" i="26"/>
  <c r="BH292" i="26"/>
  <c r="BG292" i="26"/>
  <c r="BE292" i="26"/>
  <c r="T292" i="26"/>
  <c r="R292" i="26"/>
  <c r="P292" i="26"/>
  <c r="BI289" i="26"/>
  <c r="BH289" i="26"/>
  <c r="BG289" i="26"/>
  <c r="BE289" i="26"/>
  <c r="T289" i="26"/>
  <c r="R289" i="26"/>
  <c r="P289" i="26"/>
  <c r="BI286" i="26"/>
  <c r="BH286" i="26"/>
  <c r="BG286" i="26"/>
  <c r="BE286" i="26"/>
  <c r="T286" i="26"/>
  <c r="R286" i="26"/>
  <c r="P286" i="26"/>
  <c r="BI283" i="26"/>
  <c r="BH283" i="26"/>
  <c r="BG283" i="26"/>
  <c r="BE283" i="26"/>
  <c r="T283" i="26"/>
  <c r="R283" i="26"/>
  <c r="P283" i="26"/>
  <c r="BI280" i="26"/>
  <c r="BH280" i="26"/>
  <c r="BG280" i="26"/>
  <c r="BE280" i="26"/>
  <c r="T280" i="26"/>
  <c r="R280" i="26"/>
  <c r="P280" i="26"/>
  <c r="BI277" i="26"/>
  <c r="BH277" i="26"/>
  <c r="BG277" i="26"/>
  <c r="BE277" i="26"/>
  <c r="T277" i="26"/>
  <c r="R277" i="26"/>
  <c r="P277" i="26"/>
  <c r="BI274" i="26"/>
  <c r="BH274" i="26"/>
  <c r="BG274" i="26"/>
  <c r="BE274" i="26"/>
  <c r="T274" i="26"/>
  <c r="R274" i="26"/>
  <c r="P274" i="26"/>
  <c r="BI273" i="26"/>
  <c r="BH273" i="26"/>
  <c r="BG273" i="26"/>
  <c r="BE273" i="26"/>
  <c r="T273" i="26"/>
  <c r="R273" i="26"/>
  <c r="P273" i="26"/>
  <c r="BI269" i="26"/>
  <c r="BH269" i="26"/>
  <c r="BG269" i="26"/>
  <c r="BE269" i="26"/>
  <c r="T269" i="26"/>
  <c r="T268" i="26"/>
  <c r="R269" i="26"/>
  <c r="R268" i="26"/>
  <c r="P269" i="26"/>
  <c r="P268" i="26" s="1"/>
  <c r="BI265" i="26"/>
  <c r="BH265" i="26"/>
  <c r="BG265" i="26"/>
  <c r="BE265" i="26"/>
  <c r="T265" i="26"/>
  <c r="R265" i="26"/>
  <c r="P265" i="26"/>
  <c r="BI262" i="26"/>
  <c r="BH262" i="26"/>
  <c r="BG262" i="26"/>
  <c r="BE262" i="26"/>
  <c r="T262" i="26"/>
  <c r="R262" i="26"/>
  <c r="P262" i="26"/>
  <c r="BI259" i="26"/>
  <c r="BH259" i="26"/>
  <c r="BG259" i="26"/>
  <c r="BE259" i="26"/>
  <c r="T259" i="26"/>
  <c r="R259" i="26"/>
  <c r="P259" i="26"/>
  <c r="BI256" i="26"/>
  <c r="BH256" i="26"/>
  <c r="BG256" i="26"/>
  <c r="BE256" i="26"/>
  <c r="T256" i="26"/>
  <c r="R256" i="26"/>
  <c r="P256" i="26"/>
  <c r="BI254" i="26"/>
  <c r="BH254" i="26"/>
  <c r="BG254" i="26"/>
  <c r="BE254" i="26"/>
  <c r="T254" i="26"/>
  <c r="R254" i="26"/>
  <c r="P254" i="26"/>
  <c r="BI251" i="26"/>
  <c r="BH251" i="26"/>
  <c r="BG251" i="26"/>
  <c r="BE251" i="26"/>
  <c r="T251" i="26"/>
  <c r="R251" i="26"/>
  <c r="P251" i="26"/>
  <c r="BI246" i="26"/>
  <c r="BH246" i="26"/>
  <c r="BG246" i="26"/>
  <c r="BE246" i="26"/>
  <c r="T246" i="26"/>
  <c r="R246" i="26"/>
  <c r="P246" i="26"/>
  <c r="BI240" i="26"/>
  <c r="BH240" i="26"/>
  <c r="BG240" i="26"/>
  <c r="BE240" i="26"/>
  <c r="T240" i="26"/>
  <c r="R240" i="26"/>
  <c r="P240" i="26"/>
  <c r="BI237" i="26"/>
  <c r="BH237" i="26"/>
  <c r="BG237" i="26"/>
  <c r="BE237" i="26"/>
  <c r="T237" i="26"/>
  <c r="R237" i="26"/>
  <c r="P237" i="26"/>
  <c r="BI235" i="26"/>
  <c r="BH235" i="26"/>
  <c r="BG235" i="26"/>
  <c r="BE235" i="26"/>
  <c r="T235" i="26"/>
  <c r="R235" i="26"/>
  <c r="P235" i="26"/>
  <c r="BI234" i="26"/>
  <c r="BH234" i="26"/>
  <c r="BG234" i="26"/>
  <c r="BE234" i="26"/>
  <c r="T234" i="26"/>
  <c r="R234" i="26"/>
  <c r="P234" i="26"/>
  <c r="BI228" i="26"/>
  <c r="BH228" i="26"/>
  <c r="BG228" i="26"/>
  <c r="BE228" i="26"/>
  <c r="T228" i="26"/>
  <c r="R228" i="26"/>
  <c r="P228" i="26"/>
  <c r="BI222" i="26"/>
  <c r="BH222" i="26"/>
  <c r="BG222" i="26"/>
  <c r="BE222" i="26"/>
  <c r="T222" i="26"/>
  <c r="R222" i="26"/>
  <c r="P222" i="26"/>
  <c r="BI221" i="26"/>
  <c r="BH221" i="26"/>
  <c r="BG221" i="26"/>
  <c r="BE221" i="26"/>
  <c r="T221" i="26"/>
  <c r="R221" i="26"/>
  <c r="P221" i="26"/>
  <c r="BI220" i="26"/>
  <c r="BH220" i="26"/>
  <c r="BG220" i="26"/>
  <c r="BE220" i="26"/>
  <c r="T220" i="26"/>
  <c r="R220" i="26"/>
  <c r="P220" i="26"/>
  <c r="BI217" i="26"/>
  <c r="BH217" i="26"/>
  <c r="BG217" i="26"/>
  <c r="BE217" i="26"/>
  <c r="T217" i="26"/>
  <c r="R217" i="26"/>
  <c r="P217" i="26"/>
  <c r="BI214" i="26"/>
  <c r="BH214" i="26"/>
  <c r="BG214" i="26"/>
  <c r="BE214" i="26"/>
  <c r="T214" i="26"/>
  <c r="R214" i="26"/>
  <c r="P214" i="26"/>
  <c r="BI211" i="26"/>
  <c r="BH211" i="26"/>
  <c r="BG211" i="26"/>
  <c r="BE211" i="26"/>
  <c r="T211" i="26"/>
  <c r="R211" i="26"/>
  <c r="P211" i="26"/>
  <c r="BI208" i="26"/>
  <c r="BH208" i="26"/>
  <c r="BG208" i="26"/>
  <c r="BE208" i="26"/>
  <c r="T208" i="26"/>
  <c r="R208" i="26"/>
  <c r="P208" i="26"/>
  <c r="BI202" i="26"/>
  <c r="BH202" i="26"/>
  <c r="BG202" i="26"/>
  <c r="BE202" i="26"/>
  <c r="T202" i="26"/>
  <c r="R202" i="26"/>
  <c r="P202" i="26"/>
  <c r="BI195" i="26"/>
  <c r="BH195" i="26"/>
  <c r="BG195" i="26"/>
  <c r="BE195" i="26"/>
  <c r="T195" i="26"/>
  <c r="R195" i="26"/>
  <c r="P195" i="26"/>
  <c r="BI193" i="26"/>
  <c r="BH193" i="26"/>
  <c r="BG193" i="26"/>
  <c r="BE193" i="26"/>
  <c r="T193" i="26"/>
  <c r="R193" i="26"/>
  <c r="P193" i="26"/>
  <c r="BI191" i="26"/>
  <c r="BH191" i="26"/>
  <c r="BG191" i="26"/>
  <c r="BE191" i="26"/>
  <c r="T191" i="26"/>
  <c r="R191" i="26"/>
  <c r="P191" i="26"/>
  <c r="BI190" i="26"/>
  <c r="BH190" i="26"/>
  <c r="BG190" i="26"/>
  <c r="BE190" i="26"/>
  <c r="T190" i="26"/>
  <c r="R190" i="26"/>
  <c r="P190" i="26"/>
  <c r="BI174" i="26"/>
  <c r="BH174" i="26"/>
  <c r="BG174" i="26"/>
  <c r="BE174" i="26"/>
  <c r="T174" i="26"/>
  <c r="R174" i="26"/>
  <c r="P174" i="26"/>
  <c r="BI162" i="26"/>
  <c r="BH162" i="26"/>
  <c r="BG162" i="26"/>
  <c r="BE162" i="26"/>
  <c r="T162" i="26"/>
  <c r="R162" i="26"/>
  <c r="P162" i="26"/>
  <c r="BI159" i="26"/>
  <c r="BH159" i="26"/>
  <c r="BG159" i="26"/>
  <c r="BE159" i="26"/>
  <c r="T159" i="26"/>
  <c r="R159" i="26"/>
  <c r="P159" i="26"/>
  <c r="BI155" i="26"/>
  <c r="BH155" i="26"/>
  <c r="BG155" i="26"/>
  <c r="BE155" i="26"/>
  <c r="T155" i="26"/>
  <c r="R155" i="26"/>
  <c r="P155" i="26"/>
  <c r="BI154" i="26"/>
  <c r="BH154" i="26"/>
  <c r="BG154" i="26"/>
  <c r="BE154" i="26"/>
  <c r="T154" i="26"/>
  <c r="R154" i="26"/>
  <c r="P154" i="26"/>
  <c r="BI148" i="26"/>
  <c r="BH148" i="26"/>
  <c r="BG148" i="26"/>
  <c r="BE148" i="26"/>
  <c r="T148" i="26"/>
  <c r="R148" i="26"/>
  <c r="P148" i="26"/>
  <c r="BI147" i="26"/>
  <c r="BH147" i="26"/>
  <c r="BG147" i="26"/>
  <c r="BE147" i="26"/>
  <c r="T147" i="26"/>
  <c r="R147" i="26"/>
  <c r="P147" i="26"/>
  <c r="BI139" i="26"/>
  <c r="BH139" i="26"/>
  <c r="BG139" i="26"/>
  <c r="BE139" i="26"/>
  <c r="T139" i="26"/>
  <c r="R139" i="26"/>
  <c r="P139" i="26"/>
  <c r="BI136" i="26"/>
  <c r="BH136" i="26"/>
  <c r="BG136" i="26"/>
  <c r="BE136" i="26"/>
  <c r="T136" i="26"/>
  <c r="R136" i="26"/>
  <c r="P136" i="26"/>
  <c r="J129" i="26"/>
  <c r="F129" i="26"/>
  <c r="F127" i="26"/>
  <c r="E125" i="26"/>
  <c r="J93" i="26"/>
  <c r="F93" i="26"/>
  <c r="F91" i="26"/>
  <c r="E89" i="26"/>
  <c r="J26" i="26"/>
  <c r="E26" i="26"/>
  <c r="J130" i="26"/>
  <c r="J25" i="26"/>
  <c r="J20" i="26"/>
  <c r="E20" i="26"/>
  <c r="F130" i="26"/>
  <c r="J19" i="26"/>
  <c r="J14" i="26"/>
  <c r="J127" i="26" s="1"/>
  <c r="E7" i="26"/>
  <c r="E121" i="26" s="1"/>
  <c r="J39" i="25"/>
  <c r="J38" i="25"/>
  <c r="AY122" i="1"/>
  <c r="J37" i="25"/>
  <c r="AX122" i="1" s="1"/>
  <c r="BI310" i="25"/>
  <c r="BH310" i="25"/>
  <c r="BG310" i="25"/>
  <c r="BE310" i="25"/>
  <c r="T310" i="25"/>
  <c r="R310" i="25"/>
  <c r="P310" i="25"/>
  <c r="BI306" i="25"/>
  <c r="BH306" i="25"/>
  <c r="BG306" i="25"/>
  <c r="BE306" i="25"/>
  <c r="T306" i="25"/>
  <c r="R306" i="25"/>
  <c r="P306" i="25"/>
  <c r="BI304" i="25"/>
  <c r="BH304" i="25"/>
  <c r="BG304" i="25"/>
  <c r="BE304" i="25"/>
  <c r="T304" i="25"/>
  <c r="R304" i="25"/>
  <c r="P304" i="25"/>
  <c r="BI302" i="25"/>
  <c r="BH302" i="25"/>
  <c r="BG302" i="25"/>
  <c r="BE302" i="25"/>
  <c r="T302" i="25"/>
  <c r="R302" i="25"/>
  <c r="P302" i="25"/>
  <c r="BI300" i="25"/>
  <c r="BH300" i="25"/>
  <c r="BG300" i="25"/>
  <c r="BE300" i="25"/>
  <c r="T300" i="25"/>
  <c r="R300" i="25"/>
  <c r="P300" i="25"/>
  <c r="BI296" i="25"/>
  <c r="BH296" i="25"/>
  <c r="BG296" i="25"/>
  <c r="BE296" i="25"/>
  <c r="T296" i="25"/>
  <c r="R296" i="25"/>
  <c r="P296" i="25"/>
  <c r="BI294" i="25"/>
  <c r="BH294" i="25"/>
  <c r="BG294" i="25"/>
  <c r="BE294" i="25"/>
  <c r="T294" i="25"/>
  <c r="R294" i="25"/>
  <c r="P294" i="25"/>
  <c r="BI292" i="25"/>
  <c r="BH292" i="25"/>
  <c r="BG292" i="25"/>
  <c r="BE292" i="25"/>
  <c r="T292" i="25"/>
  <c r="R292" i="25"/>
  <c r="P292" i="25"/>
  <c r="BI290" i="25"/>
  <c r="BH290" i="25"/>
  <c r="BG290" i="25"/>
  <c r="BE290" i="25"/>
  <c r="T290" i="25"/>
  <c r="R290" i="25"/>
  <c r="P290" i="25"/>
  <c r="BI288" i="25"/>
  <c r="BH288" i="25"/>
  <c r="BG288" i="25"/>
  <c r="BE288" i="25"/>
  <c r="T288" i="25"/>
  <c r="R288" i="25"/>
  <c r="P288" i="25"/>
  <c r="BI286" i="25"/>
  <c r="BH286" i="25"/>
  <c r="BG286" i="25"/>
  <c r="BE286" i="25"/>
  <c r="T286" i="25"/>
  <c r="R286" i="25"/>
  <c r="P286" i="25"/>
  <c r="BI283" i="25"/>
  <c r="BH283" i="25"/>
  <c r="BG283" i="25"/>
  <c r="BE283" i="25"/>
  <c r="T283" i="25"/>
  <c r="R283" i="25"/>
  <c r="P283" i="25"/>
  <c r="BI281" i="25"/>
  <c r="BH281" i="25"/>
  <c r="BG281" i="25"/>
  <c r="BE281" i="25"/>
  <c r="T281" i="25"/>
  <c r="R281" i="25"/>
  <c r="P281" i="25"/>
  <c r="BI278" i="25"/>
  <c r="BH278" i="25"/>
  <c r="BG278" i="25"/>
  <c r="BE278" i="25"/>
  <c r="T278" i="25"/>
  <c r="R278" i="25"/>
  <c r="P278" i="25"/>
  <c r="BI275" i="25"/>
  <c r="BH275" i="25"/>
  <c r="BG275" i="25"/>
  <c r="BE275" i="25"/>
  <c r="T275" i="25"/>
  <c r="R275" i="25"/>
  <c r="P275" i="25"/>
  <c r="BI274" i="25"/>
  <c r="BH274" i="25"/>
  <c r="BG274" i="25"/>
  <c r="BE274" i="25"/>
  <c r="T274" i="25"/>
  <c r="R274" i="25"/>
  <c r="P274" i="25"/>
  <c r="BI272" i="25"/>
  <c r="BH272" i="25"/>
  <c r="BG272" i="25"/>
  <c r="BE272" i="25"/>
  <c r="T272" i="25"/>
  <c r="R272" i="25"/>
  <c r="P272" i="25"/>
  <c r="BI271" i="25"/>
  <c r="BH271" i="25"/>
  <c r="BG271" i="25"/>
  <c r="BE271" i="25"/>
  <c r="T271" i="25"/>
  <c r="R271" i="25"/>
  <c r="P271" i="25"/>
  <c r="BI269" i="25"/>
  <c r="BH269" i="25"/>
  <c r="BG269" i="25"/>
  <c r="BE269" i="25"/>
  <c r="T269" i="25"/>
  <c r="R269" i="25"/>
  <c r="P269" i="25"/>
  <c r="BI268" i="25"/>
  <c r="BH268" i="25"/>
  <c r="BG268" i="25"/>
  <c r="BE268" i="25"/>
  <c r="T268" i="25"/>
  <c r="R268" i="25"/>
  <c r="P268" i="25"/>
  <c r="BI266" i="25"/>
  <c r="BH266" i="25"/>
  <c r="BG266" i="25"/>
  <c r="BE266" i="25"/>
  <c r="T266" i="25"/>
  <c r="R266" i="25"/>
  <c r="P266" i="25"/>
  <c r="BI264" i="25"/>
  <c r="BH264" i="25"/>
  <c r="BG264" i="25"/>
  <c r="BE264" i="25"/>
  <c r="T264" i="25"/>
  <c r="R264" i="25"/>
  <c r="P264" i="25"/>
  <c r="BI260" i="25"/>
  <c r="BH260" i="25"/>
  <c r="BG260" i="25"/>
  <c r="BE260" i="25"/>
  <c r="T260" i="25"/>
  <c r="R260" i="25"/>
  <c r="P260" i="25"/>
  <c r="BI258" i="25"/>
  <c r="BH258" i="25"/>
  <c r="BG258" i="25"/>
  <c r="BE258" i="25"/>
  <c r="T258" i="25"/>
  <c r="R258" i="25"/>
  <c r="P258" i="25"/>
  <c r="BI255" i="25"/>
  <c r="BH255" i="25"/>
  <c r="BG255" i="25"/>
  <c r="BE255" i="25"/>
  <c r="T255" i="25"/>
  <c r="R255" i="25"/>
  <c r="P255" i="25"/>
  <c r="BI253" i="25"/>
  <c r="BH253" i="25"/>
  <c r="BG253" i="25"/>
  <c r="BE253" i="25"/>
  <c r="T253" i="25"/>
  <c r="R253" i="25"/>
  <c r="P253" i="25"/>
  <c r="BI251" i="25"/>
  <c r="BH251" i="25"/>
  <c r="BG251" i="25"/>
  <c r="BE251" i="25"/>
  <c r="T251" i="25"/>
  <c r="R251" i="25"/>
  <c r="P251" i="25"/>
  <c r="BI249" i="25"/>
  <c r="BH249" i="25"/>
  <c r="BG249" i="25"/>
  <c r="BE249" i="25"/>
  <c r="T249" i="25"/>
  <c r="R249" i="25"/>
  <c r="P249" i="25"/>
  <c r="BI247" i="25"/>
  <c r="BH247" i="25"/>
  <c r="BG247" i="25"/>
  <c r="BE247" i="25"/>
  <c r="T247" i="25"/>
  <c r="R247" i="25"/>
  <c r="P247" i="25"/>
  <c r="BI245" i="25"/>
  <c r="BH245" i="25"/>
  <c r="BG245" i="25"/>
  <c r="BE245" i="25"/>
  <c r="T245" i="25"/>
  <c r="R245" i="25"/>
  <c r="P245" i="25"/>
  <c r="BI243" i="25"/>
  <c r="BH243" i="25"/>
  <c r="BG243" i="25"/>
  <c r="BE243" i="25"/>
  <c r="T243" i="25"/>
  <c r="R243" i="25"/>
  <c r="P243" i="25"/>
  <c r="BI241" i="25"/>
  <c r="BH241" i="25"/>
  <c r="BG241" i="25"/>
  <c r="BE241" i="25"/>
  <c r="T241" i="25"/>
  <c r="R241" i="25"/>
  <c r="P241" i="25"/>
  <c r="BI239" i="25"/>
  <c r="BH239" i="25"/>
  <c r="BG239" i="25"/>
  <c r="BE239" i="25"/>
  <c r="T239" i="25"/>
  <c r="R239" i="25"/>
  <c r="P239" i="25"/>
  <c r="BI237" i="25"/>
  <c r="BH237" i="25"/>
  <c r="BG237" i="25"/>
  <c r="BE237" i="25"/>
  <c r="T237" i="25"/>
  <c r="R237" i="25"/>
  <c r="P237" i="25"/>
  <c r="BI234" i="25"/>
  <c r="BH234" i="25"/>
  <c r="BG234" i="25"/>
  <c r="BE234" i="25"/>
  <c r="T234" i="25"/>
  <c r="R234" i="25"/>
  <c r="P234" i="25"/>
  <c r="BI232" i="25"/>
  <c r="BH232" i="25"/>
  <c r="BG232" i="25"/>
  <c r="BE232" i="25"/>
  <c r="T232" i="25"/>
  <c r="R232" i="25"/>
  <c r="P232" i="25"/>
  <c r="BI229" i="25"/>
  <c r="BH229" i="25"/>
  <c r="BG229" i="25"/>
  <c r="BE229" i="25"/>
  <c r="T229" i="25"/>
  <c r="R229" i="25"/>
  <c r="P229" i="25"/>
  <c r="BI226" i="25"/>
  <c r="BH226" i="25"/>
  <c r="BG226" i="25"/>
  <c r="BE226" i="25"/>
  <c r="T226" i="25"/>
  <c r="R226" i="25"/>
  <c r="P226" i="25"/>
  <c r="BI224" i="25"/>
  <c r="BH224" i="25"/>
  <c r="BG224" i="25"/>
  <c r="BE224" i="25"/>
  <c r="T224" i="25"/>
  <c r="R224" i="25"/>
  <c r="P224" i="25"/>
  <c r="BI222" i="25"/>
  <c r="BH222" i="25"/>
  <c r="BG222" i="25"/>
  <c r="BE222" i="25"/>
  <c r="T222" i="25"/>
  <c r="R222" i="25"/>
  <c r="P222" i="25"/>
  <c r="BI218" i="25"/>
  <c r="BH218" i="25"/>
  <c r="BG218" i="25"/>
  <c r="BE218" i="25"/>
  <c r="T218" i="25"/>
  <c r="R218" i="25"/>
  <c r="P218" i="25"/>
  <c r="BI214" i="25"/>
  <c r="BH214" i="25"/>
  <c r="BG214" i="25"/>
  <c r="BE214" i="25"/>
  <c r="T214" i="25"/>
  <c r="R214" i="25"/>
  <c r="P214" i="25"/>
  <c r="BI212" i="25"/>
  <c r="BH212" i="25"/>
  <c r="BG212" i="25"/>
  <c r="BE212" i="25"/>
  <c r="T212" i="25"/>
  <c r="R212" i="25"/>
  <c r="P212" i="25"/>
  <c r="BI211" i="25"/>
  <c r="BH211" i="25"/>
  <c r="BG211" i="25"/>
  <c r="BE211" i="25"/>
  <c r="T211" i="25"/>
  <c r="R211" i="25"/>
  <c r="P211" i="25"/>
  <c r="BI208" i="25"/>
  <c r="BH208" i="25"/>
  <c r="BG208" i="25"/>
  <c r="BE208" i="25"/>
  <c r="T208" i="25"/>
  <c r="R208" i="25"/>
  <c r="P208" i="25"/>
  <c r="BI205" i="25"/>
  <c r="BH205" i="25"/>
  <c r="BG205" i="25"/>
  <c r="BE205" i="25"/>
  <c r="T205" i="25"/>
  <c r="R205" i="25"/>
  <c r="P205" i="25"/>
  <c r="BI203" i="25"/>
  <c r="BH203" i="25"/>
  <c r="BG203" i="25"/>
  <c r="BE203" i="25"/>
  <c r="T203" i="25"/>
  <c r="R203" i="25"/>
  <c r="P203" i="25"/>
  <c r="BI202" i="25"/>
  <c r="BH202" i="25"/>
  <c r="BG202" i="25"/>
  <c r="BE202" i="25"/>
  <c r="T202" i="25"/>
  <c r="R202" i="25"/>
  <c r="P202" i="25"/>
  <c r="BI201" i="25"/>
  <c r="BH201" i="25"/>
  <c r="BG201" i="25"/>
  <c r="BE201" i="25"/>
  <c r="T201" i="25"/>
  <c r="R201" i="25"/>
  <c r="P201" i="25"/>
  <c r="BI199" i="25"/>
  <c r="BH199" i="25"/>
  <c r="BG199" i="25"/>
  <c r="BE199" i="25"/>
  <c r="T199" i="25"/>
  <c r="R199" i="25"/>
  <c r="P199" i="25"/>
  <c r="BI198" i="25"/>
  <c r="BH198" i="25"/>
  <c r="BG198" i="25"/>
  <c r="BE198" i="25"/>
  <c r="T198" i="25"/>
  <c r="R198" i="25"/>
  <c r="P198" i="25"/>
  <c r="BI196" i="25"/>
  <c r="BH196" i="25"/>
  <c r="BG196" i="25"/>
  <c r="BE196" i="25"/>
  <c r="T196" i="25"/>
  <c r="R196" i="25"/>
  <c r="P196" i="25"/>
  <c r="BI194" i="25"/>
  <c r="BH194" i="25"/>
  <c r="BG194" i="25"/>
  <c r="BE194" i="25"/>
  <c r="T194" i="25"/>
  <c r="R194" i="25"/>
  <c r="P194" i="25"/>
  <c r="BI191" i="25"/>
  <c r="BH191" i="25"/>
  <c r="BG191" i="25"/>
  <c r="BE191" i="25"/>
  <c r="T191" i="25"/>
  <c r="R191" i="25"/>
  <c r="P191" i="25"/>
  <c r="BI190" i="25"/>
  <c r="BH190" i="25"/>
  <c r="BG190" i="25"/>
  <c r="BE190" i="25"/>
  <c r="T190" i="25"/>
  <c r="R190" i="25"/>
  <c r="P190" i="25"/>
  <c r="BI188" i="25"/>
  <c r="BH188" i="25"/>
  <c r="BG188" i="25"/>
  <c r="BE188" i="25"/>
  <c r="T188" i="25"/>
  <c r="R188" i="25"/>
  <c r="P188" i="25"/>
  <c r="BI186" i="25"/>
  <c r="BH186" i="25"/>
  <c r="BG186" i="25"/>
  <c r="BE186" i="25"/>
  <c r="T186" i="25"/>
  <c r="R186" i="25"/>
  <c r="P186" i="25"/>
  <c r="BI184" i="25"/>
  <c r="BH184" i="25"/>
  <c r="BG184" i="25"/>
  <c r="BE184" i="25"/>
  <c r="T184" i="25"/>
  <c r="R184" i="25"/>
  <c r="P184" i="25"/>
  <c r="BI182" i="25"/>
  <c r="BH182" i="25"/>
  <c r="BG182" i="25"/>
  <c r="BE182" i="25"/>
  <c r="T182" i="25"/>
  <c r="R182" i="25"/>
  <c r="P182" i="25"/>
  <c r="BI180" i="25"/>
  <c r="BH180" i="25"/>
  <c r="BG180" i="25"/>
  <c r="BE180" i="25"/>
  <c r="T180" i="25"/>
  <c r="R180" i="25"/>
  <c r="P180" i="25"/>
  <c r="BI178" i="25"/>
  <c r="BH178" i="25"/>
  <c r="BG178" i="25"/>
  <c r="BE178" i="25"/>
  <c r="T178" i="25"/>
  <c r="R178" i="25"/>
  <c r="P178" i="25"/>
  <c r="BI175" i="25"/>
  <c r="BH175" i="25"/>
  <c r="BG175" i="25"/>
  <c r="BE175" i="25"/>
  <c r="T175" i="25"/>
  <c r="R175" i="25"/>
  <c r="P175" i="25"/>
  <c r="BI173" i="25"/>
  <c r="BH173" i="25"/>
  <c r="BG173" i="25"/>
  <c r="BE173" i="25"/>
  <c r="T173" i="25"/>
  <c r="R173" i="25"/>
  <c r="P173" i="25"/>
  <c r="BI169" i="25"/>
  <c r="BH169" i="25"/>
  <c r="BG169" i="25"/>
  <c r="BE169" i="25"/>
  <c r="T169" i="25"/>
  <c r="R169" i="25"/>
  <c r="P169" i="25"/>
  <c r="BI164" i="25"/>
  <c r="BH164" i="25"/>
  <c r="BG164" i="25"/>
  <c r="BE164" i="25"/>
  <c r="T164" i="25"/>
  <c r="R164" i="25"/>
  <c r="P164" i="25"/>
  <c r="BI162" i="25"/>
  <c r="BH162" i="25"/>
  <c r="BG162" i="25"/>
  <c r="BE162" i="25"/>
  <c r="T162" i="25"/>
  <c r="R162" i="25"/>
  <c r="P162" i="25"/>
  <c r="BI161" i="25"/>
  <c r="BH161" i="25"/>
  <c r="BG161" i="25"/>
  <c r="BE161" i="25"/>
  <c r="T161" i="25"/>
  <c r="R161" i="25"/>
  <c r="P161" i="25"/>
  <c r="BI159" i="25"/>
  <c r="BH159" i="25"/>
  <c r="BG159" i="25"/>
  <c r="BE159" i="25"/>
  <c r="T159" i="25"/>
  <c r="R159" i="25"/>
  <c r="P159" i="25"/>
  <c r="BI152" i="25"/>
  <c r="BH152" i="25"/>
  <c r="BG152" i="25"/>
  <c r="BE152" i="25"/>
  <c r="T152" i="25"/>
  <c r="R152" i="25"/>
  <c r="P152" i="25"/>
  <c r="BI148" i="25"/>
  <c r="BH148" i="25"/>
  <c r="BG148" i="25"/>
  <c r="BE148" i="25"/>
  <c r="T148" i="25"/>
  <c r="R148" i="25"/>
  <c r="P148" i="25"/>
  <c r="BI147" i="25"/>
  <c r="BH147" i="25"/>
  <c r="BG147" i="25"/>
  <c r="BE147" i="25"/>
  <c r="T147" i="25"/>
  <c r="R147" i="25"/>
  <c r="P147" i="25"/>
  <c r="BI144" i="25"/>
  <c r="BH144" i="25"/>
  <c r="BG144" i="25"/>
  <c r="BE144" i="25"/>
  <c r="T144" i="25"/>
  <c r="R144" i="25"/>
  <c r="P144" i="25"/>
  <c r="BI143" i="25"/>
  <c r="BH143" i="25"/>
  <c r="BG143" i="25"/>
  <c r="BE143" i="25"/>
  <c r="T143" i="25"/>
  <c r="R143" i="25"/>
  <c r="P143" i="25"/>
  <c r="BI140" i="25"/>
  <c r="BH140" i="25"/>
  <c r="BG140" i="25"/>
  <c r="BE140" i="25"/>
  <c r="T140" i="25"/>
  <c r="R140" i="25"/>
  <c r="P140" i="25"/>
  <c r="BI137" i="25"/>
  <c r="BH137" i="25"/>
  <c r="BG137" i="25"/>
  <c r="BE137" i="25"/>
  <c r="T137" i="25"/>
  <c r="R137" i="25"/>
  <c r="P137" i="25"/>
  <c r="J130" i="25"/>
  <c r="F130" i="25"/>
  <c r="F128" i="25"/>
  <c r="E126" i="25"/>
  <c r="J93" i="25"/>
  <c r="F93" i="25"/>
  <c r="F91" i="25"/>
  <c r="E89" i="25"/>
  <c r="J26" i="25"/>
  <c r="E26" i="25"/>
  <c r="J131" i="25" s="1"/>
  <c r="J25" i="25"/>
  <c r="J20" i="25"/>
  <c r="E20" i="25"/>
  <c r="F131" i="25"/>
  <c r="J19" i="25"/>
  <c r="J14" i="25"/>
  <c r="J128" i="25"/>
  <c r="E7" i="25"/>
  <c r="E122" i="25" s="1"/>
  <c r="J39" i="24"/>
  <c r="J38" i="24"/>
  <c r="AY121" i="1"/>
  <c r="J37" i="24"/>
  <c r="AX121" i="1"/>
  <c r="BI221" i="24"/>
  <c r="BH221" i="24"/>
  <c r="BG221" i="24"/>
  <c r="BE221" i="24"/>
  <c r="T221" i="24"/>
  <c r="R221" i="24"/>
  <c r="P221" i="24"/>
  <c r="BI220" i="24"/>
  <c r="BH220" i="24"/>
  <c r="BG220" i="24"/>
  <c r="BE220" i="24"/>
  <c r="T220" i="24"/>
  <c r="R220" i="24"/>
  <c r="P220" i="24"/>
  <c r="BI218" i="24"/>
  <c r="BH218" i="24"/>
  <c r="BG218" i="24"/>
  <c r="BE218" i="24"/>
  <c r="T218" i="24"/>
  <c r="R218" i="24"/>
  <c r="P218" i="24"/>
  <c r="BI216" i="24"/>
  <c r="BH216" i="24"/>
  <c r="BG216" i="24"/>
  <c r="BE216" i="24"/>
  <c r="T216" i="24"/>
  <c r="R216" i="24"/>
  <c r="P216" i="24"/>
  <c r="BI213" i="24"/>
  <c r="BH213" i="24"/>
  <c r="BG213" i="24"/>
  <c r="BE213" i="24"/>
  <c r="T213" i="24"/>
  <c r="T212" i="24" s="1"/>
  <c r="R213" i="24"/>
  <c r="R212" i="24"/>
  <c r="P213" i="24"/>
  <c r="P212" i="24"/>
  <c r="BI211" i="24"/>
  <c r="BH211" i="24"/>
  <c r="BG211" i="24"/>
  <c r="BE211" i="24"/>
  <c r="T211" i="24"/>
  <c r="R211" i="24"/>
  <c r="P211" i="24"/>
  <c r="BI206" i="24"/>
  <c r="BH206" i="24"/>
  <c r="BG206" i="24"/>
  <c r="BE206" i="24"/>
  <c r="T206" i="24"/>
  <c r="R206" i="24"/>
  <c r="P206" i="24"/>
  <c r="BI204" i="24"/>
  <c r="BH204" i="24"/>
  <c r="BG204" i="24"/>
  <c r="BE204" i="24"/>
  <c r="T204" i="24"/>
  <c r="R204" i="24"/>
  <c r="P204" i="24"/>
  <c r="BI203" i="24"/>
  <c r="BH203" i="24"/>
  <c r="BG203" i="24"/>
  <c r="BE203" i="24"/>
  <c r="T203" i="24"/>
  <c r="R203" i="24"/>
  <c r="P203" i="24"/>
  <c r="BI201" i="24"/>
  <c r="BH201" i="24"/>
  <c r="BG201" i="24"/>
  <c r="BE201" i="24"/>
  <c r="T201" i="24"/>
  <c r="R201" i="24"/>
  <c r="P201" i="24"/>
  <c r="BI200" i="24"/>
  <c r="BH200" i="24"/>
  <c r="BG200" i="24"/>
  <c r="BE200" i="24"/>
  <c r="T200" i="24"/>
  <c r="R200" i="24"/>
  <c r="P200" i="24"/>
  <c r="BI198" i="24"/>
  <c r="BH198" i="24"/>
  <c r="BG198" i="24"/>
  <c r="BE198" i="24"/>
  <c r="T198" i="24"/>
  <c r="R198" i="24"/>
  <c r="P198" i="24"/>
  <c r="BI197" i="24"/>
  <c r="BH197" i="24"/>
  <c r="BG197" i="24"/>
  <c r="BE197" i="24"/>
  <c r="T197" i="24"/>
  <c r="R197" i="24"/>
  <c r="P197" i="24"/>
  <c r="BI192" i="24"/>
  <c r="BH192" i="24"/>
  <c r="BG192" i="24"/>
  <c r="BE192" i="24"/>
  <c r="T192" i="24"/>
  <c r="R192" i="24"/>
  <c r="P192" i="24"/>
  <c r="BI189" i="24"/>
  <c r="BH189" i="24"/>
  <c r="BG189" i="24"/>
  <c r="BE189" i="24"/>
  <c r="T189" i="24"/>
  <c r="R189" i="24"/>
  <c r="P189" i="24"/>
  <c r="BI187" i="24"/>
  <c r="BH187" i="24"/>
  <c r="BG187" i="24"/>
  <c r="BE187" i="24"/>
  <c r="T187" i="24"/>
  <c r="R187" i="24"/>
  <c r="P187" i="24"/>
  <c r="BI184" i="24"/>
  <c r="BH184" i="24"/>
  <c r="BG184" i="24"/>
  <c r="BE184" i="24"/>
  <c r="T184" i="24"/>
  <c r="R184" i="24"/>
  <c r="P184" i="24"/>
  <c r="BI181" i="24"/>
  <c r="BH181" i="24"/>
  <c r="BG181" i="24"/>
  <c r="BE181" i="24"/>
  <c r="T181" i="24"/>
  <c r="R181" i="24"/>
  <c r="P181" i="24"/>
  <c r="BI179" i="24"/>
  <c r="BH179" i="24"/>
  <c r="BG179" i="24"/>
  <c r="BE179" i="24"/>
  <c r="T179" i="24"/>
  <c r="R179" i="24"/>
  <c r="P179" i="24"/>
  <c r="BI177" i="24"/>
  <c r="BH177" i="24"/>
  <c r="BG177" i="24"/>
  <c r="BE177" i="24"/>
  <c r="T177" i="24"/>
  <c r="R177" i="24"/>
  <c r="P177" i="24"/>
  <c r="BI174" i="24"/>
  <c r="BH174" i="24"/>
  <c r="BG174" i="24"/>
  <c r="BE174" i="24"/>
  <c r="T174" i="24"/>
  <c r="R174" i="24"/>
  <c r="P174" i="24"/>
  <c r="BI171" i="24"/>
  <c r="BH171" i="24"/>
  <c r="BG171" i="24"/>
  <c r="BE171" i="24"/>
  <c r="T171" i="24"/>
  <c r="R171" i="24"/>
  <c r="P171" i="24"/>
  <c r="BI169" i="24"/>
  <c r="BH169" i="24"/>
  <c r="BG169" i="24"/>
  <c r="BE169" i="24"/>
  <c r="T169" i="24"/>
  <c r="R169" i="24"/>
  <c r="P169" i="24"/>
  <c r="BI165" i="24"/>
  <c r="BH165" i="24"/>
  <c r="BG165" i="24"/>
  <c r="BE165" i="24"/>
  <c r="T165" i="24"/>
  <c r="R165" i="24"/>
  <c r="P165" i="24"/>
  <c r="BI164" i="24"/>
  <c r="BH164" i="24"/>
  <c r="BG164" i="24"/>
  <c r="BE164" i="24"/>
  <c r="T164" i="24"/>
  <c r="R164" i="24"/>
  <c r="P164" i="24"/>
  <c r="BI160" i="24"/>
  <c r="BH160" i="24"/>
  <c r="BG160" i="24"/>
  <c r="BE160" i="24"/>
  <c r="T160" i="24"/>
  <c r="R160" i="24"/>
  <c r="P160" i="24"/>
  <c r="BI157" i="24"/>
  <c r="BH157" i="24"/>
  <c r="BG157" i="24"/>
  <c r="BE157" i="24"/>
  <c r="T157" i="24"/>
  <c r="R157" i="24"/>
  <c r="P157" i="24"/>
  <c r="BI154" i="24"/>
  <c r="BH154" i="24"/>
  <c r="BG154" i="24"/>
  <c r="BE154" i="24"/>
  <c r="T154" i="24"/>
  <c r="R154" i="24"/>
  <c r="P154" i="24"/>
  <c r="BI147" i="24"/>
  <c r="BH147" i="24"/>
  <c r="BG147" i="24"/>
  <c r="BE147" i="24"/>
  <c r="T147" i="24"/>
  <c r="R147" i="24"/>
  <c r="P147" i="24"/>
  <c r="BI143" i="24"/>
  <c r="BH143" i="24"/>
  <c r="BG143" i="24"/>
  <c r="BE143" i="24"/>
  <c r="T143" i="24"/>
  <c r="R143" i="24"/>
  <c r="P143" i="24"/>
  <c r="BI142" i="24"/>
  <c r="BH142" i="24"/>
  <c r="BG142" i="24"/>
  <c r="BE142" i="24"/>
  <c r="T142" i="24"/>
  <c r="R142" i="24"/>
  <c r="P142" i="24"/>
  <c r="BI140" i="24"/>
  <c r="BH140" i="24"/>
  <c r="BG140" i="24"/>
  <c r="BE140" i="24"/>
  <c r="T140" i="24"/>
  <c r="R140" i="24"/>
  <c r="P140" i="24"/>
  <c r="BI139" i="24"/>
  <c r="BH139" i="24"/>
  <c r="BG139" i="24"/>
  <c r="BE139" i="24"/>
  <c r="T139" i="24"/>
  <c r="R139" i="24"/>
  <c r="P139" i="24"/>
  <c r="BI136" i="24"/>
  <c r="BH136" i="24"/>
  <c r="BG136" i="24"/>
  <c r="BE136" i="24"/>
  <c r="T136" i="24"/>
  <c r="R136" i="24"/>
  <c r="P136" i="24"/>
  <c r="BI134" i="24"/>
  <c r="BH134" i="24"/>
  <c r="BG134" i="24"/>
  <c r="BE134" i="24"/>
  <c r="T134" i="24"/>
  <c r="R134" i="24"/>
  <c r="P134" i="24"/>
  <c r="BI132" i="24"/>
  <c r="BH132" i="24"/>
  <c r="BG132" i="24"/>
  <c r="BE132" i="24"/>
  <c r="T132" i="24"/>
  <c r="R132" i="24"/>
  <c r="P132" i="24"/>
  <c r="J125" i="24"/>
  <c r="F125" i="24"/>
  <c r="F123" i="24"/>
  <c r="E121" i="24"/>
  <c r="J93" i="24"/>
  <c r="F93" i="24"/>
  <c r="F91" i="24"/>
  <c r="E89" i="24"/>
  <c r="J26" i="24"/>
  <c r="E26" i="24"/>
  <c r="J126" i="24" s="1"/>
  <c r="J25" i="24"/>
  <c r="J20" i="24"/>
  <c r="E20" i="24"/>
  <c r="F94" i="24"/>
  <c r="J19" i="24"/>
  <c r="J14" i="24"/>
  <c r="J123" i="24" s="1"/>
  <c r="E7" i="24"/>
  <c r="E117" i="24" s="1"/>
  <c r="J39" i="23"/>
  <c r="J38" i="23"/>
  <c r="AY120" i="1"/>
  <c r="J37" i="23"/>
  <c r="AX120" i="1"/>
  <c r="BI312" i="23"/>
  <c r="BH312" i="23"/>
  <c r="BG312" i="23"/>
  <c r="BE312" i="23"/>
  <c r="T312" i="23"/>
  <c r="R312" i="23"/>
  <c r="P312" i="23"/>
  <c r="BI308" i="23"/>
  <c r="BH308" i="23"/>
  <c r="BG308" i="23"/>
  <c r="BE308" i="23"/>
  <c r="T308" i="23"/>
  <c r="R308" i="23"/>
  <c r="P308" i="23"/>
  <c r="BI306" i="23"/>
  <c r="BH306" i="23"/>
  <c r="BG306" i="23"/>
  <c r="BE306" i="23"/>
  <c r="T306" i="23"/>
  <c r="R306" i="23"/>
  <c r="P306" i="23"/>
  <c r="BI303" i="23"/>
  <c r="BH303" i="23"/>
  <c r="BG303" i="23"/>
  <c r="BE303" i="23"/>
  <c r="T303" i="23"/>
  <c r="R303" i="23"/>
  <c r="P303" i="23"/>
  <c r="BI301" i="23"/>
  <c r="BH301" i="23"/>
  <c r="BG301" i="23"/>
  <c r="BE301" i="23"/>
  <c r="T301" i="23"/>
  <c r="R301" i="23"/>
  <c r="P301" i="23"/>
  <c r="BI297" i="23"/>
  <c r="BH297" i="23"/>
  <c r="BG297" i="23"/>
  <c r="BE297" i="23"/>
  <c r="T297" i="23"/>
  <c r="R297" i="23"/>
  <c r="P297" i="23"/>
  <c r="BI295" i="23"/>
  <c r="BH295" i="23"/>
  <c r="BG295" i="23"/>
  <c r="BE295" i="23"/>
  <c r="T295" i="23"/>
  <c r="R295" i="23"/>
  <c r="P295" i="23"/>
  <c r="BI293" i="23"/>
  <c r="BH293" i="23"/>
  <c r="BG293" i="23"/>
  <c r="BE293" i="23"/>
  <c r="T293" i="23"/>
  <c r="R293" i="23"/>
  <c r="P293" i="23"/>
  <c r="BI291" i="23"/>
  <c r="BH291" i="23"/>
  <c r="BG291" i="23"/>
  <c r="BE291" i="23"/>
  <c r="T291" i="23"/>
  <c r="R291" i="23"/>
  <c r="P291" i="23"/>
  <c r="BI289" i="23"/>
  <c r="BH289" i="23"/>
  <c r="BG289" i="23"/>
  <c r="BE289" i="23"/>
  <c r="T289" i="23"/>
  <c r="R289" i="23"/>
  <c r="P289" i="23"/>
  <c r="BI287" i="23"/>
  <c r="BH287" i="23"/>
  <c r="BG287" i="23"/>
  <c r="BE287" i="23"/>
  <c r="T287" i="23"/>
  <c r="R287" i="23"/>
  <c r="P287" i="23"/>
  <c r="BI284" i="23"/>
  <c r="BH284" i="23"/>
  <c r="BG284" i="23"/>
  <c r="BE284" i="23"/>
  <c r="T284" i="23"/>
  <c r="R284" i="23"/>
  <c r="P284" i="23"/>
  <c r="BI282" i="23"/>
  <c r="BH282" i="23"/>
  <c r="BG282" i="23"/>
  <c r="BE282" i="23"/>
  <c r="T282" i="23"/>
  <c r="R282" i="23"/>
  <c r="P282" i="23"/>
  <c r="BI279" i="23"/>
  <c r="BH279" i="23"/>
  <c r="BG279" i="23"/>
  <c r="BE279" i="23"/>
  <c r="T279" i="23"/>
  <c r="R279" i="23"/>
  <c r="P279" i="23"/>
  <c r="BI276" i="23"/>
  <c r="BH276" i="23"/>
  <c r="BG276" i="23"/>
  <c r="BE276" i="23"/>
  <c r="T276" i="23"/>
  <c r="R276" i="23"/>
  <c r="P276" i="23"/>
  <c r="BI275" i="23"/>
  <c r="BH275" i="23"/>
  <c r="BG275" i="23"/>
  <c r="BE275" i="23"/>
  <c r="T275" i="23"/>
  <c r="R275" i="23"/>
  <c r="P275" i="23"/>
  <c r="BI273" i="23"/>
  <c r="BH273" i="23"/>
  <c r="BG273" i="23"/>
  <c r="BE273" i="23"/>
  <c r="T273" i="23"/>
  <c r="R273" i="23"/>
  <c r="P273" i="23"/>
  <c r="BI272" i="23"/>
  <c r="BH272" i="23"/>
  <c r="BG272" i="23"/>
  <c r="BE272" i="23"/>
  <c r="T272" i="23"/>
  <c r="R272" i="23"/>
  <c r="P272" i="23"/>
  <c r="BI270" i="23"/>
  <c r="BH270" i="23"/>
  <c r="BG270" i="23"/>
  <c r="BE270" i="23"/>
  <c r="T270" i="23"/>
  <c r="R270" i="23"/>
  <c r="P270" i="23"/>
  <c r="BI269" i="23"/>
  <c r="BH269" i="23"/>
  <c r="BG269" i="23"/>
  <c r="BE269" i="23"/>
  <c r="T269" i="23"/>
  <c r="R269" i="23"/>
  <c r="P269" i="23"/>
  <c r="BI267" i="23"/>
  <c r="BH267" i="23"/>
  <c r="BG267" i="23"/>
  <c r="BE267" i="23"/>
  <c r="T267" i="23"/>
  <c r="R267" i="23"/>
  <c r="P267" i="23"/>
  <c r="BI265" i="23"/>
  <c r="BH265" i="23"/>
  <c r="BG265" i="23"/>
  <c r="BE265" i="23"/>
  <c r="T265" i="23"/>
  <c r="R265" i="23"/>
  <c r="P265" i="23"/>
  <c r="BI261" i="23"/>
  <c r="BH261" i="23"/>
  <c r="BG261" i="23"/>
  <c r="BE261" i="23"/>
  <c r="T261" i="23"/>
  <c r="R261" i="23"/>
  <c r="P261" i="23"/>
  <c r="BI259" i="23"/>
  <c r="BH259" i="23"/>
  <c r="BG259" i="23"/>
  <c r="BE259" i="23"/>
  <c r="T259" i="23"/>
  <c r="R259" i="23"/>
  <c r="P259" i="23"/>
  <c r="BI256" i="23"/>
  <c r="BH256" i="23"/>
  <c r="BG256" i="23"/>
  <c r="BE256" i="23"/>
  <c r="T256" i="23"/>
  <c r="R256" i="23"/>
  <c r="P256" i="23"/>
  <c r="BI254" i="23"/>
  <c r="BH254" i="23"/>
  <c r="BG254" i="23"/>
  <c r="BE254" i="23"/>
  <c r="T254" i="23"/>
  <c r="R254" i="23"/>
  <c r="P254" i="23"/>
  <c r="BI252" i="23"/>
  <c r="BH252" i="23"/>
  <c r="BG252" i="23"/>
  <c r="BE252" i="23"/>
  <c r="T252" i="23"/>
  <c r="R252" i="23"/>
  <c r="P252" i="23"/>
  <c r="BI250" i="23"/>
  <c r="BH250" i="23"/>
  <c r="BG250" i="23"/>
  <c r="BE250" i="23"/>
  <c r="T250" i="23"/>
  <c r="R250" i="23"/>
  <c r="P250" i="23"/>
  <c r="BI248" i="23"/>
  <c r="BH248" i="23"/>
  <c r="BG248" i="23"/>
  <c r="BE248" i="23"/>
  <c r="T248" i="23"/>
  <c r="R248" i="23"/>
  <c r="P248" i="23"/>
  <c r="BI246" i="23"/>
  <c r="BH246" i="23"/>
  <c r="BG246" i="23"/>
  <c r="BE246" i="23"/>
  <c r="T246" i="23"/>
  <c r="R246" i="23"/>
  <c r="P246" i="23"/>
  <c r="BI244" i="23"/>
  <c r="BH244" i="23"/>
  <c r="BG244" i="23"/>
  <c r="BE244" i="23"/>
  <c r="T244" i="23"/>
  <c r="R244" i="23"/>
  <c r="P244" i="23"/>
  <c r="BI242" i="23"/>
  <c r="BH242" i="23"/>
  <c r="BG242" i="23"/>
  <c r="BE242" i="23"/>
  <c r="T242" i="23"/>
  <c r="R242" i="23"/>
  <c r="P242" i="23"/>
  <c r="BI240" i="23"/>
  <c r="BH240" i="23"/>
  <c r="BG240" i="23"/>
  <c r="BE240" i="23"/>
  <c r="T240" i="23"/>
  <c r="R240" i="23"/>
  <c r="P240" i="23"/>
  <c r="BI238" i="23"/>
  <c r="BH238" i="23"/>
  <c r="BG238" i="23"/>
  <c r="BE238" i="23"/>
  <c r="T238" i="23"/>
  <c r="R238" i="23"/>
  <c r="P238" i="23"/>
  <c r="BI235" i="23"/>
  <c r="BH235" i="23"/>
  <c r="BG235" i="23"/>
  <c r="BE235" i="23"/>
  <c r="T235" i="23"/>
  <c r="R235" i="23"/>
  <c r="P235" i="23"/>
  <c r="BI233" i="23"/>
  <c r="BH233" i="23"/>
  <c r="BG233" i="23"/>
  <c r="BE233" i="23"/>
  <c r="T233" i="23"/>
  <c r="R233" i="23"/>
  <c r="P233" i="23"/>
  <c r="BI230" i="23"/>
  <c r="BH230" i="23"/>
  <c r="BG230" i="23"/>
  <c r="BE230" i="23"/>
  <c r="T230" i="23"/>
  <c r="R230" i="23"/>
  <c r="P230" i="23"/>
  <c r="BI227" i="23"/>
  <c r="BH227" i="23"/>
  <c r="BG227" i="23"/>
  <c r="BE227" i="23"/>
  <c r="T227" i="23"/>
  <c r="R227" i="23"/>
  <c r="P227" i="23"/>
  <c r="BI225" i="23"/>
  <c r="BH225" i="23"/>
  <c r="BG225" i="23"/>
  <c r="BE225" i="23"/>
  <c r="T225" i="23"/>
  <c r="R225" i="23"/>
  <c r="P225" i="23"/>
  <c r="BI223" i="23"/>
  <c r="BH223" i="23"/>
  <c r="BG223" i="23"/>
  <c r="BE223" i="23"/>
  <c r="T223" i="23"/>
  <c r="R223" i="23"/>
  <c r="P223" i="23"/>
  <c r="BI219" i="23"/>
  <c r="BH219" i="23"/>
  <c r="BG219" i="23"/>
  <c r="BE219" i="23"/>
  <c r="T219" i="23"/>
  <c r="R219" i="23"/>
  <c r="P219" i="23"/>
  <c r="BI215" i="23"/>
  <c r="BH215" i="23"/>
  <c r="BG215" i="23"/>
  <c r="BE215" i="23"/>
  <c r="T215" i="23"/>
  <c r="R215" i="23"/>
  <c r="P215" i="23"/>
  <c r="BI213" i="23"/>
  <c r="BH213" i="23"/>
  <c r="BG213" i="23"/>
  <c r="BE213" i="23"/>
  <c r="T213" i="23"/>
  <c r="R213" i="23"/>
  <c r="P213" i="23"/>
  <c r="BI212" i="23"/>
  <c r="BH212" i="23"/>
  <c r="BG212" i="23"/>
  <c r="BE212" i="23"/>
  <c r="T212" i="23"/>
  <c r="R212" i="23"/>
  <c r="P212" i="23"/>
  <c r="BI209" i="23"/>
  <c r="BH209" i="23"/>
  <c r="BG209" i="23"/>
  <c r="BE209" i="23"/>
  <c r="T209" i="23"/>
  <c r="R209" i="23"/>
  <c r="P209" i="23"/>
  <c r="BI206" i="23"/>
  <c r="BH206" i="23"/>
  <c r="BG206" i="23"/>
  <c r="BE206" i="23"/>
  <c r="T206" i="23"/>
  <c r="R206" i="23"/>
  <c r="P206" i="23"/>
  <c r="BI204" i="23"/>
  <c r="BH204" i="23"/>
  <c r="BG204" i="23"/>
  <c r="BE204" i="23"/>
  <c r="T204" i="23"/>
  <c r="R204" i="23"/>
  <c r="P204" i="23"/>
  <c r="BI203" i="23"/>
  <c r="BH203" i="23"/>
  <c r="BG203" i="23"/>
  <c r="BE203" i="23"/>
  <c r="T203" i="23"/>
  <c r="R203" i="23"/>
  <c r="P203" i="23"/>
  <c r="BI202" i="23"/>
  <c r="BH202" i="23"/>
  <c r="BG202" i="23"/>
  <c r="BE202" i="23"/>
  <c r="T202" i="23"/>
  <c r="R202" i="23"/>
  <c r="P202" i="23"/>
  <c r="BI200" i="23"/>
  <c r="BH200" i="23"/>
  <c r="BG200" i="23"/>
  <c r="BE200" i="23"/>
  <c r="T200" i="23"/>
  <c r="R200" i="23"/>
  <c r="P200" i="23"/>
  <c r="BI199" i="23"/>
  <c r="BH199" i="23"/>
  <c r="BG199" i="23"/>
  <c r="BE199" i="23"/>
  <c r="T199" i="23"/>
  <c r="R199" i="23"/>
  <c r="P199" i="23"/>
  <c r="BI197" i="23"/>
  <c r="BH197" i="23"/>
  <c r="BG197" i="23"/>
  <c r="BE197" i="23"/>
  <c r="T197" i="23"/>
  <c r="R197" i="23"/>
  <c r="P197" i="23"/>
  <c r="BI195" i="23"/>
  <c r="BH195" i="23"/>
  <c r="BG195" i="23"/>
  <c r="BE195" i="23"/>
  <c r="T195" i="23"/>
  <c r="R195" i="23"/>
  <c r="P195" i="23"/>
  <c r="BI192" i="23"/>
  <c r="BH192" i="23"/>
  <c r="BG192" i="23"/>
  <c r="BE192" i="23"/>
  <c r="T192" i="23"/>
  <c r="R192" i="23"/>
  <c r="P192" i="23"/>
  <c r="BI191" i="23"/>
  <c r="BH191" i="23"/>
  <c r="BG191" i="23"/>
  <c r="BE191" i="23"/>
  <c r="T191" i="23"/>
  <c r="R191" i="23"/>
  <c r="P191" i="23"/>
  <c r="BI189" i="23"/>
  <c r="BH189" i="23"/>
  <c r="BG189" i="23"/>
  <c r="BE189" i="23"/>
  <c r="T189" i="23"/>
  <c r="R189" i="23"/>
  <c r="P189" i="23"/>
  <c r="BI187" i="23"/>
  <c r="BH187" i="23"/>
  <c r="BG187" i="23"/>
  <c r="BE187" i="23"/>
  <c r="T187" i="23"/>
  <c r="R187" i="23"/>
  <c r="P187" i="23"/>
  <c r="BI185" i="23"/>
  <c r="BH185" i="23"/>
  <c r="BG185" i="23"/>
  <c r="BE185" i="23"/>
  <c r="T185" i="23"/>
  <c r="R185" i="23"/>
  <c r="P185" i="23"/>
  <c r="BI183" i="23"/>
  <c r="BH183" i="23"/>
  <c r="BG183" i="23"/>
  <c r="BE183" i="23"/>
  <c r="T183" i="23"/>
  <c r="R183" i="23"/>
  <c r="P183" i="23"/>
  <c r="BI181" i="23"/>
  <c r="BH181" i="23"/>
  <c r="BG181" i="23"/>
  <c r="BE181" i="23"/>
  <c r="T181" i="23"/>
  <c r="R181" i="23"/>
  <c r="P181" i="23"/>
  <c r="BI179" i="23"/>
  <c r="BH179" i="23"/>
  <c r="BG179" i="23"/>
  <c r="BE179" i="23"/>
  <c r="T179" i="23"/>
  <c r="R179" i="23"/>
  <c r="P179" i="23"/>
  <c r="BI176" i="23"/>
  <c r="BH176" i="23"/>
  <c r="BG176" i="23"/>
  <c r="BE176" i="23"/>
  <c r="T176" i="23"/>
  <c r="R176" i="23"/>
  <c r="P176" i="23"/>
  <c r="BI174" i="23"/>
  <c r="BH174" i="23"/>
  <c r="BG174" i="23"/>
  <c r="BE174" i="23"/>
  <c r="T174" i="23"/>
  <c r="R174" i="23"/>
  <c r="P174" i="23"/>
  <c r="BI170" i="23"/>
  <c r="BH170" i="23"/>
  <c r="BG170" i="23"/>
  <c r="BE170" i="23"/>
  <c r="T170" i="23"/>
  <c r="R170" i="23"/>
  <c r="P170" i="23"/>
  <c r="BI165" i="23"/>
  <c r="BH165" i="23"/>
  <c r="BG165" i="23"/>
  <c r="BE165" i="23"/>
  <c r="T165" i="23"/>
  <c r="R165" i="23"/>
  <c r="P165" i="23"/>
  <c r="BI163" i="23"/>
  <c r="BH163" i="23"/>
  <c r="BG163" i="23"/>
  <c r="BE163" i="23"/>
  <c r="T163" i="23"/>
  <c r="R163" i="23"/>
  <c r="P163" i="23"/>
  <c r="BI162" i="23"/>
  <c r="BH162" i="23"/>
  <c r="BG162" i="23"/>
  <c r="BE162" i="23"/>
  <c r="T162" i="23"/>
  <c r="R162" i="23"/>
  <c r="P162" i="23"/>
  <c r="BI160" i="23"/>
  <c r="BH160" i="23"/>
  <c r="BG160" i="23"/>
  <c r="BE160" i="23"/>
  <c r="T160" i="23"/>
  <c r="R160" i="23"/>
  <c r="P160" i="23"/>
  <c r="BI152" i="23"/>
  <c r="BH152" i="23"/>
  <c r="BG152" i="23"/>
  <c r="BE152" i="23"/>
  <c r="T152" i="23"/>
  <c r="R152" i="23"/>
  <c r="P152" i="23"/>
  <c r="BI148" i="23"/>
  <c r="BH148" i="23"/>
  <c r="BG148" i="23"/>
  <c r="BE148" i="23"/>
  <c r="T148" i="23"/>
  <c r="R148" i="23"/>
  <c r="P148" i="23"/>
  <c r="BI147" i="23"/>
  <c r="BH147" i="23"/>
  <c r="BG147" i="23"/>
  <c r="BE147" i="23"/>
  <c r="T147" i="23"/>
  <c r="R147" i="23"/>
  <c r="P147" i="23"/>
  <c r="BI144" i="23"/>
  <c r="BH144" i="23"/>
  <c r="BG144" i="23"/>
  <c r="BE144" i="23"/>
  <c r="T144" i="23"/>
  <c r="R144" i="23"/>
  <c r="P144" i="23"/>
  <c r="BI143" i="23"/>
  <c r="BH143" i="23"/>
  <c r="BG143" i="23"/>
  <c r="BE143" i="23"/>
  <c r="T143" i="23"/>
  <c r="R143" i="23"/>
  <c r="P143" i="23"/>
  <c r="BI140" i="23"/>
  <c r="BH140" i="23"/>
  <c r="BG140" i="23"/>
  <c r="BE140" i="23"/>
  <c r="T140" i="23"/>
  <c r="R140" i="23"/>
  <c r="P140" i="23"/>
  <c r="BI137" i="23"/>
  <c r="BH137" i="23"/>
  <c r="BG137" i="23"/>
  <c r="BE137" i="23"/>
  <c r="T137" i="23"/>
  <c r="R137" i="23"/>
  <c r="P137" i="23"/>
  <c r="J130" i="23"/>
  <c r="F130" i="23"/>
  <c r="F128" i="23"/>
  <c r="E126" i="23"/>
  <c r="J93" i="23"/>
  <c r="F93" i="23"/>
  <c r="F91" i="23"/>
  <c r="E89" i="23"/>
  <c r="J26" i="23"/>
  <c r="E26" i="23"/>
  <c r="J131" i="23"/>
  <c r="J25" i="23"/>
  <c r="J20" i="23"/>
  <c r="E20" i="23"/>
  <c r="F131" i="23"/>
  <c r="J19" i="23"/>
  <c r="J14" i="23"/>
  <c r="J128" i="23" s="1"/>
  <c r="E7" i="23"/>
  <c r="E85" i="23"/>
  <c r="J39" i="22"/>
  <c r="J38" i="22"/>
  <c r="AY119" i="1"/>
  <c r="J37" i="22"/>
  <c r="AX119" i="1"/>
  <c r="BI321" i="22"/>
  <c r="BH321" i="22"/>
  <c r="BG321" i="22"/>
  <c r="BE321" i="22"/>
  <c r="T321" i="22"/>
  <c r="R321" i="22"/>
  <c r="P321" i="22"/>
  <c r="BI317" i="22"/>
  <c r="BH317" i="22"/>
  <c r="BG317" i="22"/>
  <c r="BE317" i="22"/>
  <c r="T317" i="22"/>
  <c r="R317" i="22"/>
  <c r="P317" i="22"/>
  <c r="BI315" i="22"/>
  <c r="BH315" i="22"/>
  <c r="BG315" i="22"/>
  <c r="BE315" i="22"/>
  <c r="T315" i="22"/>
  <c r="R315" i="22"/>
  <c r="P315" i="22"/>
  <c r="BI312" i="22"/>
  <c r="BH312" i="22"/>
  <c r="BG312" i="22"/>
  <c r="BE312" i="22"/>
  <c r="T312" i="22"/>
  <c r="R312" i="22"/>
  <c r="P312" i="22"/>
  <c r="BI310" i="22"/>
  <c r="BH310" i="22"/>
  <c r="BG310" i="22"/>
  <c r="BE310" i="22"/>
  <c r="T310" i="22"/>
  <c r="R310" i="22"/>
  <c r="P310" i="22"/>
  <c r="BI306" i="22"/>
  <c r="BH306" i="22"/>
  <c r="BG306" i="22"/>
  <c r="BE306" i="22"/>
  <c r="T306" i="22"/>
  <c r="R306" i="22"/>
  <c r="P306" i="22"/>
  <c r="BI304" i="22"/>
  <c r="BH304" i="22"/>
  <c r="BG304" i="22"/>
  <c r="BE304" i="22"/>
  <c r="T304" i="22"/>
  <c r="R304" i="22"/>
  <c r="P304" i="22"/>
  <c r="BI302" i="22"/>
  <c r="BH302" i="22"/>
  <c r="BG302" i="22"/>
  <c r="BE302" i="22"/>
  <c r="T302" i="22"/>
  <c r="R302" i="22"/>
  <c r="P302" i="22"/>
  <c r="BI300" i="22"/>
  <c r="BH300" i="22"/>
  <c r="BG300" i="22"/>
  <c r="BE300" i="22"/>
  <c r="T300" i="22"/>
  <c r="R300" i="22"/>
  <c r="P300" i="22"/>
  <c r="BI298" i="22"/>
  <c r="BH298" i="22"/>
  <c r="BG298" i="22"/>
  <c r="BE298" i="22"/>
  <c r="T298" i="22"/>
  <c r="R298" i="22"/>
  <c r="P298" i="22"/>
  <c r="BI296" i="22"/>
  <c r="BH296" i="22"/>
  <c r="BG296" i="22"/>
  <c r="BE296" i="22"/>
  <c r="T296" i="22"/>
  <c r="R296" i="22"/>
  <c r="P296" i="22"/>
  <c r="BI293" i="22"/>
  <c r="BH293" i="22"/>
  <c r="BG293" i="22"/>
  <c r="BE293" i="22"/>
  <c r="T293" i="22"/>
  <c r="R293" i="22"/>
  <c r="P293" i="22"/>
  <c r="BI291" i="22"/>
  <c r="BH291" i="22"/>
  <c r="BG291" i="22"/>
  <c r="BE291" i="22"/>
  <c r="T291" i="22"/>
  <c r="R291" i="22"/>
  <c r="P291" i="22"/>
  <c r="BI289" i="22"/>
  <c r="BH289" i="22"/>
  <c r="BG289" i="22"/>
  <c r="BE289" i="22"/>
  <c r="T289" i="22"/>
  <c r="R289" i="22"/>
  <c r="P289" i="22"/>
  <c r="BI286" i="22"/>
  <c r="BH286" i="22"/>
  <c r="BG286" i="22"/>
  <c r="BE286" i="22"/>
  <c r="T286" i="22"/>
  <c r="R286" i="22"/>
  <c r="P286" i="22"/>
  <c r="BI285" i="22"/>
  <c r="BH285" i="22"/>
  <c r="BG285" i="22"/>
  <c r="BE285" i="22"/>
  <c r="T285" i="22"/>
  <c r="R285" i="22"/>
  <c r="P285" i="22"/>
  <c r="BI283" i="22"/>
  <c r="BH283" i="22"/>
  <c r="BG283" i="22"/>
  <c r="BE283" i="22"/>
  <c r="T283" i="22"/>
  <c r="R283" i="22"/>
  <c r="P283" i="22"/>
  <c r="BI282" i="22"/>
  <c r="BH282" i="22"/>
  <c r="BG282" i="22"/>
  <c r="BE282" i="22"/>
  <c r="T282" i="22"/>
  <c r="R282" i="22"/>
  <c r="P282" i="22"/>
  <c r="BI280" i="22"/>
  <c r="BH280" i="22"/>
  <c r="BG280" i="22"/>
  <c r="BE280" i="22"/>
  <c r="T280" i="22"/>
  <c r="R280" i="22"/>
  <c r="P280" i="22"/>
  <c r="BI279" i="22"/>
  <c r="BH279" i="22"/>
  <c r="BG279" i="22"/>
  <c r="BE279" i="22"/>
  <c r="T279" i="22"/>
  <c r="R279" i="22"/>
  <c r="P279" i="22"/>
  <c r="BI277" i="22"/>
  <c r="BH277" i="22"/>
  <c r="BG277" i="22"/>
  <c r="BE277" i="22"/>
  <c r="T277" i="22"/>
  <c r="R277" i="22"/>
  <c r="P277" i="22"/>
  <c r="BI272" i="22"/>
  <c r="BH272" i="22"/>
  <c r="BG272" i="22"/>
  <c r="BE272" i="22"/>
  <c r="T272" i="22"/>
  <c r="R272" i="22"/>
  <c r="P272" i="22"/>
  <c r="BI270" i="22"/>
  <c r="BH270" i="22"/>
  <c r="BG270" i="22"/>
  <c r="BE270" i="22"/>
  <c r="T270" i="22"/>
  <c r="R270" i="22"/>
  <c r="P270" i="22"/>
  <c r="BI268" i="22"/>
  <c r="BH268" i="22"/>
  <c r="BG268" i="22"/>
  <c r="BE268" i="22"/>
  <c r="T268" i="22"/>
  <c r="R268" i="22"/>
  <c r="P268" i="22"/>
  <c r="BI266" i="22"/>
  <c r="BH266" i="22"/>
  <c r="BG266" i="22"/>
  <c r="BE266" i="22"/>
  <c r="T266" i="22"/>
  <c r="R266" i="22"/>
  <c r="P266" i="22"/>
  <c r="BI264" i="22"/>
  <c r="BH264" i="22"/>
  <c r="BG264" i="22"/>
  <c r="BE264" i="22"/>
  <c r="T264" i="22"/>
  <c r="R264" i="22"/>
  <c r="P264" i="22"/>
  <c r="BI262" i="22"/>
  <c r="BH262" i="22"/>
  <c r="BG262" i="22"/>
  <c r="BE262" i="22"/>
  <c r="T262" i="22"/>
  <c r="R262" i="22"/>
  <c r="P262" i="22"/>
  <c r="BI260" i="22"/>
  <c r="BH260" i="22"/>
  <c r="BG260" i="22"/>
  <c r="BE260" i="22"/>
  <c r="T260" i="22"/>
  <c r="R260" i="22"/>
  <c r="P260" i="22"/>
  <c r="BI258" i="22"/>
  <c r="BH258" i="22"/>
  <c r="BG258" i="22"/>
  <c r="BE258" i="22"/>
  <c r="T258" i="22"/>
  <c r="R258" i="22"/>
  <c r="P258" i="22"/>
  <c r="BI256" i="22"/>
  <c r="BH256" i="22"/>
  <c r="BG256" i="22"/>
  <c r="BE256" i="22"/>
  <c r="T256" i="22"/>
  <c r="R256" i="22"/>
  <c r="P256" i="22"/>
  <c r="BI254" i="22"/>
  <c r="BH254" i="22"/>
  <c r="BG254" i="22"/>
  <c r="BE254" i="22"/>
  <c r="T254" i="22"/>
  <c r="R254" i="22"/>
  <c r="P254" i="22"/>
  <c r="BI252" i="22"/>
  <c r="BH252" i="22"/>
  <c r="BG252" i="22"/>
  <c r="BE252" i="22"/>
  <c r="T252" i="22"/>
  <c r="R252" i="22"/>
  <c r="P252" i="22"/>
  <c r="BI249" i="22"/>
  <c r="BH249" i="22"/>
  <c r="BG249" i="22"/>
  <c r="BE249" i="22"/>
  <c r="T249" i="22"/>
  <c r="R249" i="22"/>
  <c r="P249" i="22"/>
  <c r="BI247" i="22"/>
  <c r="BH247" i="22"/>
  <c r="BG247" i="22"/>
  <c r="BE247" i="22"/>
  <c r="T247" i="22"/>
  <c r="R247" i="22"/>
  <c r="P247" i="22"/>
  <c r="BI244" i="22"/>
  <c r="BH244" i="22"/>
  <c r="BG244" i="22"/>
  <c r="BE244" i="22"/>
  <c r="T244" i="22"/>
  <c r="R244" i="22"/>
  <c r="P244" i="22"/>
  <c r="BI242" i="22"/>
  <c r="BH242" i="22"/>
  <c r="BG242" i="22"/>
  <c r="BE242" i="22"/>
  <c r="T242" i="22"/>
  <c r="R242" i="22"/>
  <c r="P242" i="22"/>
  <c r="BI240" i="22"/>
  <c r="BH240" i="22"/>
  <c r="BG240" i="22"/>
  <c r="BE240" i="22"/>
  <c r="T240" i="22"/>
  <c r="R240" i="22"/>
  <c r="P240" i="22"/>
  <c r="BI236" i="22"/>
  <c r="BH236" i="22"/>
  <c r="BG236" i="22"/>
  <c r="BE236" i="22"/>
  <c r="T236" i="22"/>
  <c r="R236" i="22"/>
  <c r="P236" i="22"/>
  <c r="BI232" i="22"/>
  <c r="BH232" i="22"/>
  <c r="BG232" i="22"/>
  <c r="BE232" i="22"/>
  <c r="T232" i="22"/>
  <c r="R232" i="22"/>
  <c r="P232" i="22"/>
  <c r="BI230" i="22"/>
  <c r="BH230" i="22"/>
  <c r="BG230" i="22"/>
  <c r="BE230" i="22"/>
  <c r="T230" i="22"/>
  <c r="R230" i="22"/>
  <c r="P230" i="22"/>
  <c r="BI229" i="22"/>
  <c r="BH229" i="22"/>
  <c r="BG229" i="22"/>
  <c r="BE229" i="22"/>
  <c r="T229" i="22"/>
  <c r="R229" i="22"/>
  <c r="P229" i="22"/>
  <c r="BI226" i="22"/>
  <c r="BH226" i="22"/>
  <c r="BG226" i="22"/>
  <c r="BE226" i="22"/>
  <c r="T226" i="22"/>
  <c r="R226" i="22"/>
  <c r="P226" i="22"/>
  <c r="BI223" i="22"/>
  <c r="BH223" i="22"/>
  <c r="BG223" i="22"/>
  <c r="BE223" i="22"/>
  <c r="T223" i="22"/>
  <c r="R223" i="22"/>
  <c r="P223" i="22"/>
  <c r="BI221" i="22"/>
  <c r="BH221" i="22"/>
  <c r="BG221" i="22"/>
  <c r="BE221" i="22"/>
  <c r="T221" i="22"/>
  <c r="R221" i="22"/>
  <c r="P221" i="22"/>
  <c r="BI220" i="22"/>
  <c r="BH220" i="22"/>
  <c r="BG220" i="22"/>
  <c r="BE220" i="22"/>
  <c r="T220" i="22"/>
  <c r="R220" i="22"/>
  <c r="P220" i="22"/>
  <c r="BI219" i="22"/>
  <c r="BH219" i="22"/>
  <c r="BG219" i="22"/>
  <c r="BE219" i="22"/>
  <c r="T219" i="22"/>
  <c r="R219" i="22"/>
  <c r="P219" i="22"/>
  <c r="BI217" i="22"/>
  <c r="BH217" i="22"/>
  <c r="BG217" i="22"/>
  <c r="BE217" i="22"/>
  <c r="T217" i="22"/>
  <c r="R217" i="22"/>
  <c r="P217" i="22"/>
  <c r="BI216" i="22"/>
  <c r="BH216" i="22"/>
  <c r="BG216" i="22"/>
  <c r="BE216" i="22"/>
  <c r="T216" i="22"/>
  <c r="R216" i="22"/>
  <c r="P216" i="22"/>
  <c r="BI214" i="22"/>
  <c r="BH214" i="22"/>
  <c r="BG214" i="22"/>
  <c r="BE214" i="22"/>
  <c r="T214" i="22"/>
  <c r="R214" i="22"/>
  <c r="P214" i="22"/>
  <c r="BI212" i="22"/>
  <c r="BH212" i="22"/>
  <c r="BG212" i="22"/>
  <c r="BE212" i="22"/>
  <c r="T212" i="22"/>
  <c r="R212" i="22"/>
  <c r="P212" i="22"/>
  <c r="BI209" i="22"/>
  <c r="BH209" i="22"/>
  <c r="BG209" i="22"/>
  <c r="BE209" i="22"/>
  <c r="T209" i="22"/>
  <c r="R209" i="22"/>
  <c r="P209" i="22"/>
  <c r="BI208" i="22"/>
  <c r="BH208" i="22"/>
  <c r="BG208" i="22"/>
  <c r="BE208" i="22"/>
  <c r="T208" i="22"/>
  <c r="R208" i="22"/>
  <c r="P208" i="22"/>
  <c r="BI207" i="22"/>
  <c r="BH207" i="22"/>
  <c r="BG207" i="22"/>
  <c r="BE207" i="22"/>
  <c r="T207" i="22"/>
  <c r="R207" i="22"/>
  <c r="P207" i="22"/>
  <c r="BI205" i="22"/>
  <c r="BH205" i="22"/>
  <c r="BG205" i="22"/>
  <c r="BE205" i="22"/>
  <c r="T205" i="22"/>
  <c r="R205" i="22"/>
  <c r="P205" i="22"/>
  <c r="BI203" i="22"/>
  <c r="BH203" i="22"/>
  <c r="BG203" i="22"/>
  <c r="BE203" i="22"/>
  <c r="T203" i="22"/>
  <c r="R203" i="22"/>
  <c r="P203" i="22"/>
  <c r="BI201" i="22"/>
  <c r="BH201" i="22"/>
  <c r="BG201" i="22"/>
  <c r="BE201" i="22"/>
  <c r="T201" i="22"/>
  <c r="R201" i="22"/>
  <c r="P201" i="22"/>
  <c r="BI199" i="22"/>
  <c r="BH199" i="22"/>
  <c r="BG199" i="22"/>
  <c r="BE199" i="22"/>
  <c r="T199" i="22"/>
  <c r="R199" i="22"/>
  <c r="P199" i="22"/>
  <c r="BI197" i="22"/>
  <c r="BH197" i="22"/>
  <c r="BG197" i="22"/>
  <c r="BE197" i="22"/>
  <c r="T197" i="22"/>
  <c r="R197" i="22"/>
  <c r="P197" i="22"/>
  <c r="BI195" i="22"/>
  <c r="BH195" i="22"/>
  <c r="BG195" i="22"/>
  <c r="BE195" i="22"/>
  <c r="T195" i="22"/>
  <c r="R195" i="22"/>
  <c r="P195" i="22"/>
  <c r="BI193" i="22"/>
  <c r="BH193" i="22"/>
  <c r="BG193" i="22"/>
  <c r="BE193" i="22"/>
  <c r="T193" i="22"/>
  <c r="R193" i="22"/>
  <c r="P193" i="22"/>
  <c r="BI192" i="22"/>
  <c r="BH192" i="22"/>
  <c r="BG192" i="22"/>
  <c r="BE192" i="22"/>
  <c r="T192" i="22"/>
  <c r="R192" i="22"/>
  <c r="P192" i="22"/>
  <c r="BI191" i="22"/>
  <c r="BH191" i="22"/>
  <c r="BG191" i="22"/>
  <c r="BE191" i="22"/>
  <c r="T191" i="22"/>
  <c r="R191" i="22"/>
  <c r="P191" i="22"/>
  <c r="BI189" i="22"/>
  <c r="BH189" i="22"/>
  <c r="BG189" i="22"/>
  <c r="BE189" i="22"/>
  <c r="T189" i="22"/>
  <c r="R189" i="22"/>
  <c r="P189" i="22"/>
  <c r="BI187" i="22"/>
  <c r="BH187" i="22"/>
  <c r="BG187" i="22"/>
  <c r="BE187" i="22"/>
  <c r="T187" i="22"/>
  <c r="R187" i="22"/>
  <c r="P187" i="22"/>
  <c r="BI186" i="22"/>
  <c r="BH186" i="22"/>
  <c r="BG186" i="22"/>
  <c r="BE186" i="22"/>
  <c r="T186" i="22"/>
  <c r="R186" i="22"/>
  <c r="P186" i="22"/>
  <c r="BI185" i="22"/>
  <c r="BH185" i="22"/>
  <c r="BG185" i="22"/>
  <c r="BE185" i="22"/>
  <c r="T185" i="22"/>
  <c r="R185" i="22"/>
  <c r="P185" i="22"/>
  <c r="BI183" i="22"/>
  <c r="BH183" i="22"/>
  <c r="BG183" i="22"/>
  <c r="BE183" i="22"/>
  <c r="T183" i="22"/>
  <c r="R183" i="22"/>
  <c r="P183" i="22"/>
  <c r="BI180" i="22"/>
  <c r="BH180" i="22"/>
  <c r="BG180" i="22"/>
  <c r="BE180" i="22"/>
  <c r="T180" i="22"/>
  <c r="R180" i="22"/>
  <c r="P180" i="22"/>
  <c r="BI178" i="22"/>
  <c r="BH178" i="22"/>
  <c r="BG178" i="22"/>
  <c r="BE178" i="22"/>
  <c r="T178" i="22"/>
  <c r="R178" i="22"/>
  <c r="P178" i="22"/>
  <c r="BI174" i="22"/>
  <c r="BH174" i="22"/>
  <c r="BG174" i="22"/>
  <c r="BE174" i="22"/>
  <c r="T174" i="22"/>
  <c r="R174" i="22"/>
  <c r="P174" i="22"/>
  <c r="BI169" i="22"/>
  <c r="BH169" i="22"/>
  <c r="BG169" i="22"/>
  <c r="BE169" i="22"/>
  <c r="T169" i="22"/>
  <c r="R169" i="22"/>
  <c r="P169" i="22"/>
  <c r="BI167" i="22"/>
  <c r="BH167" i="22"/>
  <c r="BG167" i="22"/>
  <c r="BE167" i="22"/>
  <c r="T167" i="22"/>
  <c r="R167" i="22"/>
  <c r="P167" i="22"/>
  <c r="BI163" i="22"/>
  <c r="BH163" i="22"/>
  <c r="BG163" i="22"/>
  <c r="BE163" i="22"/>
  <c r="T163" i="22"/>
  <c r="R163" i="22"/>
  <c r="P163" i="22"/>
  <c r="BI162" i="22"/>
  <c r="BH162" i="22"/>
  <c r="BG162" i="22"/>
  <c r="BE162" i="22"/>
  <c r="T162" i="22"/>
  <c r="R162" i="22"/>
  <c r="P162" i="22"/>
  <c r="BI160" i="22"/>
  <c r="BH160" i="22"/>
  <c r="BG160" i="22"/>
  <c r="BE160" i="22"/>
  <c r="T160" i="22"/>
  <c r="R160" i="22"/>
  <c r="P160" i="22"/>
  <c r="BI152" i="22"/>
  <c r="BH152" i="22"/>
  <c r="BG152" i="22"/>
  <c r="BE152" i="22"/>
  <c r="T152" i="22"/>
  <c r="R152" i="22"/>
  <c r="P152" i="22"/>
  <c r="BI148" i="22"/>
  <c r="BH148" i="22"/>
  <c r="BG148" i="22"/>
  <c r="BE148" i="22"/>
  <c r="T148" i="22"/>
  <c r="R148" i="22"/>
  <c r="P148" i="22"/>
  <c r="BI147" i="22"/>
  <c r="BH147" i="22"/>
  <c r="BG147" i="22"/>
  <c r="BE147" i="22"/>
  <c r="T147" i="22"/>
  <c r="R147" i="22"/>
  <c r="P147" i="22"/>
  <c r="BI144" i="22"/>
  <c r="BH144" i="22"/>
  <c r="BG144" i="22"/>
  <c r="BE144" i="22"/>
  <c r="T144" i="22"/>
  <c r="R144" i="22"/>
  <c r="P144" i="22"/>
  <c r="BI143" i="22"/>
  <c r="BH143" i="22"/>
  <c r="BG143" i="22"/>
  <c r="BE143" i="22"/>
  <c r="T143" i="22"/>
  <c r="R143" i="22"/>
  <c r="P143" i="22"/>
  <c r="BI140" i="22"/>
  <c r="BH140" i="22"/>
  <c r="BG140" i="22"/>
  <c r="BE140" i="22"/>
  <c r="T140" i="22"/>
  <c r="R140" i="22"/>
  <c r="P140" i="22"/>
  <c r="BI137" i="22"/>
  <c r="BH137" i="22"/>
  <c r="BG137" i="22"/>
  <c r="BE137" i="22"/>
  <c r="T137" i="22"/>
  <c r="R137" i="22"/>
  <c r="P137" i="22"/>
  <c r="J130" i="22"/>
  <c r="F130" i="22"/>
  <c r="F128" i="22"/>
  <c r="E126" i="22"/>
  <c r="J93" i="22"/>
  <c r="F93" i="22"/>
  <c r="F91" i="22"/>
  <c r="E89" i="22"/>
  <c r="J26" i="22"/>
  <c r="E26" i="22"/>
  <c r="J131" i="22" s="1"/>
  <c r="J25" i="22"/>
  <c r="J20" i="22"/>
  <c r="E20" i="22"/>
  <c r="F131" i="22" s="1"/>
  <c r="J19" i="22"/>
  <c r="J14" i="22"/>
  <c r="J128" i="22"/>
  <c r="E7" i="22"/>
  <c r="E122" i="22"/>
  <c r="J39" i="21"/>
  <c r="J38" i="21"/>
  <c r="AY118" i="1" s="1"/>
  <c r="J37" i="21"/>
  <c r="AX118" i="1" s="1"/>
  <c r="BI312" i="21"/>
  <c r="BH312" i="21"/>
  <c r="BG312" i="21"/>
  <c r="BE312" i="21"/>
  <c r="T312" i="21"/>
  <c r="R312" i="21"/>
  <c r="P312" i="21"/>
  <c r="BI310" i="21"/>
  <c r="BH310" i="21"/>
  <c r="BG310" i="21"/>
  <c r="BE310" i="21"/>
  <c r="T310" i="21"/>
  <c r="R310" i="21"/>
  <c r="P310" i="21"/>
  <c r="BI308" i="21"/>
  <c r="BH308" i="21"/>
  <c r="BG308" i="21"/>
  <c r="BE308" i="21"/>
  <c r="T308" i="21"/>
  <c r="R308" i="21"/>
  <c r="P308" i="21"/>
  <c r="BI307" i="21"/>
  <c r="BH307" i="21"/>
  <c r="BG307" i="21"/>
  <c r="BE307" i="21"/>
  <c r="T307" i="21"/>
  <c r="R307" i="21"/>
  <c r="P307" i="21"/>
  <c r="BI299" i="21"/>
  <c r="BH299" i="21"/>
  <c r="BG299" i="21"/>
  <c r="BE299" i="21"/>
  <c r="T299" i="21"/>
  <c r="R299" i="21"/>
  <c r="P299" i="21"/>
  <c r="BI291" i="21"/>
  <c r="BH291" i="21"/>
  <c r="BG291" i="21"/>
  <c r="BE291" i="21"/>
  <c r="T291" i="21"/>
  <c r="T290" i="21" s="1"/>
  <c r="R291" i="21"/>
  <c r="R290" i="21" s="1"/>
  <c r="P291" i="21"/>
  <c r="P290" i="21" s="1"/>
  <c r="BI289" i="21"/>
  <c r="BH289" i="21"/>
  <c r="BG289" i="21"/>
  <c r="BE289" i="21"/>
  <c r="T289" i="21"/>
  <c r="R289" i="21"/>
  <c r="P289" i="21"/>
  <c r="BI288" i="21"/>
  <c r="BH288" i="21"/>
  <c r="BG288" i="21"/>
  <c r="BE288" i="21"/>
  <c r="T288" i="21"/>
  <c r="R288" i="21"/>
  <c r="P288" i="21"/>
  <c r="BI286" i="21"/>
  <c r="BH286" i="21"/>
  <c r="BG286" i="21"/>
  <c r="BE286" i="21"/>
  <c r="T286" i="21"/>
  <c r="R286" i="21"/>
  <c r="P286" i="21"/>
  <c r="BI282" i="21"/>
  <c r="BH282" i="21"/>
  <c r="BG282" i="21"/>
  <c r="BE282" i="21"/>
  <c r="T282" i="21"/>
  <c r="R282" i="21"/>
  <c r="P282" i="21"/>
  <c r="BI280" i="21"/>
  <c r="BH280" i="21"/>
  <c r="BG280" i="21"/>
  <c r="BE280" i="21"/>
  <c r="T280" i="21"/>
  <c r="R280" i="21"/>
  <c r="P280" i="21"/>
  <c r="BI276" i="21"/>
  <c r="BH276" i="21"/>
  <c r="BG276" i="21"/>
  <c r="BE276" i="21"/>
  <c r="T276" i="21"/>
  <c r="R276" i="21"/>
  <c r="P276" i="21"/>
  <c r="BI274" i="21"/>
  <c r="BH274" i="21"/>
  <c r="BG274" i="21"/>
  <c r="BE274" i="21"/>
  <c r="T274" i="21"/>
  <c r="R274" i="21"/>
  <c r="P274" i="21"/>
  <c r="BI272" i="21"/>
  <c r="BH272" i="21"/>
  <c r="BG272" i="21"/>
  <c r="BE272" i="21"/>
  <c r="T272" i="21"/>
  <c r="R272" i="21"/>
  <c r="P272" i="21"/>
  <c r="BI270" i="21"/>
  <c r="BH270" i="21"/>
  <c r="BG270" i="21"/>
  <c r="BE270" i="21"/>
  <c r="T270" i="21"/>
  <c r="R270" i="21"/>
  <c r="P270" i="21"/>
  <c r="BI268" i="21"/>
  <c r="BH268" i="21"/>
  <c r="BG268" i="21"/>
  <c r="BE268" i="21"/>
  <c r="T268" i="21"/>
  <c r="R268" i="21"/>
  <c r="P268" i="21"/>
  <c r="BI266" i="21"/>
  <c r="BH266" i="21"/>
  <c r="BG266" i="21"/>
  <c r="BE266" i="21"/>
  <c r="T266" i="21"/>
  <c r="R266" i="21"/>
  <c r="P266" i="21"/>
  <c r="BI264" i="21"/>
  <c r="BH264" i="21"/>
  <c r="BG264" i="21"/>
  <c r="BE264" i="21"/>
  <c r="T264" i="21"/>
  <c r="R264" i="21"/>
  <c r="P264" i="21"/>
  <c r="BI261" i="21"/>
  <c r="BH261" i="21"/>
  <c r="BG261" i="21"/>
  <c r="BE261" i="21"/>
  <c r="T261" i="21"/>
  <c r="R261" i="21"/>
  <c r="P261" i="21"/>
  <c r="BI260" i="21"/>
  <c r="BH260" i="21"/>
  <c r="BG260" i="21"/>
  <c r="BE260" i="21"/>
  <c r="T260" i="21"/>
  <c r="R260" i="21"/>
  <c r="P260" i="21"/>
  <c r="BI258" i="21"/>
  <c r="BH258" i="21"/>
  <c r="BG258" i="21"/>
  <c r="BE258" i="21"/>
  <c r="T258" i="21"/>
  <c r="R258" i="21"/>
  <c r="P258" i="21"/>
  <c r="BI257" i="21"/>
  <c r="BH257" i="21"/>
  <c r="BG257" i="21"/>
  <c r="BE257" i="21"/>
  <c r="T257" i="21"/>
  <c r="R257" i="21"/>
  <c r="P257" i="21"/>
  <c r="BI255" i="21"/>
  <c r="BH255" i="21"/>
  <c r="BG255" i="21"/>
  <c r="BE255" i="21"/>
  <c r="T255" i="21"/>
  <c r="R255" i="21"/>
  <c r="P255" i="21"/>
  <c r="BI249" i="21"/>
  <c r="BH249" i="21"/>
  <c r="BG249" i="21"/>
  <c r="BE249" i="21"/>
  <c r="T249" i="21"/>
  <c r="R249" i="21"/>
  <c r="P249" i="21"/>
  <c r="BI247" i="21"/>
  <c r="BH247" i="21"/>
  <c r="BG247" i="21"/>
  <c r="BE247" i="21"/>
  <c r="T247" i="21"/>
  <c r="R247" i="21"/>
  <c r="P247" i="21"/>
  <c r="BI245" i="21"/>
  <c r="BH245" i="21"/>
  <c r="BG245" i="21"/>
  <c r="BE245" i="21"/>
  <c r="T245" i="21"/>
  <c r="R245" i="21"/>
  <c r="P245" i="21"/>
  <c r="BI240" i="21"/>
  <c r="BH240" i="21"/>
  <c r="BG240" i="21"/>
  <c r="BE240" i="21"/>
  <c r="T240" i="21"/>
  <c r="R240" i="21"/>
  <c r="P240" i="21"/>
  <c r="BI239" i="21"/>
  <c r="BH239" i="21"/>
  <c r="BG239" i="21"/>
  <c r="BE239" i="21"/>
  <c r="T239" i="21"/>
  <c r="R239" i="21"/>
  <c r="P239" i="21"/>
  <c r="BI238" i="21"/>
  <c r="BH238" i="21"/>
  <c r="BG238" i="21"/>
  <c r="BE238" i="21"/>
  <c r="T238" i="21"/>
  <c r="R238" i="21"/>
  <c r="P238" i="21"/>
  <c r="BI235" i="21"/>
  <c r="BH235" i="21"/>
  <c r="BG235" i="21"/>
  <c r="BE235" i="21"/>
  <c r="T235" i="21"/>
  <c r="R235" i="21"/>
  <c r="P235" i="21"/>
  <c r="BI232" i="21"/>
  <c r="BH232" i="21"/>
  <c r="BG232" i="21"/>
  <c r="BE232" i="21"/>
  <c r="T232" i="21"/>
  <c r="R232" i="21"/>
  <c r="P232" i="21"/>
  <c r="BI230" i="21"/>
  <c r="BH230" i="21"/>
  <c r="BG230" i="21"/>
  <c r="BE230" i="21"/>
  <c r="T230" i="21"/>
  <c r="R230" i="21"/>
  <c r="P230" i="21"/>
  <c r="BI228" i="21"/>
  <c r="BH228" i="21"/>
  <c r="BG228" i="21"/>
  <c r="BE228" i="21"/>
  <c r="T228" i="21"/>
  <c r="R228" i="21"/>
  <c r="P228" i="21"/>
  <c r="BI225" i="21"/>
  <c r="BH225" i="21"/>
  <c r="BG225" i="21"/>
  <c r="BE225" i="21"/>
  <c r="T225" i="21"/>
  <c r="R225" i="21"/>
  <c r="P225" i="21"/>
  <c r="BI223" i="21"/>
  <c r="BH223" i="21"/>
  <c r="BG223" i="21"/>
  <c r="BE223" i="21"/>
  <c r="T223" i="21"/>
  <c r="R223" i="21"/>
  <c r="P223" i="21"/>
  <c r="BI220" i="21"/>
  <c r="BH220" i="21"/>
  <c r="BG220" i="21"/>
  <c r="BE220" i="21"/>
  <c r="T220" i="21"/>
  <c r="R220" i="21"/>
  <c r="P220" i="21"/>
  <c r="BI218" i="21"/>
  <c r="BH218" i="21"/>
  <c r="BG218" i="21"/>
  <c r="BE218" i="21"/>
  <c r="T218" i="21"/>
  <c r="R218" i="21"/>
  <c r="P218" i="21"/>
  <c r="BI216" i="21"/>
  <c r="BH216" i="21"/>
  <c r="BG216" i="21"/>
  <c r="BE216" i="21"/>
  <c r="T216" i="21"/>
  <c r="R216" i="21"/>
  <c r="P216" i="21"/>
  <c r="BI214" i="21"/>
  <c r="BH214" i="21"/>
  <c r="BG214" i="21"/>
  <c r="BE214" i="21"/>
  <c r="T214" i="21"/>
  <c r="R214" i="21"/>
  <c r="P214" i="21"/>
  <c r="BI213" i="21"/>
  <c r="BH213" i="21"/>
  <c r="BG213" i="21"/>
  <c r="BE213" i="21"/>
  <c r="T213" i="21"/>
  <c r="R213" i="21"/>
  <c r="P213" i="21"/>
  <c r="BI210" i="21"/>
  <c r="BH210" i="21"/>
  <c r="BG210" i="21"/>
  <c r="BE210" i="21"/>
  <c r="T210" i="21"/>
  <c r="R210" i="21"/>
  <c r="P210" i="21"/>
  <c r="BI203" i="21"/>
  <c r="BH203" i="21"/>
  <c r="BG203" i="21"/>
  <c r="BE203" i="21"/>
  <c r="T203" i="21"/>
  <c r="R203" i="21"/>
  <c r="P203" i="21"/>
  <c r="BI201" i="21"/>
  <c r="BH201" i="21"/>
  <c r="BG201" i="21"/>
  <c r="BE201" i="21"/>
  <c r="T201" i="21"/>
  <c r="R201" i="21"/>
  <c r="P201" i="21"/>
  <c r="BI200" i="21"/>
  <c r="BH200" i="21"/>
  <c r="BG200" i="21"/>
  <c r="BE200" i="21"/>
  <c r="T200" i="21"/>
  <c r="R200" i="21"/>
  <c r="P200" i="21"/>
  <c r="BI199" i="21"/>
  <c r="BH199" i="21"/>
  <c r="BG199" i="21"/>
  <c r="BE199" i="21"/>
  <c r="T199" i="21"/>
  <c r="R199" i="21"/>
  <c r="P199" i="21"/>
  <c r="BI197" i="21"/>
  <c r="BH197" i="21"/>
  <c r="BG197" i="21"/>
  <c r="BE197" i="21"/>
  <c r="T197" i="21"/>
  <c r="R197" i="21"/>
  <c r="P197" i="21"/>
  <c r="BI196" i="21"/>
  <c r="BH196" i="21"/>
  <c r="BG196" i="21"/>
  <c r="BE196" i="21"/>
  <c r="T196" i="21"/>
  <c r="R196" i="21"/>
  <c r="P196" i="21"/>
  <c r="BI195" i="21"/>
  <c r="BH195" i="21"/>
  <c r="BG195" i="21"/>
  <c r="BE195" i="21"/>
  <c r="T195" i="21"/>
  <c r="R195" i="21"/>
  <c r="P195" i="21"/>
  <c r="BI192" i="21"/>
  <c r="BH192" i="21"/>
  <c r="BG192" i="21"/>
  <c r="BE192" i="21"/>
  <c r="T192" i="21"/>
  <c r="R192" i="21"/>
  <c r="P192" i="21"/>
  <c r="BI191" i="21"/>
  <c r="BH191" i="21"/>
  <c r="BG191" i="21"/>
  <c r="BE191" i="21"/>
  <c r="T191" i="21"/>
  <c r="R191" i="21"/>
  <c r="P191" i="21"/>
  <c r="BI189" i="21"/>
  <c r="BH189" i="21"/>
  <c r="BG189" i="21"/>
  <c r="BE189" i="21"/>
  <c r="T189" i="21"/>
  <c r="R189" i="21"/>
  <c r="P189" i="21"/>
  <c r="BI187" i="21"/>
  <c r="BH187" i="21"/>
  <c r="BG187" i="21"/>
  <c r="BE187" i="21"/>
  <c r="T187" i="21"/>
  <c r="R187" i="21"/>
  <c r="P187" i="21"/>
  <c r="BI185" i="21"/>
  <c r="BH185" i="21"/>
  <c r="BG185" i="21"/>
  <c r="BE185" i="21"/>
  <c r="T185" i="21"/>
  <c r="R185" i="21"/>
  <c r="P185" i="21"/>
  <c r="BI184" i="21"/>
  <c r="BH184" i="21"/>
  <c r="BG184" i="21"/>
  <c r="BE184" i="21"/>
  <c r="T184" i="21"/>
  <c r="R184" i="21"/>
  <c r="P184" i="21"/>
  <c r="BI182" i="21"/>
  <c r="BH182" i="21"/>
  <c r="BG182" i="21"/>
  <c r="BE182" i="21"/>
  <c r="T182" i="21"/>
  <c r="R182" i="21"/>
  <c r="P182" i="21"/>
  <c r="BI180" i="21"/>
  <c r="BH180" i="21"/>
  <c r="BG180" i="21"/>
  <c r="BE180" i="21"/>
  <c r="T180" i="21"/>
  <c r="R180" i="21"/>
  <c r="P180" i="21"/>
  <c r="BI178" i="21"/>
  <c r="BH178" i="21"/>
  <c r="BG178" i="21"/>
  <c r="BE178" i="21"/>
  <c r="T178" i="21"/>
  <c r="R178" i="21"/>
  <c r="P178" i="21"/>
  <c r="BI173" i="21"/>
  <c r="BH173" i="21"/>
  <c r="BG173" i="21"/>
  <c r="BE173" i="21"/>
  <c r="T173" i="21"/>
  <c r="T172" i="21" s="1"/>
  <c r="R173" i="21"/>
  <c r="R172" i="21" s="1"/>
  <c r="P173" i="21"/>
  <c r="P172" i="21"/>
  <c r="BI169" i="21"/>
  <c r="BH169" i="21"/>
  <c r="BG169" i="21"/>
  <c r="BE169" i="21"/>
  <c r="T169" i="21"/>
  <c r="R169" i="21"/>
  <c r="P169" i="21"/>
  <c r="BI167" i="21"/>
  <c r="BH167" i="21"/>
  <c r="BG167" i="21"/>
  <c r="BE167" i="21"/>
  <c r="T167" i="21"/>
  <c r="R167" i="21"/>
  <c r="P167" i="21"/>
  <c r="BI165" i="21"/>
  <c r="BH165" i="21"/>
  <c r="BG165" i="21"/>
  <c r="BE165" i="21"/>
  <c r="T165" i="21"/>
  <c r="R165" i="21"/>
  <c r="P165" i="21"/>
  <c r="BI164" i="21"/>
  <c r="BH164" i="21"/>
  <c r="BG164" i="21"/>
  <c r="BE164" i="21"/>
  <c r="T164" i="21"/>
  <c r="R164" i="21"/>
  <c r="P164" i="21"/>
  <c r="BI162" i="21"/>
  <c r="BH162" i="21"/>
  <c r="BG162" i="21"/>
  <c r="BE162" i="21"/>
  <c r="T162" i="21"/>
  <c r="R162" i="21"/>
  <c r="P162" i="21"/>
  <c r="BI161" i="21"/>
  <c r="BH161" i="21"/>
  <c r="BG161" i="21"/>
  <c r="BE161" i="21"/>
  <c r="T161" i="21"/>
  <c r="R161" i="21"/>
  <c r="P161" i="21"/>
  <c r="BI160" i="21"/>
  <c r="BH160" i="21"/>
  <c r="BG160" i="21"/>
  <c r="BE160" i="21"/>
  <c r="T160" i="21"/>
  <c r="R160" i="21"/>
  <c r="P160" i="21"/>
  <c r="BI154" i="21"/>
  <c r="BH154" i="21"/>
  <c r="BG154" i="21"/>
  <c r="BE154" i="21"/>
  <c r="T154" i="21"/>
  <c r="R154" i="21"/>
  <c r="P154" i="21"/>
  <c r="BI153" i="21"/>
  <c r="BH153" i="21"/>
  <c r="BG153" i="21"/>
  <c r="BE153" i="21"/>
  <c r="T153" i="21"/>
  <c r="R153" i="21"/>
  <c r="P153" i="21"/>
  <c r="BI149" i="21"/>
  <c r="BH149" i="21"/>
  <c r="BG149" i="21"/>
  <c r="BE149" i="21"/>
  <c r="T149" i="21"/>
  <c r="R149" i="21"/>
  <c r="P149" i="21"/>
  <c r="BI148" i="21"/>
  <c r="BH148" i="21"/>
  <c r="BG148" i="21"/>
  <c r="BE148" i="21"/>
  <c r="T148" i="21"/>
  <c r="R148" i="21"/>
  <c r="P148" i="21"/>
  <c r="BI144" i="21"/>
  <c r="BH144" i="21"/>
  <c r="BG144" i="21"/>
  <c r="BE144" i="21"/>
  <c r="T144" i="21"/>
  <c r="R144" i="21"/>
  <c r="P144" i="21"/>
  <c r="BI143" i="21"/>
  <c r="BH143" i="21"/>
  <c r="BG143" i="21"/>
  <c r="BE143" i="21"/>
  <c r="T143" i="21"/>
  <c r="R143" i="21"/>
  <c r="P143" i="21"/>
  <c r="BI142" i="21"/>
  <c r="BH142" i="21"/>
  <c r="BG142" i="21"/>
  <c r="BE142" i="21"/>
  <c r="T142" i="21"/>
  <c r="R142" i="21"/>
  <c r="P142" i="21"/>
  <c r="BI139" i="21"/>
  <c r="BH139" i="21"/>
  <c r="BG139" i="21"/>
  <c r="BE139" i="21"/>
  <c r="T139" i="21"/>
  <c r="R139" i="21"/>
  <c r="P139" i="21"/>
  <c r="J132" i="21"/>
  <c r="F132" i="21"/>
  <c r="F130" i="21"/>
  <c r="E128" i="21"/>
  <c r="J93" i="21"/>
  <c r="F93" i="21"/>
  <c r="F91" i="21"/>
  <c r="E89" i="21"/>
  <c r="J26" i="21"/>
  <c r="E26" i="21"/>
  <c r="J133" i="21" s="1"/>
  <c r="J25" i="21"/>
  <c r="J20" i="21"/>
  <c r="E20" i="21"/>
  <c r="F94" i="21"/>
  <c r="J19" i="21"/>
  <c r="J14" i="21"/>
  <c r="J130" i="21"/>
  <c r="E7" i="21"/>
  <c r="E124" i="21"/>
  <c r="J39" i="20"/>
  <c r="J38" i="20"/>
  <c r="AY117" i="1"/>
  <c r="J37" i="20"/>
  <c r="AX117" i="1" s="1"/>
  <c r="BI311" i="20"/>
  <c r="BH311" i="20"/>
  <c r="BG311" i="20"/>
  <c r="BE311" i="20"/>
  <c r="T311" i="20"/>
  <c r="R311" i="20"/>
  <c r="P311" i="20"/>
  <c r="BI307" i="20"/>
  <c r="BH307" i="20"/>
  <c r="BG307" i="20"/>
  <c r="BE307" i="20"/>
  <c r="T307" i="20"/>
  <c r="R307" i="20"/>
  <c r="P307" i="20"/>
  <c r="BI305" i="20"/>
  <c r="BH305" i="20"/>
  <c r="BG305" i="20"/>
  <c r="BE305" i="20"/>
  <c r="T305" i="20"/>
  <c r="R305" i="20"/>
  <c r="P305" i="20"/>
  <c r="BI303" i="20"/>
  <c r="BH303" i="20"/>
  <c r="BG303" i="20"/>
  <c r="BE303" i="20"/>
  <c r="T303" i="20"/>
  <c r="R303" i="20"/>
  <c r="P303" i="20"/>
  <c r="BI301" i="20"/>
  <c r="BH301" i="20"/>
  <c r="BG301" i="20"/>
  <c r="BE301" i="20"/>
  <c r="T301" i="20"/>
  <c r="R301" i="20"/>
  <c r="P301" i="20"/>
  <c r="BI297" i="20"/>
  <c r="BH297" i="20"/>
  <c r="BG297" i="20"/>
  <c r="BE297" i="20"/>
  <c r="T297" i="20"/>
  <c r="R297" i="20"/>
  <c r="P297" i="20"/>
  <c r="BI295" i="20"/>
  <c r="BH295" i="20"/>
  <c r="BG295" i="20"/>
  <c r="BE295" i="20"/>
  <c r="T295" i="20"/>
  <c r="R295" i="20"/>
  <c r="P295" i="20"/>
  <c r="BI293" i="20"/>
  <c r="BH293" i="20"/>
  <c r="BG293" i="20"/>
  <c r="BE293" i="20"/>
  <c r="T293" i="20"/>
  <c r="R293" i="20"/>
  <c r="P293" i="20"/>
  <c r="BI291" i="20"/>
  <c r="BH291" i="20"/>
  <c r="BG291" i="20"/>
  <c r="BE291" i="20"/>
  <c r="T291" i="20"/>
  <c r="R291" i="20"/>
  <c r="P291" i="20"/>
  <c r="BI289" i="20"/>
  <c r="BH289" i="20"/>
  <c r="BG289" i="20"/>
  <c r="BE289" i="20"/>
  <c r="T289" i="20"/>
  <c r="R289" i="20"/>
  <c r="P289" i="20"/>
  <c r="BI287" i="20"/>
  <c r="BH287" i="20"/>
  <c r="BG287" i="20"/>
  <c r="BE287" i="20"/>
  <c r="T287" i="20"/>
  <c r="R287" i="20"/>
  <c r="P287" i="20"/>
  <c r="BI284" i="20"/>
  <c r="BH284" i="20"/>
  <c r="BG284" i="20"/>
  <c r="BE284" i="20"/>
  <c r="T284" i="20"/>
  <c r="R284" i="20"/>
  <c r="P284" i="20"/>
  <c r="BI282" i="20"/>
  <c r="BH282" i="20"/>
  <c r="BG282" i="20"/>
  <c r="BE282" i="20"/>
  <c r="T282" i="20"/>
  <c r="R282" i="20"/>
  <c r="P282" i="20"/>
  <c r="BI279" i="20"/>
  <c r="BH279" i="20"/>
  <c r="BG279" i="20"/>
  <c r="BE279" i="20"/>
  <c r="T279" i="20"/>
  <c r="R279" i="20"/>
  <c r="P279" i="20"/>
  <c r="BI276" i="20"/>
  <c r="BH276" i="20"/>
  <c r="BG276" i="20"/>
  <c r="BE276" i="20"/>
  <c r="T276" i="20"/>
  <c r="R276" i="20"/>
  <c r="P276" i="20"/>
  <c r="BI275" i="20"/>
  <c r="BH275" i="20"/>
  <c r="BG275" i="20"/>
  <c r="BE275" i="20"/>
  <c r="T275" i="20"/>
  <c r="R275" i="20"/>
  <c r="P275" i="20"/>
  <c r="BI273" i="20"/>
  <c r="BH273" i="20"/>
  <c r="BG273" i="20"/>
  <c r="BE273" i="20"/>
  <c r="T273" i="20"/>
  <c r="R273" i="20"/>
  <c r="P273" i="20"/>
  <c r="BI272" i="20"/>
  <c r="BH272" i="20"/>
  <c r="BG272" i="20"/>
  <c r="BE272" i="20"/>
  <c r="T272" i="20"/>
  <c r="R272" i="20"/>
  <c r="P272" i="20"/>
  <c r="BI270" i="20"/>
  <c r="BH270" i="20"/>
  <c r="BG270" i="20"/>
  <c r="BE270" i="20"/>
  <c r="T270" i="20"/>
  <c r="R270" i="20"/>
  <c r="P270" i="20"/>
  <c r="BI269" i="20"/>
  <c r="BH269" i="20"/>
  <c r="BG269" i="20"/>
  <c r="BE269" i="20"/>
  <c r="T269" i="20"/>
  <c r="R269" i="20"/>
  <c r="P269" i="20"/>
  <c r="BI267" i="20"/>
  <c r="BH267" i="20"/>
  <c r="BG267" i="20"/>
  <c r="BE267" i="20"/>
  <c r="T267" i="20"/>
  <c r="R267" i="20"/>
  <c r="P267" i="20"/>
  <c r="BI265" i="20"/>
  <c r="BH265" i="20"/>
  <c r="BG265" i="20"/>
  <c r="BE265" i="20"/>
  <c r="T265" i="20"/>
  <c r="R265" i="20"/>
  <c r="P265" i="20"/>
  <c r="BI261" i="20"/>
  <c r="BH261" i="20"/>
  <c r="BG261" i="20"/>
  <c r="BE261" i="20"/>
  <c r="T261" i="20"/>
  <c r="R261" i="20"/>
  <c r="P261" i="20"/>
  <c r="BI259" i="20"/>
  <c r="BH259" i="20"/>
  <c r="BG259" i="20"/>
  <c r="BE259" i="20"/>
  <c r="T259" i="20"/>
  <c r="R259" i="20"/>
  <c r="P259" i="20"/>
  <c r="BI256" i="20"/>
  <c r="BH256" i="20"/>
  <c r="BG256" i="20"/>
  <c r="BE256" i="20"/>
  <c r="T256" i="20"/>
  <c r="R256" i="20"/>
  <c r="P256" i="20"/>
  <c r="BI254" i="20"/>
  <c r="BH254" i="20"/>
  <c r="BG254" i="20"/>
  <c r="BE254" i="20"/>
  <c r="T254" i="20"/>
  <c r="R254" i="20"/>
  <c r="P254" i="20"/>
  <c r="BI252" i="20"/>
  <c r="BH252" i="20"/>
  <c r="BG252" i="20"/>
  <c r="BE252" i="20"/>
  <c r="T252" i="20"/>
  <c r="R252" i="20"/>
  <c r="P252" i="20"/>
  <c r="BI250" i="20"/>
  <c r="BH250" i="20"/>
  <c r="BG250" i="20"/>
  <c r="BE250" i="20"/>
  <c r="T250" i="20"/>
  <c r="R250" i="20"/>
  <c r="P250" i="20"/>
  <c r="BI248" i="20"/>
  <c r="BH248" i="20"/>
  <c r="BG248" i="20"/>
  <c r="BE248" i="20"/>
  <c r="T248" i="20"/>
  <c r="R248" i="20"/>
  <c r="P248" i="20"/>
  <c r="BI246" i="20"/>
  <c r="BH246" i="20"/>
  <c r="BG246" i="20"/>
  <c r="BE246" i="20"/>
  <c r="T246" i="20"/>
  <c r="R246" i="20"/>
  <c r="P246" i="20"/>
  <c r="BI244" i="20"/>
  <c r="BH244" i="20"/>
  <c r="BG244" i="20"/>
  <c r="BE244" i="20"/>
  <c r="T244" i="20"/>
  <c r="R244" i="20"/>
  <c r="P244" i="20"/>
  <c r="BI242" i="20"/>
  <c r="BH242" i="20"/>
  <c r="BG242" i="20"/>
  <c r="BE242" i="20"/>
  <c r="T242" i="20"/>
  <c r="R242" i="20"/>
  <c r="P242" i="20"/>
  <c r="BI240" i="20"/>
  <c r="BH240" i="20"/>
  <c r="BG240" i="20"/>
  <c r="BE240" i="20"/>
  <c r="T240" i="20"/>
  <c r="R240" i="20"/>
  <c r="P240" i="20"/>
  <c r="BI238" i="20"/>
  <c r="BH238" i="20"/>
  <c r="BG238" i="20"/>
  <c r="BE238" i="20"/>
  <c r="T238" i="20"/>
  <c r="R238" i="20"/>
  <c r="P238" i="20"/>
  <c r="BI235" i="20"/>
  <c r="BH235" i="20"/>
  <c r="BG235" i="20"/>
  <c r="BE235" i="20"/>
  <c r="T235" i="20"/>
  <c r="R235" i="20"/>
  <c r="P235" i="20"/>
  <c r="BI233" i="20"/>
  <c r="BH233" i="20"/>
  <c r="BG233" i="20"/>
  <c r="BE233" i="20"/>
  <c r="T233" i="20"/>
  <c r="R233" i="20"/>
  <c r="P233" i="20"/>
  <c r="BI230" i="20"/>
  <c r="BH230" i="20"/>
  <c r="BG230" i="20"/>
  <c r="BE230" i="20"/>
  <c r="T230" i="20"/>
  <c r="R230" i="20"/>
  <c r="P230" i="20"/>
  <c r="BI227" i="20"/>
  <c r="BH227" i="20"/>
  <c r="BG227" i="20"/>
  <c r="BE227" i="20"/>
  <c r="T227" i="20"/>
  <c r="R227" i="20"/>
  <c r="P227" i="20"/>
  <c r="BI225" i="20"/>
  <c r="BH225" i="20"/>
  <c r="BG225" i="20"/>
  <c r="BE225" i="20"/>
  <c r="T225" i="20"/>
  <c r="R225" i="20"/>
  <c r="P225" i="20"/>
  <c r="BI223" i="20"/>
  <c r="BH223" i="20"/>
  <c r="BG223" i="20"/>
  <c r="BE223" i="20"/>
  <c r="T223" i="20"/>
  <c r="R223" i="20"/>
  <c r="P223" i="20"/>
  <c r="BI219" i="20"/>
  <c r="BH219" i="20"/>
  <c r="BG219" i="20"/>
  <c r="BE219" i="20"/>
  <c r="T219" i="20"/>
  <c r="R219" i="20"/>
  <c r="P219" i="20"/>
  <c r="BI215" i="20"/>
  <c r="BH215" i="20"/>
  <c r="BG215" i="20"/>
  <c r="BE215" i="20"/>
  <c r="T215" i="20"/>
  <c r="R215" i="20"/>
  <c r="P215" i="20"/>
  <c r="BI213" i="20"/>
  <c r="BH213" i="20"/>
  <c r="BG213" i="20"/>
  <c r="BE213" i="20"/>
  <c r="T213" i="20"/>
  <c r="R213" i="20"/>
  <c r="P213" i="20"/>
  <c r="BI212" i="20"/>
  <c r="BH212" i="20"/>
  <c r="BG212" i="20"/>
  <c r="BE212" i="20"/>
  <c r="T212" i="20"/>
  <c r="R212" i="20"/>
  <c r="P212" i="20"/>
  <c r="BI209" i="20"/>
  <c r="BH209" i="20"/>
  <c r="BG209" i="20"/>
  <c r="BE209" i="20"/>
  <c r="T209" i="20"/>
  <c r="R209" i="20"/>
  <c r="P209" i="20"/>
  <c r="BI206" i="20"/>
  <c r="BH206" i="20"/>
  <c r="BG206" i="20"/>
  <c r="BE206" i="20"/>
  <c r="T206" i="20"/>
  <c r="R206" i="20"/>
  <c r="P206" i="20"/>
  <c r="BI204" i="20"/>
  <c r="BH204" i="20"/>
  <c r="BG204" i="20"/>
  <c r="BE204" i="20"/>
  <c r="T204" i="20"/>
  <c r="R204" i="20"/>
  <c r="P204" i="20"/>
  <c r="BI203" i="20"/>
  <c r="BH203" i="20"/>
  <c r="BG203" i="20"/>
  <c r="BE203" i="20"/>
  <c r="T203" i="20"/>
  <c r="R203" i="20"/>
  <c r="P203" i="20"/>
  <c r="BI202" i="20"/>
  <c r="BH202" i="20"/>
  <c r="BG202" i="20"/>
  <c r="BE202" i="20"/>
  <c r="T202" i="20"/>
  <c r="R202" i="20"/>
  <c r="P202" i="20"/>
  <c r="BI200" i="20"/>
  <c r="BH200" i="20"/>
  <c r="BG200" i="20"/>
  <c r="BE200" i="20"/>
  <c r="T200" i="20"/>
  <c r="R200" i="20"/>
  <c r="P200" i="20"/>
  <c r="BI199" i="20"/>
  <c r="BH199" i="20"/>
  <c r="BG199" i="20"/>
  <c r="BE199" i="20"/>
  <c r="T199" i="20"/>
  <c r="R199" i="20"/>
  <c r="P199" i="20"/>
  <c r="BI197" i="20"/>
  <c r="BH197" i="20"/>
  <c r="BG197" i="20"/>
  <c r="BE197" i="20"/>
  <c r="T197" i="20"/>
  <c r="R197" i="20"/>
  <c r="P197" i="20"/>
  <c r="BI195" i="20"/>
  <c r="BH195" i="20"/>
  <c r="BG195" i="20"/>
  <c r="BE195" i="20"/>
  <c r="T195" i="20"/>
  <c r="R195" i="20"/>
  <c r="P195" i="20"/>
  <c r="BI192" i="20"/>
  <c r="BH192" i="20"/>
  <c r="BG192" i="20"/>
  <c r="BE192" i="20"/>
  <c r="T192" i="20"/>
  <c r="R192" i="20"/>
  <c r="P192" i="20"/>
  <c r="BI191" i="20"/>
  <c r="BH191" i="20"/>
  <c r="BG191" i="20"/>
  <c r="BE191" i="20"/>
  <c r="T191" i="20"/>
  <c r="R191" i="20"/>
  <c r="P191" i="20"/>
  <c r="BI189" i="20"/>
  <c r="BH189" i="20"/>
  <c r="BG189" i="20"/>
  <c r="BE189" i="20"/>
  <c r="T189" i="20"/>
  <c r="R189" i="20"/>
  <c r="P189" i="20"/>
  <c r="BI187" i="20"/>
  <c r="BH187" i="20"/>
  <c r="BG187" i="20"/>
  <c r="BE187" i="20"/>
  <c r="T187" i="20"/>
  <c r="R187" i="20"/>
  <c r="P187" i="20"/>
  <c r="BI185" i="20"/>
  <c r="BH185" i="20"/>
  <c r="BG185" i="20"/>
  <c r="BE185" i="20"/>
  <c r="T185" i="20"/>
  <c r="R185" i="20"/>
  <c r="P185" i="20"/>
  <c r="BI183" i="20"/>
  <c r="BH183" i="20"/>
  <c r="BG183" i="20"/>
  <c r="BE183" i="20"/>
  <c r="T183" i="20"/>
  <c r="R183" i="20"/>
  <c r="P183" i="20"/>
  <c r="BI181" i="20"/>
  <c r="BH181" i="20"/>
  <c r="BG181" i="20"/>
  <c r="BE181" i="20"/>
  <c r="T181" i="20"/>
  <c r="R181" i="20"/>
  <c r="P181" i="20"/>
  <c r="BI179" i="20"/>
  <c r="BH179" i="20"/>
  <c r="BG179" i="20"/>
  <c r="BE179" i="20"/>
  <c r="T179" i="20"/>
  <c r="R179" i="20"/>
  <c r="P179" i="20"/>
  <c r="BI176" i="20"/>
  <c r="BH176" i="20"/>
  <c r="BG176" i="20"/>
  <c r="BE176" i="20"/>
  <c r="T176" i="20"/>
  <c r="R176" i="20"/>
  <c r="P176" i="20"/>
  <c r="BI174" i="20"/>
  <c r="BH174" i="20"/>
  <c r="BG174" i="20"/>
  <c r="BE174" i="20"/>
  <c r="T174" i="20"/>
  <c r="R174" i="20"/>
  <c r="P174" i="20"/>
  <c r="BI170" i="20"/>
  <c r="BH170" i="20"/>
  <c r="BG170" i="20"/>
  <c r="BE170" i="20"/>
  <c r="T170" i="20"/>
  <c r="R170" i="20"/>
  <c r="P170" i="20"/>
  <c r="BI165" i="20"/>
  <c r="BH165" i="20"/>
  <c r="BG165" i="20"/>
  <c r="BE165" i="20"/>
  <c r="T165" i="20"/>
  <c r="R165" i="20"/>
  <c r="P165" i="20"/>
  <c r="BI163" i="20"/>
  <c r="BH163" i="20"/>
  <c r="BG163" i="20"/>
  <c r="BE163" i="20"/>
  <c r="T163" i="20"/>
  <c r="R163" i="20"/>
  <c r="P163" i="20"/>
  <c r="BI162" i="20"/>
  <c r="BH162" i="20"/>
  <c r="BG162" i="20"/>
  <c r="BE162" i="20"/>
  <c r="T162" i="20"/>
  <c r="R162" i="20"/>
  <c r="P162" i="20"/>
  <c r="BI160" i="20"/>
  <c r="BH160" i="20"/>
  <c r="BG160" i="20"/>
  <c r="BE160" i="20"/>
  <c r="T160" i="20"/>
  <c r="R160" i="20"/>
  <c r="P160" i="20"/>
  <c r="BI152" i="20"/>
  <c r="BH152" i="20"/>
  <c r="BG152" i="20"/>
  <c r="BE152" i="20"/>
  <c r="T152" i="20"/>
  <c r="R152" i="20"/>
  <c r="P152" i="20"/>
  <c r="BI148" i="20"/>
  <c r="BH148" i="20"/>
  <c r="BG148" i="20"/>
  <c r="BE148" i="20"/>
  <c r="T148" i="20"/>
  <c r="R148" i="20"/>
  <c r="P148" i="20"/>
  <c r="BI147" i="20"/>
  <c r="BH147" i="20"/>
  <c r="BG147" i="20"/>
  <c r="BE147" i="20"/>
  <c r="T147" i="20"/>
  <c r="R147" i="20"/>
  <c r="P147" i="20"/>
  <c r="BI144" i="20"/>
  <c r="BH144" i="20"/>
  <c r="BG144" i="20"/>
  <c r="BE144" i="20"/>
  <c r="T144" i="20"/>
  <c r="R144" i="20"/>
  <c r="P144" i="20"/>
  <c r="BI143" i="20"/>
  <c r="BH143" i="20"/>
  <c r="BG143" i="20"/>
  <c r="BE143" i="20"/>
  <c r="T143" i="20"/>
  <c r="R143" i="20"/>
  <c r="P143" i="20"/>
  <c r="BI140" i="20"/>
  <c r="BH140" i="20"/>
  <c r="BG140" i="20"/>
  <c r="BE140" i="20"/>
  <c r="T140" i="20"/>
  <c r="R140" i="20"/>
  <c r="P140" i="20"/>
  <c r="BI137" i="20"/>
  <c r="BH137" i="20"/>
  <c r="BG137" i="20"/>
  <c r="BE137" i="20"/>
  <c r="T137" i="20"/>
  <c r="R137" i="20"/>
  <c r="P137" i="20"/>
  <c r="J130" i="20"/>
  <c r="F130" i="20"/>
  <c r="F128" i="20"/>
  <c r="E126" i="20"/>
  <c r="J93" i="20"/>
  <c r="F93" i="20"/>
  <c r="F91" i="20"/>
  <c r="E89" i="20"/>
  <c r="J26" i="20"/>
  <c r="E26" i="20"/>
  <c r="J94" i="20" s="1"/>
  <c r="J25" i="20"/>
  <c r="J20" i="20"/>
  <c r="E20" i="20"/>
  <c r="F131" i="20" s="1"/>
  <c r="J19" i="20"/>
  <c r="J14" i="20"/>
  <c r="J128" i="20" s="1"/>
  <c r="E7" i="20"/>
  <c r="E122" i="20"/>
  <c r="J39" i="19"/>
  <c r="J38" i="19"/>
  <c r="AY116" i="1" s="1"/>
  <c r="J37" i="19"/>
  <c r="AX116" i="1"/>
  <c r="BI125" i="19"/>
  <c r="BH125" i="19"/>
  <c r="BG125" i="19"/>
  <c r="F37" i="19" s="1"/>
  <c r="BB116" i="1" s="1"/>
  <c r="BE125" i="19"/>
  <c r="T125" i="19"/>
  <c r="T124" i="19" s="1"/>
  <c r="T123" i="19" s="1"/>
  <c r="T122" i="19" s="1"/>
  <c r="R125" i="19"/>
  <c r="R124" i="19" s="1"/>
  <c r="R123" i="19" s="1"/>
  <c r="R122" i="19" s="1"/>
  <c r="P125" i="19"/>
  <c r="P124" i="19" s="1"/>
  <c r="P123" i="19" s="1"/>
  <c r="P122" i="19" s="1"/>
  <c r="AU116" i="1" s="1"/>
  <c r="J118" i="19"/>
  <c r="F118" i="19"/>
  <c r="F116" i="19"/>
  <c r="E114" i="19"/>
  <c r="J93" i="19"/>
  <c r="F93" i="19"/>
  <c r="F91" i="19"/>
  <c r="E89" i="19"/>
  <c r="J26" i="19"/>
  <c r="E26" i="19"/>
  <c r="J119" i="19" s="1"/>
  <c r="J25" i="19"/>
  <c r="J20" i="19"/>
  <c r="E20" i="19"/>
  <c r="F119" i="19"/>
  <c r="J19" i="19"/>
  <c r="J14" i="19"/>
  <c r="J116" i="19"/>
  <c r="E7" i="19"/>
  <c r="E110" i="19"/>
  <c r="J39" i="18"/>
  <c r="J38" i="18"/>
  <c r="AY115" i="1"/>
  <c r="J37" i="18"/>
  <c r="AX115" i="1" s="1"/>
  <c r="BI324" i="18"/>
  <c r="BH324" i="18"/>
  <c r="BG324" i="18"/>
  <c r="BE324" i="18"/>
  <c r="T324" i="18"/>
  <c r="R324" i="18"/>
  <c r="P324" i="18"/>
  <c r="BI320" i="18"/>
  <c r="BH320" i="18"/>
  <c r="BG320" i="18"/>
  <c r="BE320" i="18"/>
  <c r="T320" i="18"/>
  <c r="R320" i="18"/>
  <c r="P320" i="18"/>
  <c r="BI318" i="18"/>
  <c r="BH318" i="18"/>
  <c r="BG318" i="18"/>
  <c r="BE318" i="18"/>
  <c r="T318" i="18"/>
  <c r="R318" i="18"/>
  <c r="P318" i="18"/>
  <c r="BI316" i="18"/>
  <c r="BH316" i="18"/>
  <c r="BG316" i="18"/>
  <c r="BE316" i="18"/>
  <c r="T316" i="18"/>
  <c r="R316" i="18"/>
  <c r="P316" i="18"/>
  <c r="BI314" i="18"/>
  <c r="BH314" i="18"/>
  <c r="BG314" i="18"/>
  <c r="BE314" i="18"/>
  <c r="T314" i="18"/>
  <c r="R314" i="18"/>
  <c r="P314" i="18"/>
  <c r="BI313" i="18"/>
  <c r="BH313" i="18"/>
  <c r="BG313" i="18"/>
  <c r="BE313" i="18"/>
  <c r="T313" i="18"/>
  <c r="R313" i="18"/>
  <c r="P313" i="18"/>
  <c r="BI309" i="18"/>
  <c r="BH309" i="18"/>
  <c r="BG309" i="18"/>
  <c r="BE309" i="18"/>
  <c r="T309" i="18"/>
  <c r="R309" i="18"/>
  <c r="P309" i="18"/>
  <c r="BI307" i="18"/>
  <c r="BH307" i="18"/>
  <c r="BG307" i="18"/>
  <c r="BE307" i="18"/>
  <c r="T307" i="18"/>
  <c r="R307" i="18"/>
  <c r="P307" i="18"/>
  <c r="BI305" i="18"/>
  <c r="BH305" i="18"/>
  <c r="BG305" i="18"/>
  <c r="BE305" i="18"/>
  <c r="T305" i="18"/>
  <c r="R305" i="18"/>
  <c r="P305" i="18"/>
  <c r="BI303" i="18"/>
  <c r="BH303" i="18"/>
  <c r="BG303" i="18"/>
  <c r="BE303" i="18"/>
  <c r="T303" i="18"/>
  <c r="R303" i="18"/>
  <c r="P303" i="18"/>
  <c r="BI301" i="18"/>
  <c r="BH301" i="18"/>
  <c r="BG301" i="18"/>
  <c r="BE301" i="18"/>
  <c r="T301" i="18"/>
  <c r="R301" i="18"/>
  <c r="P301" i="18"/>
  <c r="BI299" i="18"/>
  <c r="BH299" i="18"/>
  <c r="BG299" i="18"/>
  <c r="BE299" i="18"/>
  <c r="T299" i="18"/>
  <c r="R299" i="18"/>
  <c r="P299" i="18"/>
  <c r="BI296" i="18"/>
  <c r="BH296" i="18"/>
  <c r="BG296" i="18"/>
  <c r="BE296" i="18"/>
  <c r="T296" i="18"/>
  <c r="R296" i="18"/>
  <c r="P296" i="18"/>
  <c r="BI294" i="18"/>
  <c r="BH294" i="18"/>
  <c r="BG294" i="18"/>
  <c r="BE294" i="18"/>
  <c r="T294" i="18"/>
  <c r="R294" i="18"/>
  <c r="P294" i="18"/>
  <c r="BI291" i="18"/>
  <c r="BH291" i="18"/>
  <c r="BG291" i="18"/>
  <c r="BE291" i="18"/>
  <c r="T291" i="18"/>
  <c r="R291" i="18"/>
  <c r="P291" i="18"/>
  <c r="BI288" i="18"/>
  <c r="BH288" i="18"/>
  <c r="BG288" i="18"/>
  <c r="BE288" i="18"/>
  <c r="T288" i="18"/>
  <c r="R288" i="18"/>
  <c r="P288" i="18"/>
  <c r="BI287" i="18"/>
  <c r="BH287" i="18"/>
  <c r="BG287" i="18"/>
  <c r="BE287" i="18"/>
  <c r="T287" i="18"/>
  <c r="R287" i="18"/>
  <c r="P287" i="18"/>
  <c r="BI285" i="18"/>
  <c r="BH285" i="18"/>
  <c r="BG285" i="18"/>
  <c r="BE285" i="18"/>
  <c r="T285" i="18"/>
  <c r="R285" i="18"/>
  <c r="P285" i="18"/>
  <c r="BI284" i="18"/>
  <c r="BH284" i="18"/>
  <c r="BG284" i="18"/>
  <c r="BE284" i="18"/>
  <c r="T284" i="18"/>
  <c r="R284" i="18"/>
  <c r="P284" i="18"/>
  <c r="BI282" i="18"/>
  <c r="BH282" i="18"/>
  <c r="BG282" i="18"/>
  <c r="BE282" i="18"/>
  <c r="T282" i="18"/>
  <c r="R282" i="18"/>
  <c r="P282" i="18"/>
  <c r="BI281" i="18"/>
  <c r="BH281" i="18"/>
  <c r="BG281" i="18"/>
  <c r="BE281" i="18"/>
  <c r="T281" i="18"/>
  <c r="R281" i="18"/>
  <c r="P281" i="18"/>
  <c r="BI279" i="18"/>
  <c r="BH279" i="18"/>
  <c r="BG279" i="18"/>
  <c r="BE279" i="18"/>
  <c r="T279" i="18"/>
  <c r="R279" i="18"/>
  <c r="P279" i="18"/>
  <c r="BI277" i="18"/>
  <c r="BH277" i="18"/>
  <c r="BG277" i="18"/>
  <c r="BE277" i="18"/>
  <c r="T277" i="18"/>
  <c r="R277" i="18"/>
  <c r="P277" i="18"/>
  <c r="BI276" i="18"/>
  <c r="BH276" i="18"/>
  <c r="BG276" i="18"/>
  <c r="BE276" i="18"/>
  <c r="T276" i="18"/>
  <c r="R276" i="18"/>
  <c r="P276" i="18"/>
  <c r="BI275" i="18"/>
  <c r="BH275" i="18"/>
  <c r="BG275" i="18"/>
  <c r="BE275" i="18"/>
  <c r="T275" i="18"/>
  <c r="R275" i="18"/>
  <c r="P275" i="18"/>
  <c r="BI271" i="18"/>
  <c r="BH271" i="18"/>
  <c r="BG271" i="18"/>
  <c r="BE271" i="18"/>
  <c r="T271" i="18"/>
  <c r="R271" i="18"/>
  <c r="P271" i="18"/>
  <c r="BI269" i="18"/>
  <c r="BH269" i="18"/>
  <c r="BG269" i="18"/>
  <c r="BE269" i="18"/>
  <c r="T269" i="18"/>
  <c r="R269" i="18"/>
  <c r="P269" i="18"/>
  <c r="BI266" i="18"/>
  <c r="BH266" i="18"/>
  <c r="BG266" i="18"/>
  <c r="BE266" i="18"/>
  <c r="T266" i="18"/>
  <c r="R266" i="18"/>
  <c r="P266" i="18"/>
  <c r="BI264" i="18"/>
  <c r="BH264" i="18"/>
  <c r="BG264" i="18"/>
  <c r="BE264" i="18"/>
  <c r="T264" i="18"/>
  <c r="R264" i="18"/>
  <c r="P264" i="18"/>
  <c r="BI262" i="18"/>
  <c r="BH262" i="18"/>
  <c r="BG262" i="18"/>
  <c r="BE262" i="18"/>
  <c r="T262" i="18"/>
  <c r="R262" i="18"/>
  <c r="P262" i="18"/>
  <c r="BI260" i="18"/>
  <c r="BH260" i="18"/>
  <c r="BG260" i="18"/>
  <c r="BE260" i="18"/>
  <c r="T260" i="18"/>
  <c r="R260" i="18"/>
  <c r="P260" i="18"/>
  <c r="BI258" i="18"/>
  <c r="BH258" i="18"/>
  <c r="BG258" i="18"/>
  <c r="BE258" i="18"/>
  <c r="T258" i="18"/>
  <c r="R258" i="18"/>
  <c r="P258" i="18"/>
  <c r="BI256" i="18"/>
  <c r="BH256" i="18"/>
  <c r="BG256" i="18"/>
  <c r="BE256" i="18"/>
  <c r="T256" i="18"/>
  <c r="R256" i="18"/>
  <c r="P256" i="18"/>
  <c r="BI254" i="18"/>
  <c r="BH254" i="18"/>
  <c r="BG254" i="18"/>
  <c r="BE254" i="18"/>
  <c r="T254" i="18"/>
  <c r="R254" i="18"/>
  <c r="P254" i="18"/>
  <c r="BI252" i="18"/>
  <c r="BH252" i="18"/>
  <c r="BG252" i="18"/>
  <c r="BE252" i="18"/>
  <c r="T252" i="18"/>
  <c r="R252" i="18"/>
  <c r="P252" i="18"/>
  <c r="BI250" i="18"/>
  <c r="BH250" i="18"/>
  <c r="BG250" i="18"/>
  <c r="BE250" i="18"/>
  <c r="T250" i="18"/>
  <c r="R250" i="18"/>
  <c r="P250" i="18"/>
  <c r="BI248" i="18"/>
  <c r="BH248" i="18"/>
  <c r="BG248" i="18"/>
  <c r="BE248" i="18"/>
  <c r="T248" i="18"/>
  <c r="R248" i="18"/>
  <c r="P248" i="18"/>
  <c r="BI245" i="18"/>
  <c r="BH245" i="18"/>
  <c r="BG245" i="18"/>
  <c r="BE245" i="18"/>
  <c r="T245" i="18"/>
  <c r="R245" i="18"/>
  <c r="P245" i="18"/>
  <c r="BI243" i="18"/>
  <c r="BH243" i="18"/>
  <c r="BG243" i="18"/>
  <c r="BE243" i="18"/>
  <c r="T243" i="18"/>
  <c r="R243" i="18"/>
  <c r="P243" i="18"/>
  <c r="BI240" i="18"/>
  <c r="BH240" i="18"/>
  <c r="BG240" i="18"/>
  <c r="BE240" i="18"/>
  <c r="T240" i="18"/>
  <c r="R240" i="18"/>
  <c r="P240" i="18"/>
  <c r="BI237" i="18"/>
  <c r="BH237" i="18"/>
  <c r="BG237" i="18"/>
  <c r="BE237" i="18"/>
  <c r="T237" i="18"/>
  <c r="R237" i="18"/>
  <c r="P237" i="18"/>
  <c r="BI235" i="18"/>
  <c r="BH235" i="18"/>
  <c r="BG235" i="18"/>
  <c r="BE235" i="18"/>
  <c r="T235" i="18"/>
  <c r="R235" i="18"/>
  <c r="P235" i="18"/>
  <c r="BI233" i="18"/>
  <c r="BH233" i="18"/>
  <c r="BG233" i="18"/>
  <c r="BE233" i="18"/>
  <c r="T233" i="18"/>
  <c r="R233" i="18"/>
  <c r="P233" i="18"/>
  <c r="BI231" i="18"/>
  <c r="BH231" i="18"/>
  <c r="BG231" i="18"/>
  <c r="BE231" i="18"/>
  <c r="T231" i="18"/>
  <c r="R231" i="18"/>
  <c r="P231" i="18"/>
  <c r="BI227" i="18"/>
  <c r="BH227" i="18"/>
  <c r="BG227" i="18"/>
  <c r="BE227" i="18"/>
  <c r="T227" i="18"/>
  <c r="R227" i="18"/>
  <c r="P227" i="18"/>
  <c r="BI223" i="18"/>
  <c r="BH223" i="18"/>
  <c r="BG223" i="18"/>
  <c r="BE223" i="18"/>
  <c r="T223" i="18"/>
  <c r="R223" i="18"/>
  <c r="P223" i="18"/>
  <c r="BI221" i="18"/>
  <c r="BH221" i="18"/>
  <c r="BG221" i="18"/>
  <c r="BE221" i="18"/>
  <c r="T221" i="18"/>
  <c r="R221" i="18"/>
  <c r="P221" i="18"/>
  <c r="BI219" i="18"/>
  <c r="BH219" i="18"/>
  <c r="BG219" i="18"/>
  <c r="BE219" i="18"/>
  <c r="T219" i="18"/>
  <c r="R219" i="18"/>
  <c r="P219" i="18"/>
  <c r="BI218" i="18"/>
  <c r="BH218" i="18"/>
  <c r="BG218" i="18"/>
  <c r="BE218" i="18"/>
  <c r="T218" i="18"/>
  <c r="R218" i="18"/>
  <c r="P218" i="18"/>
  <c r="BI215" i="18"/>
  <c r="BH215" i="18"/>
  <c r="BG215" i="18"/>
  <c r="BE215" i="18"/>
  <c r="T215" i="18"/>
  <c r="R215" i="18"/>
  <c r="P215" i="18"/>
  <c r="BI212" i="18"/>
  <c r="BH212" i="18"/>
  <c r="BG212" i="18"/>
  <c r="BE212" i="18"/>
  <c r="T212" i="18"/>
  <c r="R212" i="18"/>
  <c r="P212" i="18"/>
  <c r="BI210" i="18"/>
  <c r="BH210" i="18"/>
  <c r="BG210" i="18"/>
  <c r="BE210" i="18"/>
  <c r="T210" i="18"/>
  <c r="R210" i="18"/>
  <c r="P210" i="18"/>
  <c r="BI209" i="18"/>
  <c r="BH209" i="18"/>
  <c r="BG209" i="18"/>
  <c r="BE209" i="18"/>
  <c r="T209" i="18"/>
  <c r="R209" i="18"/>
  <c r="P209" i="18"/>
  <c r="BI208" i="18"/>
  <c r="BH208" i="18"/>
  <c r="BG208" i="18"/>
  <c r="BE208" i="18"/>
  <c r="T208" i="18"/>
  <c r="R208" i="18"/>
  <c r="P208" i="18"/>
  <c r="BI206" i="18"/>
  <c r="BH206" i="18"/>
  <c r="BG206" i="18"/>
  <c r="BE206" i="18"/>
  <c r="T206" i="18"/>
  <c r="R206" i="18"/>
  <c r="P206" i="18"/>
  <c r="BI205" i="18"/>
  <c r="BH205" i="18"/>
  <c r="BG205" i="18"/>
  <c r="BE205" i="18"/>
  <c r="T205" i="18"/>
  <c r="R205" i="18"/>
  <c r="P205" i="18"/>
  <c r="BI203" i="18"/>
  <c r="BH203" i="18"/>
  <c r="BG203" i="18"/>
  <c r="BE203" i="18"/>
  <c r="T203" i="18"/>
  <c r="R203" i="18"/>
  <c r="P203" i="18"/>
  <c r="BI201" i="18"/>
  <c r="BH201" i="18"/>
  <c r="BG201" i="18"/>
  <c r="BE201" i="18"/>
  <c r="T201" i="18"/>
  <c r="R201" i="18"/>
  <c r="P201" i="18"/>
  <c r="BI198" i="18"/>
  <c r="BH198" i="18"/>
  <c r="BG198" i="18"/>
  <c r="BE198" i="18"/>
  <c r="T198" i="18"/>
  <c r="R198" i="18"/>
  <c r="P198" i="18"/>
  <c r="BI197" i="18"/>
  <c r="BH197" i="18"/>
  <c r="BG197" i="18"/>
  <c r="BE197" i="18"/>
  <c r="T197" i="18"/>
  <c r="R197" i="18"/>
  <c r="P197" i="18"/>
  <c r="BI195" i="18"/>
  <c r="BH195" i="18"/>
  <c r="BG195" i="18"/>
  <c r="BE195" i="18"/>
  <c r="T195" i="18"/>
  <c r="R195" i="18"/>
  <c r="P195" i="18"/>
  <c r="BI193" i="18"/>
  <c r="BH193" i="18"/>
  <c r="BG193" i="18"/>
  <c r="BE193" i="18"/>
  <c r="T193" i="18"/>
  <c r="R193" i="18"/>
  <c r="P193" i="18"/>
  <c r="BI191" i="18"/>
  <c r="BH191" i="18"/>
  <c r="BG191" i="18"/>
  <c r="BE191" i="18"/>
  <c r="T191" i="18"/>
  <c r="R191" i="18"/>
  <c r="P191" i="18"/>
  <c r="BI189" i="18"/>
  <c r="BH189" i="18"/>
  <c r="BG189" i="18"/>
  <c r="BE189" i="18"/>
  <c r="T189" i="18"/>
  <c r="R189" i="18"/>
  <c r="P189" i="18"/>
  <c r="BI185" i="18"/>
  <c r="BH185" i="18"/>
  <c r="BG185" i="18"/>
  <c r="BE185" i="18"/>
  <c r="T185" i="18"/>
  <c r="R185" i="18"/>
  <c r="P185" i="18"/>
  <c r="BI183" i="18"/>
  <c r="BH183" i="18"/>
  <c r="BG183" i="18"/>
  <c r="BE183" i="18"/>
  <c r="T183" i="18"/>
  <c r="R183" i="18"/>
  <c r="P183" i="18"/>
  <c r="BI180" i="18"/>
  <c r="BH180" i="18"/>
  <c r="BG180" i="18"/>
  <c r="BE180" i="18"/>
  <c r="T180" i="18"/>
  <c r="R180" i="18"/>
  <c r="P180" i="18"/>
  <c r="BI179" i="18"/>
  <c r="BH179" i="18"/>
  <c r="BG179" i="18"/>
  <c r="BE179" i="18"/>
  <c r="T179" i="18"/>
  <c r="R179" i="18"/>
  <c r="P179" i="18"/>
  <c r="BI176" i="18"/>
  <c r="BH176" i="18"/>
  <c r="BG176" i="18"/>
  <c r="BE176" i="18"/>
  <c r="T176" i="18"/>
  <c r="R176" i="18"/>
  <c r="P176" i="18"/>
  <c r="BI171" i="18"/>
  <c r="BH171" i="18"/>
  <c r="BG171" i="18"/>
  <c r="BE171" i="18"/>
  <c r="T171" i="18"/>
  <c r="R171" i="18"/>
  <c r="P171" i="18"/>
  <c r="BI169" i="18"/>
  <c r="BH169" i="18"/>
  <c r="BG169" i="18"/>
  <c r="BE169" i="18"/>
  <c r="T169" i="18"/>
  <c r="R169" i="18"/>
  <c r="P169" i="18"/>
  <c r="BI167" i="18"/>
  <c r="BH167" i="18"/>
  <c r="BG167" i="18"/>
  <c r="BE167" i="18"/>
  <c r="T167" i="18"/>
  <c r="R167" i="18"/>
  <c r="P167" i="18"/>
  <c r="BI166" i="18"/>
  <c r="BH166" i="18"/>
  <c r="BG166" i="18"/>
  <c r="BE166" i="18"/>
  <c r="T166" i="18"/>
  <c r="R166" i="18"/>
  <c r="P166" i="18"/>
  <c r="BI164" i="18"/>
  <c r="BH164" i="18"/>
  <c r="BG164" i="18"/>
  <c r="BE164" i="18"/>
  <c r="T164" i="18"/>
  <c r="R164" i="18"/>
  <c r="P164" i="18"/>
  <c r="BI156" i="18"/>
  <c r="BH156" i="18"/>
  <c r="BG156" i="18"/>
  <c r="BE156" i="18"/>
  <c r="T156" i="18"/>
  <c r="R156" i="18"/>
  <c r="P156" i="18"/>
  <c r="BI152" i="18"/>
  <c r="BH152" i="18"/>
  <c r="BG152" i="18"/>
  <c r="BE152" i="18"/>
  <c r="T152" i="18"/>
  <c r="R152" i="18"/>
  <c r="P152" i="18"/>
  <c r="BI151" i="18"/>
  <c r="BH151" i="18"/>
  <c r="BG151" i="18"/>
  <c r="BE151" i="18"/>
  <c r="T151" i="18"/>
  <c r="R151" i="18"/>
  <c r="P151" i="18"/>
  <c r="BI148" i="18"/>
  <c r="BH148" i="18"/>
  <c r="BG148" i="18"/>
  <c r="BE148" i="18"/>
  <c r="T148" i="18"/>
  <c r="R148" i="18"/>
  <c r="P148" i="18"/>
  <c r="BI147" i="18"/>
  <c r="BH147" i="18"/>
  <c r="BG147" i="18"/>
  <c r="BE147" i="18"/>
  <c r="T147" i="18"/>
  <c r="R147" i="18"/>
  <c r="P147" i="18"/>
  <c r="BI144" i="18"/>
  <c r="BH144" i="18"/>
  <c r="BG144" i="18"/>
  <c r="BE144" i="18"/>
  <c r="T144" i="18"/>
  <c r="R144" i="18"/>
  <c r="P144" i="18"/>
  <c r="BI143" i="18"/>
  <c r="BH143" i="18"/>
  <c r="BG143" i="18"/>
  <c r="BE143" i="18"/>
  <c r="T143" i="18"/>
  <c r="R143" i="18"/>
  <c r="P143" i="18"/>
  <c r="BI140" i="18"/>
  <c r="BH140" i="18"/>
  <c r="BG140" i="18"/>
  <c r="BE140" i="18"/>
  <c r="T140" i="18"/>
  <c r="R140" i="18"/>
  <c r="P140" i="18"/>
  <c r="BI137" i="18"/>
  <c r="BH137" i="18"/>
  <c r="BG137" i="18"/>
  <c r="BE137" i="18"/>
  <c r="T137" i="18"/>
  <c r="R137" i="18"/>
  <c r="P137" i="18"/>
  <c r="J130" i="18"/>
  <c r="F130" i="18"/>
  <c r="F128" i="18"/>
  <c r="E126" i="18"/>
  <c r="J93" i="18"/>
  <c r="F93" i="18"/>
  <c r="F91" i="18"/>
  <c r="E89" i="18"/>
  <c r="J26" i="18"/>
  <c r="E26" i="18"/>
  <c r="J94" i="18" s="1"/>
  <c r="J25" i="18"/>
  <c r="J20" i="18"/>
  <c r="E20" i="18"/>
  <c r="F131" i="18" s="1"/>
  <c r="J19" i="18"/>
  <c r="J14" i="18"/>
  <c r="J91" i="18" s="1"/>
  <c r="E7" i="18"/>
  <c r="E122" i="18"/>
  <c r="J39" i="17"/>
  <c r="J38" i="17"/>
  <c r="AY114" i="1" s="1"/>
  <c r="J37" i="17"/>
  <c r="AX114" i="1"/>
  <c r="BI206" i="17"/>
  <c r="BH206" i="17"/>
  <c r="BG206" i="17"/>
  <c r="BE206" i="17"/>
  <c r="T206" i="17"/>
  <c r="R206" i="17"/>
  <c r="P206" i="17"/>
  <c r="BI204" i="17"/>
  <c r="BH204" i="17"/>
  <c r="BG204" i="17"/>
  <c r="BE204" i="17"/>
  <c r="T204" i="17"/>
  <c r="R204" i="17"/>
  <c r="P204" i="17"/>
  <c r="BI201" i="17"/>
  <c r="BH201" i="17"/>
  <c r="BG201" i="17"/>
  <c r="BE201" i="17"/>
  <c r="T201" i="17"/>
  <c r="R201" i="17"/>
  <c r="P201" i="17"/>
  <c r="BI199" i="17"/>
  <c r="BH199" i="17"/>
  <c r="BG199" i="17"/>
  <c r="BE199" i="17"/>
  <c r="T199" i="17"/>
  <c r="R199" i="17"/>
  <c r="P199" i="17"/>
  <c r="BI196" i="17"/>
  <c r="BH196" i="17"/>
  <c r="BG196" i="17"/>
  <c r="BE196" i="17"/>
  <c r="T196" i="17"/>
  <c r="R196" i="17"/>
  <c r="P196" i="17"/>
  <c r="BI193" i="17"/>
  <c r="BH193" i="17"/>
  <c r="BG193" i="17"/>
  <c r="BE193" i="17"/>
  <c r="T193" i="17"/>
  <c r="T192" i="17" s="1"/>
  <c r="R193" i="17"/>
  <c r="R192" i="17"/>
  <c r="P193" i="17"/>
  <c r="P192" i="17"/>
  <c r="BI191" i="17"/>
  <c r="BH191" i="17"/>
  <c r="BG191" i="17"/>
  <c r="BE191" i="17"/>
  <c r="T191" i="17"/>
  <c r="R191" i="17"/>
  <c r="P191" i="17"/>
  <c r="BI190" i="17"/>
  <c r="BH190" i="17"/>
  <c r="BG190" i="17"/>
  <c r="BE190" i="17"/>
  <c r="T190" i="17"/>
  <c r="R190" i="17"/>
  <c r="P190" i="17"/>
  <c r="BI188" i="17"/>
  <c r="BH188" i="17"/>
  <c r="BG188" i="17"/>
  <c r="BE188" i="17"/>
  <c r="T188" i="17"/>
  <c r="R188" i="17"/>
  <c r="P188" i="17"/>
  <c r="BI186" i="17"/>
  <c r="BH186" i="17"/>
  <c r="BG186" i="17"/>
  <c r="BE186" i="17"/>
  <c r="T186" i="17"/>
  <c r="R186" i="17"/>
  <c r="P186" i="17"/>
  <c r="BI185" i="17"/>
  <c r="BH185" i="17"/>
  <c r="BG185" i="17"/>
  <c r="BE185" i="17"/>
  <c r="T185" i="17"/>
  <c r="R185" i="17"/>
  <c r="P185" i="17"/>
  <c r="BI184" i="17"/>
  <c r="BH184" i="17"/>
  <c r="BG184" i="17"/>
  <c r="BE184" i="17"/>
  <c r="T184" i="17"/>
  <c r="R184" i="17"/>
  <c r="P184" i="17"/>
  <c r="BI181" i="17"/>
  <c r="BH181" i="17"/>
  <c r="BG181" i="17"/>
  <c r="BE181" i="17"/>
  <c r="T181" i="17"/>
  <c r="T180" i="17"/>
  <c r="R181" i="17"/>
  <c r="R180" i="17" s="1"/>
  <c r="P181" i="17"/>
  <c r="P180" i="17" s="1"/>
  <c r="BI179" i="17"/>
  <c r="BH179" i="17"/>
  <c r="BG179" i="17"/>
  <c r="BE179" i="17"/>
  <c r="T179" i="17"/>
  <c r="R179" i="17"/>
  <c r="P179" i="17"/>
  <c r="BI178" i="17"/>
  <c r="BH178" i="17"/>
  <c r="BG178" i="17"/>
  <c r="BE178" i="17"/>
  <c r="T178" i="17"/>
  <c r="R178" i="17"/>
  <c r="P178" i="17"/>
  <c r="BI175" i="17"/>
  <c r="BH175" i="17"/>
  <c r="BG175" i="17"/>
  <c r="BE175" i="17"/>
  <c r="T175" i="17"/>
  <c r="R175" i="17"/>
  <c r="P175" i="17"/>
  <c r="BI173" i="17"/>
  <c r="BH173" i="17"/>
  <c r="BG173" i="17"/>
  <c r="BE173" i="17"/>
  <c r="T173" i="17"/>
  <c r="R173" i="17"/>
  <c r="P173" i="17"/>
  <c r="BI171" i="17"/>
  <c r="BH171" i="17"/>
  <c r="BG171" i="17"/>
  <c r="BE171" i="17"/>
  <c r="T171" i="17"/>
  <c r="R171" i="17"/>
  <c r="P171" i="17"/>
  <c r="BI169" i="17"/>
  <c r="BH169" i="17"/>
  <c r="BG169" i="17"/>
  <c r="BE169" i="17"/>
  <c r="T169" i="17"/>
  <c r="R169" i="17"/>
  <c r="P169" i="17"/>
  <c r="BI166" i="17"/>
  <c r="BH166" i="17"/>
  <c r="BG166" i="17"/>
  <c r="BE166" i="17"/>
  <c r="T166" i="17"/>
  <c r="R166" i="17"/>
  <c r="P166" i="17"/>
  <c r="BI165" i="17"/>
  <c r="BH165" i="17"/>
  <c r="BG165" i="17"/>
  <c r="BE165" i="17"/>
  <c r="T165" i="17"/>
  <c r="R165" i="17"/>
  <c r="P165" i="17"/>
  <c r="BI164" i="17"/>
  <c r="BH164" i="17"/>
  <c r="BG164" i="17"/>
  <c r="BE164" i="17"/>
  <c r="T164" i="17"/>
  <c r="R164" i="17"/>
  <c r="P164" i="17"/>
  <c r="BI163" i="17"/>
  <c r="BH163" i="17"/>
  <c r="BG163" i="17"/>
  <c r="BE163" i="17"/>
  <c r="T163" i="17"/>
  <c r="R163" i="17"/>
  <c r="P163" i="17"/>
  <c r="BI161" i="17"/>
  <c r="BH161" i="17"/>
  <c r="BG161" i="17"/>
  <c r="BE161" i="17"/>
  <c r="T161" i="17"/>
  <c r="R161" i="17"/>
  <c r="P161" i="17"/>
  <c r="BI159" i="17"/>
  <c r="BH159" i="17"/>
  <c r="BG159" i="17"/>
  <c r="BE159" i="17"/>
  <c r="T159" i="17"/>
  <c r="R159" i="17"/>
  <c r="P159" i="17"/>
  <c r="BI157" i="17"/>
  <c r="BH157" i="17"/>
  <c r="BG157" i="17"/>
  <c r="BE157" i="17"/>
  <c r="T157" i="17"/>
  <c r="R157" i="17"/>
  <c r="P157" i="17"/>
  <c r="BI155" i="17"/>
  <c r="BH155" i="17"/>
  <c r="BG155" i="17"/>
  <c r="BE155" i="17"/>
  <c r="T155" i="17"/>
  <c r="R155" i="17"/>
  <c r="P155" i="17"/>
  <c r="BI154" i="17"/>
  <c r="BH154" i="17"/>
  <c r="BG154" i="17"/>
  <c r="BE154" i="17"/>
  <c r="T154" i="17"/>
  <c r="R154" i="17"/>
  <c r="P154" i="17"/>
  <c r="BI152" i="17"/>
  <c r="BH152" i="17"/>
  <c r="BG152" i="17"/>
  <c r="BE152" i="17"/>
  <c r="T152" i="17"/>
  <c r="R152" i="17"/>
  <c r="P152" i="17"/>
  <c r="BI146" i="17"/>
  <c r="BH146" i="17"/>
  <c r="BG146" i="17"/>
  <c r="BE146" i="17"/>
  <c r="T146" i="17"/>
  <c r="R146" i="17"/>
  <c r="P146" i="17"/>
  <c r="BI142" i="17"/>
  <c r="BH142" i="17"/>
  <c r="BG142" i="17"/>
  <c r="BE142" i="17"/>
  <c r="T142" i="17"/>
  <c r="R142" i="17"/>
  <c r="P142" i="17"/>
  <c r="BI141" i="17"/>
  <c r="BH141" i="17"/>
  <c r="BG141" i="17"/>
  <c r="BE141" i="17"/>
  <c r="T141" i="17"/>
  <c r="R141" i="17"/>
  <c r="P141" i="17"/>
  <c r="BI136" i="17"/>
  <c r="BH136" i="17"/>
  <c r="BG136" i="17"/>
  <c r="BE136" i="17"/>
  <c r="T136" i="17"/>
  <c r="R136" i="17"/>
  <c r="P136" i="17"/>
  <c r="BI134" i="17"/>
  <c r="BH134" i="17"/>
  <c r="BG134" i="17"/>
  <c r="BE134" i="17"/>
  <c r="T134" i="17"/>
  <c r="R134" i="17"/>
  <c r="P134" i="17"/>
  <c r="BI132" i="17"/>
  <c r="BH132" i="17"/>
  <c r="BG132" i="17"/>
  <c r="BE132" i="17"/>
  <c r="T132" i="17"/>
  <c r="R132" i="17"/>
  <c r="P132" i="17"/>
  <c r="J125" i="17"/>
  <c r="F125" i="17"/>
  <c r="F123" i="17"/>
  <c r="E121" i="17"/>
  <c r="J93" i="17"/>
  <c r="F93" i="17"/>
  <c r="F91" i="17"/>
  <c r="E89" i="17"/>
  <c r="J26" i="17"/>
  <c r="E26" i="17"/>
  <c r="J126" i="17" s="1"/>
  <c r="J25" i="17"/>
  <c r="J20" i="17"/>
  <c r="E20" i="17"/>
  <c r="F126" i="17" s="1"/>
  <c r="J19" i="17"/>
  <c r="J14" i="17"/>
  <c r="J123" i="17" s="1"/>
  <c r="E7" i="17"/>
  <c r="E117" i="17"/>
  <c r="J39" i="16"/>
  <c r="J38" i="16"/>
  <c r="AY113" i="1" s="1"/>
  <c r="J37" i="16"/>
  <c r="AX113" i="1" s="1"/>
  <c r="BI310" i="16"/>
  <c r="BH310" i="16"/>
  <c r="BG310" i="16"/>
  <c r="BE310" i="16"/>
  <c r="T310" i="16"/>
  <c r="R310" i="16"/>
  <c r="P310" i="16"/>
  <c r="BI306" i="16"/>
  <c r="BH306" i="16"/>
  <c r="BG306" i="16"/>
  <c r="BE306" i="16"/>
  <c r="T306" i="16"/>
  <c r="R306" i="16"/>
  <c r="P306" i="16"/>
  <c r="BI304" i="16"/>
  <c r="BH304" i="16"/>
  <c r="BG304" i="16"/>
  <c r="BE304" i="16"/>
  <c r="T304" i="16"/>
  <c r="R304" i="16"/>
  <c r="P304" i="16"/>
  <c r="BI302" i="16"/>
  <c r="BH302" i="16"/>
  <c r="BG302" i="16"/>
  <c r="BE302" i="16"/>
  <c r="T302" i="16"/>
  <c r="R302" i="16"/>
  <c r="P302" i="16"/>
  <c r="BI300" i="16"/>
  <c r="BH300" i="16"/>
  <c r="BG300" i="16"/>
  <c r="BE300" i="16"/>
  <c r="T300" i="16"/>
  <c r="R300" i="16"/>
  <c r="P300" i="16"/>
  <c r="BI296" i="16"/>
  <c r="BH296" i="16"/>
  <c r="BG296" i="16"/>
  <c r="BE296" i="16"/>
  <c r="T296" i="16"/>
  <c r="R296" i="16"/>
  <c r="P296" i="16"/>
  <c r="BI294" i="16"/>
  <c r="BH294" i="16"/>
  <c r="BG294" i="16"/>
  <c r="BE294" i="16"/>
  <c r="T294" i="16"/>
  <c r="R294" i="16"/>
  <c r="P294" i="16"/>
  <c r="BI292" i="16"/>
  <c r="BH292" i="16"/>
  <c r="BG292" i="16"/>
  <c r="BE292" i="16"/>
  <c r="T292" i="16"/>
  <c r="R292" i="16"/>
  <c r="P292" i="16"/>
  <c r="BI290" i="16"/>
  <c r="BH290" i="16"/>
  <c r="BG290" i="16"/>
  <c r="BE290" i="16"/>
  <c r="T290" i="16"/>
  <c r="R290" i="16"/>
  <c r="P290" i="16"/>
  <c r="BI288" i="16"/>
  <c r="BH288" i="16"/>
  <c r="BG288" i="16"/>
  <c r="BE288" i="16"/>
  <c r="T288" i="16"/>
  <c r="R288" i="16"/>
  <c r="P288" i="16"/>
  <c r="BI286" i="16"/>
  <c r="BH286" i="16"/>
  <c r="BG286" i="16"/>
  <c r="BE286" i="16"/>
  <c r="T286" i="16"/>
  <c r="R286" i="16"/>
  <c r="P286" i="16"/>
  <c r="BI283" i="16"/>
  <c r="BH283" i="16"/>
  <c r="BG283" i="16"/>
  <c r="BE283" i="16"/>
  <c r="T283" i="16"/>
  <c r="R283" i="16"/>
  <c r="P283" i="16"/>
  <c r="BI281" i="16"/>
  <c r="BH281" i="16"/>
  <c r="BG281" i="16"/>
  <c r="BE281" i="16"/>
  <c r="T281" i="16"/>
  <c r="R281" i="16"/>
  <c r="P281" i="16"/>
  <c r="BI278" i="16"/>
  <c r="BH278" i="16"/>
  <c r="BG278" i="16"/>
  <c r="BE278" i="16"/>
  <c r="T278" i="16"/>
  <c r="R278" i="16"/>
  <c r="P278" i="16"/>
  <c r="BI275" i="16"/>
  <c r="BH275" i="16"/>
  <c r="BG275" i="16"/>
  <c r="BE275" i="16"/>
  <c r="T275" i="16"/>
  <c r="R275" i="16"/>
  <c r="P275" i="16"/>
  <c r="BI274" i="16"/>
  <c r="BH274" i="16"/>
  <c r="BG274" i="16"/>
  <c r="BE274" i="16"/>
  <c r="T274" i="16"/>
  <c r="R274" i="16"/>
  <c r="P274" i="16"/>
  <c r="BI272" i="16"/>
  <c r="BH272" i="16"/>
  <c r="BG272" i="16"/>
  <c r="BE272" i="16"/>
  <c r="T272" i="16"/>
  <c r="R272" i="16"/>
  <c r="P272" i="16"/>
  <c r="BI271" i="16"/>
  <c r="BH271" i="16"/>
  <c r="BG271" i="16"/>
  <c r="BE271" i="16"/>
  <c r="T271" i="16"/>
  <c r="R271" i="16"/>
  <c r="P271" i="16"/>
  <c r="BI269" i="16"/>
  <c r="BH269" i="16"/>
  <c r="BG269" i="16"/>
  <c r="BE269" i="16"/>
  <c r="T269" i="16"/>
  <c r="R269" i="16"/>
  <c r="P269" i="16"/>
  <c r="BI268" i="16"/>
  <c r="BH268" i="16"/>
  <c r="BG268" i="16"/>
  <c r="BE268" i="16"/>
  <c r="T268" i="16"/>
  <c r="R268" i="16"/>
  <c r="P268" i="16"/>
  <c r="BI266" i="16"/>
  <c r="BH266" i="16"/>
  <c r="BG266" i="16"/>
  <c r="BE266" i="16"/>
  <c r="T266" i="16"/>
  <c r="R266" i="16"/>
  <c r="P266" i="16"/>
  <c r="BI264" i="16"/>
  <c r="BH264" i="16"/>
  <c r="BG264" i="16"/>
  <c r="BE264" i="16"/>
  <c r="T264" i="16"/>
  <c r="R264" i="16"/>
  <c r="P264" i="16"/>
  <c r="BI260" i="16"/>
  <c r="BH260" i="16"/>
  <c r="BG260" i="16"/>
  <c r="BE260" i="16"/>
  <c r="T260" i="16"/>
  <c r="R260" i="16"/>
  <c r="P260" i="16"/>
  <c r="BI258" i="16"/>
  <c r="BH258" i="16"/>
  <c r="BG258" i="16"/>
  <c r="BE258" i="16"/>
  <c r="T258" i="16"/>
  <c r="R258" i="16"/>
  <c r="P258" i="16"/>
  <c r="BI255" i="16"/>
  <c r="BH255" i="16"/>
  <c r="BG255" i="16"/>
  <c r="BE255" i="16"/>
  <c r="T255" i="16"/>
  <c r="R255" i="16"/>
  <c r="P255" i="16"/>
  <c r="BI253" i="16"/>
  <c r="BH253" i="16"/>
  <c r="BG253" i="16"/>
  <c r="BE253" i="16"/>
  <c r="T253" i="16"/>
  <c r="R253" i="16"/>
  <c r="P253" i="16"/>
  <c r="BI251" i="16"/>
  <c r="BH251" i="16"/>
  <c r="BG251" i="16"/>
  <c r="BE251" i="16"/>
  <c r="T251" i="16"/>
  <c r="R251" i="16"/>
  <c r="P251" i="16"/>
  <c r="BI249" i="16"/>
  <c r="BH249" i="16"/>
  <c r="BG249" i="16"/>
  <c r="BE249" i="16"/>
  <c r="T249" i="16"/>
  <c r="R249" i="16"/>
  <c r="P249" i="16"/>
  <c r="BI247" i="16"/>
  <c r="BH247" i="16"/>
  <c r="BG247" i="16"/>
  <c r="BE247" i="16"/>
  <c r="T247" i="16"/>
  <c r="R247" i="16"/>
  <c r="P247" i="16"/>
  <c r="BI245" i="16"/>
  <c r="BH245" i="16"/>
  <c r="BG245" i="16"/>
  <c r="BE245" i="16"/>
  <c r="T245" i="16"/>
  <c r="R245" i="16"/>
  <c r="P245" i="16"/>
  <c r="BI243" i="16"/>
  <c r="BH243" i="16"/>
  <c r="BG243" i="16"/>
  <c r="BE243" i="16"/>
  <c r="T243" i="16"/>
  <c r="R243" i="16"/>
  <c r="P243" i="16"/>
  <c r="BI241" i="16"/>
  <c r="BH241" i="16"/>
  <c r="BG241" i="16"/>
  <c r="BE241" i="16"/>
  <c r="T241" i="16"/>
  <c r="R241" i="16"/>
  <c r="P241" i="16"/>
  <c r="BI239" i="16"/>
  <c r="BH239" i="16"/>
  <c r="BG239" i="16"/>
  <c r="BE239" i="16"/>
  <c r="T239" i="16"/>
  <c r="R239" i="16"/>
  <c r="P239" i="16"/>
  <c r="BI237" i="16"/>
  <c r="BH237" i="16"/>
  <c r="BG237" i="16"/>
  <c r="BE237" i="16"/>
  <c r="T237" i="16"/>
  <c r="R237" i="16"/>
  <c r="P237" i="16"/>
  <c r="BI234" i="16"/>
  <c r="BH234" i="16"/>
  <c r="BG234" i="16"/>
  <c r="BE234" i="16"/>
  <c r="T234" i="16"/>
  <c r="R234" i="16"/>
  <c r="P234" i="16"/>
  <c r="BI232" i="16"/>
  <c r="BH232" i="16"/>
  <c r="BG232" i="16"/>
  <c r="BE232" i="16"/>
  <c r="T232" i="16"/>
  <c r="R232" i="16"/>
  <c r="P232" i="16"/>
  <c r="BI229" i="16"/>
  <c r="BH229" i="16"/>
  <c r="BG229" i="16"/>
  <c r="BE229" i="16"/>
  <c r="T229" i="16"/>
  <c r="R229" i="16"/>
  <c r="P229" i="16"/>
  <c r="BI226" i="16"/>
  <c r="BH226" i="16"/>
  <c r="BG226" i="16"/>
  <c r="BE226" i="16"/>
  <c r="T226" i="16"/>
  <c r="R226" i="16"/>
  <c r="P226" i="16"/>
  <c r="BI224" i="16"/>
  <c r="BH224" i="16"/>
  <c r="BG224" i="16"/>
  <c r="BE224" i="16"/>
  <c r="T224" i="16"/>
  <c r="R224" i="16"/>
  <c r="P224" i="16"/>
  <c r="BI222" i="16"/>
  <c r="BH222" i="16"/>
  <c r="BG222" i="16"/>
  <c r="BE222" i="16"/>
  <c r="T222" i="16"/>
  <c r="R222" i="16"/>
  <c r="P222" i="16"/>
  <c r="BI218" i="16"/>
  <c r="BH218" i="16"/>
  <c r="BG218" i="16"/>
  <c r="BE218" i="16"/>
  <c r="T218" i="16"/>
  <c r="R218" i="16"/>
  <c r="P218" i="16"/>
  <c r="BI214" i="16"/>
  <c r="BH214" i="16"/>
  <c r="BG214" i="16"/>
  <c r="BE214" i="16"/>
  <c r="T214" i="16"/>
  <c r="R214" i="16"/>
  <c r="P214" i="16"/>
  <c r="BI212" i="16"/>
  <c r="BH212" i="16"/>
  <c r="BG212" i="16"/>
  <c r="BE212" i="16"/>
  <c r="T212" i="16"/>
  <c r="R212" i="16"/>
  <c r="P212" i="16"/>
  <c r="BI211" i="16"/>
  <c r="BH211" i="16"/>
  <c r="BG211" i="16"/>
  <c r="BE211" i="16"/>
  <c r="T211" i="16"/>
  <c r="R211" i="16"/>
  <c r="P211" i="16"/>
  <c r="BI208" i="16"/>
  <c r="BH208" i="16"/>
  <c r="BG208" i="16"/>
  <c r="BE208" i="16"/>
  <c r="T208" i="16"/>
  <c r="R208" i="16"/>
  <c r="P208" i="16"/>
  <c r="BI205" i="16"/>
  <c r="BH205" i="16"/>
  <c r="BG205" i="16"/>
  <c r="BE205" i="16"/>
  <c r="T205" i="16"/>
  <c r="R205" i="16"/>
  <c r="P205" i="16"/>
  <c r="BI203" i="16"/>
  <c r="BH203" i="16"/>
  <c r="BG203" i="16"/>
  <c r="BE203" i="16"/>
  <c r="T203" i="16"/>
  <c r="R203" i="16"/>
  <c r="P203" i="16"/>
  <c r="BI202" i="16"/>
  <c r="BH202" i="16"/>
  <c r="BG202" i="16"/>
  <c r="BE202" i="16"/>
  <c r="T202" i="16"/>
  <c r="R202" i="16"/>
  <c r="P202" i="16"/>
  <c r="BI201" i="16"/>
  <c r="BH201" i="16"/>
  <c r="BG201" i="16"/>
  <c r="BE201" i="16"/>
  <c r="T201" i="16"/>
  <c r="R201" i="16"/>
  <c r="P201" i="16"/>
  <c r="BI199" i="16"/>
  <c r="BH199" i="16"/>
  <c r="BG199" i="16"/>
  <c r="BE199" i="16"/>
  <c r="T199" i="16"/>
  <c r="R199" i="16"/>
  <c r="P199" i="16"/>
  <c r="BI198" i="16"/>
  <c r="BH198" i="16"/>
  <c r="BG198" i="16"/>
  <c r="BE198" i="16"/>
  <c r="T198" i="16"/>
  <c r="R198" i="16"/>
  <c r="P198" i="16"/>
  <c r="BI196" i="16"/>
  <c r="BH196" i="16"/>
  <c r="BG196" i="16"/>
  <c r="BE196" i="16"/>
  <c r="T196" i="16"/>
  <c r="R196" i="16"/>
  <c r="P196" i="16"/>
  <c r="BI194" i="16"/>
  <c r="BH194" i="16"/>
  <c r="BG194" i="16"/>
  <c r="BE194" i="16"/>
  <c r="T194" i="16"/>
  <c r="R194" i="16"/>
  <c r="P194" i="16"/>
  <c r="BI191" i="16"/>
  <c r="BH191" i="16"/>
  <c r="BG191" i="16"/>
  <c r="BE191" i="16"/>
  <c r="T191" i="16"/>
  <c r="R191" i="16"/>
  <c r="P191" i="16"/>
  <c r="BI190" i="16"/>
  <c r="BH190" i="16"/>
  <c r="BG190" i="16"/>
  <c r="BE190" i="16"/>
  <c r="T190" i="16"/>
  <c r="R190" i="16"/>
  <c r="P190" i="16"/>
  <c r="BI188" i="16"/>
  <c r="BH188" i="16"/>
  <c r="BG188" i="16"/>
  <c r="BE188" i="16"/>
  <c r="T188" i="16"/>
  <c r="R188" i="16"/>
  <c r="P188" i="16"/>
  <c r="BI186" i="16"/>
  <c r="BH186" i="16"/>
  <c r="BG186" i="16"/>
  <c r="BE186" i="16"/>
  <c r="T186" i="16"/>
  <c r="R186" i="16"/>
  <c r="P186" i="16"/>
  <c r="BI184" i="16"/>
  <c r="BH184" i="16"/>
  <c r="BG184" i="16"/>
  <c r="BE184" i="16"/>
  <c r="T184" i="16"/>
  <c r="R184" i="16"/>
  <c r="P184" i="16"/>
  <c r="BI182" i="16"/>
  <c r="BH182" i="16"/>
  <c r="BG182" i="16"/>
  <c r="BE182" i="16"/>
  <c r="T182" i="16"/>
  <c r="R182" i="16"/>
  <c r="P182" i="16"/>
  <c r="BI180" i="16"/>
  <c r="BH180" i="16"/>
  <c r="BG180" i="16"/>
  <c r="BE180" i="16"/>
  <c r="T180" i="16"/>
  <c r="R180" i="16"/>
  <c r="P180" i="16"/>
  <c r="BI178" i="16"/>
  <c r="BH178" i="16"/>
  <c r="BG178" i="16"/>
  <c r="BE178" i="16"/>
  <c r="T178" i="16"/>
  <c r="R178" i="16"/>
  <c r="P178" i="16"/>
  <c r="BI175" i="16"/>
  <c r="BH175" i="16"/>
  <c r="BG175" i="16"/>
  <c r="BE175" i="16"/>
  <c r="T175" i="16"/>
  <c r="R175" i="16"/>
  <c r="P175" i="16"/>
  <c r="BI173" i="16"/>
  <c r="BH173" i="16"/>
  <c r="BG173" i="16"/>
  <c r="BE173" i="16"/>
  <c r="T173" i="16"/>
  <c r="R173" i="16"/>
  <c r="P173" i="16"/>
  <c r="BI169" i="16"/>
  <c r="BH169" i="16"/>
  <c r="BG169" i="16"/>
  <c r="BE169" i="16"/>
  <c r="T169" i="16"/>
  <c r="R169" i="16"/>
  <c r="P169" i="16"/>
  <c r="BI164" i="16"/>
  <c r="BH164" i="16"/>
  <c r="BG164" i="16"/>
  <c r="BE164" i="16"/>
  <c r="T164" i="16"/>
  <c r="R164" i="16"/>
  <c r="P164" i="16"/>
  <c r="BI162" i="16"/>
  <c r="BH162" i="16"/>
  <c r="BG162" i="16"/>
  <c r="BE162" i="16"/>
  <c r="T162" i="16"/>
  <c r="R162" i="16"/>
  <c r="P162" i="16"/>
  <c r="BI161" i="16"/>
  <c r="BH161" i="16"/>
  <c r="BG161" i="16"/>
  <c r="BE161" i="16"/>
  <c r="T161" i="16"/>
  <c r="R161" i="16"/>
  <c r="P161" i="16"/>
  <c r="BI159" i="16"/>
  <c r="BH159" i="16"/>
  <c r="BG159" i="16"/>
  <c r="BE159" i="16"/>
  <c r="T159" i="16"/>
  <c r="R159" i="16"/>
  <c r="P159" i="16"/>
  <c r="BI152" i="16"/>
  <c r="BH152" i="16"/>
  <c r="BG152" i="16"/>
  <c r="BE152" i="16"/>
  <c r="T152" i="16"/>
  <c r="R152" i="16"/>
  <c r="P152" i="16"/>
  <c r="BI148" i="16"/>
  <c r="BH148" i="16"/>
  <c r="BG148" i="16"/>
  <c r="BE148" i="16"/>
  <c r="T148" i="16"/>
  <c r="R148" i="16"/>
  <c r="P148" i="16"/>
  <c r="BI147" i="16"/>
  <c r="BH147" i="16"/>
  <c r="BG147" i="16"/>
  <c r="BE147" i="16"/>
  <c r="T147" i="16"/>
  <c r="R147" i="16"/>
  <c r="P147" i="16"/>
  <c r="BI144" i="16"/>
  <c r="BH144" i="16"/>
  <c r="BG144" i="16"/>
  <c r="BE144" i="16"/>
  <c r="T144" i="16"/>
  <c r="R144" i="16"/>
  <c r="P144" i="16"/>
  <c r="BI143" i="16"/>
  <c r="BH143" i="16"/>
  <c r="BG143" i="16"/>
  <c r="BE143" i="16"/>
  <c r="T143" i="16"/>
  <c r="R143" i="16"/>
  <c r="P143" i="16"/>
  <c r="BI140" i="16"/>
  <c r="BH140" i="16"/>
  <c r="BG140" i="16"/>
  <c r="BE140" i="16"/>
  <c r="T140" i="16"/>
  <c r="R140" i="16"/>
  <c r="P140" i="16"/>
  <c r="BI137" i="16"/>
  <c r="BH137" i="16"/>
  <c r="BG137" i="16"/>
  <c r="BE137" i="16"/>
  <c r="T137" i="16"/>
  <c r="R137" i="16"/>
  <c r="P137" i="16"/>
  <c r="J130" i="16"/>
  <c r="F130" i="16"/>
  <c r="F128" i="16"/>
  <c r="E126" i="16"/>
  <c r="J93" i="16"/>
  <c r="F93" i="16"/>
  <c r="F91" i="16"/>
  <c r="E89" i="16"/>
  <c r="J26" i="16"/>
  <c r="E26" i="16"/>
  <c r="J131" i="16" s="1"/>
  <c r="J25" i="16"/>
  <c r="J20" i="16"/>
  <c r="E20" i="16"/>
  <c r="F131" i="16"/>
  <c r="J19" i="16"/>
  <c r="J14" i="16"/>
  <c r="J128" i="16"/>
  <c r="E7" i="16"/>
  <c r="E122" i="16"/>
  <c r="J39" i="15"/>
  <c r="J38" i="15"/>
  <c r="AY112" i="1"/>
  <c r="J37" i="15"/>
  <c r="AX112" i="1" s="1"/>
  <c r="BI277" i="15"/>
  <c r="BH277" i="15"/>
  <c r="BG277" i="15"/>
  <c r="BE277" i="15"/>
  <c r="T277" i="15"/>
  <c r="R277" i="15"/>
  <c r="P277" i="15"/>
  <c r="BI273" i="15"/>
  <c r="BH273" i="15"/>
  <c r="BG273" i="15"/>
  <c r="BE273" i="15"/>
  <c r="T273" i="15"/>
  <c r="R273" i="15"/>
  <c r="P273" i="15"/>
  <c r="BI271" i="15"/>
  <c r="BH271" i="15"/>
  <c r="BG271" i="15"/>
  <c r="BE271" i="15"/>
  <c r="T271" i="15"/>
  <c r="R271" i="15"/>
  <c r="P271" i="15"/>
  <c r="BI269" i="15"/>
  <c r="BH269" i="15"/>
  <c r="BG269" i="15"/>
  <c r="BE269" i="15"/>
  <c r="T269" i="15"/>
  <c r="R269" i="15"/>
  <c r="P269" i="15"/>
  <c r="BI267" i="15"/>
  <c r="BH267" i="15"/>
  <c r="BG267" i="15"/>
  <c r="BE267" i="15"/>
  <c r="T267" i="15"/>
  <c r="R267" i="15"/>
  <c r="P267" i="15"/>
  <c r="BI263" i="15"/>
  <c r="BH263" i="15"/>
  <c r="BG263" i="15"/>
  <c r="BE263" i="15"/>
  <c r="T263" i="15"/>
  <c r="R263" i="15"/>
  <c r="P263" i="15"/>
  <c r="BI261" i="15"/>
  <c r="BH261" i="15"/>
  <c r="BG261" i="15"/>
  <c r="BE261" i="15"/>
  <c r="T261" i="15"/>
  <c r="R261" i="15"/>
  <c r="P261" i="15"/>
  <c r="BI259" i="15"/>
  <c r="BH259" i="15"/>
  <c r="BG259" i="15"/>
  <c r="BE259" i="15"/>
  <c r="T259" i="15"/>
  <c r="R259" i="15"/>
  <c r="P259" i="15"/>
  <c r="BI257" i="15"/>
  <c r="BH257" i="15"/>
  <c r="BG257" i="15"/>
  <c r="BE257" i="15"/>
  <c r="T257" i="15"/>
  <c r="R257" i="15"/>
  <c r="P257" i="15"/>
  <c r="BI255" i="15"/>
  <c r="BH255" i="15"/>
  <c r="BG255" i="15"/>
  <c r="BE255" i="15"/>
  <c r="T255" i="15"/>
  <c r="R255" i="15"/>
  <c r="P255" i="15"/>
  <c r="BI252" i="15"/>
  <c r="BH252" i="15"/>
  <c r="BG252" i="15"/>
  <c r="BE252" i="15"/>
  <c r="T252" i="15"/>
  <c r="T251" i="15" s="1"/>
  <c r="R252" i="15"/>
  <c r="R251" i="15"/>
  <c r="P252" i="15"/>
  <c r="P251" i="15" s="1"/>
  <c r="BI250" i="15"/>
  <c r="BH250" i="15"/>
  <c r="BG250" i="15"/>
  <c r="BE250" i="15"/>
  <c r="T250" i="15"/>
  <c r="R250" i="15"/>
  <c r="P250" i="15"/>
  <c r="BI249" i="15"/>
  <c r="BH249" i="15"/>
  <c r="BG249" i="15"/>
  <c r="BE249" i="15"/>
  <c r="T249" i="15"/>
  <c r="R249" i="15"/>
  <c r="P249" i="15"/>
  <c r="BI247" i="15"/>
  <c r="BH247" i="15"/>
  <c r="BG247" i="15"/>
  <c r="BE247" i="15"/>
  <c r="T247" i="15"/>
  <c r="R247" i="15"/>
  <c r="P247" i="15"/>
  <c r="BI245" i="15"/>
  <c r="BH245" i="15"/>
  <c r="BG245" i="15"/>
  <c r="BE245" i="15"/>
  <c r="T245" i="15"/>
  <c r="R245" i="15"/>
  <c r="P245" i="15"/>
  <c r="BI243" i="15"/>
  <c r="BH243" i="15"/>
  <c r="BG243" i="15"/>
  <c r="BE243" i="15"/>
  <c r="T243" i="15"/>
  <c r="R243" i="15"/>
  <c r="P243" i="15"/>
  <c r="BI240" i="15"/>
  <c r="BH240" i="15"/>
  <c r="BG240" i="15"/>
  <c r="BE240" i="15"/>
  <c r="T240" i="15"/>
  <c r="R240" i="15"/>
  <c r="P240" i="15"/>
  <c r="BI237" i="15"/>
  <c r="BH237" i="15"/>
  <c r="BG237" i="15"/>
  <c r="BE237" i="15"/>
  <c r="T237" i="15"/>
  <c r="R237" i="15"/>
  <c r="P237" i="15"/>
  <c r="BI235" i="15"/>
  <c r="BH235" i="15"/>
  <c r="BG235" i="15"/>
  <c r="BE235" i="15"/>
  <c r="T235" i="15"/>
  <c r="R235" i="15"/>
  <c r="P235" i="15"/>
  <c r="BI233" i="15"/>
  <c r="BH233" i="15"/>
  <c r="BG233" i="15"/>
  <c r="BE233" i="15"/>
  <c r="T233" i="15"/>
  <c r="R233" i="15"/>
  <c r="P233" i="15"/>
  <c r="BI231" i="15"/>
  <c r="BH231" i="15"/>
  <c r="BG231" i="15"/>
  <c r="BE231" i="15"/>
  <c r="T231" i="15"/>
  <c r="R231" i="15"/>
  <c r="P231" i="15"/>
  <c r="BI229" i="15"/>
  <c r="BH229" i="15"/>
  <c r="BG229" i="15"/>
  <c r="BE229" i="15"/>
  <c r="T229" i="15"/>
  <c r="R229" i="15"/>
  <c r="P229" i="15"/>
  <c r="BI227" i="15"/>
  <c r="BH227" i="15"/>
  <c r="BG227" i="15"/>
  <c r="BE227" i="15"/>
  <c r="T227" i="15"/>
  <c r="R227" i="15"/>
  <c r="P227" i="15"/>
  <c r="BI225" i="15"/>
  <c r="BH225" i="15"/>
  <c r="BG225" i="15"/>
  <c r="BE225" i="15"/>
  <c r="T225" i="15"/>
  <c r="R225" i="15"/>
  <c r="P225" i="15"/>
  <c r="BI223" i="15"/>
  <c r="BH223" i="15"/>
  <c r="BG223" i="15"/>
  <c r="BE223" i="15"/>
  <c r="T223" i="15"/>
  <c r="R223" i="15"/>
  <c r="P223" i="15"/>
  <c r="BI221" i="15"/>
  <c r="BH221" i="15"/>
  <c r="BG221" i="15"/>
  <c r="BE221" i="15"/>
  <c r="T221" i="15"/>
  <c r="R221" i="15"/>
  <c r="P221" i="15"/>
  <c r="BI219" i="15"/>
  <c r="BH219" i="15"/>
  <c r="BG219" i="15"/>
  <c r="BE219" i="15"/>
  <c r="T219" i="15"/>
  <c r="R219" i="15"/>
  <c r="P219" i="15"/>
  <c r="BI217" i="15"/>
  <c r="BH217" i="15"/>
  <c r="BG217" i="15"/>
  <c r="BE217" i="15"/>
  <c r="T217" i="15"/>
  <c r="R217" i="15"/>
  <c r="P217" i="15"/>
  <c r="BI214" i="15"/>
  <c r="BH214" i="15"/>
  <c r="BG214" i="15"/>
  <c r="BE214" i="15"/>
  <c r="T214" i="15"/>
  <c r="R214" i="15"/>
  <c r="P214" i="15"/>
  <c r="BI210" i="15"/>
  <c r="BH210" i="15"/>
  <c r="BG210" i="15"/>
  <c r="BE210" i="15"/>
  <c r="T210" i="15"/>
  <c r="R210" i="15"/>
  <c r="P210" i="15"/>
  <c r="BI207" i="15"/>
  <c r="BH207" i="15"/>
  <c r="BG207" i="15"/>
  <c r="BE207" i="15"/>
  <c r="T207" i="15"/>
  <c r="R207" i="15"/>
  <c r="P207" i="15"/>
  <c r="BI204" i="15"/>
  <c r="BH204" i="15"/>
  <c r="BG204" i="15"/>
  <c r="BE204" i="15"/>
  <c r="T204" i="15"/>
  <c r="R204" i="15"/>
  <c r="P204" i="15"/>
  <c r="BI202" i="15"/>
  <c r="BH202" i="15"/>
  <c r="BG202" i="15"/>
  <c r="BE202" i="15"/>
  <c r="T202" i="15"/>
  <c r="R202" i="15"/>
  <c r="P202" i="15"/>
  <c r="BI200" i="15"/>
  <c r="BH200" i="15"/>
  <c r="BG200" i="15"/>
  <c r="BE200" i="15"/>
  <c r="T200" i="15"/>
  <c r="R200" i="15"/>
  <c r="P200" i="15"/>
  <c r="BI196" i="15"/>
  <c r="BH196" i="15"/>
  <c r="BG196" i="15"/>
  <c r="BE196" i="15"/>
  <c r="T196" i="15"/>
  <c r="R196" i="15"/>
  <c r="P196" i="15"/>
  <c r="BI192" i="15"/>
  <c r="BH192" i="15"/>
  <c r="BG192" i="15"/>
  <c r="BE192" i="15"/>
  <c r="T192" i="15"/>
  <c r="R192" i="15"/>
  <c r="P192" i="15"/>
  <c r="BI190" i="15"/>
  <c r="BH190" i="15"/>
  <c r="BG190" i="15"/>
  <c r="BE190" i="15"/>
  <c r="T190" i="15"/>
  <c r="R190" i="15"/>
  <c r="P190" i="15"/>
  <c r="BI187" i="15"/>
  <c r="BH187" i="15"/>
  <c r="BG187" i="15"/>
  <c r="BE187" i="15"/>
  <c r="T187" i="15"/>
  <c r="R187" i="15"/>
  <c r="P187" i="15"/>
  <c r="BI184" i="15"/>
  <c r="BH184" i="15"/>
  <c r="BG184" i="15"/>
  <c r="BE184" i="15"/>
  <c r="T184" i="15"/>
  <c r="T183" i="15"/>
  <c r="R184" i="15"/>
  <c r="R183" i="15" s="1"/>
  <c r="P184" i="15"/>
  <c r="P183" i="15" s="1"/>
  <c r="BI181" i="15"/>
  <c r="BH181" i="15"/>
  <c r="BG181" i="15"/>
  <c r="BE181" i="15"/>
  <c r="T181" i="15"/>
  <c r="R181" i="15"/>
  <c r="P181" i="15"/>
  <c r="BI180" i="15"/>
  <c r="BH180" i="15"/>
  <c r="BG180" i="15"/>
  <c r="BE180" i="15"/>
  <c r="T180" i="15"/>
  <c r="R180" i="15"/>
  <c r="P180" i="15"/>
  <c r="BI178" i="15"/>
  <c r="BH178" i="15"/>
  <c r="BG178" i="15"/>
  <c r="BE178" i="15"/>
  <c r="T178" i="15"/>
  <c r="R178" i="15"/>
  <c r="P178" i="15"/>
  <c r="BI176" i="15"/>
  <c r="BH176" i="15"/>
  <c r="BG176" i="15"/>
  <c r="BE176" i="15"/>
  <c r="T176" i="15"/>
  <c r="R176" i="15"/>
  <c r="P176" i="15"/>
  <c r="BI174" i="15"/>
  <c r="BH174" i="15"/>
  <c r="BG174" i="15"/>
  <c r="BE174" i="15"/>
  <c r="T174" i="15"/>
  <c r="R174" i="15"/>
  <c r="P174" i="15"/>
  <c r="BI172" i="15"/>
  <c r="BH172" i="15"/>
  <c r="BG172" i="15"/>
  <c r="BE172" i="15"/>
  <c r="T172" i="15"/>
  <c r="R172" i="15"/>
  <c r="P172" i="15"/>
  <c r="BI170" i="15"/>
  <c r="BH170" i="15"/>
  <c r="BG170" i="15"/>
  <c r="BE170" i="15"/>
  <c r="T170" i="15"/>
  <c r="R170" i="15"/>
  <c r="P170" i="15"/>
  <c r="BI168" i="15"/>
  <c r="BH168" i="15"/>
  <c r="BG168" i="15"/>
  <c r="BE168" i="15"/>
  <c r="T168" i="15"/>
  <c r="R168" i="15"/>
  <c r="P168" i="15"/>
  <c r="BI165" i="15"/>
  <c r="BH165" i="15"/>
  <c r="BG165" i="15"/>
  <c r="BE165" i="15"/>
  <c r="T165" i="15"/>
  <c r="R165" i="15"/>
  <c r="P165" i="15"/>
  <c r="BI164" i="15"/>
  <c r="BH164" i="15"/>
  <c r="BG164" i="15"/>
  <c r="BE164" i="15"/>
  <c r="T164" i="15"/>
  <c r="R164" i="15"/>
  <c r="P164" i="15"/>
  <c r="BI162" i="15"/>
  <c r="BH162" i="15"/>
  <c r="BG162" i="15"/>
  <c r="BE162" i="15"/>
  <c r="T162" i="15"/>
  <c r="R162" i="15"/>
  <c r="P162" i="15"/>
  <c r="BI159" i="15"/>
  <c r="BH159" i="15"/>
  <c r="BG159" i="15"/>
  <c r="BE159" i="15"/>
  <c r="T159" i="15"/>
  <c r="R159" i="15"/>
  <c r="P159" i="15"/>
  <c r="BI157" i="15"/>
  <c r="BH157" i="15"/>
  <c r="BG157" i="15"/>
  <c r="BE157" i="15"/>
  <c r="T157" i="15"/>
  <c r="R157" i="15"/>
  <c r="P157" i="15"/>
  <c r="BI156" i="15"/>
  <c r="BH156" i="15"/>
  <c r="BG156" i="15"/>
  <c r="BE156" i="15"/>
  <c r="T156" i="15"/>
  <c r="R156" i="15"/>
  <c r="P156" i="15"/>
  <c r="BI154" i="15"/>
  <c r="BH154" i="15"/>
  <c r="BG154" i="15"/>
  <c r="BE154" i="15"/>
  <c r="T154" i="15"/>
  <c r="R154" i="15"/>
  <c r="P154" i="15"/>
  <c r="BI148" i="15"/>
  <c r="BH148" i="15"/>
  <c r="BG148" i="15"/>
  <c r="BE148" i="15"/>
  <c r="T148" i="15"/>
  <c r="R148" i="15"/>
  <c r="P148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0" i="15"/>
  <c r="BH140" i="15"/>
  <c r="BG140" i="15"/>
  <c r="BE140" i="15"/>
  <c r="T140" i="15"/>
  <c r="R140" i="15"/>
  <c r="P140" i="15"/>
  <c r="BI137" i="15"/>
  <c r="BH137" i="15"/>
  <c r="BG137" i="15"/>
  <c r="BE137" i="15"/>
  <c r="T137" i="15"/>
  <c r="R137" i="15"/>
  <c r="P137" i="15"/>
  <c r="J130" i="15"/>
  <c r="F130" i="15"/>
  <c r="F128" i="15"/>
  <c r="E126" i="15"/>
  <c r="J93" i="15"/>
  <c r="F93" i="15"/>
  <c r="F91" i="15"/>
  <c r="E89" i="15"/>
  <c r="J26" i="15"/>
  <c r="E26" i="15"/>
  <c r="J131" i="15"/>
  <c r="J25" i="15"/>
  <c r="J20" i="15"/>
  <c r="E20" i="15"/>
  <c r="F131" i="15" s="1"/>
  <c r="J19" i="15"/>
  <c r="J14" i="15"/>
  <c r="J128" i="15" s="1"/>
  <c r="E7" i="15"/>
  <c r="E122" i="15" s="1"/>
  <c r="J39" i="14"/>
  <c r="J38" i="14"/>
  <c r="AY111" i="1" s="1"/>
  <c r="J37" i="14"/>
  <c r="AX111" i="1" s="1"/>
  <c r="BI310" i="14"/>
  <c r="BH310" i="14"/>
  <c r="BG310" i="14"/>
  <c r="BE310" i="14"/>
  <c r="T310" i="14"/>
  <c r="R310" i="14"/>
  <c r="P310" i="14"/>
  <c r="BI306" i="14"/>
  <c r="BH306" i="14"/>
  <c r="BG306" i="14"/>
  <c r="BE306" i="14"/>
  <c r="T306" i="14"/>
  <c r="R306" i="14"/>
  <c r="P306" i="14"/>
  <c r="BI304" i="14"/>
  <c r="BH304" i="14"/>
  <c r="BG304" i="14"/>
  <c r="BE304" i="14"/>
  <c r="T304" i="14"/>
  <c r="R304" i="14"/>
  <c r="P304" i="14"/>
  <c r="BI302" i="14"/>
  <c r="BH302" i="14"/>
  <c r="BG302" i="14"/>
  <c r="BE302" i="14"/>
  <c r="T302" i="14"/>
  <c r="R302" i="14"/>
  <c r="P302" i="14"/>
  <c r="BI300" i="14"/>
  <c r="BH300" i="14"/>
  <c r="BG300" i="14"/>
  <c r="BE300" i="14"/>
  <c r="T300" i="14"/>
  <c r="R300" i="14"/>
  <c r="P300" i="14"/>
  <c r="BI296" i="14"/>
  <c r="BH296" i="14"/>
  <c r="BG296" i="14"/>
  <c r="BE296" i="14"/>
  <c r="T296" i="14"/>
  <c r="R296" i="14"/>
  <c r="P296" i="14"/>
  <c r="BI294" i="14"/>
  <c r="BH294" i="14"/>
  <c r="BG294" i="14"/>
  <c r="BE294" i="14"/>
  <c r="T294" i="14"/>
  <c r="R294" i="14"/>
  <c r="P294" i="14"/>
  <c r="BI292" i="14"/>
  <c r="BH292" i="14"/>
  <c r="BG292" i="14"/>
  <c r="BE292" i="14"/>
  <c r="T292" i="14"/>
  <c r="R292" i="14"/>
  <c r="P292" i="14"/>
  <c r="BI290" i="14"/>
  <c r="BH290" i="14"/>
  <c r="BG290" i="14"/>
  <c r="BE290" i="14"/>
  <c r="T290" i="14"/>
  <c r="R290" i="14"/>
  <c r="P290" i="14"/>
  <c r="BI288" i="14"/>
  <c r="BH288" i="14"/>
  <c r="BG288" i="14"/>
  <c r="BE288" i="14"/>
  <c r="T288" i="14"/>
  <c r="R288" i="14"/>
  <c r="P288" i="14"/>
  <c r="BI286" i="14"/>
  <c r="BH286" i="14"/>
  <c r="BG286" i="14"/>
  <c r="BE286" i="14"/>
  <c r="T286" i="14"/>
  <c r="R286" i="14"/>
  <c r="P286" i="14"/>
  <c r="BI283" i="14"/>
  <c r="BH283" i="14"/>
  <c r="BG283" i="14"/>
  <c r="BE283" i="14"/>
  <c r="T283" i="14"/>
  <c r="R283" i="14"/>
  <c r="P283" i="14"/>
  <c r="BI281" i="14"/>
  <c r="BH281" i="14"/>
  <c r="BG281" i="14"/>
  <c r="BE281" i="14"/>
  <c r="T281" i="14"/>
  <c r="R281" i="14"/>
  <c r="P281" i="14"/>
  <c r="BI278" i="14"/>
  <c r="BH278" i="14"/>
  <c r="BG278" i="14"/>
  <c r="BE278" i="14"/>
  <c r="T278" i="14"/>
  <c r="R278" i="14"/>
  <c r="P278" i="14"/>
  <c r="BI275" i="14"/>
  <c r="BH275" i="14"/>
  <c r="BG275" i="14"/>
  <c r="BE275" i="14"/>
  <c r="T275" i="14"/>
  <c r="R275" i="14"/>
  <c r="P275" i="14"/>
  <c r="BI274" i="14"/>
  <c r="BH274" i="14"/>
  <c r="BG274" i="14"/>
  <c r="BE274" i="14"/>
  <c r="T274" i="14"/>
  <c r="R274" i="14"/>
  <c r="P274" i="14"/>
  <c r="BI272" i="14"/>
  <c r="BH272" i="14"/>
  <c r="BG272" i="14"/>
  <c r="BE272" i="14"/>
  <c r="T272" i="14"/>
  <c r="R272" i="14"/>
  <c r="P272" i="14"/>
  <c r="BI271" i="14"/>
  <c r="BH271" i="14"/>
  <c r="BG271" i="14"/>
  <c r="BE271" i="14"/>
  <c r="T271" i="14"/>
  <c r="R271" i="14"/>
  <c r="P271" i="14"/>
  <c r="BI269" i="14"/>
  <c r="BH269" i="14"/>
  <c r="BG269" i="14"/>
  <c r="BE269" i="14"/>
  <c r="T269" i="14"/>
  <c r="R269" i="14"/>
  <c r="P269" i="14"/>
  <c r="BI268" i="14"/>
  <c r="BH268" i="14"/>
  <c r="BG268" i="14"/>
  <c r="BE268" i="14"/>
  <c r="T268" i="14"/>
  <c r="R268" i="14"/>
  <c r="P268" i="14"/>
  <c r="BI266" i="14"/>
  <c r="BH266" i="14"/>
  <c r="BG266" i="14"/>
  <c r="BE266" i="14"/>
  <c r="T266" i="14"/>
  <c r="R266" i="14"/>
  <c r="P266" i="14"/>
  <c r="BI264" i="14"/>
  <c r="BH264" i="14"/>
  <c r="BG264" i="14"/>
  <c r="BE264" i="14"/>
  <c r="T264" i="14"/>
  <c r="R264" i="14"/>
  <c r="P264" i="14"/>
  <c r="BI260" i="14"/>
  <c r="BH260" i="14"/>
  <c r="BG260" i="14"/>
  <c r="BE260" i="14"/>
  <c r="T260" i="14"/>
  <c r="R260" i="14"/>
  <c r="P260" i="14"/>
  <c r="BI258" i="14"/>
  <c r="BH258" i="14"/>
  <c r="BG258" i="14"/>
  <c r="BE258" i="14"/>
  <c r="T258" i="14"/>
  <c r="R258" i="14"/>
  <c r="P258" i="14"/>
  <c r="BI255" i="14"/>
  <c r="BH255" i="14"/>
  <c r="BG255" i="14"/>
  <c r="BE255" i="14"/>
  <c r="T255" i="14"/>
  <c r="R255" i="14"/>
  <c r="P255" i="14"/>
  <c r="BI253" i="14"/>
  <c r="BH253" i="14"/>
  <c r="BG253" i="14"/>
  <c r="BE253" i="14"/>
  <c r="T253" i="14"/>
  <c r="R253" i="14"/>
  <c r="P253" i="14"/>
  <c r="BI251" i="14"/>
  <c r="BH251" i="14"/>
  <c r="BG251" i="14"/>
  <c r="BE251" i="14"/>
  <c r="T251" i="14"/>
  <c r="R251" i="14"/>
  <c r="P251" i="14"/>
  <c r="BI249" i="14"/>
  <c r="BH249" i="14"/>
  <c r="BG249" i="14"/>
  <c r="BE249" i="14"/>
  <c r="T249" i="14"/>
  <c r="R249" i="14"/>
  <c r="P249" i="14"/>
  <c r="BI247" i="14"/>
  <c r="BH247" i="14"/>
  <c r="BG247" i="14"/>
  <c r="BE247" i="14"/>
  <c r="T247" i="14"/>
  <c r="R247" i="14"/>
  <c r="P247" i="14"/>
  <c r="BI245" i="14"/>
  <c r="BH245" i="14"/>
  <c r="BG245" i="14"/>
  <c r="BE245" i="14"/>
  <c r="T245" i="14"/>
  <c r="R245" i="14"/>
  <c r="P245" i="14"/>
  <c r="BI243" i="14"/>
  <c r="BH243" i="14"/>
  <c r="BG243" i="14"/>
  <c r="BE243" i="14"/>
  <c r="T243" i="14"/>
  <c r="R243" i="14"/>
  <c r="P243" i="14"/>
  <c r="BI241" i="14"/>
  <c r="BH241" i="14"/>
  <c r="BG241" i="14"/>
  <c r="BE241" i="14"/>
  <c r="T241" i="14"/>
  <c r="R241" i="14"/>
  <c r="P241" i="14"/>
  <c r="BI239" i="14"/>
  <c r="BH239" i="14"/>
  <c r="BG239" i="14"/>
  <c r="BE239" i="14"/>
  <c r="T239" i="14"/>
  <c r="R239" i="14"/>
  <c r="P239" i="14"/>
  <c r="BI237" i="14"/>
  <c r="BH237" i="14"/>
  <c r="BG237" i="14"/>
  <c r="BE237" i="14"/>
  <c r="T237" i="14"/>
  <c r="R237" i="14"/>
  <c r="P237" i="14"/>
  <c r="BI234" i="14"/>
  <c r="BH234" i="14"/>
  <c r="BG234" i="14"/>
  <c r="BE234" i="14"/>
  <c r="T234" i="14"/>
  <c r="R234" i="14"/>
  <c r="P234" i="14"/>
  <c r="BI232" i="14"/>
  <c r="BH232" i="14"/>
  <c r="BG232" i="14"/>
  <c r="BE232" i="14"/>
  <c r="T232" i="14"/>
  <c r="R232" i="14"/>
  <c r="P232" i="14"/>
  <c r="BI229" i="14"/>
  <c r="BH229" i="14"/>
  <c r="BG229" i="14"/>
  <c r="BE229" i="14"/>
  <c r="T229" i="14"/>
  <c r="R229" i="14"/>
  <c r="P229" i="14"/>
  <c r="BI226" i="14"/>
  <c r="BH226" i="14"/>
  <c r="BG226" i="14"/>
  <c r="BE226" i="14"/>
  <c r="T226" i="14"/>
  <c r="R226" i="14"/>
  <c r="P226" i="14"/>
  <c r="BI224" i="14"/>
  <c r="BH224" i="14"/>
  <c r="BG224" i="14"/>
  <c r="BE224" i="14"/>
  <c r="T224" i="14"/>
  <c r="R224" i="14"/>
  <c r="P224" i="14"/>
  <c r="BI222" i="14"/>
  <c r="BH222" i="14"/>
  <c r="BG222" i="14"/>
  <c r="BE222" i="14"/>
  <c r="T222" i="14"/>
  <c r="R222" i="14"/>
  <c r="P222" i="14"/>
  <c r="BI218" i="14"/>
  <c r="BH218" i="14"/>
  <c r="BG218" i="14"/>
  <c r="BE218" i="14"/>
  <c r="T218" i="14"/>
  <c r="R218" i="14"/>
  <c r="P218" i="14"/>
  <c r="BI214" i="14"/>
  <c r="BH214" i="14"/>
  <c r="BG214" i="14"/>
  <c r="BE214" i="14"/>
  <c r="T214" i="14"/>
  <c r="R214" i="14"/>
  <c r="P214" i="14"/>
  <c r="BI212" i="14"/>
  <c r="BH212" i="14"/>
  <c r="BG212" i="14"/>
  <c r="BE212" i="14"/>
  <c r="T212" i="14"/>
  <c r="R212" i="14"/>
  <c r="P212" i="14"/>
  <c r="BI211" i="14"/>
  <c r="BH211" i="14"/>
  <c r="BG211" i="14"/>
  <c r="BE211" i="14"/>
  <c r="T211" i="14"/>
  <c r="R211" i="14"/>
  <c r="P211" i="14"/>
  <c r="BI208" i="14"/>
  <c r="BH208" i="14"/>
  <c r="BG208" i="14"/>
  <c r="BE208" i="14"/>
  <c r="T208" i="14"/>
  <c r="R208" i="14"/>
  <c r="P208" i="14"/>
  <c r="BI205" i="14"/>
  <c r="BH205" i="14"/>
  <c r="BG205" i="14"/>
  <c r="BE205" i="14"/>
  <c r="T205" i="14"/>
  <c r="R205" i="14"/>
  <c r="P205" i="14"/>
  <c r="BI203" i="14"/>
  <c r="BH203" i="14"/>
  <c r="BG203" i="14"/>
  <c r="BE203" i="14"/>
  <c r="T203" i="14"/>
  <c r="R203" i="14"/>
  <c r="P203" i="14"/>
  <c r="BI202" i="14"/>
  <c r="BH202" i="14"/>
  <c r="BG202" i="14"/>
  <c r="BE202" i="14"/>
  <c r="T202" i="14"/>
  <c r="R202" i="14"/>
  <c r="P202" i="14"/>
  <c r="BI201" i="14"/>
  <c r="BH201" i="14"/>
  <c r="BG201" i="14"/>
  <c r="BE201" i="14"/>
  <c r="T201" i="14"/>
  <c r="R201" i="14"/>
  <c r="P201" i="14"/>
  <c r="BI199" i="14"/>
  <c r="BH199" i="14"/>
  <c r="BG199" i="14"/>
  <c r="BE199" i="14"/>
  <c r="T199" i="14"/>
  <c r="R199" i="14"/>
  <c r="P199" i="14"/>
  <c r="BI198" i="14"/>
  <c r="BH198" i="14"/>
  <c r="BG198" i="14"/>
  <c r="BE198" i="14"/>
  <c r="T198" i="14"/>
  <c r="R198" i="14"/>
  <c r="P198" i="14"/>
  <c r="BI196" i="14"/>
  <c r="BH196" i="14"/>
  <c r="BG196" i="14"/>
  <c r="BE196" i="14"/>
  <c r="T196" i="14"/>
  <c r="R196" i="14"/>
  <c r="P196" i="14"/>
  <c r="BI194" i="14"/>
  <c r="BH194" i="14"/>
  <c r="BG194" i="14"/>
  <c r="BE194" i="14"/>
  <c r="T194" i="14"/>
  <c r="R194" i="14"/>
  <c r="P194" i="14"/>
  <c r="BI191" i="14"/>
  <c r="BH191" i="14"/>
  <c r="BG191" i="14"/>
  <c r="BE191" i="14"/>
  <c r="T191" i="14"/>
  <c r="R191" i="14"/>
  <c r="P191" i="14"/>
  <c r="BI190" i="14"/>
  <c r="BH190" i="14"/>
  <c r="BG190" i="14"/>
  <c r="BE190" i="14"/>
  <c r="T190" i="14"/>
  <c r="R190" i="14"/>
  <c r="P190" i="14"/>
  <c r="BI188" i="14"/>
  <c r="BH188" i="14"/>
  <c r="BG188" i="14"/>
  <c r="BE188" i="14"/>
  <c r="T188" i="14"/>
  <c r="R188" i="14"/>
  <c r="P188" i="14"/>
  <c r="BI186" i="14"/>
  <c r="BH186" i="14"/>
  <c r="BG186" i="14"/>
  <c r="BE186" i="14"/>
  <c r="T186" i="14"/>
  <c r="R186" i="14"/>
  <c r="P186" i="14"/>
  <c r="BI184" i="14"/>
  <c r="BH184" i="14"/>
  <c r="BG184" i="14"/>
  <c r="BE184" i="14"/>
  <c r="T184" i="14"/>
  <c r="R184" i="14"/>
  <c r="P184" i="14"/>
  <c r="BI182" i="14"/>
  <c r="BH182" i="14"/>
  <c r="BG182" i="14"/>
  <c r="BE182" i="14"/>
  <c r="T182" i="14"/>
  <c r="R182" i="14"/>
  <c r="P182" i="14"/>
  <c r="BI180" i="14"/>
  <c r="BH180" i="14"/>
  <c r="BG180" i="14"/>
  <c r="BE180" i="14"/>
  <c r="T180" i="14"/>
  <c r="R180" i="14"/>
  <c r="P180" i="14"/>
  <c r="BI178" i="14"/>
  <c r="BH178" i="14"/>
  <c r="BG178" i="14"/>
  <c r="BE178" i="14"/>
  <c r="T178" i="14"/>
  <c r="R178" i="14"/>
  <c r="P178" i="14"/>
  <c r="BI175" i="14"/>
  <c r="BH175" i="14"/>
  <c r="BG175" i="14"/>
  <c r="BE175" i="14"/>
  <c r="T175" i="14"/>
  <c r="R175" i="14"/>
  <c r="P175" i="14"/>
  <c r="BI173" i="14"/>
  <c r="BH173" i="14"/>
  <c r="BG173" i="14"/>
  <c r="BE173" i="14"/>
  <c r="T173" i="14"/>
  <c r="R173" i="14"/>
  <c r="P173" i="14"/>
  <c r="BI169" i="14"/>
  <c r="BH169" i="14"/>
  <c r="BG169" i="14"/>
  <c r="BE169" i="14"/>
  <c r="T169" i="14"/>
  <c r="R169" i="14"/>
  <c r="P169" i="14"/>
  <c r="BI164" i="14"/>
  <c r="BH164" i="14"/>
  <c r="BG164" i="14"/>
  <c r="BE164" i="14"/>
  <c r="T164" i="14"/>
  <c r="R164" i="14"/>
  <c r="P164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59" i="14"/>
  <c r="BH159" i="14"/>
  <c r="BG159" i="14"/>
  <c r="BE159" i="14"/>
  <c r="T159" i="14"/>
  <c r="R159" i="14"/>
  <c r="P159" i="14"/>
  <c r="BI152" i="14"/>
  <c r="BH152" i="14"/>
  <c r="BG152" i="14"/>
  <c r="BE152" i="14"/>
  <c r="T152" i="14"/>
  <c r="R152" i="14"/>
  <c r="P152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0" i="14"/>
  <c r="BH140" i="14"/>
  <c r="BG140" i="14"/>
  <c r="BE140" i="14"/>
  <c r="T140" i="14"/>
  <c r="R140" i="14"/>
  <c r="P140" i="14"/>
  <c r="BI137" i="14"/>
  <c r="BH137" i="14"/>
  <c r="BG137" i="14"/>
  <c r="BE137" i="14"/>
  <c r="T137" i="14"/>
  <c r="R137" i="14"/>
  <c r="P137" i="14"/>
  <c r="J130" i="14"/>
  <c r="F130" i="14"/>
  <c r="F128" i="14"/>
  <c r="E126" i="14"/>
  <c r="J93" i="14"/>
  <c r="F93" i="14"/>
  <c r="F91" i="14"/>
  <c r="E89" i="14"/>
  <c r="J26" i="14"/>
  <c r="E26" i="14"/>
  <c r="J131" i="14" s="1"/>
  <c r="J25" i="14"/>
  <c r="J20" i="14"/>
  <c r="E20" i="14"/>
  <c r="F94" i="14" s="1"/>
  <c r="J19" i="14"/>
  <c r="J14" i="14"/>
  <c r="J91" i="14" s="1"/>
  <c r="E7" i="14"/>
  <c r="E122" i="14"/>
  <c r="J41" i="13"/>
  <c r="J40" i="13"/>
  <c r="AY110" i="1" s="1"/>
  <c r="J39" i="13"/>
  <c r="AX110" i="1" s="1"/>
  <c r="BI129" i="13"/>
  <c r="BH129" i="13"/>
  <c r="BG129" i="13"/>
  <c r="BE129" i="13"/>
  <c r="T129" i="13"/>
  <c r="T128" i="13" s="1"/>
  <c r="T127" i="13" s="1"/>
  <c r="T126" i="13" s="1"/>
  <c r="R129" i="13"/>
  <c r="R128" i="13" s="1"/>
  <c r="R127" i="13" s="1"/>
  <c r="R126" i="13" s="1"/>
  <c r="P129" i="13"/>
  <c r="P128" i="13" s="1"/>
  <c r="P127" i="13" s="1"/>
  <c r="P126" i="13" s="1"/>
  <c r="AU110" i="1" s="1"/>
  <c r="J122" i="13"/>
  <c r="F122" i="13"/>
  <c r="F120" i="13"/>
  <c r="E118" i="13"/>
  <c r="J95" i="13"/>
  <c r="F95" i="13"/>
  <c r="F93" i="13"/>
  <c r="E91" i="13"/>
  <c r="J28" i="13"/>
  <c r="E28" i="13"/>
  <c r="J123" i="13"/>
  <c r="J27" i="13"/>
  <c r="J22" i="13"/>
  <c r="E22" i="13"/>
  <c r="F123" i="13" s="1"/>
  <c r="J21" i="13"/>
  <c r="J16" i="13"/>
  <c r="J120" i="13"/>
  <c r="E7" i="13"/>
  <c r="E112" i="13" s="1"/>
  <c r="J41" i="12"/>
  <c r="J40" i="12"/>
  <c r="AY109" i="1" s="1"/>
  <c r="J39" i="12"/>
  <c r="AX109" i="1" s="1"/>
  <c r="BI435" i="12"/>
  <c r="BH435" i="12"/>
  <c r="BG435" i="12"/>
  <c r="BE435" i="12"/>
  <c r="T435" i="12"/>
  <c r="R435" i="12"/>
  <c r="P435" i="12"/>
  <c r="BI434" i="12"/>
  <c r="BH434" i="12"/>
  <c r="BG434" i="12"/>
  <c r="BE434" i="12"/>
  <c r="T434" i="12"/>
  <c r="R434" i="12"/>
  <c r="P434" i="12"/>
  <c r="BI430" i="12"/>
  <c r="BH430" i="12"/>
  <c r="BG430" i="12"/>
  <c r="BE430" i="12"/>
  <c r="T430" i="12"/>
  <c r="R430" i="12"/>
  <c r="P430" i="12"/>
  <c r="BI428" i="12"/>
  <c r="BH428" i="12"/>
  <c r="BG428" i="12"/>
  <c r="BE428" i="12"/>
  <c r="T428" i="12"/>
  <c r="R428" i="12"/>
  <c r="P428" i="12"/>
  <c r="BI427" i="12"/>
  <c r="BH427" i="12"/>
  <c r="BG427" i="12"/>
  <c r="BE427" i="12"/>
  <c r="T427" i="12"/>
  <c r="R427" i="12"/>
  <c r="P427" i="12"/>
  <c r="BI425" i="12"/>
  <c r="BH425" i="12"/>
  <c r="BG425" i="12"/>
  <c r="BE425" i="12"/>
  <c r="T425" i="12"/>
  <c r="R425" i="12"/>
  <c r="P425" i="12"/>
  <c r="BI424" i="12"/>
  <c r="BH424" i="12"/>
  <c r="BG424" i="12"/>
  <c r="BE424" i="12"/>
  <c r="T424" i="12"/>
  <c r="R424" i="12"/>
  <c r="P424" i="12"/>
  <c r="BI420" i="12"/>
  <c r="BH420" i="12"/>
  <c r="BG420" i="12"/>
  <c r="BE420" i="12"/>
  <c r="T420" i="12"/>
  <c r="R420" i="12"/>
  <c r="P420" i="12"/>
  <c r="BI419" i="12"/>
  <c r="BH419" i="12"/>
  <c r="BG419" i="12"/>
  <c r="BE419" i="12"/>
  <c r="T419" i="12"/>
  <c r="R419" i="12"/>
  <c r="P419" i="12"/>
  <c r="BI400" i="12"/>
  <c r="BH400" i="12"/>
  <c r="BG400" i="12"/>
  <c r="BE400" i="12"/>
  <c r="T400" i="12"/>
  <c r="R400" i="12"/>
  <c r="P400" i="12"/>
  <c r="BI398" i="12"/>
  <c r="BH398" i="12"/>
  <c r="BG398" i="12"/>
  <c r="BE398" i="12"/>
  <c r="T398" i="12"/>
  <c r="R398" i="12"/>
  <c r="P398" i="12"/>
  <c r="BI395" i="12"/>
  <c r="BH395" i="12"/>
  <c r="BG395" i="12"/>
  <c r="BE395" i="12"/>
  <c r="T395" i="12"/>
  <c r="R395" i="12"/>
  <c r="P395" i="12"/>
  <c r="BI393" i="12"/>
  <c r="BH393" i="12"/>
  <c r="BG393" i="12"/>
  <c r="BE393" i="12"/>
  <c r="T393" i="12"/>
  <c r="R393" i="12"/>
  <c r="P393" i="12"/>
  <c r="BI382" i="12"/>
  <c r="BH382" i="12"/>
  <c r="BG382" i="12"/>
  <c r="BE382" i="12"/>
  <c r="T382" i="12"/>
  <c r="R382" i="12"/>
  <c r="P382" i="12"/>
  <c r="BI380" i="12"/>
  <c r="BH380" i="12"/>
  <c r="BG380" i="12"/>
  <c r="BE380" i="12"/>
  <c r="T380" i="12"/>
  <c r="R380" i="12"/>
  <c r="P380" i="12"/>
  <c r="BI372" i="12"/>
  <c r="BH372" i="12"/>
  <c r="BG372" i="12"/>
  <c r="BE372" i="12"/>
  <c r="T372" i="12"/>
  <c r="R372" i="12"/>
  <c r="P372" i="12"/>
  <c r="BI370" i="12"/>
  <c r="BH370" i="12"/>
  <c r="BG370" i="12"/>
  <c r="BE370" i="12"/>
  <c r="T370" i="12"/>
  <c r="R370" i="12"/>
  <c r="P370" i="12"/>
  <c r="BI367" i="12"/>
  <c r="BH367" i="12"/>
  <c r="BG367" i="12"/>
  <c r="BE367" i="12"/>
  <c r="T367" i="12"/>
  <c r="R367" i="12"/>
  <c r="P367" i="12"/>
  <c r="BI365" i="12"/>
  <c r="BH365" i="12"/>
  <c r="BG365" i="12"/>
  <c r="BE365" i="12"/>
  <c r="T365" i="12"/>
  <c r="R365" i="12"/>
  <c r="P365" i="12"/>
  <c r="BI363" i="12"/>
  <c r="BH363" i="12"/>
  <c r="BG363" i="12"/>
  <c r="BE363" i="12"/>
  <c r="T363" i="12"/>
  <c r="R363" i="12"/>
  <c r="P363" i="12"/>
  <c r="BI361" i="12"/>
  <c r="BH361" i="12"/>
  <c r="BG361" i="12"/>
  <c r="BE361" i="12"/>
  <c r="T361" i="12"/>
  <c r="R361" i="12"/>
  <c r="P361" i="12"/>
  <c r="BI359" i="12"/>
  <c r="BH359" i="12"/>
  <c r="BG359" i="12"/>
  <c r="BE359" i="12"/>
  <c r="T359" i="12"/>
  <c r="R359" i="12"/>
  <c r="P359" i="12"/>
  <c r="BI357" i="12"/>
  <c r="BH357" i="12"/>
  <c r="BG357" i="12"/>
  <c r="BE357" i="12"/>
  <c r="T357" i="12"/>
  <c r="R357" i="12"/>
  <c r="P357" i="12"/>
  <c r="BI355" i="12"/>
  <c r="BH355" i="12"/>
  <c r="BG355" i="12"/>
  <c r="BE355" i="12"/>
  <c r="T355" i="12"/>
  <c r="R355" i="12"/>
  <c r="P355" i="12"/>
  <c r="BI353" i="12"/>
  <c r="BH353" i="12"/>
  <c r="BG353" i="12"/>
  <c r="BE353" i="12"/>
  <c r="T353" i="12"/>
  <c r="R353" i="12"/>
  <c r="P353" i="12"/>
  <c r="BI351" i="12"/>
  <c r="BH351" i="12"/>
  <c r="BG351" i="12"/>
  <c r="BE351" i="12"/>
  <c r="T351" i="12"/>
  <c r="R351" i="12"/>
  <c r="P351" i="12"/>
  <c r="BI349" i="12"/>
  <c r="BH349" i="12"/>
  <c r="BG349" i="12"/>
  <c r="BE349" i="12"/>
  <c r="T349" i="12"/>
  <c r="R349" i="12"/>
  <c r="P349" i="12"/>
  <c r="BI347" i="12"/>
  <c r="BH347" i="12"/>
  <c r="BG347" i="12"/>
  <c r="BE347" i="12"/>
  <c r="T347" i="12"/>
  <c r="R347" i="12"/>
  <c r="P347" i="12"/>
  <c r="BI344" i="12"/>
  <c r="BH344" i="12"/>
  <c r="BG344" i="12"/>
  <c r="BE344" i="12"/>
  <c r="T344" i="12"/>
  <c r="T343" i="12"/>
  <c r="R344" i="12"/>
  <c r="R343" i="12" s="1"/>
  <c r="P344" i="12"/>
  <c r="P343" i="12" s="1"/>
  <c r="BI342" i="12"/>
  <c r="BH342" i="12"/>
  <c r="BG342" i="12"/>
  <c r="BE342" i="12"/>
  <c r="T342" i="12"/>
  <c r="R342" i="12"/>
  <c r="P342" i="12"/>
  <c r="BI338" i="12"/>
  <c r="BH338" i="12"/>
  <c r="BG338" i="12"/>
  <c r="BE338" i="12"/>
  <c r="T338" i="12"/>
  <c r="R338" i="12"/>
  <c r="P338" i="12"/>
  <c r="BI336" i="12"/>
  <c r="BH336" i="12"/>
  <c r="BG336" i="12"/>
  <c r="BE336" i="12"/>
  <c r="T336" i="12"/>
  <c r="R336" i="12"/>
  <c r="P336" i="12"/>
  <c r="BI334" i="12"/>
  <c r="BH334" i="12"/>
  <c r="BG334" i="12"/>
  <c r="BE334" i="12"/>
  <c r="T334" i="12"/>
  <c r="R334" i="12"/>
  <c r="P334" i="12"/>
  <c r="BI332" i="12"/>
  <c r="BH332" i="12"/>
  <c r="BG332" i="12"/>
  <c r="BE332" i="12"/>
  <c r="T332" i="12"/>
  <c r="R332" i="12"/>
  <c r="P332" i="12"/>
  <c r="BI330" i="12"/>
  <c r="BH330" i="12"/>
  <c r="BG330" i="12"/>
  <c r="BE330" i="12"/>
  <c r="T330" i="12"/>
  <c r="R330" i="12"/>
  <c r="P330" i="12"/>
  <c r="BI325" i="12"/>
  <c r="BH325" i="12"/>
  <c r="BG325" i="12"/>
  <c r="BE325" i="12"/>
  <c r="T325" i="12"/>
  <c r="R325" i="12"/>
  <c r="P325" i="12"/>
  <c r="BI324" i="12"/>
  <c r="BH324" i="12"/>
  <c r="BG324" i="12"/>
  <c r="BE324" i="12"/>
  <c r="T324" i="12"/>
  <c r="R324" i="12"/>
  <c r="P324" i="12"/>
  <c r="BI317" i="12"/>
  <c r="BH317" i="12"/>
  <c r="BG317" i="12"/>
  <c r="BE317" i="12"/>
  <c r="T317" i="12"/>
  <c r="R317" i="12"/>
  <c r="P317" i="12"/>
  <c r="BI316" i="12"/>
  <c r="BH316" i="12"/>
  <c r="BG316" i="12"/>
  <c r="BE316" i="12"/>
  <c r="T316" i="12"/>
  <c r="R316" i="12"/>
  <c r="P316" i="12"/>
  <c r="BI314" i="12"/>
  <c r="BH314" i="12"/>
  <c r="BG314" i="12"/>
  <c r="BE314" i="12"/>
  <c r="T314" i="12"/>
  <c r="R314" i="12"/>
  <c r="P314" i="12"/>
  <c r="BI308" i="12"/>
  <c r="BH308" i="12"/>
  <c r="BG308" i="12"/>
  <c r="BE308" i="12"/>
  <c r="T308" i="12"/>
  <c r="R308" i="12"/>
  <c r="P308" i="12"/>
  <c r="BI306" i="12"/>
  <c r="BH306" i="12"/>
  <c r="BG306" i="12"/>
  <c r="BE306" i="12"/>
  <c r="T306" i="12"/>
  <c r="R306" i="12"/>
  <c r="P306" i="12"/>
  <c r="BI304" i="12"/>
  <c r="BH304" i="12"/>
  <c r="BG304" i="12"/>
  <c r="BE304" i="12"/>
  <c r="T304" i="12"/>
  <c r="R304" i="12"/>
  <c r="P304" i="12"/>
  <c r="BI302" i="12"/>
  <c r="BH302" i="12"/>
  <c r="BG302" i="12"/>
  <c r="BE302" i="12"/>
  <c r="T302" i="12"/>
  <c r="R302" i="12"/>
  <c r="P302" i="12"/>
  <c r="BI300" i="12"/>
  <c r="BH300" i="12"/>
  <c r="BG300" i="12"/>
  <c r="BE300" i="12"/>
  <c r="T300" i="12"/>
  <c r="R300" i="12"/>
  <c r="P300" i="12"/>
  <c r="BI298" i="12"/>
  <c r="BH298" i="12"/>
  <c r="BG298" i="12"/>
  <c r="BE298" i="12"/>
  <c r="T298" i="12"/>
  <c r="R298" i="12"/>
  <c r="P298" i="12"/>
  <c r="BI296" i="12"/>
  <c r="BH296" i="12"/>
  <c r="BG296" i="12"/>
  <c r="BE296" i="12"/>
  <c r="T296" i="12"/>
  <c r="R296" i="12"/>
  <c r="P296" i="12"/>
  <c r="BI294" i="12"/>
  <c r="BH294" i="12"/>
  <c r="BG294" i="12"/>
  <c r="BE294" i="12"/>
  <c r="T294" i="12"/>
  <c r="R294" i="12"/>
  <c r="P294" i="12"/>
  <c r="BI293" i="12"/>
  <c r="BH293" i="12"/>
  <c r="BG293" i="12"/>
  <c r="BE293" i="12"/>
  <c r="T293" i="12"/>
  <c r="R293" i="12"/>
  <c r="P293" i="12"/>
  <c r="BI292" i="12"/>
  <c r="BH292" i="12"/>
  <c r="BG292" i="12"/>
  <c r="BE292" i="12"/>
  <c r="T292" i="12"/>
  <c r="R292" i="12"/>
  <c r="P292" i="12"/>
  <c r="BI291" i="12"/>
  <c r="BH291" i="12"/>
  <c r="BG291" i="12"/>
  <c r="BE291" i="12"/>
  <c r="T291" i="12"/>
  <c r="R291" i="12"/>
  <c r="P291" i="12"/>
  <c r="BI290" i="12"/>
  <c r="BH290" i="12"/>
  <c r="BG290" i="12"/>
  <c r="BE290" i="12"/>
  <c r="T290" i="12"/>
  <c r="R290" i="12"/>
  <c r="P290" i="12"/>
  <c r="BI289" i="12"/>
  <c r="BH289" i="12"/>
  <c r="BG289" i="12"/>
  <c r="BE289" i="12"/>
  <c r="T289" i="12"/>
  <c r="R289" i="12"/>
  <c r="P289" i="12"/>
  <c r="BI288" i="12"/>
  <c r="BH288" i="12"/>
  <c r="BG288" i="12"/>
  <c r="BE288" i="12"/>
  <c r="T288" i="12"/>
  <c r="R288" i="12"/>
  <c r="P288" i="12"/>
  <c r="BI285" i="12"/>
  <c r="BH285" i="12"/>
  <c r="BG285" i="12"/>
  <c r="BE285" i="12"/>
  <c r="T285" i="12"/>
  <c r="R285" i="12"/>
  <c r="P285" i="12"/>
  <c r="BI282" i="12"/>
  <c r="BH282" i="12"/>
  <c r="BG282" i="12"/>
  <c r="BE282" i="12"/>
  <c r="T282" i="12"/>
  <c r="R282" i="12"/>
  <c r="P282" i="12"/>
  <c r="BI279" i="12"/>
  <c r="BH279" i="12"/>
  <c r="BG279" i="12"/>
  <c r="BE279" i="12"/>
  <c r="T279" i="12"/>
  <c r="R279" i="12"/>
  <c r="P279" i="12"/>
  <c r="BI277" i="12"/>
  <c r="BH277" i="12"/>
  <c r="BG277" i="12"/>
  <c r="BE277" i="12"/>
  <c r="T277" i="12"/>
  <c r="R277" i="12"/>
  <c r="P277" i="12"/>
  <c r="BI275" i="12"/>
  <c r="BH275" i="12"/>
  <c r="BG275" i="12"/>
  <c r="BE275" i="12"/>
  <c r="T275" i="12"/>
  <c r="R275" i="12"/>
  <c r="P275" i="12"/>
  <c r="BI273" i="12"/>
  <c r="BH273" i="12"/>
  <c r="BG273" i="12"/>
  <c r="BE273" i="12"/>
  <c r="T273" i="12"/>
  <c r="R273" i="12"/>
  <c r="P273" i="12"/>
  <c r="BI271" i="12"/>
  <c r="BH271" i="12"/>
  <c r="BG271" i="12"/>
  <c r="BE271" i="12"/>
  <c r="T271" i="12"/>
  <c r="R271" i="12"/>
  <c r="P271" i="12"/>
  <c r="BI266" i="12"/>
  <c r="BH266" i="12"/>
  <c r="BG266" i="12"/>
  <c r="BE266" i="12"/>
  <c r="T266" i="12"/>
  <c r="R266" i="12"/>
  <c r="P266" i="12"/>
  <c r="BI259" i="12"/>
  <c r="BH259" i="12"/>
  <c r="BG259" i="12"/>
  <c r="BE259" i="12"/>
  <c r="T259" i="12"/>
  <c r="R259" i="12"/>
  <c r="P259" i="12"/>
  <c r="BI257" i="12"/>
  <c r="BH257" i="12"/>
  <c r="BG257" i="12"/>
  <c r="BE257" i="12"/>
  <c r="T257" i="12"/>
  <c r="R257" i="12"/>
  <c r="P257" i="12"/>
  <c r="BI255" i="12"/>
  <c r="BH255" i="12"/>
  <c r="BG255" i="12"/>
  <c r="BE255" i="12"/>
  <c r="T255" i="12"/>
  <c r="R255" i="12"/>
  <c r="P255" i="12"/>
  <c r="BI254" i="12"/>
  <c r="BH254" i="12"/>
  <c r="BG254" i="12"/>
  <c r="BE254" i="12"/>
  <c r="T254" i="12"/>
  <c r="R254" i="12"/>
  <c r="P254" i="12"/>
  <c r="BI250" i="12"/>
  <c r="BH250" i="12"/>
  <c r="BG250" i="12"/>
  <c r="BE250" i="12"/>
  <c r="T250" i="12"/>
  <c r="R250" i="12"/>
  <c r="P250" i="12"/>
  <c r="BI246" i="12"/>
  <c r="BH246" i="12"/>
  <c r="BG246" i="12"/>
  <c r="BE246" i="12"/>
  <c r="T246" i="12"/>
  <c r="R246" i="12"/>
  <c r="P246" i="12"/>
  <c r="BI245" i="12"/>
  <c r="BH245" i="12"/>
  <c r="BG245" i="12"/>
  <c r="BE245" i="12"/>
  <c r="T245" i="12"/>
  <c r="R245" i="12"/>
  <c r="P245" i="12"/>
  <c r="BI243" i="12"/>
  <c r="BH243" i="12"/>
  <c r="BG243" i="12"/>
  <c r="BE243" i="12"/>
  <c r="T243" i="12"/>
  <c r="R243" i="12"/>
  <c r="P243" i="12"/>
  <c r="BI242" i="12"/>
  <c r="BH242" i="12"/>
  <c r="BG242" i="12"/>
  <c r="BE242" i="12"/>
  <c r="T242" i="12"/>
  <c r="R242" i="12"/>
  <c r="P242" i="12"/>
  <c r="BI240" i="12"/>
  <c r="BH240" i="12"/>
  <c r="BG240" i="12"/>
  <c r="BE240" i="12"/>
  <c r="T240" i="12"/>
  <c r="R240" i="12"/>
  <c r="P240" i="12"/>
  <c r="BI234" i="12"/>
  <c r="BH234" i="12"/>
  <c r="BG234" i="12"/>
  <c r="BE234" i="12"/>
  <c r="T234" i="12"/>
  <c r="R234" i="12"/>
  <c r="P234" i="12"/>
  <c r="BI233" i="12"/>
  <c r="BH233" i="12"/>
  <c r="BG233" i="12"/>
  <c r="BE233" i="12"/>
  <c r="T233" i="12"/>
  <c r="R233" i="12"/>
  <c r="P233" i="12"/>
  <c r="BI229" i="12"/>
  <c r="BH229" i="12"/>
  <c r="BG229" i="12"/>
  <c r="BE229" i="12"/>
  <c r="T229" i="12"/>
  <c r="R229" i="12"/>
  <c r="P229" i="12"/>
  <c r="BI225" i="12"/>
  <c r="BH225" i="12"/>
  <c r="BG225" i="12"/>
  <c r="BE225" i="12"/>
  <c r="T225" i="12"/>
  <c r="R225" i="12"/>
  <c r="P225" i="12"/>
  <c r="BI223" i="12"/>
  <c r="BH223" i="12"/>
  <c r="BG223" i="12"/>
  <c r="BE223" i="12"/>
  <c r="T223" i="12"/>
  <c r="R223" i="12"/>
  <c r="P223" i="12"/>
  <c r="BI222" i="12"/>
  <c r="BH222" i="12"/>
  <c r="BG222" i="12"/>
  <c r="BE222" i="12"/>
  <c r="T222" i="12"/>
  <c r="R222" i="12"/>
  <c r="P222" i="12"/>
  <c r="BI218" i="12"/>
  <c r="BH218" i="12"/>
  <c r="BG218" i="12"/>
  <c r="BE218" i="12"/>
  <c r="T218" i="12"/>
  <c r="R218" i="12"/>
  <c r="P218" i="12"/>
  <c r="BI214" i="12"/>
  <c r="BH214" i="12"/>
  <c r="BG214" i="12"/>
  <c r="BE214" i="12"/>
  <c r="T214" i="12"/>
  <c r="R214" i="12"/>
  <c r="P214" i="12"/>
  <c r="BI213" i="12"/>
  <c r="BH213" i="12"/>
  <c r="BG213" i="12"/>
  <c r="BE213" i="12"/>
  <c r="T213" i="12"/>
  <c r="R213" i="12"/>
  <c r="P213" i="12"/>
  <c r="BI211" i="12"/>
  <c r="BH211" i="12"/>
  <c r="BG211" i="12"/>
  <c r="BE211" i="12"/>
  <c r="T211" i="12"/>
  <c r="R211" i="12"/>
  <c r="P211" i="12"/>
  <c r="BI210" i="12"/>
  <c r="BH210" i="12"/>
  <c r="BG210" i="12"/>
  <c r="BE210" i="12"/>
  <c r="T210" i="12"/>
  <c r="R210" i="12"/>
  <c r="P210" i="12"/>
  <c r="BI206" i="12"/>
  <c r="BH206" i="12"/>
  <c r="BG206" i="12"/>
  <c r="BE206" i="12"/>
  <c r="T206" i="12"/>
  <c r="R206" i="12"/>
  <c r="P206" i="12"/>
  <c r="BI202" i="12"/>
  <c r="BH202" i="12"/>
  <c r="BG202" i="12"/>
  <c r="BE202" i="12"/>
  <c r="T202" i="12"/>
  <c r="R202" i="12"/>
  <c r="P202" i="12"/>
  <c r="BI200" i="12"/>
  <c r="BH200" i="12"/>
  <c r="BG200" i="12"/>
  <c r="BE200" i="12"/>
  <c r="T200" i="12"/>
  <c r="R200" i="12"/>
  <c r="P200" i="12"/>
  <c r="BI199" i="12"/>
  <c r="BH199" i="12"/>
  <c r="BG199" i="12"/>
  <c r="BE199" i="12"/>
  <c r="T199" i="12"/>
  <c r="R199" i="12"/>
  <c r="P199" i="12"/>
  <c r="BI197" i="12"/>
  <c r="BH197" i="12"/>
  <c r="BG197" i="12"/>
  <c r="BE197" i="12"/>
  <c r="T197" i="12"/>
  <c r="R197" i="12"/>
  <c r="P197" i="12"/>
  <c r="BI195" i="12"/>
  <c r="BH195" i="12"/>
  <c r="BG195" i="12"/>
  <c r="BE195" i="12"/>
  <c r="T195" i="12"/>
  <c r="R195" i="12"/>
  <c r="P195" i="12"/>
  <c r="BI191" i="12"/>
  <c r="BH191" i="12"/>
  <c r="BG191" i="12"/>
  <c r="BE191" i="12"/>
  <c r="T191" i="12"/>
  <c r="R191" i="12"/>
  <c r="P191" i="12"/>
  <c r="BI189" i="12"/>
  <c r="BH189" i="12"/>
  <c r="BG189" i="12"/>
  <c r="BE189" i="12"/>
  <c r="T189" i="12"/>
  <c r="R189" i="12"/>
  <c r="P189" i="12"/>
  <c r="BI186" i="12"/>
  <c r="BH186" i="12"/>
  <c r="BG186" i="12"/>
  <c r="BE186" i="12"/>
  <c r="T186" i="12"/>
  <c r="R186" i="12"/>
  <c r="P186" i="12"/>
  <c r="BI184" i="12"/>
  <c r="BH184" i="12"/>
  <c r="BG184" i="12"/>
  <c r="BE184" i="12"/>
  <c r="T184" i="12"/>
  <c r="R184" i="12"/>
  <c r="P184" i="12"/>
  <c r="BI178" i="12"/>
  <c r="BH178" i="12"/>
  <c r="BG178" i="12"/>
  <c r="BE178" i="12"/>
  <c r="T178" i="12"/>
  <c r="R178" i="12"/>
  <c r="P178" i="12"/>
  <c r="BI176" i="12"/>
  <c r="BH176" i="12"/>
  <c r="BG176" i="12"/>
  <c r="BE176" i="12"/>
  <c r="T176" i="12"/>
  <c r="R176" i="12"/>
  <c r="P176" i="12"/>
  <c r="BI175" i="12"/>
  <c r="BH175" i="12"/>
  <c r="BG175" i="12"/>
  <c r="BE175" i="12"/>
  <c r="T175" i="12"/>
  <c r="R175" i="12"/>
  <c r="P175" i="12"/>
  <c r="BI173" i="12"/>
  <c r="BH173" i="12"/>
  <c r="BG173" i="12"/>
  <c r="BE173" i="12"/>
  <c r="T173" i="12"/>
  <c r="R173" i="12"/>
  <c r="P173" i="12"/>
  <c r="BI165" i="12"/>
  <c r="BH165" i="12"/>
  <c r="BG165" i="12"/>
  <c r="BE165" i="12"/>
  <c r="T165" i="12"/>
  <c r="R165" i="12"/>
  <c r="P165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4" i="12"/>
  <c r="BH154" i="12"/>
  <c r="BG154" i="12"/>
  <c r="BE154" i="12"/>
  <c r="T154" i="12"/>
  <c r="R154" i="12"/>
  <c r="P154" i="12"/>
  <c r="BI149" i="12"/>
  <c r="BH149" i="12"/>
  <c r="BG149" i="12"/>
  <c r="BE149" i="12"/>
  <c r="T149" i="12"/>
  <c r="R149" i="12"/>
  <c r="P149" i="12"/>
  <c r="BI143" i="12"/>
  <c r="BH143" i="12"/>
  <c r="BG143" i="12"/>
  <c r="BE143" i="12"/>
  <c r="T143" i="12"/>
  <c r="R143" i="12"/>
  <c r="P143" i="12"/>
  <c r="J136" i="12"/>
  <c r="F136" i="12"/>
  <c r="F134" i="12"/>
  <c r="E132" i="12"/>
  <c r="J95" i="12"/>
  <c r="F95" i="12"/>
  <c r="F93" i="12"/>
  <c r="E91" i="12"/>
  <c r="J28" i="12"/>
  <c r="E28" i="12"/>
  <c r="J137" i="12"/>
  <c r="J27" i="12"/>
  <c r="J22" i="12"/>
  <c r="E22" i="12"/>
  <c r="F137" i="12" s="1"/>
  <c r="J21" i="12"/>
  <c r="J16" i="12"/>
  <c r="J134" i="12" s="1"/>
  <c r="E7" i="12"/>
  <c r="E126" i="12" s="1"/>
  <c r="J39" i="11"/>
  <c r="J38" i="11"/>
  <c r="AY107" i="1" s="1"/>
  <c r="J37" i="11"/>
  <c r="AX107" i="1"/>
  <c r="BI221" i="11"/>
  <c r="BH221" i="11"/>
  <c r="BG221" i="11"/>
  <c r="BE221" i="11"/>
  <c r="T221" i="11"/>
  <c r="R221" i="11"/>
  <c r="P221" i="11"/>
  <c r="BI220" i="11"/>
  <c r="BH220" i="11"/>
  <c r="BG220" i="11"/>
  <c r="BE220" i="11"/>
  <c r="T220" i="11"/>
  <c r="R220" i="11"/>
  <c r="P220" i="11"/>
  <c r="BI218" i="11"/>
  <c r="BH218" i="11"/>
  <c r="BG218" i="11"/>
  <c r="BE218" i="11"/>
  <c r="T218" i="11"/>
  <c r="R218" i="11"/>
  <c r="P218" i="11"/>
  <c r="BI216" i="11"/>
  <c r="BH216" i="11"/>
  <c r="BG216" i="11"/>
  <c r="BE216" i="11"/>
  <c r="T216" i="11"/>
  <c r="R216" i="11"/>
  <c r="P216" i="11"/>
  <c r="BI213" i="11"/>
  <c r="BH213" i="11"/>
  <c r="BG213" i="11"/>
  <c r="BE213" i="11"/>
  <c r="T213" i="11"/>
  <c r="T212" i="11"/>
  <c r="R213" i="11"/>
  <c r="R212" i="11" s="1"/>
  <c r="P213" i="11"/>
  <c r="P212" i="11" s="1"/>
  <c r="BI211" i="11"/>
  <c r="BH211" i="11"/>
  <c r="BG211" i="11"/>
  <c r="BE211" i="11"/>
  <c r="T211" i="11"/>
  <c r="R211" i="11"/>
  <c r="P211" i="11"/>
  <c r="BI206" i="11"/>
  <c r="BH206" i="11"/>
  <c r="BG206" i="11"/>
  <c r="BE206" i="11"/>
  <c r="T206" i="11"/>
  <c r="R206" i="11"/>
  <c r="P206" i="11"/>
  <c r="BI204" i="11"/>
  <c r="BH204" i="11"/>
  <c r="BG204" i="11"/>
  <c r="BE204" i="11"/>
  <c r="T204" i="11"/>
  <c r="R204" i="11"/>
  <c r="P204" i="11"/>
  <c r="BI203" i="11"/>
  <c r="BH203" i="11"/>
  <c r="BG203" i="11"/>
  <c r="BE203" i="11"/>
  <c r="T203" i="11"/>
  <c r="R203" i="11"/>
  <c r="P203" i="11"/>
  <c r="BI201" i="11"/>
  <c r="BH201" i="11"/>
  <c r="BG201" i="11"/>
  <c r="BE201" i="11"/>
  <c r="T201" i="11"/>
  <c r="R201" i="11"/>
  <c r="P201" i="11"/>
  <c r="BI200" i="11"/>
  <c r="BH200" i="11"/>
  <c r="BG200" i="11"/>
  <c r="BE200" i="11"/>
  <c r="T200" i="11"/>
  <c r="R200" i="11"/>
  <c r="P200" i="11"/>
  <c r="BI198" i="11"/>
  <c r="BH198" i="11"/>
  <c r="BG198" i="11"/>
  <c r="BE198" i="11"/>
  <c r="T198" i="11"/>
  <c r="R198" i="11"/>
  <c r="P198" i="11"/>
  <c r="BI197" i="11"/>
  <c r="BH197" i="11"/>
  <c r="BG197" i="11"/>
  <c r="BE197" i="11"/>
  <c r="T197" i="11"/>
  <c r="R197" i="11"/>
  <c r="P197" i="11"/>
  <c r="BI192" i="11"/>
  <c r="BH192" i="11"/>
  <c r="BG192" i="11"/>
  <c r="BE192" i="11"/>
  <c r="T192" i="11"/>
  <c r="R192" i="11"/>
  <c r="P192" i="11"/>
  <c r="BI189" i="11"/>
  <c r="BH189" i="11"/>
  <c r="BG189" i="11"/>
  <c r="BE189" i="11"/>
  <c r="T189" i="11"/>
  <c r="R189" i="11"/>
  <c r="P189" i="11"/>
  <c r="BI187" i="11"/>
  <c r="BH187" i="11"/>
  <c r="BG187" i="11"/>
  <c r="BE187" i="11"/>
  <c r="T187" i="11"/>
  <c r="R187" i="11"/>
  <c r="P187" i="11"/>
  <c r="BI184" i="11"/>
  <c r="BH184" i="11"/>
  <c r="BG184" i="11"/>
  <c r="BE184" i="11"/>
  <c r="T184" i="11"/>
  <c r="R184" i="11"/>
  <c r="P184" i="11"/>
  <c r="BI181" i="11"/>
  <c r="BH181" i="11"/>
  <c r="BG181" i="11"/>
  <c r="BE181" i="11"/>
  <c r="T181" i="11"/>
  <c r="R181" i="11"/>
  <c r="P181" i="11"/>
  <c r="BI179" i="11"/>
  <c r="BH179" i="11"/>
  <c r="BG179" i="11"/>
  <c r="BE179" i="11"/>
  <c r="T179" i="11"/>
  <c r="R179" i="11"/>
  <c r="P179" i="11"/>
  <c r="BI177" i="11"/>
  <c r="BH177" i="11"/>
  <c r="BG177" i="11"/>
  <c r="BE177" i="11"/>
  <c r="T177" i="11"/>
  <c r="R177" i="11"/>
  <c r="P177" i="11"/>
  <c r="BI174" i="11"/>
  <c r="BH174" i="11"/>
  <c r="BG174" i="11"/>
  <c r="BE174" i="11"/>
  <c r="T174" i="11"/>
  <c r="R174" i="11"/>
  <c r="P174" i="11"/>
  <c r="BI171" i="11"/>
  <c r="BH171" i="11"/>
  <c r="BG171" i="11"/>
  <c r="BE171" i="11"/>
  <c r="T171" i="11"/>
  <c r="R171" i="11"/>
  <c r="P171" i="11"/>
  <c r="BI169" i="11"/>
  <c r="BH169" i="11"/>
  <c r="BG169" i="11"/>
  <c r="BE169" i="11"/>
  <c r="T169" i="11"/>
  <c r="R169" i="11"/>
  <c r="P169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0" i="11"/>
  <c r="BH160" i="11"/>
  <c r="BG160" i="11"/>
  <c r="BE160" i="11"/>
  <c r="T160" i="11"/>
  <c r="R160" i="11"/>
  <c r="P160" i="11"/>
  <c r="BI157" i="11"/>
  <c r="BH157" i="11"/>
  <c r="BG157" i="11"/>
  <c r="BE157" i="11"/>
  <c r="T157" i="11"/>
  <c r="R157" i="11"/>
  <c r="P157" i="11"/>
  <c r="BI154" i="11"/>
  <c r="BH154" i="11"/>
  <c r="BG154" i="11"/>
  <c r="BE154" i="11"/>
  <c r="T154" i="11"/>
  <c r="R154" i="11"/>
  <c r="P154" i="11"/>
  <c r="BI147" i="11"/>
  <c r="BH147" i="11"/>
  <c r="BG147" i="11"/>
  <c r="BE147" i="11"/>
  <c r="T147" i="11"/>
  <c r="R147" i="11"/>
  <c r="P147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6" i="11"/>
  <c r="BH136" i="11"/>
  <c r="BG136" i="11"/>
  <c r="BE136" i="11"/>
  <c r="T136" i="11"/>
  <c r="R136" i="11"/>
  <c r="P136" i="11"/>
  <c r="BI134" i="11"/>
  <c r="BH134" i="11"/>
  <c r="BG134" i="11"/>
  <c r="BE134" i="11"/>
  <c r="T134" i="11"/>
  <c r="R134" i="11"/>
  <c r="P134" i="11"/>
  <c r="BI132" i="11"/>
  <c r="BH132" i="11"/>
  <c r="BG132" i="11"/>
  <c r="BE132" i="11"/>
  <c r="T132" i="11"/>
  <c r="R132" i="11"/>
  <c r="P132" i="11"/>
  <c r="J125" i="11"/>
  <c r="F125" i="11"/>
  <c r="F123" i="11"/>
  <c r="E121" i="11"/>
  <c r="J93" i="11"/>
  <c r="F93" i="11"/>
  <c r="F91" i="11"/>
  <c r="E89" i="11"/>
  <c r="J26" i="11"/>
  <c r="E26" i="11"/>
  <c r="J126" i="11"/>
  <c r="J25" i="11"/>
  <c r="J20" i="11"/>
  <c r="E20" i="11"/>
  <c r="F94" i="11" s="1"/>
  <c r="J19" i="11"/>
  <c r="J14" i="11"/>
  <c r="J123" i="11" s="1"/>
  <c r="E7" i="11"/>
  <c r="E117" i="11" s="1"/>
  <c r="J39" i="10"/>
  <c r="J38" i="10"/>
  <c r="AY106" i="1" s="1"/>
  <c r="J37" i="10"/>
  <c r="AX106" i="1"/>
  <c r="BI310" i="10"/>
  <c r="BH310" i="10"/>
  <c r="BG310" i="10"/>
  <c r="BE310" i="10"/>
  <c r="T310" i="10"/>
  <c r="R310" i="10"/>
  <c r="P310" i="10"/>
  <c r="BI306" i="10"/>
  <c r="BH306" i="10"/>
  <c r="BG306" i="10"/>
  <c r="BE306" i="10"/>
  <c r="T306" i="10"/>
  <c r="R306" i="10"/>
  <c r="P306" i="10"/>
  <c r="BI304" i="10"/>
  <c r="BH304" i="10"/>
  <c r="BG304" i="10"/>
  <c r="BE304" i="10"/>
  <c r="T304" i="10"/>
  <c r="R304" i="10"/>
  <c r="P304" i="10"/>
  <c r="BI302" i="10"/>
  <c r="BH302" i="10"/>
  <c r="BG302" i="10"/>
  <c r="BE302" i="10"/>
  <c r="T302" i="10"/>
  <c r="R302" i="10"/>
  <c r="P302" i="10"/>
  <c r="BI300" i="10"/>
  <c r="BH300" i="10"/>
  <c r="BG300" i="10"/>
  <c r="BE300" i="10"/>
  <c r="T300" i="10"/>
  <c r="R300" i="10"/>
  <c r="P300" i="10"/>
  <c r="BI296" i="10"/>
  <c r="BH296" i="10"/>
  <c r="BG296" i="10"/>
  <c r="BE296" i="10"/>
  <c r="T296" i="10"/>
  <c r="R296" i="10"/>
  <c r="P296" i="10"/>
  <c r="BI294" i="10"/>
  <c r="BH294" i="10"/>
  <c r="BG294" i="10"/>
  <c r="BE294" i="10"/>
  <c r="T294" i="10"/>
  <c r="R294" i="10"/>
  <c r="P294" i="10"/>
  <c r="BI292" i="10"/>
  <c r="BH292" i="10"/>
  <c r="BG292" i="10"/>
  <c r="BE292" i="10"/>
  <c r="T292" i="10"/>
  <c r="R292" i="10"/>
  <c r="P292" i="10"/>
  <c r="BI290" i="10"/>
  <c r="BH290" i="10"/>
  <c r="BG290" i="10"/>
  <c r="BE290" i="10"/>
  <c r="T290" i="10"/>
  <c r="R290" i="10"/>
  <c r="P290" i="10"/>
  <c r="BI288" i="10"/>
  <c r="BH288" i="10"/>
  <c r="BG288" i="10"/>
  <c r="BE288" i="10"/>
  <c r="T288" i="10"/>
  <c r="R288" i="10"/>
  <c r="P288" i="10"/>
  <c r="BI286" i="10"/>
  <c r="BH286" i="10"/>
  <c r="BG286" i="10"/>
  <c r="BE286" i="10"/>
  <c r="T286" i="10"/>
  <c r="R286" i="10"/>
  <c r="P286" i="10"/>
  <c r="BI283" i="10"/>
  <c r="BH283" i="10"/>
  <c r="BG283" i="10"/>
  <c r="BE283" i="10"/>
  <c r="T283" i="10"/>
  <c r="R283" i="10"/>
  <c r="P283" i="10"/>
  <c r="BI281" i="10"/>
  <c r="BH281" i="10"/>
  <c r="BG281" i="10"/>
  <c r="BE281" i="10"/>
  <c r="T281" i="10"/>
  <c r="R281" i="10"/>
  <c r="P281" i="10"/>
  <c r="BI278" i="10"/>
  <c r="BH278" i="10"/>
  <c r="BG278" i="10"/>
  <c r="BE278" i="10"/>
  <c r="T278" i="10"/>
  <c r="R278" i="10"/>
  <c r="P278" i="10"/>
  <c r="BI275" i="10"/>
  <c r="BH275" i="10"/>
  <c r="BG275" i="10"/>
  <c r="BE275" i="10"/>
  <c r="T275" i="10"/>
  <c r="R275" i="10"/>
  <c r="P275" i="10"/>
  <c r="BI274" i="10"/>
  <c r="BH274" i="10"/>
  <c r="BG274" i="10"/>
  <c r="BE274" i="10"/>
  <c r="T274" i="10"/>
  <c r="R274" i="10"/>
  <c r="P274" i="10"/>
  <c r="BI272" i="10"/>
  <c r="BH272" i="10"/>
  <c r="BG272" i="10"/>
  <c r="BE272" i="10"/>
  <c r="T272" i="10"/>
  <c r="R272" i="10"/>
  <c r="P272" i="10"/>
  <c r="BI271" i="10"/>
  <c r="BH271" i="10"/>
  <c r="BG271" i="10"/>
  <c r="BE271" i="10"/>
  <c r="T271" i="10"/>
  <c r="R271" i="10"/>
  <c r="P271" i="10"/>
  <c r="BI268" i="10"/>
  <c r="BH268" i="10"/>
  <c r="BG268" i="10"/>
  <c r="BE268" i="10"/>
  <c r="T268" i="10"/>
  <c r="R268" i="10"/>
  <c r="P268" i="10"/>
  <c r="BI267" i="10"/>
  <c r="BH267" i="10"/>
  <c r="BG267" i="10"/>
  <c r="BE267" i="10"/>
  <c r="T267" i="10"/>
  <c r="R267" i="10"/>
  <c r="P267" i="10"/>
  <c r="BI266" i="10"/>
  <c r="BH266" i="10"/>
  <c r="BG266" i="10"/>
  <c r="BE266" i="10"/>
  <c r="T266" i="10"/>
  <c r="R266" i="10"/>
  <c r="P266" i="10"/>
  <c r="BI264" i="10"/>
  <c r="BH264" i="10"/>
  <c r="BG264" i="10"/>
  <c r="BE264" i="10"/>
  <c r="T264" i="10"/>
  <c r="R264" i="10"/>
  <c r="P264" i="10"/>
  <c r="BI260" i="10"/>
  <c r="BH260" i="10"/>
  <c r="BG260" i="10"/>
  <c r="BE260" i="10"/>
  <c r="T260" i="10"/>
  <c r="R260" i="10"/>
  <c r="P260" i="10"/>
  <c r="BI258" i="10"/>
  <c r="BH258" i="10"/>
  <c r="BG258" i="10"/>
  <c r="BE258" i="10"/>
  <c r="T258" i="10"/>
  <c r="R258" i="10"/>
  <c r="P258" i="10"/>
  <c r="BI255" i="10"/>
  <c r="BH255" i="10"/>
  <c r="BG255" i="10"/>
  <c r="BE255" i="10"/>
  <c r="T255" i="10"/>
  <c r="R255" i="10"/>
  <c r="P255" i="10"/>
  <c r="BI253" i="10"/>
  <c r="BH253" i="10"/>
  <c r="BG253" i="10"/>
  <c r="BE253" i="10"/>
  <c r="T253" i="10"/>
  <c r="R253" i="10"/>
  <c r="P253" i="10"/>
  <c r="BI251" i="10"/>
  <c r="BH251" i="10"/>
  <c r="BG251" i="10"/>
  <c r="BE251" i="10"/>
  <c r="T251" i="10"/>
  <c r="R251" i="10"/>
  <c r="P251" i="10"/>
  <c r="BI249" i="10"/>
  <c r="BH249" i="10"/>
  <c r="BG249" i="10"/>
  <c r="BE249" i="10"/>
  <c r="T249" i="10"/>
  <c r="R249" i="10"/>
  <c r="P249" i="10"/>
  <c r="BI247" i="10"/>
  <c r="BH247" i="10"/>
  <c r="BG247" i="10"/>
  <c r="BE247" i="10"/>
  <c r="T247" i="10"/>
  <c r="R247" i="10"/>
  <c r="P247" i="10"/>
  <c r="BI245" i="10"/>
  <c r="BH245" i="10"/>
  <c r="BG245" i="10"/>
  <c r="BE245" i="10"/>
  <c r="T245" i="10"/>
  <c r="R245" i="10"/>
  <c r="P245" i="10"/>
  <c r="BI243" i="10"/>
  <c r="BH243" i="10"/>
  <c r="BG243" i="10"/>
  <c r="BE243" i="10"/>
  <c r="T243" i="10"/>
  <c r="R243" i="10"/>
  <c r="P243" i="10"/>
  <c r="BI241" i="10"/>
  <c r="BH241" i="10"/>
  <c r="BG241" i="10"/>
  <c r="BE241" i="10"/>
  <c r="T241" i="10"/>
  <c r="R241" i="10"/>
  <c r="P241" i="10"/>
  <c r="BI239" i="10"/>
  <c r="BH239" i="10"/>
  <c r="BG239" i="10"/>
  <c r="BE239" i="10"/>
  <c r="T239" i="10"/>
  <c r="R239" i="10"/>
  <c r="P239" i="10"/>
  <c r="BI237" i="10"/>
  <c r="BH237" i="10"/>
  <c r="BG237" i="10"/>
  <c r="BE237" i="10"/>
  <c r="T237" i="10"/>
  <c r="R237" i="10"/>
  <c r="P237" i="10"/>
  <c r="BI234" i="10"/>
  <c r="BH234" i="10"/>
  <c r="BG234" i="10"/>
  <c r="BE234" i="10"/>
  <c r="T234" i="10"/>
  <c r="R234" i="10"/>
  <c r="P234" i="10"/>
  <c r="BI232" i="10"/>
  <c r="BH232" i="10"/>
  <c r="BG232" i="10"/>
  <c r="BE232" i="10"/>
  <c r="T232" i="10"/>
  <c r="R232" i="10"/>
  <c r="P232" i="10"/>
  <c r="BI229" i="10"/>
  <c r="BH229" i="10"/>
  <c r="BG229" i="10"/>
  <c r="BE229" i="10"/>
  <c r="T229" i="10"/>
  <c r="R229" i="10"/>
  <c r="P229" i="10"/>
  <c r="BI226" i="10"/>
  <c r="BH226" i="10"/>
  <c r="BG226" i="10"/>
  <c r="BE226" i="10"/>
  <c r="T226" i="10"/>
  <c r="R226" i="10"/>
  <c r="P226" i="10"/>
  <c r="BI224" i="10"/>
  <c r="BH224" i="10"/>
  <c r="BG224" i="10"/>
  <c r="BE224" i="10"/>
  <c r="T224" i="10"/>
  <c r="R224" i="10"/>
  <c r="P224" i="10"/>
  <c r="BI222" i="10"/>
  <c r="BH222" i="10"/>
  <c r="BG222" i="10"/>
  <c r="BE222" i="10"/>
  <c r="T222" i="10"/>
  <c r="R222" i="10"/>
  <c r="P222" i="10"/>
  <c r="BI218" i="10"/>
  <c r="BH218" i="10"/>
  <c r="BG218" i="10"/>
  <c r="BE218" i="10"/>
  <c r="T218" i="10"/>
  <c r="R218" i="10"/>
  <c r="P218" i="10"/>
  <c r="BI214" i="10"/>
  <c r="BH214" i="10"/>
  <c r="BG214" i="10"/>
  <c r="BE214" i="10"/>
  <c r="T214" i="10"/>
  <c r="R214" i="10"/>
  <c r="P214" i="10"/>
  <c r="BI212" i="10"/>
  <c r="BH212" i="10"/>
  <c r="BG212" i="10"/>
  <c r="BE212" i="10"/>
  <c r="T212" i="10"/>
  <c r="R212" i="10"/>
  <c r="P212" i="10"/>
  <c r="BI211" i="10"/>
  <c r="BH211" i="10"/>
  <c r="BG211" i="10"/>
  <c r="BE211" i="10"/>
  <c r="T211" i="10"/>
  <c r="R211" i="10"/>
  <c r="P211" i="10"/>
  <c r="BI208" i="10"/>
  <c r="BH208" i="10"/>
  <c r="BG208" i="10"/>
  <c r="BE208" i="10"/>
  <c r="T208" i="10"/>
  <c r="R208" i="10"/>
  <c r="P208" i="10"/>
  <c r="BI205" i="10"/>
  <c r="BH205" i="10"/>
  <c r="BG205" i="10"/>
  <c r="BE205" i="10"/>
  <c r="T205" i="10"/>
  <c r="R205" i="10"/>
  <c r="P205" i="10"/>
  <c r="BI203" i="10"/>
  <c r="BH203" i="10"/>
  <c r="BG203" i="10"/>
  <c r="BE203" i="10"/>
  <c r="T203" i="10"/>
  <c r="R203" i="10"/>
  <c r="P203" i="10"/>
  <c r="BI202" i="10"/>
  <c r="BH202" i="10"/>
  <c r="BG202" i="10"/>
  <c r="BE202" i="10"/>
  <c r="T202" i="10"/>
  <c r="R202" i="10"/>
  <c r="P202" i="10"/>
  <c r="BI201" i="10"/>
  <c r="BH201" i="10"/>
  <c r="BG201" i="10"/>
  <c r="BE201" i="10"/>
  <c r="T201" i="10"/>
  <c r="R201" i="10"/>
  <c r="P201" i="10"/>
  <c r="BI199" i="10"/>
  <c r="BH199" i="10"/>
  <c r="BG199" i="10"/>
  <c r="BE199" i="10"/>
  <c r="T199" i="10"/>
  <c r="R199" i="10"/>
  <c r="P199" i="10"/>
  <c r="BI198" i="10"/>
  <c r="BH198" i="10"/>
  <c r="BG198" i="10"/>
  <c r="BE198" i="10"/>
  <c r="T198" i="10"/>
  <c r="R198" i="10"/>
  <c r="P198" i="10"/>
  <c r="BI196" i="10"/>
  <c r="BH196" i="10"/>
  <c r="BG196" i="10"/>
  <c r="BE196" i="10"/>
  <c r="T196" i="10"/>
  <c r="R196" i="10"/>
  <c r="P196" i="10"/>
  <c r="BI194" i="10"/>
  <c r="BH194" i="10"/>
  <c r="BG194" i="10"/>
  <c r="BE194" i="10"/>
  <c r="T194" i="10"/>
  <c r="R194" i="10"/>
  <c r="P194" i="10"/>
  <c r="BI191" i="10"/>
  <c r="BH191" i="10"/>
  <c r="BG191" i="10"/>
  <c r="BE191" i="10"/>
  <c r="T191" i="10"/>
  <c r="R191" i="10"/>
  <c r="P191" i="10"/>
  <c r="BI190" i="10"/>
  <c r="BH190" i="10"/>
  <c r="BG190" i="10"/>
  <c r="BE190" i="10"/>
  <c r="T190" i="10"/>
  <c r="R190" i="10"/>
  <c r="P190" i="10"/>
  <c r="BI188" i="10"/>
  <c r="BH188" i="10"/>
  <c r="BG188" i="10"/>
  <c r="BE188" i="10"/>
  <c r="T188" i="10"/>
  <c r="R188" i="10"/>
  <c r="P188" i="10"/>
  <c r="BI186" i="10"/>
  <c r="BH186" i="10"/>
  <c r="BG186" i="10"/>
  <c r="BE186" i="10"/>
  <c r="T186" i="10"/>
  <c r="R186" i="10"/>
  <c r="P186" i="10"/>
  <c r="BI184" i="10"/>
  <c r="BH184" i="10"/>
  <c r="BG184" i="10"/>
  <c r="BE184" i="10"/>
  <c r="T184" i="10"/>
  <c r="R184" i="10"/>
  <c r="P184" i="10"/>
  <c r="BI182" i="10"/>
  <c r="BH182" i="10"/>
  <c r="BG182" i="10"/>
  <c r="BE182" i="10"/>
  <c r="T182" i="10"/>
  <c r="R182" i="10"/>
  <c r="P182" i="10"/>
  <c r="BI180" i="10"/>
  <c r="BH180" i="10"/>
  <c r="BG180" i="10"/>
  <c r="BE180" i="10"/>
  <c r="T180" i="10"/>
  <c r="R180" i="10"/>
  <c r="P180" i="10"/>
  <c r="BI178" i="10"/>
  <c r="BH178" i="10"/>
  <c r="BG178" i="10"/>
  <c r="BE178" i="10"/>
  <c r="T178" i="10"/>
  <c r="R178" i="10"/>
  <c r="P178" i="10"/>
  <c r="BI175" i="10"/>
  <c r="BH175" i="10"/>
  <c r="BG175" i="10"/>
  <c r="BE175" i="10"/>
  <c r="T175" i="10"/>
  <c r="R175" i="10"/>
  <c r="P175" i="10"/>
  <c r="BI173" i="10"/>
  <c r="BH173" i="10"/>
  <c r="BG173" i="10"/>
  <c r="BE173" i="10"/>
  <c r="T173" i="10"/>
  <c r="R173" i="10"/>
  <c r="P173" i="10"/>
  <c r="BI169" i="10"/>
  <c r="BH169" i="10"/>
  <c r="BG169" i="10"/>
  <c r="BE169" i="10"/>
  <c r="T169" i="10"/>
  <c r="R169" i="10"/>
  <c r="P169" i="10"/>
  <c r="BI164" i="10"/>
  <c r="BH164" i="10"/>
  <c r="BG164" i="10"/>
  <c r="BE164" i="10"/>
  <c r="T164" i="10"/>
  <c r="R164" i="10"/>
  <c r="P164" i="10"/>
  <c r="BI162" i="10"/>
  <c r="BH162" i="10"/>
  <c r="BG162" i="10"/>
  <c r="BE162" i="10"/>
  <c r="T162" i="10"/>
  <c r="R162" i="10"/>
  <c r="P162" i="10"/>
  <c r="BI161" i="10"/>
  <c r="BH161" i="10"/>
  <c r="BG161" i="10"/>
  <c r="BE161" i="10"/>
  <c r="T161" i="10"/>
  <c r="R161" i="10"/>
  <c r="P161" i="10"/>
  <c r="BI159" i="10"/>
  <c r="BH159" i="10"/>
  <c r="BG159" i="10"/>
  <c r="BE159" i="10"/>
  <c r="T159" i="10"/>
  <c r="R159" i="10"/>
  <c r="P159" i="10"/>
  <c r="BI152" i="10"/>
  <c r="BH152" i="10"/>
  <c r="BG152" i="10"/>
  <c r="BE152" i="10"/>
  <c r="T152" i="10"/>
  <c r="R152" i="10"/>
  <c r="P152" i="10"/>
  <c r="BI148" i="10"/>
  <c r="BH148" i="10"/>
  <c r="BG148" i="10"/>
  <c r="BE148" i="10"/>
  <c r="T148" i="10"/>
  <c r="R148" i="10"/>
  <c r="P148" i="10"/>
  <c r="BI147" i="10"/>
  <c r="BH147" i="10"/>
  <c r="BG147" i="10"/>
  <c r="BE147" i="10"/>
  <c r="T147" i="10"/>
  <c r="R147" i="10"/>
  <c r="P147" i="10"/>
  <c r="BI144" i="10"/>
  <c r="BH144" i="10"/>
  <c r="BG144" i="10"/>
  <c r="BE144" i="10"/>
  <c r="T144" i="10"/>
  <c r="R144" i="10"/>
  <c r="P144" i="10"/>
  <c r="BI143" i="10"/>
  <c r="BH143" i="10"/>
  <c r="BG143" i="10"/>
  <c r="BE143" i="10"/>
  <c r="T143" i="10"/>
  <c r="R143" i="10"/>
  <c r="P143" i="10"/>
  <c r="BI140" i="10"/>
  <c r="BH140" i="10"/>
  <c r="BG140" i="10"/>
  <c r="BE140" i="10"/>
  <c r="T140" i="10"/>
  <c r="R140" i="10"/>
  <c r="P140" i="10"/>
  <c r="BI137" i="10"/>
  <c r="BH137" i="10"/>
  <c r="BG137" i="10"/>
  <c r="BE137" i="10"/>
  <c r="T137" i="10"/>
  <c r="R137" i="10"/>
  <c r="P137" i="10"/>
  <c r="J130" i="10"/>
  <c r="F130" i="10"/>
  <c r="F128" i="10"/>
  <c r="E126" i="10"/>
  <c r="J93" i="10"/>
  <c r="F93" i="10"/>
  <c r="F91" i="10"/>
  <c r="E89" i="10"/>
  <c r="J26" i="10"/>
  <c r="E26" i="10"/>
  <c r="J131" i="10"/>
  <c r="J25" i="10"/>
  <c r="J20" i="10"/>
  <c r="E20" i="10"/>
  <c r="F131" i="10"/>
  <c r="J19" i="10"/>
  <c r="J14" i="10"/>
  <c r="J91" i="10" s="1"/>
  <c r="E7" i="10"/>
  <c r="E85" i="10" s="1"/>
  <c r="J39" i="9"/>
  <c r="J38" i="9"/>
  <c r="AY105" i="1"/>
  <c r="J37" i="9"/>
  <c r="AX105" i="1" s="1"/>
  <c r="BI223" i="9"/>
  <c r="BH223" i="9"/>
  <c r="BG223" i="9"/>
  <c r="BE223" i="9"/>
  <c r="T223" i="9"/>
  <c r="T222" i="9"/>
  <c r="R223" i="9"/>
  <c r="R222" i="9" s="1"/>
  <c r="P223" i="9"/>
  <c r="P222" i="9"/>
  <c r="BI221" i="9"/>
  <c r="BH221" i="9"/>
  <c r="BG221" i="9"/>
  <c r="BE221" i="9"/>
  <c r="T221" i="9"/>
  <c r="R221" i="9"/>
  <c r="P221" i="9"/>
  <c r="BI217" i="9"/>
  <c r="BH217" i="9"/>
  <c r="BG217" i="9"/>
  <c r="BE217" i="9"/>
  <c r="T217" i="9"/>
  <c r="R217" i="9"/>
  <c r="P217" i="9"/>
  <c r="BI215" i="9"/>
  <c r="BH215" i="9"/>
  <c r="BG215" i="9"/>
  <c r="BE215" i="9"/>
  <c r="T215" i="9"/>
  <c r="R215" i="9"/>
  <c r="P215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R209" i="9"/>
  <c r="P209" i="9"/>
  <c r="BI206" i="9"/>
  <c r="BH206" i="9"/>
  <c r="BG206" i="9"/>
  <c r="BE206" i="9"/>
  <c r="T206" i="9"/>
  <c r="T205" i="9" s="1"/>
  <c r="R206" i="9"/>
  <c r="R205" i="9" s="1"/>
  <c r="P206" i="9"/>
  <c r="P205" i="9"/>
  <c r="BI204" i="9"/>
  <c r="BH204" i="9"/>
  <c r="BG204" i="9"/>
  <c r="BE204" i="9"/>
  <c r="T204" i="9"/>
  <c r="R204" i="9"/>
  <c r="P204" i="9"/>
  <c r="BI199" i="9"/>
  <c r="BH199" i="9"/>
  <c r="BG199" i="9"/>
  <c r="BE199" i="9"/>
  <c r="T199" i="9"/>
  <c r="R199" i="9"/>
  <c r="P199" i="9"/>
  <c r="BI197" i="9"/>
  <c r="BH197" i="9"/>
  <c r="BG197" i="9"/>
  <c r="BE197" i="9"/>
  <c r="T197" i="9"/>
  <c r="R197" i="9"/>
  <c r="P197" i="9"/>
  <c r="BI195" i="9"/>
  <c r="BH195" i="9"/>
  <c r="BG195" i="9"/>
  <c r="BE195" i="9"/>
  <c r="T195" i="9"/>
  <c r="R195" i="9"/>
  <c r="P195" i="9"/>
  <c r="BI193" i="9"/>
  <c r="BH193" i="9"/>
  <c r="BG193" i="9"/>
  <c r="BE193" i="9"/>
  <c r="T193" i="9"/>
  <c r="R193" i="9"/>
  <c r="P193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3" i="9"/>
  <c r="BH183" i="9"/>
  <c r="BG183" i="9"/>
  <c r="BE183" i="9"/>
  <c r="T183" i="9"/>
  <c r="R183" i="9"/>
  <c r="P183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6" i="9"/>
  <c r="BH176" i="9"/>
  <c r="BG176" i="9"/>
  <c r="BE176" i="9"/>
  <c r="T176" i="9"/>
  <c r="T175" i="9" s="1"/>
  <c r="R176" i="9"/>
  <c r="R175" i="9"/>
  <c r="P176" i="9"/>
  <c r="P175" i="9"/>
  <c r="BI173" i="9"/>
  <c r="BH173" i="9"/>
  <c r="BG173" i="9"/>
  <c r="BE173" i="9"/>
  <c r="T173" i="9"/>
  <c r="T172" i="9"/>
  <c r="R173" i="9"/>
  <c r="R172" i="9"/>
  <c r="P173" i="9"/>
  <c r="P172" i="9"/>
  <c r="BI170" i="9"/>
  <c r="BH170" i="9"/>
  <c r="BG170" i="9"/>
  <c r="BE170" i="9"/>
  <c r="T170" i="9"/>
  <c r="R170" i="9"/>
  <c r="P170" i="9"/>
  <c r="BI167" i="9"/>
  <c r="BH167" i="9"/>
  <c r="BG167" i="9"/>
  <c r="BE167" i="9"/>
  <c r="T167" i="9"/>
  <c r="R167" i="9"/>
  <c r="P167" i="9"/>
  <c r="BI164" i="9"/>
  <c r="BH164" i="9"/>
  <c r="BG164" i="9"/>
  <c r="BE164" i="9"/>
  <c r="T164" i="9"/>
  <c r="R164" i="9"/>
  <c r="P164" i="9"/>
  <c r="BI163" i="9"/>
  <c r="BH163" i="9"/>
  <c r="BG163" i="9"/>
  <c r="BE163" i="9"/>
  <c r="T163" i="9"/>
  <c r="R163" i="9"/>
  <c r="P163" i="9"/>
  <c r="BI161" i="9"/>
  <c r="BH161" i="9"/>
  <c r="BG161" i="9"/>
  <c r="BE161" i="9"/>
  <c r="T161" i="9"/>
  <c r="R161" i="9"/>
  <c r="P161" i="9"/>
  <c r="BI159" i="9"/>
  <c r="BH159" i="9"/>
  <c r="BG159" i="9"/>
  <c r="BE159" i="9"/>
  <c r="T159" i="9"/>
  <c r="R159" i="9"/>
  <c r="P159" i="9"/>
  <c r="BI155" i="9"/>
  <c r="BH155" i="9"/>
  <c r="BG155" i="9"/>
  <c r="BE155" i="9"/>
  <c r="T155" i="9"/>
  <c r="R155" i="9"/>
  <c r="P155" i="9"/>
  <c r="BI153" i="9"/>
  <c r="BH153" i="9"/>
  <c r="BG153" i="9"/>
  <c r="BE153" i="9"/>
  <c r="T153" i="9"/>
  <c r="R153" i="9"/>
  <c r="P153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7" i="9"/>
  <c r="BH147" i="9"/>
  <c r="BG147" i="9"/>
  <c r="BE147" i="9"/>
  <c r="T147" i="9"/>
  <c r="R147" i="9"/>
  <c r="P147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1" i="9"/>
  <c r="BH141" i="9"/>
  <c r="BG141" i="9"/>
  <c r="BE141" i="9"/>
  <c r="T141" i="9"/>
  <c r="R141" i="9"/>
  <c r="P141" i="9"/>
  <c r="BI139" i="9"/>
  <c r="BH139" i="9"/>
  <c r="BG139" i="9"/>
  <c r="BE139" i="9"/>
  <c r="T139" i="9"/>
  <c r="R139" i="9"/>
  <c r="P139" i="9"/>
  <c r="BI136" i="9"/>
  <c r="BH136" i="9"/>
  <c r="BG136" i="9"/>
  <c r="BE136" i="9"/>
  <c r="T136" i="9"/>
  <c r="R136" i="9"/>
  <c r="P136" i="9"/>
  <c r="J129" i="9"/>
  <c r="F129" i="9"/>
  <c r="F127" i="9"/>
  <c r="E125" i="9"/>
  <c r="J93" i="9"/>
  <c r="F93" i="9"/>
  <c r="F91" i="9"/>
  <c r="E89" i="9"/>
  <c r="J26" i="9"/>
  <c r="E26" i="9"/>
  <c r="J130" i="9" s="1"/>
  <c r="J25" i="9"/>
  <c r="J20" i="9"/>
  <c r="E20" i="9"/>
  <c r="F94" i="9" s="1"/>
  <c r="J19" i="9"/>
  <c r="J14" i="9"/>
  <c r="J127" i="9" s="1"/>
  <c r="E7" i="9"/>
  <c r="E121" i="9"/>
  <c r="J39" i="8"/>
  <c r="J38" i="8"/>
  <c r="AY104" i="1" s="1"/>
  <c r="J37" i="8"/>
  <c r="AX104" i="1"/>
  <c r="BI353" i="8"/>
  <c r="BH353" i="8"/>
  <c r="BG353" i="8"/>
  <c r="BE353" i="8"/>
  <c r="T353" i="8"/>
  <c r="R353" i="8"/>
  <c r="P353" i="8"/>
  <c r="BI351" i="8"/>
  <c r="BH351" i="8"/>
  <c r="BG351" i="8"/>
  <c r="BE351" i="8"/>
  <c r="T351" i="8"/>
  <c r="R351" i="8"/>
  <c r="P351" i="8"/>
  <c r="BI349" i="8"/>
  <c r="BH349" i="8"/>
  <c r="BG349" i="8"/>
  <c r="BE349" i="8"/>
  <c r="T349" i="8"/>
  <c r="R349" i="8"/>
  <c r="P349" i="8"/>
  <c r="BI341" i="8"/>
  <c r="BH341" i="8"/>
  <c r="BG341" i="8"/>
  <c r="BE341" i="8"/>
  <c r="T341" i="8"/>
  <c r="T332" i="8"/>
  <c r="R341" i="8"/>
  <c r="P341" i="8"/>
  <c r="P332" i="8"/>
  <c r="BI333" i="8"/>
  <c r="BH333" i="8"/>
  <c r="BG333" i="8"/>
  <c r="BE333" i="8"/>
  <c r="T333" i="8"/>
  <c r="R333" i="8"/>
  <c r="R332" i="8" s="1"/>
  <c r="P333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6" i="8"/>
  <c r="BH326" i="8"/>
  <c r="BG326" i="8"/>
  <c r="BE326" i="8"/>
  <c r="T326" i="8"/>
  <c r="R326" i="8"/>
  <c r="P326" i="8"/>
  <c r="BI322" i="8"/>
  <c r="BH322" i="8"/>
  <c r="BG322" i="8"/>
  <c r="BE322" i="8"/>
  <c r="T322" i="8"/>
  <c r="R322" i="8"/>
  <c r="P322" i="8"/>
  <c r="BI320" i="8"/>
  <c r="BH320" i="8"/>
  <c r="BG320" i="8"/>
  <c r="BE320" i="8"/>
  <c r="T320" i="8"/>
  <c r="R320" i="8"/>
  <c r="P320" i="8"/>
  <c r="BI316" i="8"/>
  <c r="BH316" i="8"/>
  <c r="BG316" i="8"/>
  <c r="BE316" i="8"/>
  <c r="T316" i="8"/>
  <c r="R316" i="8"/>
  <c r="P316" i="8"/>
  <c r="BI314" i="8"/>
  <c r="BH314" i="8"/>
  <c r="BG314" i="8"/>
  <c r="BE314" i="8"/>
  <c r="T314" i="8"/>
  <c r="R314" i="8"/>
  <c r="P314" i="8"/>
  <c r="BI312" i="8"/>
  <c r="BH312" i="8"/>
  <c r="BG312" i="8"/>
  <c r="BE312" i="8"/>
  <c r="T312" i="8"/>
  <c r="R312" i="8"/>
  <c r="P312" i="8"/>
  <c r="BI310" i="8"/>
  <c r="BH310" i="8"/>
  <c r="BG310" i="8"/>
  <c r="BE310" i="8"/>
  <c r="T310" i="8"/>
  <c r="R310" i="8"/>
  <c r="P310" i="8"/>
  <c r="BI308" i="8"/>
  <c r="BH308" i="8"/>
  <c r="BG308" i="8"/>
  <c r="BE308" i="8"/>
  <c r="T308" i="8"/>
  <c r="R308" i="8"/>
  <c r="P308" i="8"/>
  <c r="BI306" i="8"/>
  <c r="BH306" i="8"/>
  <c r="BG306" i="8"/>
  <c r="BE306" i="8"/>
  <c r="T306" i="8"/>
  <c r="R306" i="8"/>
  <c r="P306" i="8"/>
  <c r="BI304" i="8"/>
  <c r="BH304" i="8"/>
  <c r="BG304" i="8"/>
  <c r="BE304" i="8"/>
  <c r="T304" i="8"/>
  <c r="R304" i="8"/>
  <c r="P304" i="8"/>
  <c r="BI302" i="8"/>
  <c r="BH302" i="8"/>
  <c r="BG302" i="8"/>
  <c r="BE302" i="8"/>
  <c r="T302" i="8"/>
  <c r="R302" i="8"/>
  <c r="P302" i="8"/>
  <c r="BI300" i="8"/>
  <c r="BH300" i="8"/>
  <c r="BG300" i="8"/>
  <c r="BE300" i="8"/>
  <c r="T300" i="8"/>
  <c r="R300" i="8"/>
  <c r="P300" i="8"/>
  <c r="BI297" i="8"/>
  <c r="BH297" i="8"/>
  <c r="BG297" i="8"/>
  <c r="BE297" i="8"/>
  <c r="T297" i="8"/>
  <c r="R297" i="8"/>
  <c r="P297" i="8"/>
  <c r="BI296" i="8"/>
  <c r="BH296" i="8"/>
  <c r="BG296" i="8"/>
  <c r="BE296" i="8"/>
  <c r="T296" i="8"/>
  <c r="R296" i="8"/>
  <c r="P296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1" i="8"/>
  <c r="BH291" i="8"/>
  <c r="BG291" i="8"/>
  <c r="BE291" i="8"/>
  <c r="T291" i="8"/>
  <c r="R291" i="8"/>
  <c r="P291" i="8"/>
  <c r="BI284" i="8"/>
  <c r="BH284" i="8"/>
  <c r="BG284" i="8"/>
  <c r="BE284" i="8"/>
  <c r="T284" i="8"/>
  <c r="R284" i="8"/>
  <c r="P284" i="8"/>
  <c r="BI282" i="8"/>
  <c r="BH282" i="8"/>
  <c r="BG282" i="8"/>
  <c r="BE282" i="8"/>
  <c r="T282" i="8"/>
  <c r="R282" i="8"/>
  <c r="P282" i="8"/>
  <c r="BI280" i="8"/>
  <c r="BH280" i="8"/>
  <c r="BG280" i="8"/>
  <c r="BE280" i="8"/>
  <c r="T280" i="8"/>
  <c r="R280" i="8"/>
  <c r="P280" i="8"/>
  <c r="BI278" i="8"/>
  <c r="BH278" i="8"/>
  <c r="BG278" i="8"/>
  <c r="BE278" i="8"/>
  <c r="T278" i="8"/>
  <c r="R278" i="8"/>
  <c r="P278" i="8"/>
  <c r="BI276" i="8"/>
  <c r="BH276" i="8"/>
  <c r="BG276" i="8"/>
  <c r="BE276" i="8"/>
  <c r="T276" i="8"/>
  <c r="R276" i="8"/>
  <c r="P276" i="8"/>
  <c r="BI274" i="8"/>
  <c r="BH274" i="8"/>
  <c r="BG274" i="8"/>
  <c r="BE274" i="8"/>
  <c r="T274" i="8"/>
  <c r="R274" i="8"/>
  <c r="P274" i="8"/>
  <c r="BI269" i="8"/>
  <c r="BH269" i="8"/>
  <c r="BG269" i="8"/>
  <c r="BE269" i="8"/>
  <c r="T269" i="8"/>
  <c r="R269" i="8"/>
  <c r="P269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4" i="8"/>
  <c r="BH254" i="8"/>
  <c r="BG254" i="8"/>
  <c r="BE254" i="8"/>
  <c r="T254" i="8"/>
  <c r="R254" i="8"/>
  <c r="P254" i="8"/>
  <c r="BI250" i="8"/>
  <c r="BH250" i="8"/>
  <c r="BG250" i="8"/>
  <c r="BE250" i="8"/>
  <c r="T250" i="8"/>
  <c r="R250" i="8"/>
  <c r="P250" i="8"/>
  <c r="BI246" i="8"/>
  <c r="BH246" i="8"/>
  <c r="BG246" i="8"/>
  <c r="BE246" i="8"/>
  <c r="T246" i="8"/>
  <c r="R246" i="8"/>
  <c r="P246" i="8"/>
  <c r="BI244" i="8"/>
  <c r="BH244" i="8"/>
  <c r="BG244" i="8"/>
  <c r="BE244" i="8"/>
  <c r="T244" i="8"/>
  <c r="R244" i="8"/>
  <c r="P244" i="8"/>
  <c r="BI242" i="8"/>
  <c r="BH242" i="8"/>
  <c r="BG242" i="8"/>
  <c r="BE242" i="8"/>
  <c r="T242" i="8"/>
  <c r="R242" i="8"/>
  <c r="P242" i="8"/>
  <c r="BI239" i="8"/>
  <c r="BH239" i="8"/>
  <c r="BG239" i="8"/>
  <c r="BE239" i="8"/>
  <c r="T239" i="8"/>
  <c r="R239" i="8"/>
  <c r="P239" i="8"/>
  <c r="BI237" i="8"/>
  <c r="BH237" i="8"/>
  <c r="BG237" i="8"/>
  <c r="BE237" i="8"/>
  <c r="T237" i="8"/>
  <c r="R237" i="8"/>
  <c r="P237" i="8"/>
  <c r="BI234" i="8"/>
  <c r="BH234" i="8"/>
  <c r="BG234" i="8"/>
  <c r="BE234" i="8"/>
  <c r="T234" i="8"/>
  <c r="R234" i="8"/>
  <c r="P234" i="8"/>
  <c r="BI231" i="8"/>
  <c r="BH231" i="8"/>
  <c r="BG231" i="8"/>
  <c r="BE231" i="8"/>
  <c r="T231" i="8"/>
  <c r="R231" i="8"/>
  <c r="P231" i="8"/>
  <c r="BI229" i="8"/>
  <c r="BH229" i="8"/>
  <c r="BG229" i="8"/>
  <c r="BE229" i="8"/>
  <c r="T229" i="8"/>
  <c r="R229" i="8"/>
  <c r="P229" i="8"/>
  <c r="BI227" i="8"/>
  <c r="BH227" i="8"/>
  <c r="BG227" i="8"/>
  <c r="BE227" i="8"/>
  <c r="T227" i="8"/>
  <c r="R227" i="8"/>
  <c r="P227" i="8"/>
  <c r="BI225" i="8"/>
  <c r="BH225" i="8"/>
  <c r="BG225" i="8"/>
  <c r="BE225" i="8"/>
  <c r="T225" i="8"/>
  <c r="R225" i="8"/>
  <c r="P225" i="8"/>
  <c r="BI218" i="8"/>
  <c r="BH218" i="8"/>
  <c r="BG218" i="8"/>
  <c r="BE218" i="8"/>
  <c r="T218" i="8"/>
  <c r="R218" i="8"/>
  <c r="P218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2" i="8"/>
  <c r="BH212" i="8"/>
  <c r="BG212" i="8"/>
  <c r="BE212" i="8"/>
  <c r="T212" i="8"/>
  <c r="R212" i="8"/>
  <c r="P212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1" i="8"/>
  <c r="BH201" i="8"/>
  <c r="BG201" i="8"/>
  <c r="BE201" i="8"/>
  <c r="T201" i="8"/>
  <c r="R201" i="8"/>
  <c r="P201" i="8"/>
  <c r="BI197" i="8"/>
  <c r="BH197" i="8"/>
  <c r="BG197" i="8"/>
  <c r="BE197" i="8"/>
  <c r="T197" i="8"/>
  <c r="R197" i="8"/>
  <c r="P197" i="8"/>
  <c r="BI195" i="8"/>
  <c r="BH195" i="8"/>
  <c r="BG195" i="8"/>
  <c r="BE195" i="8"/>
  <c r="T195" i="8"/>
  <c r="R195" i="8"/>
  <c r="P195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7" i="8"/>
  <c r="BH187" i="8"/>
  <c r="BG187" i="8"/>
  <c r="BE187" i="8"/>
  <c r="T187" i="8"/>
  <c r="R187" i="8"/>
  <c r="P187" i="8"/>
  <c r="BI181" i="8"/>
  <c r="BH181" i="8"/>
  <c r="BG181" i="8"/>
  <c r="BE181" i="8"/>
  <c r="T181" i="8"/>
  <c r="R181" i="8"/>
  <c r="P181" i="8"/>
  <c r="BI179" i="8"/>
  <c r="BH179" i="8"/>
  <c r="BG179" i="8"/>
  <c r="BE179" i="8"/>
  <c r="T179" i="8"/>
  <c r="R179" i="8"/>
  <c r="P179" i="8"/>
  <c r="BI177" i="8"/>
  <c r="BH177" i="8"/>
  <c r="BG177" i="8"/>
  <c r="BE177" i="8"/>
  <c r="T177" i="8"/>
  <c r="R177" i="8"/>
  <c r="P177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67" i="8"/>
  <c r="BH167" i="8"/>
  <c r="BG167" i="8"/>
  <c r="BE167" i="8"/>
  <c r="T167" i="8"/>
  <c r="R167" i="8"/>
  <c r="P167" i="8"/>
  <c r="BI165" i="8"/>
  <c r="BH165" i="8"/>
  <c r="BG165" i="8"/>
  <c r="BE165" i="8"/>
  <c r="T165" i="8"/>
  <c r="R165" i="8"/>
  <c r="P165" i="8"/>
  <c r="BI159" i="8"/>
  <c r="BH159" i="8"/>
  <c r="BG159" i="8"/>
  <c r="BE159" i="8"/>
  <c r="T159" i="8"/>
  <c r="R159" i="8"/>
  <c r="P159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48" i="8"/>
  <c r="BH148" i="8"/>
  <c r="BG148" i="8"/>
  <c r="BE148" i="8"/>
  <c r="T148" i="8"/>
  <c r="R148" i="8"/>
  <c r="P148" i="8"/>
  <c r="BI147" i="8"/>
  <c r="BH147" i="8"/>
  <c r="BG147" i="8"/>
  <c r="BE147" i="8"/>
  <c r="T147" i="8"/>
  <c r="R147" i="8"/>
  <c r="P147" i="8"/>
  <c r="BI143" i="8"/>
  <c r="BH143" i="8"/>
  <c r="BG143" i="8"/>
  <c r="BE143" i="8"/>
  <c r="T143" i="8"/>
  <c r="R143" i="8"/>
  <c r="P143" i="8"/>
  <c r="BI141" i="8"/>
  <c r="BH141" i="8"/>
  <c r="BG141" i="8"/>
  <c r="BE141" i="8"/>
  <c r="T141" i="8"/>
  <c r="R141" i="8"/>
  <c r="P141" i="8"/>
  <c r="BI139" i="8"/>
  <c r="BH139" i="8"/>
  <c r="BG139" i="8"/>
  <c r="BE139" i="8"/>
  <c r="T139" i="8"/>
  <c r="R139" i="8"/>
  <c r="P139" i="8"/>
  <c r="J132" i="8"/>
  <c r="F132" i="8"/>
  <c r="F130" i="8"/>
  <c r="E128" i="8"/>
  <c r="J93" i="8"/>
  <c r="F93" i="8"/>
  <c r="F91" i="8"/>
  <c r="E89" i="8"/>
  <c r="J26" i="8"/>
  <c r="E26" i="8"/>
  <c r="J133" i="8" s="1"/>
  <c r="J25" i="8"/>
  <c r="J20" i="8"/>
  <c r="E20" i="8"/>
  <c r="F133" i="8"/>
  <c r="J19" i="8"/>
  <c r="J14" i="8"/>
  <c r="J130" i="8" s="1"/>
  <c r="E7" i="8"/>
  <c r="E124" i="8"/>
  <c r="J39" i="7"/>
  <c r="J38" i="7"/>
  <c r="AY103" i="1"/>
  <c r="J37" i="7"/>
  <c r="AX103" i="1" s="1"/>
  <c r="BI329" i="7"/>
  <c r="BH329" i="7"/>
  <c r="BG329" i="7"/>
  <c r="BE329" i="7"/>
  <c r="T329" i="7"/>
  <c r="R329" i="7"/>
  <c r="P329" i="7"/>
  <c r="BI327" i="7"/>
  <c r="BH327" i="7"/>
  <c r="BG327" i="7"/>
  <c r="BE327" i="7"/>
  <c r="T327" i="7"/>
  <c r="R327" i="7"/>
  <c r="P327" i="7"/>
  <c r="BI325" i="7"/>
  <c r="BH325" i="7"/>
  <c r="BG325" i="7"/>
  <c r="BE325" i="7"/>
  <c r="T325" i="7"/>
  <c r="R325" i="7"/>
  <c r="P325" i="7"/>
  <c r="BI317" i="7"/>
  <c r="BH317" i="7"/>
  <c r="BG317" i="7"/>
  <c r="BE317" i="7"/>
  <c r="T317" i="7"/>
  <c r="R317" i="7"/>
  <c r="P317" i="7"/>
  <c r="BI309" i="7"/>
  <c r="BH309" i="7"/>
  <c r="BG309" i="7"/>
  <c r="BE309" i="7"/>
  <c r="T309" i="7"/>
  <c r="T308" i="7" s="1"/>
  <c r="R309" i="7"/>
  <c r="R308" i="7" s="1"/>
  <c r="P309" i="7"/>
  <c r="P308" i="7" s="1"/>
  <c r="BI307" i="7"/>
  <c r="BH307" i="7"/>
  <c r="BG307" i="7"/>
  <c r="BE307" i="7"/>
  <c r="T307" i="7"/>
  <c r="R307" i="7"/>
  <c r="P307" i="7"/>
  <c r="BI306" i="7"/>
  <c r="BH306" i="7"/>
  <c r="BG306" i="7"/>
  <c r="BE306" i="7"/>
  <c r="T306" i="7"/>
  <c r="R306" i="7"/>
  <c r="P306" i="7"/>
  <c r="BI304" i="7"/>
  <c r="BH304" i="7"/>
  <c r="BG304" i="7"/>
  <c r="BE304" i="7"/>
  <c r="T304" i="7"/>
  <c r="R304" i="7"/>
  <c r="P304" i="7"/>
  <c r="BI300" i="7"/>
  <c r="BH300" i="7"/>
  <c r="BG300" i="7"/>
  <c r="BE300" i="7"/>
  <c r="T300" i="7"/>
  <c r="R300" i="7"/>
  <c r="P300" i="7"/>
  <c r="BI298" i="7"/>
  <c r="BH298" i="7"/>
  <c r="BG298" i="7"/>
  <c r="BE298" i="7"/>
  <c r="T298" i="7"/>
  <c r="R298" i="7"/>
  <c r="P298" i="7"/>
  <c r="BI294" i="7"/>
  <c r="BH294" i="7"/>
  <c r="BG294" i="7"/>
  <c r="BE294" i="7"/>
  <c r="T294" i="7"/>
  <c r="R294" i="7"/>
  <c r="P294" i="7"/>
  <c r="BI292" i="7"/>
  <c r="BH292" i="7"/>
  <c r="BG292" i="7"/>
  <c r="BE292" i="7"/>
  <c r="T292" i="7"/>
  <c r="R292" i="7"/>
  <c r="P292" i="7"/>
  <c r="BI290" i="7"/>
  <c r="BH290" i="7"/>
  <c r="BG290" i="7"/>
  <c r="BE290" i="7"/>
  <c r="T290" i="7"/>
  <c r="R290" i="7"/>
  <c r="P290" i="7"/>
  <c r="BI288" i="7"/>
  <c r="BH288" i="7"/>
  <c r="BG288" i="7"/>
  <c r="BE288" i="7"/>
  <c r="T288" i="7"/>
  <c r="R288" i="7"/>
  <c r="P288" i="7"/>
  <c r="BI285" i="7"/>
  <c r="BH285" i="7"/>
  <c r="BG285" i="7"/>
  <c r="BE285" i="7"/>
  <c r="T285" i="7"/>
  <c r="R285" i="7"/>
  <c r="P285" i="7"/>
  <c r="BI284" i="7"/>
  <c r="BH284" i="7"/>
  <c r="BG284" i="7"/>
  <c r="BE284" i="7"/>
  <c r="T284" i="7"/>
  <c r="R284" i="7"/>
  <c r="P284" i="7"/>
  <c r="BI282" i="7"/>
  <c r="BH282" i="7"/>
  <c r="BG282" i="7"/>
  <c r="BE282" i="7"/>
  <c r="T282" i="7"/>
  <c r="R282" i="7"/>
  <c r="P282" i="7"/>
  <c r="BI281" i="7"/>
  <c r="BH281" i="7"/>
  <c r="BG281" i="7"/>
  <c r="BE281" i="7"/>
  <c r="T281" i="7"/>
  <c r="R281" i="7"/>
  <c r="P281" i="7"/>
  <c r="BI279" i="7"/>
  <c r="BH279" i="7"/>
  <c r="BG279" i="7"/>
  <c r="BE279" i="7"/>
  <c r="T279" i="7"/>
  <c r="R279" i="7"/>
  <c r="P279" i="7"/>
  <c r="BI272" i="7"/>
  <c r="BH272" i="7"/>
  <c r="BG272" i="7"/>
  <c r="BE272" i="7"/>
  <c r="T272" i="7"/>
  <c r="R272" i="7"/>
  <c r="P272" i="7"/>
  <c r="BI270" i="7"/>
  <c r="BH270" i="7"/>
  <c r="BG270" i="7"/>
  <c r="BE270" i="7"/>
  <c r="T270" i="7"/>
  <c r="R270" i="7"/>
  <c r="P270" i="7"/>
  <c r="BI268" i="7"/>
  <c r="BH268" i="7"/>
  <c r="BG268" i="7"/>
  <c r="BE268" i="7"/>
  <c r="T268" i="7"/>
  <c r="R268" i="7"/>
  <c r="P268" i="7"/>
  <c r="BI266" i="7"/>
  <c r="BH266" i="7"/>
  <c r="BG266" i="7"/>
  <c r="BE266" i="7"/>
  <c r="T266" i="7"/>
  <c r="R266" i="7"/>
  <c r="P266" i="7"/>
  <c r="BI264" i="7"/>
  <c r="BH264" i="7"/>
  <c r="BG264" i="7"/>
  <c r="BE264" i="7"/>
  <c r="T264" i="7"/>
  <c r="R264" i="7"/>
  <c r="P264" i="7"/>
  <c r="BI262" i="7"/>
  <c r="BH262" i="7"/>
  <c r="BG262" i="7"/>
  <c r="BE262" i="7"/>
  <c r="T262" i="7"/>
  <c r="R262" i="7"/>
  <c r="P262" i="7"/>
  <c r="BI259" i="7"/>
  <c r="BH259" i="7"/>
  <c r="BG259" i="7"/>
  <c r="BE259" i="7"/>
  <c r="T259" i="7"/>
  <c r="R259" i="7"/>
  <c r="P259" i="7"/>
  <c r="BI258" i="7"/>
  <c r="BH258" i="7"/>
  <c r="BG258" i="7"/>
  <c r="BE258" i="7"/>
  <c r="T258" i="7"/>
  <c r="R258" i="7"/>
  <c r="P258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0" i="7"/>
  <c r="BH250" i="7"/>
  <c r="BG250" i="7"/>
  <c r="BE250" i="7"/>
  <c r="T250" i="7"/>
  <c r="R250" i="7"/>
  <c r="P250" i="7"/>
  <c r="BI248" i="7"/>
  <c r="BH248" i="7"/>
  <c r="BG248" i="7"/>
  <c r="BE248" i="7"/>
  <c r="T248" i="7"/>
  <c r="R248" i="7"/>
  <c r="P248" i="7"/>
  <c r="BI245" i="7"/>
  <c r="BH245" i="7"/>
  <c r="BG245" i="7"/>
  <c r="BE245" i="7"/>
  <c r="T245" i="7"/>
  <c r="R245" i="7"/>
  <c r="P245" i="7"/>
  <c r="BI241" i="7"/>
  <c r="BH241" i="7"/>
  <c r="BG241" i="7"/>
  <c r="BE241" i="7"/>
  <c r="T241" i="7"/>
  <c r="R241" i="7"/>
  <c r="P241" i="7"/>
  <c r="BI236" i="7"/>
  <c r="BH236" i="7"/>
  <c r="BG236" i="7"/>
  <c r="BE236" i="7"/>
  <c r="T236" i="7"/>
  <c r="R236" i="7"/>
  <c r="P236" i="7"/>
  <c r="BI234" i="7"/>
  <c r="BH234" i="7"/>
  <c r="BG234" i="7"/>
  <c r="BE234" i="7"/>
  <c r="T234" i="7"/>
  <c r="R234" i="7"/>
  <c r="P234" i="7"/>
  <c r="BI232" i="7"/>
  <c r="BH232" i="7"/>
  <c r="BG232" i="7"/>
  <c r="BE232" i="7"/>
  <c r="T232" i="7"/>
  <c r="R232" i="7"/>
  <c r="P232" i="7"/>
  <c r="BI230" i="7"/>
  <c r="BH230" i="7"/>
  <c r="BG230" i="7"/>
  <c r="BE230" i="7"/>
  <c r="T230" i="7"/>
  <c r="R230" i="7"/>
  <c r="P230" i="7"/>
  <c r="BI227" i="7"/>
  <c r="BH227" i="7"/>
  <c r="BG227" i="7"/>
  <c r="BE227" i="7"/>
  <c r="T227" i="7"/>
  <c r="R227" i="7"/>
  <c r="P227" i="7"/>
  <c r="BI225" i="7"/>
  <c r="BH225" i="7"/>
  <c r="BG225" i="7"/>
  <c r="BE225" i="7"/>
  <c r="T225" i="7"/>
  <c r="R225" i="7"/>
  <c r="P225" i="7"/>
  <c r="BI222" i="7"/>
  <c r="BH222" i="7"/>
  <c r="BG222" i="7"/>
  <c r="BE222" i="7"/>
  <c r="T222" i="7"/>
  <c r="R222" i="7"/>
  <c r="P222" i="7"/>
  <c r="BI220" i="7"/>
  <c r="BH220" i="7"/>
  <c r="BG220" i="7"/>
  <c r="BE220" i="7"/>
  <c r="T220" i="7"/>
  <c r="R220" i="7"/>
  <c r="P220" i="7"/>
  <c r="BI218" i="7"/>
  <c r="BH218" i="7"/>
  <c r="BG218" i="7"/>
  <c r="BE218" i="7"/>
  <c r="T218" i="7"/>
  <c r="R218" i="7"/>
  <c r="P218" i="7"/>
  <c r="BI216" i="7"/>
  <c r="BH216" i="7"/>
  <c r="BG216" i="7"/>
  <c r="BE216" i="7"/>
  <c r="T216" i="7"/>
  <c r="R216" i="7"/>
  <c r="P216" i="7"/>
  <c r="BI209" i="7"/>
  <c r="BH209" i="7"/>
  <c r="BG209" i="7"/>
  <c r="BE209" i="7"/>
  <c r="T209" i="7"/>
  <c r="R209" i="7"/>
  <c r="P209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3" i="7"/>
  <c r="BH203" i="7"/>
  <c r="BG203" i="7"/>
  <c r="BE203" i="7"/>
  <c r="T203" i="7"/>
  <c r="R203" i="7"/>
  <c r="P203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2" i="7"/>
  <c r="BH192" i="7"/>
  <c r="BG192" i="7"/>
  <c r="BE192" i="7"/>
  <c r="T192" i="7"/>
  <c r="R192" i="7"/>
  <c r="P192" i="7"/>
  <c r="BI190" i="7"/>
  <c r="BH190" i="7"/>
  <c r="BG190" i="7"/>
  <c r="BE190" i="7"/>
  <c r="T190" i="7"/>
  <c r="R190" i="7"/>
  <c r="P190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5" i="7"/>
  <c r="BH185" i="7"/>
  <c r="BG185" i="7"/>
  <c r="BE185" i="7"/>
  <c r="T185" i="7"/>
  <c r="R185" i="7"/>
  <c r="P185" i="7"/>
  <c r="BI183" i="7"/>
  <c r="BH183" i="7"/>
  <c r="BG183" i="7"/>
  <c r="BE183" i="7"/>
  <c r="T183" i="7"/>
  <c r="R183" i="7"/>
  <c r="P183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5" i="7"/>
  <c r="BH175" i="7"/>
  <c r="BG175" i="7"/>
  <c r="BE175" i="7"/>
  <c r="T175" i="7"/>
  <c r="R175" i="7"/>
  <c r="P175" i="7"/>
  <c r="BI172" i="7"/>
  <c r="BH172" i="7"/>
  <c r="BG172" i="7"/>
  <c r="BE172" i="7"/>
  <c r="T172" i="7"/>
  <c r="R172" i="7"/>
  <c r="P172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3" i="7"/>
  <c r="BH163" i="7"/>
  <c r="BG163" i="7"/>
  <c r="BE163" i="7"/>
  <c r="T163" i="7"/>
  <c r="R163" i="7"/>
  <c r="P163" i="7"/>
  <c r="BI161" i="7"/>
  <c r="BH161" i="7"/>
  <c r="BG161" i="7"/>
  <c r="BE161" i="7"/>
  <c r="T161" i="7"/>
  <c r="R161" i="7"/>
  <c r="P161" i="7"/>
  <c r="BI157" i="7"/>
  <c r="BH157" i="7"/>
  <c r="BG157" i="7"/>
  <c r="BE157" i="7"/>
  <c r="T157" i="7"/>
  <c r="R157" i="7"/>
  <c r="P157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4" i="7"/>
  <c r="BH144" i="7"/>
  <c r="BG144" i="7"/>
  <c r="BE144" i="7"/>
  <c r="T144" i="7"/>
  <c r="R144" i="7"/>
  <c r="P144" i="7"/>
  <c r="BI142" i="7"/>
  <c r="BH142" i="7"/>
  <c r="BG142" i="7"/>
  <c r="BE142" i="7"/>
  <c r="T142" i="7"/>
  <c r="R142" i="7"/>
  <c r="P142" i="7"/>
  <c r="BI140" i="7"/>
  <c r="BH140" i="7"/>
  <c r="BG140" i="7"/>
  <c r="BE140" i="7"/>
  <c r="T140" i="7"/>
  <c r="R140" i="7"/>
  <c r="P140" i="7"/>
  <c r="BI138" i="7"/>
  <c r="BH138" i="7"/>
  <c r="BG138" i="7"/>
  <c r="BE138" i="7"/>
  <c r="T138" i="7"/>
  <c r="R138" i="7"/>
  <c r="P138" i="7"/>
  <c r="J131" i="7"/>
  <c r="F131" i="7"/>
  <c r="F129" i="7"/>
  <c r="E127" i="7"/>
  <c r="J93" i="7"/>
  <c r="F93" i="7"/>
  <c r="F91" i="7"/>
  <c r="E89" i="7"/>
  <c r="J26" i="7"/>
  <c r="E26" i="7"/>
  <c r="J132" i="7" s="1"/>
  <c r="J25" i="7"/>
  <c r="J20" i="7"/>
  <c r="E20" i="7"/>
  <c r="F94" i="7" s="1"/>
  <c r="J19" i="7"/>
  <c r="J14" i="7"/>
  <c r="J91" i="7" s="1"/>
  <c r="E7" i="7"/>
  <c r="E123" i="7"/>
  <c r="J39" i="6"/>
  <c r="J38" i="6"/>
  <c r="AY102" i="1" s="1"/>
  <c r="J37" i="6"/>
  <c r="AX102" i="1" s="1"/>
  <c r="BI317" i="6"/>
  <c r="BH317" i="6"/>
  <c r="BG317" i="6"/>
  <c r="BE317" i="6"/>
  <c r="T317" i="6"/>
  <c r="R317" i="6"/>
  <c r="P317" i="6"/>
  <c r="BI316" i="6"/>
  <c r="BH316" i="6"/>
  <c r="BG316" i="6"/>
  <c r="BE316" i="6"/>
  <c r="T316" i="6"/>
  <c r="R316" i="6"/>
  <c r="P316" i="6"/>
  <c r="BI314" i="6"/>
  <c r="BH314" i="6"/>
  <c r="BG314" i="6"/>
  <c r="BE314" i="6"/>
  <c r="T314" i="6"/>
  <c r="R314" i="6"/>
  <c r="P314" i="6"/>
  <c r="BI313" i="6"/>
  <c r="BH313" i="6"/>
  <c r="BG313" i="6"/>
  <c r="BE313" i="6"/>
  <c r="T313" i="6"/>
  <c r="R313" i="6"/>
  <c r="P313" i="6"/>
  <c r="BI312" i="6"/>
  <c r="BH312" i="6"/>
  <c r="BG312" i="6"/>
  <c r="BE312" i="6"/>
  <c r="T312" i="6"/>
  <c r="R312" i="6"/>
  <c r="P312" i="6"/>
  <c r="BI311" i="6"/>
  <c r="BH311" i="6"/>
  <c r="BG311" i="6"/>
  <c r="BE311" i="6"/>
  <c r="T311" i="6"/>
  <c r="R311" i="6"/>
  <c r="P311" i="6"/>
  <c r="BI309" i="6"/>
  <c r="BH309" i="6"/>
  <c r="BG309" i="6"/>
  <c r="BE309" i="6"/>
  <c r="T309" i="6"/>
  <c r="R309" i="6"/>
  <c r="P309" i="6"/>
  <c r="BI307" i="6"/>
  <c r="BH307" i="6"/>
  <c r="BG307" i="6"/>
  <c r="BE307" i="6"/>
  <c r="T307" i="6"/>
  <c r="R307" i="6"/>
  <c r="P307" i="6"/>
  <c r="BI306" i="6"/>
  <c r="BH306" i="6"/>
  <c r="BG306" i="6"/>
  <c r="BE306" i="6"/>
  <c r="T306" i="6"/>
  <c r="R306" i="6"/>
  <c r="P306" i="6"/>
  <c r="BI305" i="6"/>
  <c r="BH305" i="6"/>
  <c r="BG305" i="6"/>
  <c r="BE305" i="6"/>
  <c r="T305" i="6"/>
  <c r="R305" i="6"/>
  <c r="P305" i="6"/>
  <c r="BI303" i="6"/>
  <c r="BH303" i="6"/>
  <c r="BG303" i="6"/>
  <c r="BE303" i="6"/>
  <c r="T303" i="6"/>
  <c r="R303" i="6"/>
  <c r="P303" i="6"/>
  <c r="BI302" i="6"/>
  <c r="BH302" i="6"/>
  <c r="BG302" i="6"/>
  <c r="BE302" i="6"/>
  <c r="T302" i="6"/>
  <c r="R302" i="6"/>
  <c r="P302" i="6"/>
  <c r="BI300" i="6"/>
  <c r="BH300" i="6"/>
  <c r="BG300" i="6"/>
  <c r="BE300" i="6"/>
  <c r="T300" i="6"/>
  <c r="R300" i="6"/>
  <c r="P300" i="6"/>
  <c r="BI293" i="6"/>
  <c r="BH293" i="6"/>
  <c r="BG293" i="6"/>
  <c r="BE293" i="6"/>
  <c r="T293" i="6"/>
  <c r="T286" i="6"/>
  <c r="R293" i="6"/>
  <c r="P293" i="6"/>
  <c r="BI287" i="6"/>
  <c r="BH287" i="6"/>
  <c r="BG287" i="6"/>
  <c r="BE287" i="6"/>
  <c r="T287" i="6"/>
  <c r="R287" i="6"/>
  <c r="R286" i="6" s="1"/>
  <c r="P287" i="6"/>
  <c r="P286" i="6" s="1"/>
  <c r="BI285" i="6"/>
  <c r="BH285" i="6"/>
  <c r="BG285" i="6"/>
  <c r="BE285" i="6"/>
  <c r="T285" i="6"/>
  <c r="R285" i="6"/>
  <c r="P285" i="6"/>
  <c r="BI280" i="6"/>
  <c r="BH280" i="6"/>
  <c r="BG280" i="6"/>
  <c r="BE280" i="6"/>
  <c r="T280" i="6"/>
  <c r="R280" i="6"/>
  <c r="P280" i="6"/>
  <c r="BI277" i="6"/>
  <c r="BH277" i="6"/>
  <c r="BG277" i="6"/>
  <c r="BE277" i="6"/>
  <c r="T277" i="6"/>
  <c r="R277" i="6"/>
  <c r="P277" i="6"/>
  <c r="BI272" i="6"/>
  <c r="BH272" i="6"/>
  <c r="BG272" i="6"/>
  <c r="BE272" i="6"/>
  <c r="T272" i="6"/>
  <c r="R272" i="6"/>
  <c r="P272" i="6"/>
  <c r="BI270" i="6"/>
  <c r="BH270" i="6"/>
  <c r="BG270" i="6"/>
  <c r="BE270" i="6"/>
  <c r="T270" i="6"/>
  <c r="R270" i="6"/>
  <c r="P270" i="6"/>
  <c r="BI266" i="6"/>
  <c r="BH266" i="6"/>
  <c r="BG266" i="6"/>
  <c r="BE266" i="6"/>
  <c r="T266" i="6"/>
  <c r="R266" i="6"/>
  <c r="P266" i="6"/>
  <c r="BI264" i="6"/>
  <c r="BH264" i="6"/>
  <c r="BG264" i="6"/>
  <c r="BE264" i="6"/>
  <c r="T264" i="6"/>
  <c r="R264" i="6"/>
  <c r="P264" i="6"/>
  <c r="BI261" i="6"/>
  <c r="BH261" i="6"/>
  <c r="BG261" i="6"/>
  <c r="BE261" i="6"/>
  <c r="T261" i="6"/>
  <c r="T260" i="6"/>
  <c r="R261" i="6"/>
  <c r="R260" i="6" s="1"/>
  <c r="P261" i="6"/>
  <c r="P260" i="6"/>
  <c r="BI259" i="6"/>
  <c r="BH259" i="6"/>
  <c r="BG259" i="6"/>
  <c r="BE259" i="6"/>
  <c r="T259" i="6"/>
  <c r="R259" i="6"/>
  <c r="P259" i="6"/>
  <c r="BI257" i="6"/>
  <c r="BH257" i="6"/>
  <c r="BG257" i="6"/>
  <c r="BE257" i="6"/>
  <c r="T257" i="6"/>
  <c r="R257" i="6"/>
  <c r="P257" i="6"/>
  <c r="BI255" i="6"/>
  <c r="BH255" i="6"/>
  <c r="BG255" i="6"/>
  <c r="BE255" i="6"/>
  <c r="T255" i="6"/>
  <c r="R255" i="6"/>
  <c r="P255" i="6"/>
  <c r="BI253" i="6"/>
  <c r="BH253" i="6"/>
  <c r="BG253" i="6"/>
  <c r="BE253" i="6"/>
  <c r="T253" i="6"/>
  <c r="R253" i="6"/>
  <c r="P253" i="6"/>
  <c r="BI251" i="6"/>
  <c r="BH251" i="6"/>
  <c r="BG251" i="6"/>
  <c r="BE251" i="6"/>
  <c r="T251" i="6"/>
  <c r="R251" i="6"/>
  <c r="P251" i="6"/>
  <c r="BI248" i="6"/>
  <c r="BH248" i="6"/>
  <c r="BG248" i="6"/>
  <c r="BE248" i="6"/>
  <c r="T248" i="6"/>
  <c r="T247" i="6" s="1"/>
  <c r="R248" i="6"/>
  <c r="R247" i="6" s="1"/>
  <c r="P248" i="6"/>
  <c r="P247" i="6"/>
  <c r="BI246" i="6"/>
  <c r="BH246" i="6"/>
  <c r="BG246" i="6"/>
  <c r="BE246" i="6"/>
  <c r="T246" i="6"/>
  <c r="R246" i="6"/>
  <c r="P246" i="6"/>
  <c r="BI238" i="6"/>
  <c r="BH238" i="6"/>
  <c r="BG238" i="6"/>
  <c r="BE238" i="6"/>
  <c r="T238" i="6"/>
  <c r="R238" i="6"/>
  <c r="P238" i="6"/>
  <c r="BI236" i="6"/>
  <c r="BH236" i="6"/>
  <c r="BG236" i="6"/>
  <c r="BE236" i="6"/>
  <c r="T236" i="6"/>
  <c r="R236" i="6"/>
  <c r="P236" i="6"/>
  <c r="BI234" i="6"/>
  <c r="BH234" i="6"/>
  <c r="BG234" i="6"/>
  <c r="BE234" i="6"/>
  <c r="T234" i="6"/>
  <c r="R234" i="6"/>
  <c r="P234" i="6"/>
  <c r="BI232" i="6"/>
  <c r="BH232" i="6"/>
  <c r="BG232" i="6"/>
  <c r="BE232" i="6"/>
  <c r="T232" i="6"/>
  <c r="R232" i="6"/>
  <c r="P232" i="6"/>
  <c r="BI226" i="6"/>
  <c r="BH226" i="6"/>
  <c r="BG226" i="6"/>
  <c r="BE226" i="6"/>
  <c r="T226" i="6"/>
  <c r="R226" i="6"/>
  <c r="P226" i="6"/>
  <c r="BI225" i="6"/>
  <c r="BH225" i="6"/>
  <c r="BG225" i="6"/>
  <c r="BE225" i="6"/>
  <c r="T225" i="6"/>
  <c r="R225" i="6"/>
  <c r="P225" i="6"/>
  <c r="BI223" i="6"/>
  <c r="BH223" i="6"/>
  <c r="BG223" i="6"/>
  <c r="BE223" i="6"/>
  <c r="T223" i="6"/>
  <c r="R223" i="6"/>
  <c r="P223" i="6"/>
  <c r="BI222" i="6"/>
  <c r="BH222" i="6"/>
  <c r="BG222" i="6"/>
  <c r="BE222" i="6"/>
  <c r="T222" i="6"/>
  <c r="R222" i="6"/>
  <c r="P222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1" i="6"/>
  <c r="BH211" i="6"/>
  <c r="BG211" i="6"/>
  <c r="BE211" i="6"/>
  <c r="T211" i="6"/>
  <c r="R211" i="6"/>
  <c r="P211" i="6"/>
  <c r="BI209" i="6"/>
  <c r="BH209" i="6"/>
  <c r="BG209" i="6"/>
  <c r="BE209" i="6"/>
  <c r="T209" i="6"/>
  <c r="R209" i="6"/>
  <c r="P209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3" i="6"/>
  <c r="BH203" i="6"/>
  <c r="BG203" i="6"/>
  <c r="BE203" i="6"/>
  <c r="T203" i="6"/>
  <c r="T202" i="6"/>
  <c r="R203" i="6"/>
  <c r="R202" i="6"/>
  <c r="P203" i="6"/>
  <c r="P202" i="6" s="1"/>
  <c r="BI200" i="6"/>
  <c r="BH200" i="6"/>
  <c r="BG200" i="6"/>
  <c r="BE200" i="6"/>
  <c r="T200" i="6"/>
  <c r="R200" i="6"/>
  <c r="P200" i="6"/>
  <c r="BI198" i="6"/>
  <c r="BH198" i="6"/>
  <c r="BG198" i="6"/>
  <c r="BE198" i="6"/>
  <c r="T198" i="6"/>
  <c r="R198" i="6"/>
  <c r="P198" i="6"/>
  <c r="BI196" i="6"/>
  <c r="BH196" i="6"/>
  <c r="BG196" i="6"/>
  <c r="BE196" i="6"/>
  <c r="T196" i="6"/>
  <c r="R196" i="6"/>
  <c r="P196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89" i="6"/>
  <c r="BH189" i="6"/>
  <c r="BG189" i="6"/>
  <c r="BE189" i="6"/>
  <c r="T189" i="6"/>
  <c r="T188" i="6" s="1"/>
  <c r="R189" i="6"/>
  <c r="R188" i="6" s="1"/>
  <c r="P189" i="6"/>
  <c r="P188" i="6" s="1"/>
  <c r="BI187" i="6"/>
  <c r="BH187" i="6"/>
  <c r="BG187" i="6"/>
  <c r="BE187" i="6"/>
  <c r="T187" i="6"/>
  <c r="R187" i="6"/>
  <c r="P187" i="6"/>
  <c r="BI185" i="6"/>
  <c r="BH185" i="6"/>
  <c r="BG185" i="6"/>
  <c r="BE185" i="6"/>
  <c r="T185" i="6"/>
  <c r="R185" i="6"/>
  <c r="P185" i="6"/>
  <c r="BI183" i="6"/>
  <c r="BH183" i="6"/>
  <c r="BG183" i="6"/>
  <c r="BE183" i="6"/>
  <c r="T183" i="6"/>
  <c r="R183" i="6"/>
  <c r="P183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8" i="6"/>
  <c r="BH178" i="6"/>
  <c r="BG178" i="6"/>
  <c r="BE178" i="6"/>
  <c r="T178" i="6"/>
  <c r="R178" i="6"/>
  <c r="P178" i="6"/>
  <c r="BI176" i="6"/>
  <c r="BH176" i="6"/>
  <c r="BG176" i="6"/>
  <c r="BE176" i="6"/>
  <c r="T176" i="6"/>
  <c r="R176" i="6"/>
  <c r="P176" i="6"/>
  <c r="BI173" i="6"/>
  <c r="BH173" i="6"/>
  <c r="BG173" i="6"/>
  <c r="BE173" i="6"/>
  <c r="T173" i="6"/>
  <c r="R173" i="6"/>
  <c r="P173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8" i="6"/>
  <c r="BH168" i="6"/>
  <c r="BG168" i="6"/>
  <c r="BE168" i="6"/>
  <c r="T168" i="6"/>
  <c r="R168" i="6"/>
  <c r="P168" i="6"/>
  <c r="BI166" i="6"/>
  <c r="BH166" i="6"/>
  <c r="BG166" i="6"/>
  <c r="BE166" i="6"/>
  <c r="T166" i="6"/>
  <c r="R166" i="6"/>
  <c r="P166" i="6"/>
  <c r="BI160" i="6"/>
  <c r="BH160" i="6"/>
  <c r="BG160" i="6"/>
  <c r="BE160" i="6"/>
  <c r="T160" i="6"/>
  <c r="R160" i="6"/>
  <c r="P160" i="6"/>
  <c r="BI157" i="6"/>
  <c r="BH157" i="6"/>
  <c r="BG157" i="6"/>
  <c r="BE157" i="6"/>
  <c r="T157" i="6"/>
  <c r="R157" i="6"/>
  <c r="P157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2" i="6"/>
  <c r="BH152" i="6"/>
  <c r="BG152" i="6"/>
  <c r="BE152" i="6"/>
  <c r="T152" i="6"/>
  <c r="R152" i="6"/>
  <c r="P152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0" i="6"/>
  <c r="BH140" i="6"/>
  <c r="BG140" i="6"/>
  <c r="BE140" i="6"/>
  <c r="T140" i="6"/>
  <c r="R140" i="6"/>
  <c r="P140" i="6"/>
  <c r="J133" i="6"/>
  <c r="F133" i="6"/>
  <c r="F131" i="6"/>
  <c r="E129" i="6"/>
  <c r="J93" i="6"/>
  <c r="F93" i="6"/>
  <c r="F91" i="6"/>
  <c r="E89" i="6"/>
  <c r="J26" i="6"/>
  <c r="E26" i="6"/>
  <c r="J134" i="6"/>
  <c r="J25" i="6"/>
  <c r="J20" i="6"/>
  <c r="E20" i="6"/>
  <c r="F134" i="6"/>
  <c r="J19" i="6"/>
  <c r="J14" i="6"/>
  <c r="J131" i="6" s="1"/>
  <c r="E7" i="6"/>
  <c r="E125" i="6" s="1"/>
  <c r="J41" i="5"/>
  <c r="J40" i="5"/>
  <c r="AY100" i="1"/>
  <c r="J39" i="5"/>
  <c r="AX100" i="1" s="1"/>
  <c r="BI225" i="5"/>
  <c r="BH225" i="5"/>
  <c r="BG225" i="5"/>
  <c r="BE225" i="5"/>
  <c r="T225" i="5"/>
  <c r="R225" i="5"/>
  <c r="P225" i="5"/>
  <c r="BI224" i="5"/>
  <c r="BH224" i="5"/>
  <c r="BG224" i="5"/>
  <c r="BE224" i="5"/>
  <c r="T224" i="5"/>
  <c r="R224" i="5"/>
  <c r="P224" i="5"/>
  <c r="BI222" i="5"/>
  <c r="BH222" i="5"/>
  <c r="BG222" i="5"/>
  <c r="BE222" i="5"/>
  <c r="T222" i="5"/>
  <c r="R222" i="5"/>
  <c r="P222" i="5"/>
  <c r="BI220" i="5"/>
  <c r="BH220" i="5"/>
  <c r="BG220" i="5"/>
  <c r="BE220" i="5"/>
  <c r="T220" i="5"/>
  <c r="R220" i="5"/>
  <c r="P220" i="5"/>
  <c r="BI217" i="5"/>
  <c r="BH217" i="5"/>
  <c r="BG217" i="5"/>
  <c r="BE217" i="5"/>
  <c r="T217" i="5"/>
  <c r="T216" i="5"/>
  <c r="R217" i="5"/>
  <c r="R216" i="5"/>
  <c r="P217" i="5"/>
  <c r="P216" i="5"/>
  <c r="BI215" i="5"/>
  <c r="BH215" i="5"/>
  <c r="BG215" i="5"/>
  <c r="BE215" i="5"/>
  <c r="T215" i="5"/>
  <c r="R215" i="5"/>
  <c r="P215" i="5"/>
  <c r="BI210" i="5"/>
  <c r="BH210" i="5"/>
  <c r="BG210" i="5"/>
  <c r="BE210" i="5"/>
  <c r="T210" i="5"/>
  <c r="R210" i="5"/>
  <c r="P210" i="5"/>
  <c r="BI208" i="5"/>
  <c r="BH208" i="5"/>
  <c r="BG208" i="5"/>
  <c r="BE208" i="5"/>
  <c r="T208" i="5"/>
  <c r="R208" i="5"/>
  <c r="P208" i="5"/>
  <c r="BI207" i="5"/>
  <c r="BH207" i="5"/>
  <c r="BG207" i="5"/>
  <c r="BE207" i="5"/>
  <c r="T207" i="5"/>
  <c r="R207" i="5"/>
  <c r="P207" i="5"/>
  <c r="BI205" i="5"/>
  <c r="BH205" i="5"/>
  <c r="BG205" i="5"/>
  <c r="BE205" i="5"/>
  <c r="T205" i="5"/>
  <c r="R205" i="5"/>
  <c r="P205" i="5"/>
  <c r="BI204" i="5"/>
  <c r="BH204" i="5"/>
  <c r="BG204" i="5"/>
  <c r="BE204" i="5"/>
  <c r="T204" i="5"/>
  <c r="R204" i="5"/>
  <c r="P204" i="5"/>
  <c r="BI202" i="5"/>
  <c r="BH202" i="5"/>
  <c r="BG202" i="5"/>
  <c r="BE202" i="5"/>
  <c r="T202" i="5"/>
  <c r="R202" i="5"/>
  <c r="P202" i="5"/>
  <c r="BI201" i="5"/>
  <c r="BH201" i="5"/>
  <c r="BG201" i="5"/>
  <c r="BE201" i="5"/>
  <c r="T201" i="5"/>
  <c r="R201" i="5"/>
  <c r="P201" i="5"/>
  <c r="BI196" i="5"/>
  <c r="BH196" i="5"/>
  <c r="BG196" i="5"/>
  <c r="BE196" i="5"/>
  <c r="T196" i="5"/>
  <c r="R196" i="5"/>
  <c r="P196" i="5"/>
  <c r="BI193" i="5"/>
  <c r="BH193" i="5"/>
  <c r="BG193" i="5"/>
  <c r="BE193" i="5"/>
  <c r="T193" i="5"/>
  <c r="R193" i="5"/>
  <c r="P193" i="5"/>
  <c r="BI191" i="5"/>
  <c r="BH191" i="5"/>
  <c r="BG191" i="5"/>
  <c r="BE191" i="5"/>
  <c r="T191" i="5"/>
  <c r="R191" i="5"/>
  <c r="P191" i="5"/>
  <c r="BI188" i="5"/>
  <c r="BH188" i="5"/>
  <c r="BG188" i="5"/>
  <c r="BE188" i="5"/>
  <c r="T188" i="5"/>
  <c r="R188" i="5"/>
  <c r="P188" i="5"/>
  <c r="BI185" i="5"/>
  <c r="BH185" i="5"/>
  <c r="BG185" i="5"/>
  <c r="BE185" i="5"/>
  <c r="T185" i="5"/>
  <c r="R185" i="5"/>
  <c r="P185" i="5"/>
  <c r="BI183" i="5"/>
  <c r="BH183" i="5"/>
  <c r="BG183" i="5"/>
  <c r="BE183" i="5"/>
  <c r="T183" i="5"/>
  <c r="R183" i="5"/>
  <c r="P183" i="5"/>
  <c r="BI181" i="5"/>
  <c r="BH181" i="5"/>
  <c r="BG181" i="5"/>
  <c r="BE181" i="5"/>
  <c r="T181" i="5"/>
  <c r="R181" i="5"/>
  <c r="P181" i="5"/>
  <c r="BI178" i="5"/>
  <c r="BH178" i="5"/>
  <c r="BG178" i="5"/>
  <c r="BE178" i="5"/>
  <c r="T178" i="5"/>
  <c r="R178" i="5"/>
  <c r="P178" i="5"/>
  <c r="BI175" i="5"/>
  <c r="BH175" i="5"/>
  <c r="BG175" i="5"/>
  <c r="BE175" i="5"/>
  <c r="T175" i="5"/>
  <c r="R175" i="5"/>
  <c r="P175" i="5"/>
  <c r="BI173" i="5"/>
  <c r="BH173" i="5"/>
  <c r="BG173" i="5"/>
  <c r="BE173" i="5"/>
  <c r="T173" i="5"/>
  <c r="R173" i="5"/>
  <c r="P173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4" i="5"/>
  <c r="BH164" i="5"/>
  <c r="BG164" i="5"/>
  <c r="BE164" i="5"/>
  <c r="T164" i="5"/>
  <c r="R164" i="5"/>
  <c r="P164" i="5"/>
  <c r="BI161" i="5"/>
  <c r="BH161" i="5"/>
  <c r="BG161" i="5"/>
  <c r="BE161" i="5"/>
  <c r="T161" i="5"/>
  <c r="R161" i="5"/>
  <c r="P161" i="5"/>
  <c r="BI158" i="5"/>
  <c r="BH158" i="5"/>
  <c r="BG158" i="5"/>
  <c r="BE158" i="5"/>
  <c r="T158" i="5"/>
  <c r="R158" i="5"/>
  <c r="P158" i="5"/>
  <c r="BI151" i="5"/>
  <c r="BH151" i="5"/>
  <c r="BG151" i="5"/>
  <c r="BE151" i="5"/>
  <c r="T151" i="5"/>
  <c r="R151" i="5"/>
  <c r="P151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0" i="5"/>
  <c r="BH140" i="5"/>
  <c r="BG140" i="5"/>
  <c r="BE140" i="5"/>
  <c r="T140" i="5"/>
  <c r="R140" i="5"/>
  <c r="P140" i="5"/>
  <c r="BI138" i="5"/>
  <c r="BH138" i="5"/>
  <c r="BG138" i="5"/>
  <c r="BE138" i="5"/>
  <c r="T138" i="5"/>
  <c r="R138" i="5"/>
  <c r="P138" i="5"/>
  <c r="BI136" i="5"/>
  <c r="BH136" i="5"/>
  <c r="BG136" i="5"/>
  <c r="BE136" i="5"/>
  <c r="T136" i="5"/>
  <c r="R136" i="5"/>
  <c r="P136" i="5"/>
  <c r="J129" i="5"/>
  <c r="F129" i="5"/>
  <c r="F127" i="5"/>
  <c r="E125" i="5"/>
  <c r="J95" i="5"/>
  <c r="F95" i="5"/>
  <c r="F93" i="5"/>
  <c r="E91" i="5"/>
  <c r="J28" i="5"/>
  <c r="E28" i="5"/>
  <c r="J96" i="5"/>
  <c r="J27" i="5"/>
  <c r="J22" i="5"/>
  <c r="E22" i="5"/>
  <c r="F130" i="5"/>
  <c r="J21" i="5"/>
  <c r="J16" i="5"/>
  <c r="J93" i="5" s="1"/>
  <c r="E7" i="5"/>
  <c r="E85" i="5" s="1"/>
  <c r="J41" i="4"/>
  <c r="J40" i="4"/>
  <c r="AY99" i="1"/>
  <c r="J39" i="4"/>
  <c r="AX99" i="1" s="1"/>
  <c r="BI586" i="4"/>
  <c r="BH586" i="4"/>
  <c r="BG586" i="4"/>
  <c r="BE586" i="4"/>
  <c r="T586" i="4"/>
  <c r="R586" i="4"/>
  <c r="P586" i="4"/>
  <c r="BI585" i="4"/>
  <c r="BH585" i="4"/>
  <c r="BG585" i="4"/>
  <c r="BE585" i="4"/>
  <c r="T585" i="4"/>
  <c r="R585" i="4"/>
  <c r="P585" i="4"/>
  <c r="BI582" i="4"/>
  <c r="BH582" i="4"/>
  <c r="BG582" i="4"/>
  <c r="BE582" i="4"/>
  <c r="T582" i="4"/>
  <c r="R582" i="4"/>
  <c r="P582" i="4"/>
  <c r="BI579" i="4"/>
  <c r="BH579" i="4"/>
  <c r="BG579" i="4"/>
  <c r="BE579" i="4"/>
  <c r="T579" i="4"/>
  <c r="T578" i="4" s="1"/>
  <c r="R579" i="4"/>
  <c r="R578" i="4" s="1"/>
  <c r="P579" i="4"/>
  <c r="P578" i="4"/>
  <c r="BI577" i="4"/>
  <c r="BH577" i="4"/>
  <c r="BG577" i="4"/>
  <c r="BE577" i="4"/>
  <c r="T577" i="4"/>
  <c r="R577" i="4"/>
  <c r="P577" i="4"/>
  <c r="BI576" i="4"/>
  <c r="BH576" i="4"/>
  <c r="BG576" i="4"/>
  <c r="BE576" i="4"/>
  <c r="T576" i="4"/>
  <c r="R576" i="4"/>
  <c r="P576" i="4"/>
  <c r="BI575" i="4"/>
  <c r="BH575" i="4"/>
  <c r="BG575" i="4"/>
  <c r="BE575" i="4"/>
  <c r="T575" i="4"/>
  <c r="R575" i="4"/>
  <c r="P575" i="4"/>
  <c r="BI574" i="4"/>
  <c r="BH574" i="4"/>
  <c r="BG574" i="4"/>
  <c r="BE574" i="4"/>
  <c r="T574" i="4"/>
  <c r="R574" i="4"/>
  <c r="P574" i="4"/>
  <c r="BI572" i="4"/>
  <c r="BH572" i="4"/>
  <c r="BG572" i="4"/>
  <c r="BE572" i="4"/>
  <c r="T572" i="4"/>
  <c r="R572" i="4"/>
  <c r="P572" i="4"/>
  <c r="BI571" i="4"/>
  <c r="BH571" i="4"/>
  <c r="BG571" i="4"/>
  <c r="BE571" i="4"/>
  <c r="T571" i="4"/>
  <c r="R571" i="4"/>
  <c r="P571" i="4"/>
  <c r="BI570" i="4"/>
  <c r="BH570" i="4"/>
  <c r="BG570" i="4"/>
  <c r="BE570" i="4"/>
  <c r="T570" i="4"/>
  <c r="R570" i="4"/>
  <c r="P570" i="4"/>
  <c r="BI568" i="4"/>
  <c r="BH568" i="4"/>
  <c r="BG568" i="4"/>
  <c r="BE568" i="4"/>
  <c r="T568" i="4"/>
  <c r="R568" i="4"/>
  <c r="P568" i="4"/>
  <c r="BI560" i="4"/>
  <c r="BH560" i="4"/>
  <c r="BG560" i="4"/>
  <c r="BE560" i="4"/>
  <c r="T560" i="4"/>
  <c r="R560" i="4"/>
  <c r="P560" i="4"/>
  <c r="BI551" i="4"/>
  <c r="BH551" i="4"/>
  <c r="BG551" i="4"/>
  <c r="BE551" i="4"/>
  <c r="T551" i="4"/>
  <c r="R551" i="4"/>
  <c r="P551" i="4"/>
  <c r="BI545" i="4"/>
  <c r="BH545" i="4"/>
  <c r="BG545" i="4"/>
  <c r="BE545" i="4"/>
  <c r="T545" i="4"/>
  <c r="R545" i="4"/>
  <c r="P545" i="4"/>
  <c r="BI537" i="4"/>
  <c r="BH537" i="4"/>
  <c r="BG537" i="4"/>
  <c r="BE537" i="4"/>
  <c r="T537" i="4"/>
  <c r="R537" i="4"/>
  <c r="P537" i="4"/>
  <c r="BI531" i="4"/>
  <c r="BH531" i="4"/>
  <c r="BG531" i="4"/>
  <c r="BE531" i="4"/>
  <c r="T531" i="4"/>
  <c r="R531" i="4"/>
  <c r="P531" i="4"/>
  <c r="BI530" i="4"/>
  <c r="BH530" i="4"/>
  <c r="BG530" i="4"/>
  <c r="BE530" i="4"/>
  <c r="T530" i="4"/>
  <c r="R530" i="4"/>
  <c r="P530" i="4"/>
  <c r="BI522" i="4"/>
  <c r="BH522" i="4"/>
  <c r="BG522" i="4"/>
  <c r="BE522" i="4"/>
  <c r="T522" i="4"/>
  <c r="R522" i="4"/>
  <c r="P522" i="4"/>
  <c r="BI521" i="4"/>
  <c r="BH521" i="4"/>
  <c r="BG521" i="4"/>
  <c r="BE521" i="4"/>
  <c r="T521" i="4"/>
  <c r="R521" i="4"/>
  <c r="P521" i="4"/>
  <c r="BI513" i="4"/>
  <c r="BH513" i="4"/>
  <c r="BG513" i="4"/>
  <c r="BE513" i="4"/>
  <c r="T513" i="4"/>
  <c r="R513" i="4"/>
  <c r="P513" i="4"/>
  <c r="BI511" i="4"/>
  <c r="BH511" i="4"/>
  <c r="BG511" i="4"/>
  <c r="BE511" i="4"/>
  <c r="T511" i="4"/>
  <c r="R511" i="4"/>
  <c r="P511" i="4"/>
  <c r="BI503" i="4"/>
  <c r="BH503" i="4"/>
  <c r="BG503" i="4"/>
  <c r="BE503" i="4"/>
  <c r="T503" i="4"/>
  <c r="R503" i="4"/>
  <c r="P503" i="4"/>
  <c r="BI501" i="4"/>
  <c r="BH501" i="4"/>
  <c r="BG501" i="4"/>
  <c r="BE501" i="4"/>
  <c r="T501" i="4"/>
  <c r="R501" i="4"/>
  <c r="P501" i="4"/>
  <c r="BI495" i="4"/>
  <c r="BH495" i="4"/>
  <c r="BG495" i="4"/>
  <c r="BE495" i="4"/>
  <c r="T495" i="4"/>
  <c r="R495" i="4"/>
  <c r="P495" i="4"/>
  <c r="BI487" i="4"/>
  <c r="BH487" i="4"/>
  <c r="BG487" i="4"/>
  <c r="BE487" i="4"/>
  <c r="T487" i="4"/>
  <c r="R487" i="4"/>
  <c r="P487" i="4"/>
  <c r="BI479" i="4"/>
  <c r="BH479" i="4"/>
  <c r="BG479" i="4"/>
  <c r="BE479" i="4"/>
  <c r="T479" i="4"/>
  <c r="R479" i="4"/>
  <c r="P479" i="4"/>
  <c r="BI473" i="4"/>
  <c r="BH473" i="4"/>
  <c r="BG473" i="4"/>
  <c r="BE473" i="4"/>
  <c r="T473" i="4"/>
  <c r="R473" i="4"/>
  <c r="P473" i="4"/>
  <c r="BI470" i="4"/>
  <c r="BH470" i="4"/>
  <c r="BG470" i="4"/>
  <c r="BE470" i="4"/>
  <c r="T470" i="4"/>
  <c r="R470" i="4"/>
  <c r="P470" i="4"/>
  <c r="BI462" i="4"/>
  <c r="BH462" i="4"/>
  <c r="BG462" i="4"/>
  <c r="BE462" i="4"/>
  <c r="T462" i="4"/>
  <c r="R462" i="4"/>
  <c r="P462" i="4"/>
  <c r="BI454" i="4"/>
  <c r="BH454" i="4"/>
  <c r="BG454" i="4"/>
  <c r="BE454" i="4"/>
  <c r="T454" i="4"/>
  <c r="R454" i="4"/>
  <c r="P454" i="4"/>
  <c r="BI446" i="4"/>
  <c r="BH446" i="4"/>
  <c r="BG446" i="4"/>
  <c r="BE446" i="4"/>
  <c r="T446" i="4"/>
  <c r="R446" i="4"/>
  <c r="P446" i="4"/>
  <c r="BI445" i="4"/>
  <c r="BH445" i="4"/>
  <c r="BG445" i="4"/>
  <c r="BE445" i="4"/>
  <c r="T445" i="4"/>
  <c r="R445" i="4"/>
  <c r="P445" i="4"/>
  <c r="BI444" i="4"/>
  <c r="BH444" i="4"/>
  <c r="BG444" i="4"/>
  <c r="BE444" i="4"/>
  <c r="T444" i="4"/>
  <c r="R444" i="4"/>
  <c r="P444" i="4"/>
  <c r="BI443" i="4"/>
  <c r="BH443" i="4"/>
  <c r="BG443" i="4"/>
  <c r="BE443" i="4"/>
  <c r="T443" i="4"/>
  <c r="R443" i="4"/>
  <c r="P443" i="4"/>
  <c r="BI435" i="4"/>
  <c r="BH435" i="4"/>
  <c r="BG435" i="4"/>
  <c r="BE435" i="4"/>
  <c r="T435" i="4"/>
  <c r="R435" i="4"/>
  <c r="P435" i="4"/>
  <c r="BI432" i="4"/>
  <c r="BH432" i="4"/>
  <c r="BG432" i="4"/>
  <c r="BE432" i="4"/>
  <c r="T432" i="4"/>
  <c r="R432" i="4"/>
  <c r="P432" i="4"/>
  <c r="BI429" i="4"/>
  <c r="BH429" i="4"/>
  <c r="BG429" i="4"/>
  <c r="BE429" i="4"/>
  <c r="T429" i="4"/>
  <c r="R429" i="4"/>
  <c r="P429" i="4"/>
  <c r="BI421" i="4"/>
  <c r="BH421" i="4"/>
  <c r="BG421" i="4"/>
  <c r="BE421" i="4"/>
  <c r="T421" i="4"/>
  <c r="R421" i="4"/>
  <c r="P421" i="4"/>
  <c r="BI415" i="4"/>
  <c r="BH415" i="4"/>
  <c r="BG415" i="4"/>
  <c r="BE415" i="4"/>
  <c r="T415" i="4"/>
  <c r="R415" i="4"/>
  <c r="P415" i="4"/>
  <c r="BI407" i="4"/>
  <c r="BH407" i="4"/>
  <c r="BG407" i="4"/>
  <c r="BE407" i="4"/>
  <c r="T407" i="4"/>
  <c r="R407" i="4"/>
  <c r="P407" i="4"/>
  <c r="BI402" i="4"/>
  <c r="BH402" i="4"/>
  <c r="BG402" i="4"/>
  <c r="BE402" i="4"/>
  <c r="T402" i="4"/>
  <c r="T401" i="4" s="1"/>
  <c r="R402" i="4"/>
  <c r="R401" i="4"/>
  <c r="P402" i="4"/>
  <c r="P401" i="4"/>
  <c r="BI383" i="4"/>
  <c r="BH383" i="4"/>
  <c r="BG383" i="4"/>
  <c r="BE383" i="4"/>
  <c r="T383" i="4"/>
  <c r="R383" i="4"/>
  <c r="P383" i="4"/>
  <c r="BI377" i="4"/>
  <c r="BH377" i="4"/>
  <c r="BG377" i="4"/>
  <c r="BE377" i="4"/>
  <c r="T377" i="4"/>
  <c r="R377" i="4"/>
  <c r="P377" i="4"/>
  <c r="BI359" i="4"/>
  <c r="BH359" i="4"/>
  <c r="BG359" i="4"/>
  <c r="BE359" i="4"/>
  <c r="T359" i="4"/>
  <c r="R359" i="4"/>
  <c r="P359" i="4"/>
  <c r="BI341" i="4"/>
  <c r="BH341" i="4"/>
  <c r="BG341" i="4"/>
  <c r="BE341" i="4"/>
  <c r="T341" i="4"/>
  <c r="R341" i="4"/>
  <c r="P341" i="4"/>
  <c r="BI335" i="4"/>
  <c r="BH335" i="4"/>
  <c r="BG335" i="4"/>
  <c r="BE335" i="4"/>
  <c r="T335" i="4"/>
  <c r="R335" i="4"/>
  <c r="P335" i="4"/>
  <c r="BI317" i="4"/>
  <c r="BH317" i="4"/>
  <c r="BG317" i="4"/>
  <c r="BE317" i="4"/>
  <c r="T317" i="4"/>
  <c r="R317" i="4"/>
  <c r="P317" i="4"/>
  <c r="BI309" i="4"/>
  <c r="BH309" i="4"/>
  <c r="BG309" i="4"/>
  <c r="BE309" i="4"/>
  <c r="T309" i="4"/>
  <c r="R309" i="4"/>
  <c r="P309" i="4"/>
  <c r="BI301" i="4"/>
  <c r="BH301" i="4"/>
  <c r="BG301" i="4"/>
  <c r="BE301" i="4"/>
  <c r="T301" i="4"/>
  <c r="R301" i="4"/>
  <c r="P301" i="4"/>
  <c r="BI291" i="4"/>
  <c r="BH291" i="4"/>
  <c r="BG291" i="4"/>
  <c r="BE291" i="4"/>
  <c r="T291" i="4"/>
  <c r="R291" i="4"/>
  <c r="P291" i="4"/>
  <c r="BI288" i="4"/>
  <c r="BH288" i="4"/>
  <c r="BG288" i="4"/>
  <c r="BE288" i="4"/>
  <c r="T288" i="4"/>
  <c r="R288" i="4"/>
  <c r="P288" i="4"/>
  <c r="BI279" i="4"/>
  <c r="BH279" i="4"/>
  <c r="BG279" i="4"/>
  <c r="BE279" i="4"/>
  <c r="T279" i="4"/>
  <c r="R279" i="4"/>
  <c r="P279" i="4"/>
  <c r="BI270" i="4"/>
  <c r="BH270" i="4"/>
  <c r="BG270" i="4"/>
  <c r="BE270" i="4"/>
  <c r="T270" i="4"/>
  <c r="R270" i="4"/>
  <c r="P270" i="4"/>
  <c r="BI260" i="4"/>
  <c r="BH260" i="4"/>
  <c r="BG260" i="4"/>
  <c r="BE260" i="4"/>
  <c r="T260" i="4"/>
  <c r="R260" i="4"/>
  <c r="P260" i="4"/>
  <c r="BI252" i="4"/>
  <c r="BH252" i="4"/>
  <c r="BG252" i="4"/>
  <c r="BE252" i="4"/>
  <c r="T252" i="4"/>
  <c r="R252" i="4"/>
  <c r="P252" i="4"/>
  <c r="BI248" i="4"/>
  <c r="BH248" i="4"/>
  <c r="BG248" i="4"/>
  <c r="BE248" i="4"/>
  <c r="T248" i="4"/>
  <c r="R248" i="4"/>
  <c r="P248" i="4"/>
  <c r="BI246" i="4"/>
  <c r="BH246" i="4"/>
  <c r="BG246" i="4"/>
  <c r="BE246" i="4"/>
  <c r="T246" i="4"/>
  <c r="R246" i="4"/>
  <c r="P246" i="4"/>
  <c r="BI228" i="4"/>
  <c r="BH228" i="4"/>
  <c r="BG228" i="4"/>
  <c r="BE228" i="4"/>
  <c r="T228" i="4"/>
  <c r="R228" i="4"/>
  <c r="P228" i="4"/>
  <c r="BI226" i="4"/>
  <c r="BH226" i="4"/>
  <c r="BG226" i="4"/>
  <c r="BE226" i="4"/>
  <c r="T226" i="4"/>
  <c r="R226" i="4"/>
  <c r="P226" i="4"/>
  <c r="BI223" i="4"/>
  <c r="BH223" i="4"/>
  <c r="BG223" i="4"/>
  <c r="BE223" i="4"/>
  <c r="T223" i="4"/>
  <c r="R223" i="4"/>
  <c r="P223" i="4"/>
  <c r="BI219" i="4"/>
  <c r="BH219" i="4"/>
  <c r="BG219" i="4"/>
  <c r="BE219" i="4"/>
  <c r="T219" i="4"/>
  <c r="R219" i="4"/>
  <c r="P219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3" i="4"/>
  <c r="BH213" i="4"/>
  <c r="BG213" i="4"/>
  <c r="BE213" i="4"/>
  <c r="T213" i="4"/>
  <c r="R213" i="4"/>
  <c r="P213" i="4"/>
  <c r="BI211" i="4"/>
  <c r="BH211" i="4"/>
  <c r="BG211" i="4"/>
  <c r="BE211" i="4"/>
  <c r="T211" i="4"/>
  <c r="R211" i="4"/>
  <c r="P211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89" i="4"/>
  <c r="BH189" i="4"/>
  <c r="BG189" i="4"/>
  <c r="BE189" i="4"/>
  <c r="T189" i="4"/>
  <c r="R189" i="4"/>
  <c r="P189" i="4"/>
  <c r="BI183" i="4"/>
  <c r="BH183" i="4"/>
  <c r="BG183" i="4"/>
  <c r="BE183" i="4"/>
  <c r="T183" i="4"/>
  <c r="R183" i="4"/>
  <c r="P183" i="4"/>
  <c r="BI180" i="4"/>
  <c r="BH180" i="4"/>
  <c r="BG180" i="4"/>
  <c r="BE180" i="4"/>
  <c r="T180" i="4"/>
  <c r="R180" i="4"/>
  <c r="P180" i="4"/>
  <c r="BI172" i="4"/>
  <c r="BH172" i="4"/>
  <c r="BG172" i="4"/>
  <c r="BE172" i="4"/>
  <c r="T172" i="4"/>
  <c r="R172" i="4"/>
  <c r="P172" i="4"/>
  <c r="BI154" i="4"/>
  <c r="BH154" i="4"/>
  <c r="BG154" i="4"/>
  <c r="BE154" i="4"/>
  <c r="T154" i="4"/>
  <c r="R154" i="4"/>
  <c r="P154" i="4"/>
  <c r="BI136" i="4"/>
  <c r="BH136" i="4"/>
  <c r="BG136" i="4"/>
  <c r="BE136" i="4"/>
  <c r="T136" i="4"/>
  <c r="R136" i="4"/>
  <c r="P136" i="4"/>
  <c r="J129" i="4"/>
  <c r="F129" i="4"/>
  <c r="F127" i="4"/>
  <c r="E125" i="4"/>
  <c r="J95" i="4"/>
  <c r="F95" i="4"/>
  <c r="F93" i="4"/>
  <c r="E91" i="4"/>
  <c r="J28" i="4"/>
  <c r="E28" i="4"/>
  <c r="J130" i="4" s="1"/>
  <c r="J27" i="4"/>
  <c r="J22" i="4"/>
  <c r="E22" i="4"/>
  <c r="F96" i="4"/>
  <c r="J21" i="4"/>
  <c r="J16" i="4"/>
  <c r="J127" i="4"/>
  <c r="E7" i="4"/>
  <c r="E119" i="4"/>
  <c r="J39" i="3"/>
  <c r="J38" i="3"/>
  <c r="AY97" i="1"/>
  <c r="J37" i="3"/>
  <c r="AX97" i="1" s="1"/>
  <c r="BI582" i="3"/>
  <c r="BH582" i="3"/>
  <c r="BG582" i="3"/>
  <c r="BE582" i="3"/>
  <c r="T582" i="3"/>
  <c r="R582" i="3"/>
  <c r="P582" i="3"/>
  <c r="BI572" i="3"/>
  <c r="BH572" i="3"/>
  <c r="BG572" i="3"/>
  <c r="BE572" i="3"/>
  <c r="T572" i="3"/>
  <c r="R572" i="3"/>
  <c r="P572" i="3"/>
  <c r="BI569" i="3"/>
  <c r="BH569" i="3"/>
  <c r="BG569" i="3"/>
  <c r="BE569" i="3"/>
  <c r="T569" i="3"/>
  <c r="T568" i="3" s="1"/>
  <c r="R569" i="3"/>
  <c r="R568" i="3"/>
  <c r="P569" i="3"/>
  <c r="P568" i="3" s="1"/>
  <c r="BI567" i="3"/>
  <c r="BH567" i="3"/>
  <c r="BG567" i="3"/>
  <c r="BE567" i="3"/>
  <c r="T567" i="3"/>
  <c r="R567" i="3"/>
  <c r="P567" i="3"/>
  <c r="BI566" i="3"/>
  <c r="BH566" i="3"/>
  <c r="BG566" i="3"/>
  <c r="BE566" i="3"/>
  <c r="T566" i="3"/>
  <c r="R566" i="3"/>
  <c r="P566" i="3"/>
  <c r="BI565" i="3"/>
  <c r="BH565" i="3"/>
  <c r="BG565" i="3"/>
  <c r="BE565" i="3"/>
  <c r="T565" i="3"/>
  <c r="R565" i="3"/>
  <c r="P565" i="3"/>
  <c r="BI563" i="3"/>
  <c r="BH563" i="3"/>
  <c r="BG563" i="3"/>
  <c r="BE563" i="3"/>
  <c r="T563" i="3"/>
  <c r="R563" i="3"/>
  <c r="P563" i="3"/>
  <c r="BI562" i="3"/>
  <c r="BH562" i="3"/>
  <c r="BG562" i="3"/>
  <c r="BE562" i="3"/>
  <c r="T562" i="3"/>
  <c r="R562" i="3"/>
  <c r="P562" i="3"/>
  <c r="BI561" i="3"/>
  <c r="BH561" i="3"/>
  <c r="BG561" i="3"/>
  <c r="BE561" i="3"/>
  <c r="T561" i="3"/>
  <c r="R561" i="3"/>
  <c r="P561" i="3"/>
  <c r="BI560" i="3"/>
  <c r="BH560" i="3"/>
  <c r="BG560" i="3"/>
  <c r="BE560" i="3"/>
  <c r="T560" i="3"/>
  <c r="R560" i="3"/>
  <c r="P560" i="3"/>
  <c r="BI552" i="3"/>
  <c r="BH552" i="3"/>
  <c r="BG552" i="3"/>
  <c r="BE552" i="3"/>
  <c r="T552" i="3"/>
  <c r="R552" i="3"/>
  <c r="P552" i="3"/>
  <c r="BI545" i="3"/>
  <c r="BH545" i="3"/>
  <c r="BG545" i="3"/>
  <c r="BE545" i="3"/>
  <c r="T545" i="3"/>
  <c r="R545" i="3"/>
  <c r="P545" i="3"/>
  <c r="BI539" i="3"/>
  <c r="BH539" i="3"/>
  <c r="BG539" i="3"/>
  <c r="BE539" i="3"/>
  <c r="T539" i="3"/>
  <c r="R539" i="3"/>
  <c r="P539" i="3"/>
  <c r="BI532" i="3"/>
  <c r="BH532" i="3"/>
  <c r="BG532" i="3"/>
  <c r="BE532" i="3"/>
  <c r="T532" i="3"/>
  <c r="R532" i="3"/>
  <c r="P532" i="3"/>
  <c r="BI525" i="3"/>
  <c r="BH525" i="3"/>
  <c r="BG525" i="3"/>
  <c r="BE525" i="3"/>
  <c r="T525" i="3"/>
  <c r="R525" i="3"/>
  <c r="P525" i="3"/>
  <c r="BI521" i="3"/>
  <c r="BH521" i="3"/>
  <c r="BG521" i="3"/>
  <c r="BE521" i="3"/>
  <c r="T521" i="3"/>
  <c r="R521" i="3"/>
  <c r="P521" i="3"/>
  <c r="BI520" i="3"/>
  <c r="BH520" i="3"/>
  <c r="BG520" i="3"/>
  <c r="BE520" i="3"/>
  <c r="T520" i="3"/>
  <c r="R520" i="3"/>
  <c r="P520" i="3"/>
  <c r="BI514" i="3"/>
  <c r="BH514" i="3"/>
  <c r="BG514" i="3"/>
  <c r="BE514" i="3"/>
  <c r="T514" i="3"/>
  <c r="R514" i="3"/>
  <c r="P514" i="3"/>
  <c r="BI512" i="3"/>
  <c r="BH512" i="3"/>
  <c r="BG512" i="3"/>
  <c r="BE512" i="3"/>
  <c r="T512" i="3"/>
  <c r="R512" i="3"/>
  <c r="P512" i="3"/>
  <c r="BI505" i="3"/>
  <c r="BH505" i="3"/>
  <c r="BG505" i="3"/>
  <c r="BE505" i="3"/>
  <c r="T505" i="3"/>
  <c r="R505" i="3"/>
  <c r="P505" i="3"/>
  <c r="BI503" i="3"/>
  <c r="BH503" i="3"/>
  <c r="BG503" i="3"/>
  <c r="BE503" i="3"/>
  <c r="T503" i="3"/>
  <c r="R503" i="3"/>
  <c r="P503" i="3"/>
  <c r="BI499" i="3"/>
  <c r="BH499" i="3"/>
  <c r="BG499" i="3"/>
  <c r="BE499" i="3"/>
  <c r="T499" i="3"/>
  <c r="R499" i="3"/>
  <c r="P499" i="3"/>
  <c r="BI493" i="3"/>
  <c r="BH493" i="3"/>
  <c r="BG493" i="3"/>
  <c r="BE493" i="3"/>
  <c r="T493" i="3"/>
  <c r="R493" i="3"/>
  <c r="P493" i="3"/>
  <c r="BI486" i="3"/>
  <c r="BH486" i="3"/>
  <c r="BG486" i="3"/>
  <c r="BE486" i="3"/>
  <c r="T486" i="3"/>
  <c r="R486" i="3"/>
  <c r="P486" i="3"/>
  <c r="BI484" i="3"/>
  <c r="BH484" i="3"/>
  <c r="BG484" i="3"/>
  <c r="BE484" i="3"/>
  <c r="T484" i="3"/>
  <c r="R484" i="3"/>
  <c r="P484" i="3"/>
  <c r="BI479" i="3"/>
  <c r="BH479" i="3"/>
  <c r="BG479" i="3"/>
  <c r="BE479" i="3"/>
  <c r="T479" i="3"/>
  <c r="R479" i="3"/>
  <c r="P479" i="3"/>
  <c r="BI473" i="3"/>
  <c r="BH473" i="3"/>
  <c r="BG473" i="3"/>
  <c r="BE473" i="3"/>
  <c r="T473" i="3"/>
  <c r="R473" i="3"/>
  <c r="P473" i="3"/>
  <c r="BI466" i="3"/>
  <c r="BH466" i="3"/>
  <c r="BG466" i="3"/>
  <c r="BE466" i="3"/>
  <c r="T466" i="3"/>
  <c r="R466" i="3"/>
  <c r="P466" i="3"/>
  <c r="BI459" i="3"/>
  <c r="BH459" i="3"/>
  <c r="BG459" i="3"/>
  <c r="BE459" i="3"/>
  <c r="T459" i="3"/>
  <c r="R459" i="3"/>
  <c r="P459" i="3"/>
  <c r="BI455" i="3"/>
  <c r="BH455" i="3"/>
  <c r="BG455" i="3"/>
  <c r="BE455" i="3"/>
  <c r="T455" i="3"/>
  <c r="R455" i="3"/>
  <c r="P455" i="3"/>
  <c r="BI454" i="3"/>
  <c r="BH454" i="3"/>
  <c r="BG454" i="3"/>
  <c r="BE454" i="3"/>
  <c r="T454" i="3"/>
  <c r="R454" i="3"/>
  <c r="P454" i="3"/>
  <c r="BI453" i="3"/>
  <c r="BH453" i="3"/>
  <c r="BG453" i="3"/>
  <c r="BE453" i="3"/>
  <c r="T453" i="3"/>
  <c r="R453" i="3"/>
  <c r="P453" i="3"/>
  <c r="BI452" i="3"/>
  <c r="BH452" i="3"/>
  <c r="BG452" i="3"/>
  <c r="BE452" i="3"/>
  <c r="T452" i="3"/>
  <c r="R452" i="3"/>
  <c r="P452" i="3"/>
  <c r="BI445" i="3"/>
  <c r="BH445" i="3"/>
  <c r="BG445" i="3"/>
  <c r="BE445" i="3"/>
  <c r="T445" i="3"/>
  <c r="R445" i="3"/>
  <c r="P445" i="3"/>
  <c r="BI443" i="3"/>
  <c r="BH443" i="3"/>
  <c r="BG443" i="3"/>
  <c r="BE443" i="3"/>
  <c r="T443" i="3"/>
  <c r="R443" i="3"/>
  <c r="P443" i="3"/>
  <c r="BI441" i="3"/>
  <c r="BH441" i="3"/>
  <c r="BG441" i="3"/>
  <c r="BE441" i="3"/>
  <c r="T441" i="3"/>
  <c r="R441" i="3"/>
  <c r="P441" i="3"/>
  <c r="BI439" i="3"/>
  <c r="BH439" i="3"/>
  <c r="BG439" i="3"/>
  <c r="BE439" i="3"/>
  <c r="T439" i="3"/>
  <c r="R439" i="3"/>
  <c r="P439" i="3"/>
  <c r="BI437" i="3"/>
  <c r="BH437" i="3"/>
  <c r="BG437" i="3"/>
  <c r="BE437" i="3"/>
  <c r="T437" i="3"/>
  <c r="R437" i="3"/>
  <c r="P437" i="3"/>
  <c r="BI431" i="3"/>
  <c r="BH431" i="3"/>
  <c r="BG431" i="3"/>
  <c r="BE431" i="3"/>
  <c r="T431" i="3"/>
  <c r="R431" i="3"/>
  <c r="P431" i="3"/>
  <c r="BI429" i="3"/>
  <c r="BH429" i="3"/>
  <c r="BG429" i="3"/>
  <c r="BE429" i="3"/>
  <c r="T429" i="3"/>
  <c r="R429" i="3"/>
  <c r="P429" i="3"/>
  <c r="BI422" i="3"/>
  <c r="BH422" i="3"/>
  <c r="BG422" i="3"/>
  <c r="BE422" i="3"/>
  <c r="T422" i="3"/>
  <c r="R422" i="3"/>
  <c r="P422" i="3"/>
  <c r="BI419" i="3"/>
  <c r="BH419" i="3"/>
  <c r="BG419" i="3"/>
  <c r="BE419" i="3"/>
  <c r="T419" i="3"/>
  <c r="T418" i="3" s="1"/>
  <c r="R419" i="3"/>
  <c r="R418" i="3" s="1"/>
  <c r="P419" i="3"/>
  <c r="P418" i="3"/>
  <c r="BI404" i="3"/>
  <c r="BH404" i="3"/>
  <c r="BG404" i="3"/>
  <c r="BE404" i="3"/>
  <c r="T404" i="3"/>
  <c r="R404" i="3"/>
  <c r="P404" i="3"/>
  <c r="BI400" i="3"/>
  <c r="BH400" i="3"/>
  <c r="BG400" i="3"/>
  <c r="BE400" i="3"/>
  <c r="T400" i="3"/>
  <c r="R400" i="3"/>
  <c r="P400" i="3"/>
  <c r="BI386" i="3"/>
  <c r="BH386" i="3"/>
  <c r="BG386" i="3"/>
  <c r="BE386" i="3"/>
  <c r="T386" i="3"/>
  <c r="R386" i="3"/>
  <c r="P386" i="3"/>
  <c r="BI372" i="3"/>
  <c r="BH372" i="3"/>
  <c r="BG372" i="3"/>
  <c r="BE372" i="3"/>
  <c r="T372" i="3"/>
  <c r="R372" i="3"/>
  <c r="P372" i="3"/>
  <c r="BI368" i="3"/>
  <c r="BH368" i="3"/>
  <c r="BG368" i="3"/>
  <c r="BE368" i="3"/>
  <c r="T368" i="3"/>
  <c r="R368" i="3"/>
  <c r="P368" i="3"/>
  <c r="BI354" i="3"/>
  <c r="BH354" i="3"/>
  <c r="BG354" i="3"/>
  <c r="BE354" i="3"/>
  <c r="T354" i="3"/>
  <c r="R354" i="3"/>
  <c r="P354" i="3"/>
  <c r="BI342" i="3"/>
  <c r="BH342" i="3"/>
  <c r="BG342" i="3"/>
  <c r="BE342" i="3"/>
  <c r="T342" i="3"/>
  <c r="R342" i="3"/>
  <c r="P342" i="3"/>
  <c r="BI330" i="3"/>
  <c r="BH330" i="3"/>
  <c r="BG330" i="3"/>
  <c r="BE330" i="3"/>
  <c r="T330" i="3"/>
  <c r="R330" i="3"/>
  <c r="P330" i="3"/>
  <c r="BI326" i="3"/>
  <c r="BH326" i="3"/>
  <c r="BG326" i="3"/>
  <c r="BE326" i="3"/>
  <c r="T326" i="3"/>
  <c r="R326" i="3"/>
  <c r="P326" i="3"/>
  <c r="BI317" i="3"/>
  <c r="BH317" i="3"/>
  <c r="BG317" i="3"/>
  <c r="BE317" i="3"/>
  <c r="T317" i="3"/>
  <c r="R317" i="3"/>
  <c r="P317" i="3"/>
  <c r="BI308" i="3"/>
  <c r="BH308" i="3"/>
  <c r="BG308" i="3"/>
  <c r="BE308" i="3"/>
  <c r="T308" i="3"/>
  <c r="R308" i="3"/>
  <c r="P308" i="3"/>
  <c r="BI295" i="3"/>
  <c r="BH295" i="3"/>
  <c r="BG295" i="3"/>
  <c r="BE295" i="3"/>
  <c r="T295" i="3"/>
  <c r="R295" i="3"/>
  <c r="P295" i="3"/>
  <c r="BI286" i="3"/>
  <c r="BH286" i="3"/>
  <c r="BG286" i="3"/>
  <c r="BE286" i="3"/>
  <c r="T286" i="3"/>
  <c r="R286" i="3"/>
  <c r="P286" i="3"/>
  <c r="BI276" i="3"/>
  <c r="BH276" i="3"/>
  <c r="BG276" i="3"/>
  <c r="BE276" i="3"/>
  <c r="T276" i="3"/>
  <c r="R276" i="3"/>
  <c r="P276" i="3"/>
  <c r="BI271" i="3"/>
  <c r="BH271" i="3"/>
  <c r="BG271" i="3"/>
  <c r="BE271" i="3"/>
  <c r="T271" i="3"/>
  <c r="R271" i="3"/>
  <c r="P271" i="3"/>
  <c r="BI269" i="3"/>
  <c r="BH269" i="3"/>
  <c r="BG269" i="3"/>
  <c r="BE269" i="3"/>
  <c r="T269" i="3"/>
  <c r="R269" i="3"/>
  <c r="P269" i="3"/>
  <c r="BI247" i="3"/>
  <c r="BH247" i="3"/>
  <c r="BG247" i="3"/>
  <c r="BE247" i="3"/>
  <c r="T247" i="3"/>
  <c r="R247" i="3"/>
  <c r="P247" i="3"/>
  <c r="BI245" i="3"/>
  <c r="BH245" i="3"/>
  <c r="BG245" i="3"/>
  <c r="BE245" i="3"/>
  <c r="T245" i="3"/>
  <c r="R245" i="3"/>
  <c r="P245" i="3"/>
  <c r="BI244" i="3"/>
  <c r="BH244" i="3"/>
  <c r="BG244" i="3"/>
  <c r="BE244" i="3"/>
  <c r="T244" i="3"/>
  <c r="R244" i="3"/>
  <c r="P244" i="3"/>
  <c r="BI231" i="3"/>
  <c r="BH231" i="3"/>
  <c r="BG231" i="3"/>
  <c r="BE231" i="3"/>
  <c r="T231" i="3"/>
  <c r="R231" i="3"/>
  <c r="P231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6" i="3"/>
  <c r="BH226" i="3"/>
  <c r="BG226" i="3"/>
  <c r="BE226" i="3"/>
  <c r="T226" i="3"/>
  <c r="R226" i="3"/>
  <c r="P226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08" i="3"/>
  <c r="BH208" i="3"/>
  <c r="BG208" i="3"/>
  <c r="BE208" i="3"/>
  <c r="T208" i="3"/>
  <c r="R208" i="3"/>
  <c r="P208" i="3"/>
  <c r="BI202" i="3"/>
  <c r="BH202" i="3"/>
  <c r="BG202" i="3"/>
  <c r="BE202" i="3"/>
  <c r="T202" i="3"/>
  <c r="R202" i="3"/>
  <c r="P202" i="3"/>
  <c r="BI196" i="3"/>
  <c r="BH196" i="3"/>
  <c r="BG196" i="3"/>
  <c r="BE196" i="3"/>
  <c r="T196" i="3"/>
  <c r="R196" i="3"/>
  <c r="P196" i="3"/>
  <c r="BI184" i="3"/>
  <c r="BH184" i="3"/>
  <c r="BG184" i="3"/>
  <c r="BE184" i="3"/>
  <c r="T184" i="3"/>
  <c r="R184" i="3"/>
  <c r="P184" i="3"/>
  <c r="BI158" i="3"/>
  <c r="BH158" i="3"/>
  <c r="BG158" i="3"/>
  <c r="BE158" i="3"/>
  <c r="T158" i="3"/>
  <c r="R158" i="3"/>
  <c r="P158" i="3"/>
  <c r="BI132" i="3"/>
  <c r="BH132" i="3"/>
  <c r="BG132" i="3"/>
  <c r="BE132" i="3"/>
  <c r="T132" i="3"/>
  <c r="R132" i="3"/>
  <c r="P132" i="3"/>
  <c r="J125" i="3"/>
  <c r="F125" i="3"/>
  <c r="F123" i="3"/>
  <c r="E121" i="3"/>
  <c r="J93" i="3"/>
  <c r="F93" i="3"/>
  <c r="F91" i="3"/>
  <c r="E89" i="3"/>
  <c r="J26" i="3"/>
  <c r="E26" i="3"/>
  <c r="J126" i="3"/>
  <c r="J25" i="3"/>
  <c r="J20" i="3"/>
  <c r="E20" i="3"/>
  <c r="F126" i="3" s="1"/>
  <c r="J19" i="3"/>
  <c r="J14" i="3"/>
  <c r="J123" i="3"/>
  <c r="E7" i="3"/>
  <c r="E117" i="3" s="1"/>
  <c r="J39" i="2"/>
  <c r="J38" i="2"/>
  <c r="AY96" i="1" s="1"/>
  <c r="J37" i="2"/>
  <c r="AX96" i="1"/>
  <c r="BI163" i="2"/>
  <c r="BH163" i="2"/>
  <c r="BG163" i="2"/>
  <c r="BE163" i="2"/>
  <c r="T163" i="2"/>
  <c r="T162" i="2" s="1"/>
  <c r="R163" i="2"/>
  <c r="R162" i="2"/>
  <c r="P163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7" i="2"/>
  <c r="BH157" i="2"/>
  <c r="BG157" i="2"/>
  <c r="BE157" i="2"/>
  <c r="T157" i="2"/>
  <c r="R157" i="2"/>
  <c r="P157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9" i="2"/>
  <c r="BH139" i="2"/>
  <c r="BG139" i="2"/>
  <c r="BE139" i="2"/>
  <c r="T139" i="2"/>
  <c r="R139" i="2"/>
  <c r="P139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5" i="2"/>
  <c r="BH135" i="2"/>
  <c r="BG135" i="2"/>
  <c r="BE135" i="2"/>
  <c r="T135" i="2"/>
  <c r="R135" i="2"/>
  <c r="P135" i="2"/>
  <c r="BI134" i="2"/>
  <c r="BH134" i="2"/>
  <c r="BG134" i="2"/>
  <c r="BE134" i="2"/>
  <c r="T134" i="2"/>
  <c r="R134" i="2"/>
  <c r="P134" i="2"/>
  <c r="BI133" i="2"/>
  <c r="BH133" i="2"/>
  <c r="BG133" i="2"/>
  <c r="BE133" i="2"/>
  <c r="T133" i="2"/>
  <c r="R133" i="2"/>
  <c r="P133" i="2"/>
  <c r="BI132" i="2"/>
  <c r="BH132" i="2"/>
  <c r="BG132" i="2"/>
  <c r="BE132" i="2"/>
  <c r="T132" i="2"/>
  <c r="R132" i="2"/>
  <c r="P132" i="2"/>
  <c r="BI130" i="2"/>
  <c r="BH130" i="2"/>
  <c r="BG130" i="2"/>
  <c r="BE130" i="2"/>
  <c r="T130" i="2"/>
  <c r="T129" i="2"/>
  <c r="R130" i="2"/>
  <c r="R129" i="2" s="1"/>
  <c r="P130" i="2"/>
  <c r="P129" i="2"/>
  <c r="BI128" i="2"/>
  <c r="BH128" i="2"/>
  <c r="BG128" i="2"/>
  <c r="BE128" i="2"/>
  <c r="T128" i="2"/>
  <c r="T127" i="2" s="1"/>
  <c r="R128" i="2"/>
  <c r="R127" i="2"/>
  <c r="P128" i="2"/>
  <c r="P127" i="2"/>
  <c r="J121" i="2"/>
  <c r="F121" i="2"/>
  <c r="F119" i="2"/>
  <c r="E117" i="2"/>
  <c r="J93" i="2"/>
  <c r="F93" i="2"/>
  <c r="F91" i="2"/>
  <c r="E89" i="2"/>
  <c r="J26" i="2"/>
  <c r="E26" i="2"/>
  <c r="J94" i="2"/>
  <c r="J25" i="2"/>
  <c r="J20" i="2"/>
  <c r="E20" i="2"/>
  <c r="F122" i="2" s="1"/>
  <c r="J19" i="2"/>
  <c r="J14" i="2"/>
  <c r="J119" i="2"/>
  <c r="E7" i="2"/>
  <c r="E113" i="2" s="1"/>
  <c r="L90" i="1"/>
  <c r="AM90" i="1"/>
  <c r="AM89" i="1"/>
  <c r="L89" i="1"/>
  <c r="AM87" i="1"/>
  <c r="L87" i="1"/>
  <c r="L85" i="1"/>
  <c r="L84" i="1"/>
  <c r="J310" i="10"/>
  <c r="J304" i="10"/>
  <c r="BK300" i="10"/>
  <c r="J300" i="10"/>
  <c r="BK294" i="10"/>
  <c r="BK292" i="10"/>
  <c r="J288" i="10"/>
  <c r="BK283" i="10"/>
  <c r="BK278" i="10"/>
  <c r="J275" i="10"/>
  <c r="BK272" i="10"/>
  <c r="BK268" i="10"/>
  <c r="J264" i="10"/>
  <c r="BK258" i="10"/>
  <c r="J258" i="10"/>
  <c r="J253" i="10"/>
  <c r="BK249" i="10"/>
  <c r="BK245" i="10"/>
  <c r="J239" i="10"/>
  <c r="J234" i="10"/>
  <c r="BK232" i="10"/>
  <c r="J224" i="10"/>
  <c r="BK218" i="10"/>
  <c r="BK212" i="10"/>
  <c r="J208" i="10"/>
  <c r="BK203" i="10"/>
  <c r="BK201" i="10"/>
  <c r="BK198" i="10"/>
  <c r="BK194" i="10"/>
  <c r="BK188" i="10"/>
  <c r="J186" i="10"/>
  <c r="BK180" i="10"/>
  <c r="J178" i="10"/>
  <c r="BK173" i="10"/>
  <c r="BK164" i="10"/>
  <c r="J161" i="10"/>
  <c r="J152" i="10"/>
  <c r="J144" i="10"/>
  <c r="BK140" i="10"/>
  <c r="BK310" i="10"/>
  <c r="BK302" i="10"/>
  <c r="J294" i="10"/>
  <c r="BK290" i="10"/>
  <c r="J283" i="10"/>
  <c r="J278" i="10"/>
  <c r="BK275" i="10"/>
  <c r="J272" i="10"/>
  <c r="J268" i="10"/>
  <c r="J266" i="10"/>
  <c r="J255" i="10"/>
  <c r="J251" i="10"/>
  <c r="J247" i="10"/>
  <c r="J245" i="10"/>
  <c r="BK241" i="10"/>
  <c r="BK237" i="10"/>
  <c r="J232" i="10"/>
  <c r="J226" i="10"/>
  <c r="BK222" i="10"/>
  <c r="BK214" i="10"/>
  <c r="J211" i="10"/>
  <c r="J205" i="10"/>
  <c r="BK202" i="10"/>
  <c r="BK199" i="10"/>
  <c r="J196" i="10"/>
  <c r="BK191" i="10"/>
  <c r="BK190" i="10"/>
  <c r="BK184" i="10"/>
  <c r="J180" i="10"/>
  <c r="BK175" i="10"/>
  <c r="J169" i="10"/>
  <c r="J162" i="10"/>
  <c r="BK159" i="10"/>
  <c r="BK148" i="10"/>
  <c r="J147" i="10"/>
  <c r="J140" i="10"/>
  <c r="J221" i="11"/>
  <c r="J220" i="11"/>
  <c r="J218" i="11"/>
  <c r="J216" i="11"/>
  <c r="J213" i="11"/>
  <c r="J211" i="11"/>
  <c r="J206" i="11"/>
  <c r="J204" i="11"/>
  <c r="BK201" i="11"/>
  <c r="J198" i="11"/>
  <c r="BK192" i="11"/>
  <c r="J187" i="11"/>
  <c r="J181" i="11"/>
  <c r="BK177" i="11"/>
  <c r="J171" i="11"/>
  <c r="BK160" i="11"/>
  <c r="BK157" i="11"/>
  <c r="J154" i="11"/>
  <c r="J147" i="11"/>
  <c r="BK140" i="11"/>
  <c r="BK136" i="11"/>
  <c r="BK132" i="11"/>
  <c r="J201" i="11"/>
  <c r="BK198" i="11"/>
  <c r="J192" i="11"/>
  <c r="BK187" i="11"/>
  <c r="BK181" i="11"/>
  <c r="J177" i="11"/>
  <c r="BK171" i="11"/>
  <c r="BK165" i="11"/>
  <c r="J160" i="11"/>
  <c r="BK154" i="11"/>
  <c r="J143" i="11"/>
  <c r="J140" i="11"/>
  <c r="J136" i="11"/>
  <c r="J132" i="11"/>
  <c r="J435" i="12"/>
  <c r="J434" i="12"/>
  <c r="BK428" i="12"/>
  <c r="J425" i="12"/>
  <c r="J420" i="12"/>
  <c r="BK400" i="12"/>
  <c r="BK395" i="12"/>
  <c r="J382" i="12"/>
  <c r="J372" i="12"/>
  <c r="J365" i="12"/>
  <c r="BK363" i="12"/>
  <c r="BK359" i="12"/>
  <c r="J355" i="12"/>
  <c r="J351" i="12"/>
  <c r="BK347" i="12"/>
  <c r="BK342" i="12"/>
  <c r="BK336" i="12"/>
  <c r="J332" i="12"/>
  <c r="BK325" i="12"/>
  <c r="J317" i="12"/>
  <c r="J314" i="12"/>
  <c r="BK306" i="12"/>
  <c r="BK302" i="12"/>
  <c r="J298" i="12"/>
  <c r="J294" i="12"/>
  <c r="J292" i="12"/>
  <c r="J290" i="12"/>
  <c r="BK288" i="12"/>
  <c r="BK285" i="12"/>
  <c r="BK279" i="12"/>
  <c r="J275" i="12"/>
  <c r="J271" i="12"/>
  <c r="BK259" i="12"/>
  <c r="BK257" i="12"/>
  <c r="J254" i="12"/>
  <c r="J246" i="12"/>
  <c r="BK243" i="12"/>
  <c r="BK240" i="12"/>
  <c r="BK233" i="12"/>
  <c r="BK225" i="12"/>
  <c r="BK222" i="12"/>
  <c r="BK213" i="12"/>
  <c r="BK427" i="12"/>
  <c r="J424" i="12"/>
  <c r="J419" i="12"/>
  <c r="J398" i="12"/>
  <c r="BK393" i="12"/>
  <c r="J380" i="12"/>
  <c r="J367" i="12"/>
  <c r="J363" i="12"/>
  <c r="J359" i="12"/>
  <c r="BK355" i="12"/>
  <c r="BK351" i="12"/>
  <c r="J347" i="12"/>
  <c r="J342" i="12"/>
  <c r="J336" i="12"/>
  <c r="BK332" i="12"/>
  <c r="J325" i="12"/>
  <c r="BK317" i="12"/>
  <c r="BK314" i="12"/>
  <c r="J306" i="12"/>
  <c r="J302" i="12"/>
  <c r="BK298" i="12"/>
  <c r="BK294" i="12"/>
  <c r="BK292" i="12"/>
  <c r="BK290" i="12"/>
  <c r="J285" i="12"/>
  <c r="J279" i="12"/>
  <c r="BK275" i="12"/>
  <c r="BK271" i="12"/>
  <c r="J259" i="12"/>
  <c r="J255" i="12"/>
  <c r="BK250" i="12"/>
  <c r="BK245" i="12"/>
  <c r="J242" i="12"/>
  <c r="J233" i="12"/>
  <c r="J229" i="12"/>
  <c r="J223" i="12"/>
  <c r="BK218" i="12"/>
  <c r="J214" i="12"/>
  <c r="J211" i="12"/>
  <c r="J206" i="12"/>
  <c r="J200" i="12"/>
  <c r="BK197" i="12"/>
  <c r="J195" i="12"/>
  <c r="J189" i="12"/>
  <c r="J184" i="12"/>
  <c r="J175" i="12"/>
  <c r="J173" i="12"/>
  <c r="J161" i="12"/>
  <c r="J154" i="12"/>
  <c r="J143" i="12"/>
  <c r="BK206" i="12"/>
  <c r="BK200" i="12"/>
  <c r="BK195" i="12"/>
  <c r="BK189" i="12"/>
  <c r="BK184" i="12"/>
  <c r="BK176" i="12"/>
  <c r="J165" i="12"/>
  <c r="BK160" i="12"/>
  <c r="BK143" i="12"/>
  <c r="BK129" i="13"/>
  <c r="F40" i="13"/>
  <c r="BC110" i="1"/>
  <c r="F39" i="13"/>
  <c r="BB110" i="1" s="1"/>
  <c r="BK310" i="14"/>
  <c r="BK306" i="14"/>
  <c r="BK304" i="14"/>
  <c r="BK302" i="14"/>
  <c r="BK300" i="14"/>
  <c r="BK296" i="14"/>
  <c r="BK294" i="14"/>
  <c r="BK290" i="14"/>
  <c r="BK286" i="14"/>
  <c r="BK283" i="14"/>
  <c r="BK278" i="14"/>
  <c r="BK274" i="14"/>
  <c r="BK271" i="14"/>
  <c r="BK268" i="14"/>
  <c r="J260" i="14"/>
  <c r="J255" i="14"/>
  <c r="J253" i="14"/>
  <c r="BK249" i="14"/>
  <c r="J292" i="14"/>
  <c r="J288" i="14"/>
  <c r="J283" i="14"/>
  <c r="J278" i="14"/>
  <c r="J274" i="14"/>
  <c r="J271" i="14"/>
  <c r="J268" i="14"/>
  <c r="BK264" i="14"/>
  <c r="J258" i="14"/>
  <c r="BK253" i="14"/>
  <c r="J249" i="14"/>
  <c r="J245" i="14"/>
  <c r="BK241" i="14"/>
  <c r="J237" i="14"/>
  <c r="BK232" i="14"/>
  <c r="BK226" i="14"/>
  <c r="J222" i="14"/>
  <c r="BK214" i="14"/>
  <c r="J211" i="14"/>
  <c r="J208" i="14"/>
  <c r="J202" i="14"/>
  <c r="BK199" i="14"/>
  <c r="BK196" i="14"/>
  <c r="J191" i="14"/>
  <c r="J188" i="14"/>
  <c r="J184" i="14"/>
  <c r="J180" i="14"/>
  <c r="J175" i="14"/>
  <c r="J173" i="14"/>
  <c r="BK164" i="14"/>
  <c r="BK162" i="14"/>
  <c r="BK159" i="14"/>
  <c r="BK148" i="14"/>
  <c r="BK147" i="14"/>
  <c r="J143" i="14"/>
  <c r="BK137" i="14"/>
  <c r="BK245" i="14"/>
  <c r="J241" i="14"/>
  <c r="BK237" i="14"/>
  <c r="J232" i="14"/>
  <c r="J226" i="14"/>
  <c r="BK222" i="14"/>
  <c r="J214" i="14"/>
  <c r="BK211" i="14"/>
  <c r="BK205" i="14"/>
  <c r="BK203" i="14"/>
  <c r="BK152" i="14"/>
  <c r="J144" i="14"/>
  <c r="J140" i="14"/>
  <c r="BK277" i="15"/>
  <c r="J277" i="15"/>
  <c r="BK273" i="15"/>
  <c r="J273" i="15"/>
  <c r="J271" i="15"/>
  <c r="BK269" i="15"/>
  <c r="J267" i="15"/>
  <c r="BK263" i="15"/>
  <c r="BK261" i="15"/>
  <c r="BK259" i="15"/>
  <c r="BK257" i="15"/>
  <c r="BK255" i="15"/>
  <c r="BK252" i="15"/>
  <c r="BK250" i="15"/>
  <c r="J247" i="15"/>
  <c r="J243" i="15"/>
  <c r="BK237" i="15"/>
  <c r="J233" i="15"/>
  <c r="BK229" i="15"/>
  <c r="J225" i="15"/>
  <c r="J221" i="15"/>
  <c r="J217" i="15"/>
  <c r="J210" i="15"/>
  <c r="BK204" i="15"/>
  <c r="J200" i="15"/>
  <c r="BK192" i="15"/>
  <c r="BK187" i="15"/>
  <c r="BK181" i="15"/>
  <c r="J178" i="15"/>
  <c r="BK174" i="15"/>
  <c r="BK170" i="15"/>
  <c r="J165" i="15"/>
  <c r="J162" i="15"/>
  <c r="J157" i="15"/>
  <c r="J154" i="15"/>
  <c r="J144" i="15"/>
  <c r="BK140" i="15"/>
  <c r="J250" i="15"/>
  <c r="BK247" i="15"/>
  <c r="BK243" i="15"/>
  <c r="J237" i="15"/>
  <c r="BK233" i="15"/>
  <c r="J229" i="15"/>
  <c r="BK225" i="15"/>
  <c r="BK221" i="15"/>
  <c r="BK217" i="15"/>
  <c r="BK210" i="15"/>
  <c r="J204" i="15"/>
  <c r="BK200" i="15"/>
  <c r="J192" i="15"/>
  <c r="J187" i="15"/>
  <c r="J181" i="15"/>
  <c r="BK178" i="15"/>
  <c r="J174" i="15"/>
  <c r="J170" i="15"/>
  <c r="BK165" i="15"/>
  <c r="BK162" i="15"/>
  <c r="BK157" i="15"/>
  <c r="BK154" i="15"/>
  <c r="BK144" i="15"/>
  <c r="J140" i="15"/>
  <c r="J310" i="16"/>
  <c r="BK304" i="16"/>
  <c r="BK302" i="16"/>
  <c r="BK296" i="16"/>
  <c r="BK292" i="16"/>
  <c r="BK288" i="16"/>
  <c r="J283" i="16"/>
  <c r="BK275" i="16"/>
  <c r="BK272" i="16"/>
  <c r="BK268" i="16"/>
  <c r="J264" i="16"/>
  <c r="J258" i="16"/>
  <c r="BK253" i="16"/>
  <c r="J249" i="16"/>
  <c r="BK245" i="16"/>
  <c r="BK241" i="16"/>
  <c r="J239" i="16"/>
  <c r="J234" i="16"/>
  <c r="J229" i="16"/>
  <c r="BK224" i="16"/>
  <c r="BK218" i="16"/>
  <c r="J212" i="16"/>
  <c r="J208" i="16"/>
  <c r="J203" i="16"/>
  <c r="BK201" i="16"/>
  <c r="BK198" i="16"/>
  <c r="J196" i="16"/>
  <c r="J191" i="16"/>
  <c r="J188" i="16"/>
  <c r="BK184" i="16"/>
  <c r="BK178" i="16"/>
  <c r="J173" i="16"/>
  <c r="BK164" i="16"/>
  <c r="J162" i="16"/>
  <c r="BK159" i="16"/>
  <c r="BK148" i="16"/>
  <c r="J144" i="16"/>
  <c r="BK140" i="16"/>
  <c r="BK310" i="16"/>
  <c r="J302" i="16"/>
  <c r="J296" i="16"/>
  <c r="J292" i="16"/>
  <c r="J288" i="16"/>
  <c r="BK283" i="16"/>
  <c r="BK278" i="16"/>
  <c r="J275" i="16"/>
  <c r="J272" i="16"/>
  <c r="BK269" i="16"/>
  <c r="J268" i="16"/>
  <c r="BK264" i="16"/>
  <c r="BK258" i="16"/>
  <c r="J251" i="16"/>
  <c r="BK249" i="16"/>
  <c r="J245" i="16"/>
  <c r="J241" i="16"/>
  <c r="BK234" i="16"/>
  <c r="BK229" i="16"/>
  <c r="J224" i="16"/>
  <c r="J218" i="16"/>
  <c r="BK212" i="16"/>
  <c r="BK208" i="16"/>
  <c r="BK203" i="16"/>
  <c r="J201" i="16"/>
  <c r="J198" i="16"/>
  <c r="J194" i="16"/>
  <c r="J190" i="16"/>
  <c r="BK186" i="16"/>
  <c r="BK182" i="16"/>
  <c r="J180" i="16"/>
  <c r="J175" i="16"/>
  <c r="J169" i="16"/>
  <c r="BK162" i="16"/>
  <c r="J161" i="16"/>
  <c r="J159" i="16"/>
  <c r="BK152" i="16"/>
  <c r="BK147" i="16"/>
  <c r="J143" i="16"/>
  <c r="J137" i="16"/>
  <c r="BK206" i="17"/>
  <c r="BK204" i="17"/>
  <c r="BK201" i="17"/>
  <c r="BK199" i="17"/>
  <c r="BK196" i="17"/>
  <c r="BK193" i="17"/>
  <c r="BK191" i="17"/>
  <c r="BK190" i="17"/>
  <c r="BK188" i="17"/>
  <c r="BK186" i="17"/>
  <c r="BK185" i="17"/>
  <c r="J184" i="17"/>
  <c r="J181" i="17"/>
  <c r="J179" i="17"/>
  <c r="J178" i="17"/>
  <c r="J175" i="17"/>
  <c r="J173" i="17"/>
  <c r="J171" i="17"/>
  <c r="J169" i="17"/>
  <c r="J166" i="17"/>
  <c r="J165" i="17"/>
  <c r="J164" i="17"/>
  <c r="J163" i="17"/>
  <c r="J161" i="17"/>
  <c r="J157" i="17"/>
  <c r="J152" i="17"/>
  <c r="J142" i="17"/>
  <c r="BK136" i="17"/>
  <c r="J159" i="17"/>
  <c r="BK155" i="17"/>
  <c r="J154" i="17"/>
  <c r="J146" i="17"/>
  <c r="J141" i="17"/>
  <c r="J134" i="17"/>
  <c r="J132" i="17"/>
  <c r="J324" i="18"/>
  <c r="J320" i="18"/>
  <c r="J318" i="18"/>
  <c r="J316" i="18"/>
  <c r="J314" i="18"/>
  <c r="J313" i="18"/>
  <c r="J309" i="18"/>
  <c r="J307" i="18"/>
  <c r="J305" i="18"/>
  <c r="J303" i="18"/>
  <c r="J301" i="18"/>
  <c r="J299" i="18"/>
  <c r="J296" i="18"/>
  <c r="J294" i="18"/>
  <c r="J291" i="18"/>
  <c r="J288" i="18"/>
  <c r="J287" i="18"/>
  <c r="J285" i="18"/>
  <c r="J284" i="18"/>
  <c r="BK281" i="18"/>
  <c r="J277" i="18"/>
  <c r="BK275" i="18"/>
  <c r="BK271" i="18"/>
  <c r="BK266" i="18"/>
  <c r="J262" i="18"/>
  <c r="J258" i="18"/>
  <c r="BK254" i="18"/>
  <c r="BK250" i="18"/>
  <c r="J245" i="18"/>
  <c r="J237" i="18"/>
  <c r="BK233" i="18"/>
  <c r="BK227" i="18"/>
  <c r="BK219" i="18"/>
  <c r="J218" i="18"/>
  <c r="J212" i="18"/>
  <c r="BK209" i="18"/>
  <c r="BK206" i="18"/>
  <c r="BK203" i="18"/>
  <c r="J198" i="18"/>
  <c r="J195" i="18"/>
  <c r="BK191" i="18"/>
  <c r="BK189" i="18"/>
  <c r="BK183" i="18"/>
  <c r="J179" i="18"/>
  <c r="J171" i="18"/>
  <c r="BK167" i="18"/>
  <c r="BK164" i="18"/>
  <c r="BK152" i="18"/>
  <c r="BK148" i="18"/>
  <c r="BK144" i="18"/>
  <c r="J140" i="18"/>
  <c r="J282" i="18"/>
  <c r="BK279" i="18"/>
  <c r="BK276" i="18"/>
  <c r="J269" i="18"/>
  <c r="BK264" i="18"/>
  <c r="BK260" i="18"/>
  <c r="BK256" i="18"/>
  <c r="J252" i="18"/>
  <c r="BK248" i="18"/>
  <c r="BK243" i="18"/>
  <c r="J240" i="18"/>
  <c r="BK235" i="18"/>
  <c r="J231" i="18"/>
  <c r="J223" i="18"/>
  <c r="BK218" i="18"/>
  <c r="BK212" i="18"/>
  <c r="J210" i="18"/>
  <c r="J208" i="18"/>
  <c r="BK205" i="18"/>
  <c r="J201" i="18"/>
  <c r="J197" i="18"/>
  <c r="J193" i="18"/>
  <c r="J189" i="18"/>
  <c r="J183" i="18"/>
  <c r="BK179" i="18"/>
  <c r="BK171" i="18"/>
  <c r="J167" i="18"/>
  <c r="J164" i="18"/>
  <c r="J152" i="18"/>
  <c r="J148" i="18"/>
  <c r="J144" i="18"/>
  <c r="BK140" i="18"/>
  <c r="BK125" i="19"/>
  <c r="F39" i="19"/>
  <c r="BD116" i="1" s="1"/>
  <c r="J35" i="19"/>
  <c r="AV116" i="1"/>
  <c r="J311" i="20"/>
  <c r="J307" i="20"/>
  <c r="J305" i="20"/>
  <c r="J303" i="20"/>
  <c r="J301" i="20"/>
  <c r="J297" i="20"/>
  <c r="BK295" i="20"/>
  <c r="BK293" i="20"/>
  <c r="BK291" i="20"/>
  <c r="BK289" i="20"/>
  <c r="BK287" i="20"/>
  <c r="J284" i="20"/>
  <c r="J276" i="20"/>
  <c r="J273" i="20"/>
  <c r="BK270" i="20"/>
  <c r="J267" i="20"/>
  <c r="BK261" i="20"/>
  <c r="J256" i="20"/>
  <c r="BK252" i="20"/>
  <c r="J248" i="20"/>
  <c r="J244" i="20"/>
  <c r="J240" i="20"/>
  <c r="J235" i="20"/>
  <c r="J230" i="20"/>
  <c r="BK225" i="20"/>
  <c r="BK219" i="20"/>
  <c r="BK213" i="20"/>
  <c r="BK209" i="20"/>
  <c r="J204" i="20"/>
  <c r="J202" i="20"/>
  <c r="BK199" i="20"/>
  <c r="BK195" i="20"/>
  <c r="BK191" i="20"/>
  <c r="BK187" i="20"/>
  <c r="J183" i="20"/>
  <c r="J179" i="20"/>
  <c r="J174" i="20"/>
  <c r="BK165" i="20"/>
  <c r="J162" i="20"/>
  <c r="J152" i="20"/>
  <c r="J147" i="20"/>
  <c r="BK144" i="20"/>
  <c r="J140" i="20"/>
  <c r="BK284" i="20"/>
  <c r="BK279" i="20"/>
  <c r="BK276" i="20"/>
  <c r="BK273" i="20"/>
  <c r="J270" i="20"/>
  <c r="BK267" i="20"/>
  <c r="J261" i="20"/>
  <c r="BK256" i="20"/>
  <c r="J252" i="20"/>
  <c r="BK248" i="20"/>
  <c r="BK244" i="20"/>
  <c r="BK240" i="20"/>
  <c r="BK235" i="20"/>
  <c r="BK230" i="20"/>
  <c r="J225" i="20"/>
  <c r="J219" i="20"/>
  <c r="J213" i="20"/>
  <c r="J209" i="20"/>
  <c r="BK204" i="20"/>
  <c r="BK202" i="20"/>
  <c r="J199" i="20"/>
  <c r="J192" i="20"/>
  <c r="J189" i="20"/>
  <c r="J187" i="20"/>
  <c r="BK183" i="20"/>
  <c r="BK179" i="20"/>
  <c r="BK174" i="20"/>
  <c r="J165" i="20"/>
  <c r="J160" i="20"/>
  <c r="BK148" i="20"/>
  <c r="J144" i="20"/>
  <c r="BK143" i="20"/>
  <c r="BK137" i="20"/>
  <c r="J312" i="21"/>
  <c r="J310" i="21"/>
  <c r="J308" i="21"/>
  <c r="J307" i="21"/>
  <c r="J299" i="21"/>
  <c r="J291" i="21"/>
  <c r="J289" i="21"/>
  <c r="BK286" i="21"/>
  <c r="J280" i="21"/>
  <c r="J274" i="21"/>
  <c r="J268" i="21"/>
  <c r="J264" i="21"/>
  <c r="BK260" i="21"/>
  <c r="J257" i="21"/>
  <c r="J249" i="21"/>
  <c r="BK245" i="21"/>
  <c r="BK239" i="21"/>
  <c r="J235" i="21"/>
  <c r="BK230" i="21"/>
  <c r="BK225" i="21"/>
  <c r="J288" i="21"/>
  <c r="BK282" i="21"/>
  <c r="BK276" i="21"/>
  <c r="BK272" i="21"/>
  <c r="J270" i="21"/>
  <c r="J266" i="21"/>
  <c r="J261" i="21"/>
  <c r="BK258" i="21"/>
  <c r="BK255" i="21"/>
  <c r="J247" i="21"/>
  <c r="J240" i="21"/>
  <c r="BK238" i="21"/>
  <c r="BK232" i="21"/>
  <c r="J228" i="21"/>
  <c r="BK223" i="21"/>
  <c r="BK218" i="21"/>
  <c r="BK214" i="21"/>
  <c r="BK210" i="21"/>
  <c r="J201" i="21"/>
  <c r="BK197" i="21"/>
  <c r="J195" i="21"/>
  <c r="BK191" i="21"/>
  <c r="BK187" i="21"/>
  <c r="J184" i="21"/>
  <c r="J180" i="21"/>
  <c r="J173" i="21"/>
  <c r="J167" i="21"/>
  <c r="BK164" i="21"/>
  <c r="J161" i="21"/>
  <c r="J154" i="21"/>
  <c r="J149" i="21"/>
  <c r="BK148" i="21"/>
  <c r="J143" i="21"/>
  <c r="J139" i="21"/>
  <c r="J216" i="21"/>
  <c r="J213" i="21"/>
  <c r="BK203" i="21"/>
  <c r="BK200" i="21"/>
  <c r="J199" i="21"/>
  <c r="BK196" i="21"/>
  <c r="J192" i="21"/>
  <c r="J189" i="21"/>
  <c r="BK185" i="21"/>
  <c r="BK182" i="21"/>
  <c r="J178" i="21"/>
  <c r="BK169" i="21"/>
  <c r="BK165" i="21"/>
  <c r="BK161" i="21"/>
  <c r="BK154" i="21"/>
  <c r="BK153" i="21"/>
  <c r="J148" i="21"/>
  <c r="BK143" i="21"/>
  <c r="BK139" i="21"/>
  <c r="J321" i="22"/>
  <c r="J317" i="22"/>
  <c r="J315" i="22"/>
  <c r="J312" i="22"/>
  <c r="J310" i="22"/>
  <c r="J306" i="22"/>
  <c r="J304" i="22"/>
  <c r="J300" i="22"/>
  <c r="BK296" i="22"/>
  <c r="J291" i="22"/>
  <c r="J286" i="22"/>
  <c r="J282" i="22"/>
  <c r="J272" i="22"/>
  <c r="BK268" i="22"/>
  <c r="BK264" i="22"/>
  <c r="BK260" i="22"/>
  <c r="BK256" i="22"/>
  <c r="BK252" i="22"/>
  <c r="BK247" i="22"/>
  <c r="J242" i="22"/>
  <c r="J236" i="22"/>
  <c r="J229" i="22"/>
  <c r="J223" i="22"/>
  <c r="J220" i="22"/>
  <c r="J217" i="22"/>
  <c r="J214" i="22"/>
  <c r="J209" i="22"/>
  <c r="J207" i="22"/>
  <c r="BK203" i="22"/>
  <c r="BK199" i="22"/>
  <c r="J195" i="22"/>
  <c r="J192" i="22"/>
  <c r="J187" i="22"/>
  <c r="J183" i="22"/>
  <c r="J178" i="22"/>
  <c r="BK174" i="22"/>
  <c r="J162" i="22"/>
  <c r="J152" i="22"/>
  <c r="J147" i="22"/>
  <c r="BK143" i="22"/>
  <c r="BK137" i="22"/>
  <c r="BK300" i="22"/>
  <c r="J296" i="22"/>
  <c r="BK291" i="22"/>
  <c r="BK286" i="22"/>
  <c r="BK283" i="22"/>
  <c r="BK282" i="22"/>
  <c r="J280" i="22"/>
  <c r="J279" i="22"/>
  <c r="BK272" i="22"/>
  <c r="J268" i="22"/>
  <c r="J264" i="22"/>
  <c r="J260" i="22"/>
  <c r="J256" i="22"/>
  <c r="J252" i="22"/>
  <c r="J247" i="22"/>
  <c r="BK242" i="22"/>
  <c r="BK236" i="22"/>
  <c r="J232" i="22"/>
  <c r="BK229" i="22"/>
  <c r="BK223" i="22"/>
  <c r="BK220" i="22"/>
  <c r="BK217" i="22"/>
  <c r="BK214" i="22"/>
  <c r="BK209" i="22"/>
  <c r="BK207" i="22"/>
  <c r="J203" i="22"/>
  <c r="J199" i="22"/>
  <c r="BK195" i="22"/>
  <c r="BK192" i="22"/>
  <c r="BK189" i="22"/>
  <c r="BK186" i="22"/>
  <c r="BK183" i="22"/>
  <c r="BK178" i="22"/>
  <c r="BK169" i="22"/>
  <c r="BK167" i="22"/>
  <c r="BK163" i="22"/>
  <c r="BK162" i="22"/>
  <c r="BK152" i="22"/>
  <c r="BK147" i="22"/>
  <c r="J143" i="22"/>
  <c r="J137" i="22"/>
  <c r="BK254" i="23"/>
  <c r="J252" i="23"/>
  <c r="J248" i="23"/>
  <c r="BK244" i="23"/>
  <c r="BK235" i="23"/>
  <c r="BK230" i="23"/>
  <c r="J225" i="23"/>
  <c r="BK219" i="23"/>
  <c r="J213" i="23"/>
  <c r="J209" i="23"/>
  <c r="BK204" i="23"/>
  <c r="J203" i="23"/>
  <c r="J202" i="23"/>
  <c r="BK199" i="23"/>
  <c r="BK195" i="23"/>
  <c r="J191" i="23"/>
  <c r="BK187" i="23"/>
  <c r="BK185" i="23"/>
  <c r="BK183" i="23"/>
  <c r="BK181" i="23"/>
  <c r="BK176" i="23"/>
  <c r="J170" i="23"/>
  <c r="J163" i="23"/>
  <c r="BK160" i="23"/>
  <c r="BK148" i="23"/>
  <c r="BK144" i="23"/>
  <c r="J143" i="23"/>
  <c r="BK137" i="23"/>
  <c r="J312" i="23"/>
  <c r="J308" i="23"/>
  <c r="J306" i="23"/>
  <c r="BK301" i="23"/>
  <c r="BK297" i="23"/>
  <c r="BK295" i="23"/>
  <c r="BK293" i="23"/>
  <c r="BK291" i="23"/>
  <c r="BK289" i="23"/>
  <c r="BK287" i="23"/>
  <c r="J284" i="23"/>
  <c r="J282" i="23"/>
  <c r="J279" i="23"/>
  <c r="J276" i="23"/>
  <c r="J275" i="23"/>
  <c r="J273" i="23"/>
  <c r="J272" i="23"/>
  <c r="J270" i="23"/>
  <c r="J269" i="23"/>
  <c r="J267" i="23"/>
  <c r="J265" i="23"/>
  <c r="J261" i="23"/>
  <c r="BK256" i="23"/>
  <c r="J254" i="23"/>
  <c r="J250" i="23"/>
  <c r="J246" i="23"/>
  <c r="BK242" i="23"/>
  <c r="BK240" i="23"/>
  <c r="BK238" i="23"/>
  <c r="J230" i="23"/>
  <c r="J227" i="23"/>
  <c r="J223" i="23"/>
  <c r="BK215" i="23"/>
  <c r="J212" i="23"/>
  <c r="J206" i="23"/>
  <c r="J200" i="23"/>
  <c r="J197" i="23"/>
  <c r="BK192" i="23"/>
  <c r="J189" i="23"/>
  <c r="J179" i="23"/>
  <c r="BK174" i="23"/>
  <c r="J165" i="23"/>
  <c r="BK162" i="23"/>
  <c r="J152" i="23"/>
  <c r="J147" i="23"/>
  <c r="J140" i="23"/>
  <c r="BK221" i="24"/>
  <c r="BK220" i="24"/>
  <c r="BK218" i="24"/>
  <c r="J216" i="24"/>
  <c r="J213" i="24"/>
  <c r="J211" i="24"/>
  <c r="J206" i="24"/>
  <c r="BK204" i="24"/>
  <c r="BK203" i="24"/>
  <c r="BK201" i="24"/>
  <c r="BK200" i="24"/>
  <c r="BK198" i="24"/>
  <c r="BK197" i="24"/>
  <c r="BK192" i="24"/>
  <c r="BK189" i="24"/>
  <c r="J187" i="24"/>
  <c r="J181" i="24"/>
  <c r="BK177" i="24"/>
  <c r="J171" i="24"/>
  <c r="BK165" i="24"/>
  <c r="J160" i="24"/>
  <c r="BK154" i="24"/>
  <c r="BK143" i="24"/>
  <c r="J140" i="24"/>
  <c r="BK136" i="24"/>
  <c r="J134" i="24"/>
  <c r="BK187" i="24"/>
  <c r="BK181" i="24"/>
  <c r="J177" i="24"/>
  <c r="BK171" i="24"/>
  <c r="J165" i="24"/>
  <c r="BK160" i="24"/>
  <c r="J154" i="24"/>
  <c r="J143" i="24"/>
  <c r="BK140" i="24"/>
  <c r="BK134" i="24"/>
  <c r="J310" i="25"/>
  <c r="J306" i="25"/>
  <c r="J304" i="25"/>
  <c r="J302" i="25"/>
  <c r="J300" i="25"/>
  <c r="J296" i="25"/>
  <c r="J294" i="25"/>
  <c r="J290" i="25"/>
  <c r="BK286" i="25"/>
  <c r="J283" i="25"/>
  <c r="J278" i="25"/>
  <c r="BK274" i="25"/>
  <c r="J271" i="25"/>
  <c r="BK268" i="25"/>
  <c r="J264" i="25"/>
  <c r="J258" i="25"/>
  <c r="BK253" i="25"/>
  <c r="BK249" i="25"/>
  <c r="BK245" i="25"/>
  <c r="J241" i="25"/>
  <c r="J237" i="25"/>
  <c r="J232" i="25"/>
  <c r="J226" i="25"/>
  <c r="J222" i="25"/>
  <c r="J214" i="25"/>
  <c r="BK211" i="25"/>
  <c r="BK205" i="25"/>
  <c r="J202" i="25"/>
  <c r="BK199" i="25"/>
  <c r="J196" i="25"/>
  <c r="BK190" i="25"/>
  <c r="BK186" i="25"/>
  <c r="J182" i="25"/>
  <c r="BK178" i="25"/>
  <c r="J173" i="25"/>
  <c r="J164" i="25"/>
  <c r="J161" i="25"/>
  <c r="J144" i="25"/>
  <c r="J137" i="25"/>
  <c r="BK290" i="25"/>
  <c r="BK283" i="25"/>
  <c r="BK278" i="25"/>
  <c r="J274" i="25"/>
  <c r="BK271" i="25"/>
  <c r="J268" i="25"/>
  <c r="BK264" i="25"/>
  <c r="BK258" i="25"/>
  <c r="J253" i="25"/>
  <c r="J249" i="25"/>
  <c r="J245" i="25"/>
  <c r="BK241" i="25"/>
  <c r="BK237" i="25"/>
  <c r="BK232" i="25"/>
  <c r="BK226" i="25"/>
  <c r="BK222" i="25"/>
  <c r="BK214" i="25"/>
  <c r="J211" i="25"/>
  <c r="J205" i="25"/>
  <c r="BK202" i="25"/>
  <c r="J199" i="25"/>
  <c r="BK196" i="25"/>
  <c r="BK191" i="25"/>
  <c r="J190" i="25"/>
  <c r="J186" i="25"/>
  <c r="BK182" i="25"/>
  <c r="J178" i="25"/>
  <c r="BK173" i="25"/>
  <c r="BK164" i="25"/>
  <c r="BK161" i="25"/>
  <c r="J152" i="25"/>
  <c r="BK147" i="25"/>
  <c r="J143" i="25"/>
  <c r="BK137" i="25"/>
  <c r="BK394" i="26"/>
  <c r="BK392" i="26"/>
  <c r="BK390" i="26"/>
  <c r="BK387" i="26"/>
  <c r="BK385" i="26"/>
  <c r="BK383" i="26"/>
  <c r="BK380" i="26"/>
  <c r="BK378" i="26"/>
  <c r="BK376" i="26"/>
  <c r="BK371" i="26"/>
  <c r="J365" i="26"/>
  <c r="BK359" i="26"/>
  <c r="BK355" i="26"/>
  <c r="BK342" i="26"/>
  <c r="J332" i="26"/>
  <c r="BK320" i="26"/>
  <c r="BK308" i="26"/>
  <c r="BK304" i="26"/>
  <c r="J302" i="26"/>
  <c r="BK292" i="26"/>
  <c r="J286" i="26"/>
  <c r="BK280" i="26"/>
  <c r="J274" i="26"/>
  <c r="J269" i="26"/>
  <c r="BK262" i="26"/>
  <c r="J256" i="26"/>
  <c r="J251" i="26"/>
  <c r="J240" i="26"/>
  <c r="BK235" i="26"/>
  <c r="BK228" i="26"/>
  <c r="BK377" i="26"/>
  <c r="J373" i="26"/>
  <c r="BK368" i="26"/>
  <c r="J363" i="26"/>
  <c r="J358" i="26"/>
  <c r="BK352" i="26"/>
  <c r="BK338" i="26"/>
  <c r="BK326" i="26"/>
  <c r="BK314" i="26"/>
  <c r="BK306" i="26"/>
  <c r="BK303" i="26"/>
  <c r="BK295" i="26"/>
  <c r="BK289" i="26"/>
  <c r="BK286" i="26"/>
  <c r="J277" i="26"/>
  <c r="J273" i="26"/>
  <c r="J265" i="26"/>
  <c r="J259" i="26"/>
  <c r="BK254" i="26"/>
  <c r="BK246" i="26"/>
  <c r="J237" i="26"/>
  <c r="J234" i="26"/>
  <c r="BK222" i="26"/>
  <c r="J220" i="26"/>
  <c r="BK214" i="26"/>
  <c r="J202" i="26"/>
  <c r="BK193" i="26"/>
  <c r="BK190" i="26"/>
  <c r="BK162" i="26"/>
  <c r="J155" i="26"/>
  <c r="J148" i="26"/>
  <c r="BK139" i="26"/>
  <c r="J222" i="26"/>
  <c r="BK220" i="26"/>
  <c r="BK211" i="26"/>
  <c r="J208" i="26"/>
  <c r="BK195" i="26"/>
  <c r="BK191" i="26"/>
  <c r="J174" i="26"/>
  <c r="BK159" i="26"/>
  <c r="J154" i="26"/>
  <c r="J147" i="26"/>
  <c r="BK125" i="27"/>
  <c r="F39" i="27"/>
  <c r="BD125" i="1" s="1"/>
  <c r="J35" i="27"/>
  <c r="AV125" i="1" s="1"/>
  <c r="J208" i="28"/>
  <c r="J200" i="28"/>
  <c r="J198" i="28"/>
  <c r="J196" i="28"/>
  <c r="J194" i="28"/>
  <c r="J192" i="28"/>
  <c r="J189" i="28"/>
  <c r="J187" i="28"/>
  <c r="J180" i="28"/>
  <c r="J176" i="28"/>
  <c r="J171" i="28"/>
  <c r="J170" i="28"/>
  <c r="J167" i="28"/>
  <c r="J165" i="28"/>
  <c r="J164" i="28"/>
  <c r="J163" i="28"/>
  <c r="BK161" i="28"/>
  <c r="BK159" i="28"/>
  <c r="BK158" i="28"/>
  <c r="BK154" i="28"/>
  <c r="BK151" i="28"/>
  <c r="BK147" i="28"/>
  <c r="J145" i="28"/>
  <c r="BK135" i="28"/>
  <c r="J156" i="28"/>
  <c r="J152" i="28"/>
  <c r="BK150" i="28"/>
  <c r="BK146" i="28"/>
  <c r="BK143" i="28"/>
  <c r="J140" i="28"/>
  <c r="J138" i="28"/>
  <c r="BK133" i="28"/>
  <c r="J264" i="29"/>
  <c r="J256" i="29"/>
  <c r="J255" i="29"/>
  <c r="J245" i="29"/>
  <c r="J233" i="29"/>
  <c r="J231" i="29"/>
  <c r="J229" i="29"/>
  <c r="J227" i="29"/>
  <c r="J225" i="29"/>
  <c r="J223" i="29"/>
  <c r="J220" i="29"/>
  <c r="BK211" i="29"/>
  <c r="BK202" i="29"/>
  <c r="BK198" i="29"/>
  <c r="J194" i="29"/>
  <c r="J192" i="29"/>
  <c r="BK190" i="29"/>
  <c r="J188" i="29"/>
  <c r="J182" i="29"/>
  <c r="J175" i="29"/>
  <c r="J170" i="29"/>
  <c r="BK168" i="29"/>
  <c r="BK160" i="29"/>
  <c r="J147" i="29"/>
  <c r="J144" i="29"/>
  <c r="J143" i="29"/>
  <c r="J139" i="29"/>
  <c r="J136" i="29"/>
  <c r="BK218" i="29"/>
  <c r="J211" i="29"/>
  <c r="BK207" i="29"/>
  <c r="J202" i="29"/>
  <c r="BK201" i="29"/>
  <c r="J198" i="29"/>
  <c r="J197" i="29"/>
  <c r="BK194" i="29"/>
  <c r="BK193" i="29"/>
  <c r="BK192" i="29"/>
  <c r="BK191" i="29"/>
  <c r="J190" i="29"/>
  <c r="J189" i="29"/>
  <c r="BK188" i="29"/>
  <c r="J185" i="29"/>
  <c r="BK182" i="29"/>
  <c r="BK177" i="29"/>
  <c r="BK175" i="29"/>
  <c r="BK173" i="29"/>
  <c r="BK170" i="29"/>
  <c r="BK169" i="29"/>
  <c r="J168" i="29"/>
  <c r="J160" i="29"/>
  <c r="BK157" i="29"/>
  <c r="J152" i="29"/>
  <c r="BK147" i="29"/>
  <c r="BK143" i="29"/>
  <c r="BK136" i="29"/>
  <c r="J267" i="30"/>
  <c r="J242" i="30"/>
  <c r="J240" i="30"/>
  <c r="J231" i="30"/>
  <c r="J229" i="30"/>
  <c r="J227" i="30"/>
  <c r="J222" i="30"/>
  <c r="J213" i="30"/>
  <c r="J190" i="30"/>
  <c r="J176" i="30"/>
  <c r="BK162" i="30"/>
  <c r="BK156" i="30"/>
  <c r="BK153" i="30"/>
  <c r="J150" i="30"/>
  <c r="J149" i="30"/>
  <c r="BK147" i="30"/>
  <c r="J143" i="30"/>
  <c r="BK138" i="30"/>
  <c r="J151" i="30"/>
  <c r="BK149" i="30"/>
  <c r="J147" i="30"/>
  <c r="BK143" i="30"/>
  <c r="J138" i="30"/>
  <c r="BK281" i="31"/>
  <c r="J256" i="31"/>
  <c r="J243" i="31"/>
  <c r="J236" i="31"/>
  <c r="J204" i="31"/>
  <c r="BK176" i="31"/>
  <c r="J167" i="31"/>
  <c r="BK164" i="31"/>
  <c r="BK162" i="31"/>
  <c r="BK160" i="31"/>
  <c r="J158" i="31"/>
  <c r="BK156" i="31"/>
  <c r="BK153" i="31"/>
  <c r="J150" i="31"/>
  <c r="BK146" i="31"/>
  <c r="BK144" i="31"/>
  <c r="BK142" i="31"/>
  <c r="BK135" i="31"/>
  <c r="BK254" i="31"/>
  <c r="J245" i="31"/>
  <c r="BK236" i="31"/>
  <c r="BK204" i="31"/>
  <c r="J176" i="31"/>
  <c r="J165" i="31"/>
  <c r="J162" i="31"/>
  <c r="J160" i="31"/>
  <c r="BK158" i="31"/>
  <c r="BK154" i="31"/>
  <c r="J151" i="31"/>
  <c r="J146" i="31"/>
  <c r="J144" i="31"/>
  <c r="BK140" i="31"/>
  <c r="J133" i="31"/>
  <c r="J125" i="32"/>
  <c r="F39" i="32"/>
  <c r="BD132" i="1" s="1"/>
  <c r="J35" i="32"/>
  <c r="AV132" i="1"/>
  <c r="F39" i="33"/>
  <c r="BD133" i="1"/>
  <c r="J35" i="33"/>
  <c r="AV133" i="1"/>
  <c r="F38" i="34"/>
  <c r="BC134" i="1" s="1"/>
  <c r="J35" i="34"/>
  <c r="AV134" i="1"/>
  <c r="F38" i="35"/>
  <c r="BC135" i="1"/>
  <c r="J35" i="35"/>
  <c r="AV135" i="1"/>
  <c r="J125" i="36"/>
  <c r="BK122" i="36"/>
  <c r="BK127" i="36"/>
  <c r="BK125" i="36"/>
  <c r="J123" i="36"/>
  <c r="J163" i="2"/>
  <c r="J159" i="2"/>
  <c r="BK157" i="2"/>
  <c r="J154" i="2"/>
  <c r="BK146" i="2"/>
  <c r="BK143" i="2"/>
  <c r="J141" i="2"/>
  <c r="J139" i="2"/>
  <c r="J137" i="2"/>
  <c r="BK135" i="2"/>
  <c r="J130" i="2"/>
  <c r="AS131" i="1"/>
  <c r="BK163" i="2"/>
  <c r="J160" i="2"/>
  <c r="J157" i="2"/>
  <c r="BK154" i="2"/>
  <c r="J151" i="2"/>
  <c r="J148" i="2"/>
  <c r="J145" i="2"/>
  <c r="BK142" i="2"/>
  <c r="J140" i="2"/>
  <c r="BK138" i="2"/>
  <c r="J136" i="2"/>
  <c r="BK134" i="2"/>
  <c r="BK132" i="2"/>
  <c r="BK130" i="2"/>
  <c r="AS126" i="1"/>
  <c r="J572" i="3"/>
  <c r="BK569" i="3"/>
  <c r="J566" i="3"/>
  <c r="J563" i="3"/>
  <c r="BK561" i="3"/>
  <c r="BK552" i="3"/>
  <c r="BK539" i="3"/>
  <c r="BK525" i="3"/>
  <c r="J520" i="3"/>
  <c r="J512" i="3"/>
  <c r="J503" i="3"/>
  <c r="BK493" i="3"/>
  <c r="J479" i="3"/>
  <c r="BK466" i="3"/>
  <c r="BK459" i="3"/>
  <c r="BK454" i="3"/>
  <c r="BK452" i="3"/>
  <c r="J443" i="3"/>
  <c r="J439" i="3"/>
  <c r="BK431" i="3"/>
  <c r="BK422" i="3"/>
  <c r="BK404" i="3"/>
  <c r="BK386" i="3"/>
  <c r="BK368" i="3"/>
  <c r="J342" i="3"/>
  <c r="BK326" i="3"/>
  <c r="BK308" i="3"/>
  <c r="BK286" i="3"/>
  <c r="J271" i="3"/>
  <c r="J247" i="3"/>
  <c r="BK231" i="3"/>
  <c r="BK228" i="3"/>
  <c r="BK226" i="3"/>
  <c r="BK224" i="3"/>
  <c r="BK223" i="3"/>
  <c r="BK219" i="3"/>
  <c r="BK218" i="3"/>
  <c r="BK208" i="3"/>
  <c r="BK202" i="3"/>
  <c r="BK196" i="3"/>
  <c r="BK184" i="3"/>
  <c r="BK158" i="3"/>
  <c r="BK132" i="3"/>
  <c r="BK582" i="3"/>
  <c r="BK572" i="3"/>
  <c r="J567" i="3"/>
  <c r="BK565" i="3"/>
  <c r="J562" i="3"/>
  <c r="BK560" i="3"/>
  <c r="J545" i="3"/>
  <c r="J532" i="3"/>
  <c r="BK521" i="3"/>
  <c r="J514" i="3"/>
  <c r="J505" i="3"/>
  <c r="BK499" i="3"/>
  <c r="BK486" i="3"/>
  <c r="BK479" i="3"/>
  <c r="J466" i="3"/>
  <c r="J454" i="3"/>
  <c r="BK453" i="3"/>
  <c r="BK445" i="3"/>
  <c r="BK441" i="3"/>
  <c r="BK437" i="3"/>
  <c r="BK429" i="3"/>
  <c r="BK419" i="3"/>
  <c r="J400" i="3"/>
  <c r="J372" i="3"/>
  <c r="J354" i="3"/>
  <c r="BK330" i="3"/>
  <c r="BK317" i="3"/>
  <c r="J295" i="3"/>
  <c r="BK276" i="3"/>
  <c r="BK269" i="3"/>
  <c r="BK245" i="3"/>
  <c r="J244" i="3"/>
  <c r="BK586" i="4"/>
  <c r="BK585" i="4"/>
  <c r="BK574" i="4"/>
  <c r="BK571" i="4"/>
  <c r="J568" i="4"/>
  <c r="BK545" i="4"/>
  <c r="J531" i="4"/>
  <c r="J522" i="4"/>
  <c r="J513" i="4"/>
  <c r="BK503" i="4"/>
  <c r="BK495" i="4"/>
  <c r="J479" i="4"/>
  <c r="J470" i="4"/>
  <c r="J454" i="4"/>
  <c r="BK445" i="4"/>
  <c r="BK443" i="4"/>
  <c r="J432" i="4"/>
  <c r="BK421" i="4"/>
  <c r="J407" i="4"/>
  <c r="BK383" i="4"/>
  <c r="BK335" i="4"/>
  <c r="BK309" i="4"/>
  <c r="J291" i="4"/>
  <c r="BK279" i="4"/>
  <c r="J260" i="4"/>
  <c r="J248" i="4"/>
  <c r="J228" i="4"/>
  <c r="J223" i="4"/>
  <c r="J215" i="4"/>
  <c r="BK213" i="4"/>
  <c r="BK209" i="4"/>
  <c r="J205" i="4"/>
  <c r="BK194" i="4"/>
  <c r="BK189" i="4"/>
  <c r="BK180" i="4"/>
  <c r="J172" i="4"/>
  <c r="J136" i="4"/>
  <c r="J579" i="4"/>
  <c r="J576" i="4"/>
  <c r="J575" i="4"/>
  <c r="J572" i="4"/>
  <c r="BK570" i="4"/>
  <c r="BK560" i="4"/>
  <c r="J551" i="4"/>
  <c r="J537" i="4"/>
  <c r="BK530" i="4"/>
  <c r="J521" i="4"/>
  <c r="J511" i="4"/>
  <c r="BK501" i="4"/>
  <c r="BK487" i="4"/>
  <c r="BK473" i="4"/>
  <c r="BK454" i="4"/>
  <c r="J445" i="4"/>
  <c r="BK444" i="4"/>
  <c r="J435" i="4"/>
  <c r="J429" i="4"/>
  <c r="J415" i="4"/>
  <c r="J402" i="4"/>
  <c r="BK377" i="4"/>
  <c r="J359" i="4"/>
  <c r="J335" i="4"/>
  <c r="J309" i="4"/>
  <c r="BK291" i="4"/>
  <c r="J279" i="4"/>
  <c r="BK260" i="4"/>
  <c r="BK248" i="4"/>
  <c r="BK228" i="4"/>
  <c r="BK223" i="4"/>
  <c r="BK215" i="4"/>
  <c r="J213" i="4"/>
  <c r="J209" i="4"/>
  <c r="BK205" i="4"/>
  <c r="J194" i="4"/>
  <c r="J189" i="4"/>
  <c r="J180" i="4"/>
  <c r="BK136" i="4"/>
  <c r="J225" i="5"/>
  <c r="J224" i="5"/>
  <c r="J222" i="5"/>
  <c r="J220" i="5"/>
  <c r="J217" i="5"/>
  <c r="J215" i="5"/>
  <c r="J210" i="5"/>
  <c r="J208" i="5"/>
  <c r="BK205" i="5"/>
  <c r="J202" i="5"/>
  <c r="J196" i="5"/>
  <c r="J191" i="5"/>
  <c r="J185" i="5"/>
  <c r="BK183" i="5"/>
  <c r="BK175" i="5"/>
  <c r="BK169" i="5"/>
  <c r="BK164" i="5"/>
  <c r="BK158" i="5"/>
  <c r="BK147" i="5"/>
  <c r="J146" i="5"/>
  <c r="J140" i="5"/>
  <c r="BK136" i="5"/>
  <c r="J205" i="5"/>
  <c r="BK202" i="5"/>
  <c r="BK196" i="5"/>
  <c r="BK191" i="5"/>
  <c r="BK185" i="5"/>
  <c r="BK181" i="5"/>
  <c r="J178" i="5"/>
  <c r="J173" i="5"/>
  <c r="BK168" i="5"/>
  <c r="BK161" i="5"/>
  <c r="J158" i="5"/>
  <c r="J144" i="5"/>
  <c r="BK140" i="5"/>
  <c r="J136" i="5"/>
  <c r="J316" i="6"/>
  <c r="J313" i="6"/>
  <c r="BK311" i="6"/>
  <c r="J309" i="6"/>
  <c r="J307" i="6"/>
  <c r="J306" i="6"/>
  <c r="J305" i="6"/>
  <c r="J303" i="6"/>
  <c r="J302" i="6"/>
  <c r="BK300" i="6"/>
  <c r="J293" i="6"/>
  <c r="J287" i="6"/>
  <c r="J285" i="6"/>
  <c r="J280" i="6"/>
  <c r="BK277" i="6"/>
  <c r="BK272" i="6"/>
  <c r="BK270" i="6"/>
  <c r="BK266" i="6"/>
  <c r="J264" i="6"/>
  <c r="J261" i="6"/>
  <c r="J259" i="6"/>
  <c r="J257" i="6"/>
  <c r="BK255" i="6"/>
  <c r="J253" i="6"/>
  <c r="J251" i="6"/>
  <c r="J248" i="6"/>
  <c r="J246" i="6"/>
  <c r="J238" i="6"/>
  <c r="BK234" i="6"/>
  <c r="J232" i="6"/>
  <c r="J226" i="6"/>
  <c r="BK223" i="6"/>
  <c r="J220" i="6"/>
  <c r="J215" i="6"/>
  <c r="BK211" i="6"/>
  <c r="J208" i="6"/>
  <c r="BK203" i="6"/>
  <c r="J198" i="6"/>
  <c r="J194" i="6"/>
  <c r="J189" i="6"/>
  <c r="J185" i="6"/>
  <c r="BK181" i="6"/>
  <c r="BK178" i="6"/>
  <c r="BK173" i="6"/>
  <c r="BK171" i="6"/>
  <c r="BK168" i="6"/>
  <c r="J160" i="6"/>
  <c r="BK155" i="6"/>
  <c r="BK152" i="6"/>
  <c r="J147" i="6"/>
  <c r="J140" i="6"/>
  <c r="BK317" i="6"/>
  <c r="BK316" i="6"/>
  <c r="J314" i="6"/>
  <c r="BK312" i="6"/>
  <c r="J311" i="6"/>
  <c r="BK226" i="6"/>
  <c r="J223" i="6"/>
  <c r="BK220" i="6"/>
  <c r="BK215" i="6"/>
  <c r="J211" i="6"/>
  <c r="BK208" i="6"/>
  <c r="BK200" i="6"/>
  <c r="BK198" i="6"/>
  <c r="BK194" i="6"/>
  <c r="BK189" i="6"/>
  <c r="BK185" i="6"/>
  <c r="J181" i="6"/>
  <c r="J178" i="6"/>
  <c r="J171" i="6"/>
  <c r="J168" i="6"/>
  <c r="BK160" i="6"/>
  <c r="J155" i="6"/>
  <c r="J152" i="6"/>
  <c r="BK147" i="6"/>
  <c r="BK142" i="6"/>
  <c r="BK329" i="7"/>
  <c r="BK327" i="7"/>
  <c r="BK325" i="7"/>
  <c r="BK317" i="7"/>
  <c r="BK309" i="7"/>
  <c r="BK307" i="7"/>
  <c r="BK304" i="7"/>
  <c r="BK300" i="7"/>
  <c r="BK294" i="7"/>
  <c r="J290" i="7"/>
  <c r="BK285" i="7"/>
  <c r="J282" i="7"/>
  <c r="J270" i="7"/>
  <c r="BK266" i="7"/>
  <c r="BK262" i="7"/>
  <c r="BK258" i="7"/>
  <c r="J256" i="7"/>
  <c r="BK252" i="7"/>
  <c r="BK248" i="7"/>
  <c r="J241" i="7"/>
  <c r="J234" i="7"/>
  <c r="J230" i="7"/>
  <c r="BK225" i="7"/>
  <c r="J220" i="7"/>
  <c r="BK216" i="7"/>
  <c r="BK207" i="7"/>
  <c r="J205" i="7"/>
  <c r="J201" i="7"/>
  <c r="BK199" i="7"/>
  <c r="BK195" i="7"/>
  <c r="J190" i="7"/>
  <c r="BK187" i="7"/>
  <c r="J178" i="7"/>
  <c r="BK175" i="7"/>
  <c r="J168" i="7"/>
  <c r="J163" i="7"/>
  <c r="J157" i="7"/>
  <c r="J152" i="7"/>
  <c r="BK148" i="7"/>
  <c r="J142" i="7"/>
  <c r="J138" i="7"/>
  <c r="J306" i="7"/>
  <c r="BK298" i="7"/>
  <c r="J292" i="7"/>
  <c r="BK288" i="7"/>
  <c r="BK284" i="7"/>
  <c r="BK281" i="7"/>
  <c r="BK279" i="7"/>
  <c r="BK272" i="7"/>
  <c r="BK268" i="7"/>
  <c r="J264" i="7"/>
  <c r="BK259" i="7"/>
  <c r="J257" i="7"/>
  <c r="BK253" i="7"/>
  <c r="J250" i="7"/>
  <c r="J245" i="7"/>
  <c r="J236" i="7"/>
  <c r="J232" i="7"/>
  <c r="BK227" i="7"/>
  <c r="J222" i="7"/>
  <c r="J218" i="7"/>
  <c r="BK209" i="7"/>
  <c r="J206" i="7"/>
  <c r="BK203" i="7"/>
  <c r="BK200" i="7"/>
  <c r="BK198" i="7"/>
  <c r="BK194" i="7"/>
  <c r="J192" i="7"/>
  <c r="BK188" i="7"/>
  <c r="J185" i="7"/>
  <c r="BK178" i="7"/>
  <c r="J175" i="7"/>
  <c r="BK168" i="7"/>
  <c r="BK167" i="7"/>
  <c r="BK161" i="7"/>
  <c r="BK153" i="7"/>
  <c r="BK149" i="7"/>
  <c r="BK144" i="7"/>
  <c r="J140" i="7"/>
  <c r="BK353" i="8"/>
  <c r="BK351" i="8"/>
  <c r="BK349" i="8"/>
  <c r="BK341" i="8"/>
  <c r="BK333" i="8"/>
  <c r="J331" i="8"/>
  <c r="J330" i="8"/>
  <c r="BK322" i="8"/>
  <c r="J320" i="8"/>
  <c r="J314" i="8"/>
  <c r="BK310" i="8"/>
  <c r="J306" i="8"/>
  <c r="J302" i="8"/>
  <c r="BK297" i="8"/>
  <c r="BK294" i="8"/>
  <c r="J291" i="8"/>
  <c r="BK282" i="8"/>
  <c r="J278" i="8"/>
  <c r="J276" i="8"/>
  <c r="BK269" i="8"/>
  <c r="BK266" i="8"/>
  <c r="BK262" i="8"/>
  <c r="BK261" i="8"/>
  <c r="J254" i="8"/>
  <c r="BK246" i="8"/>
  <c r="BK242" i="8"/>
  <c r="BK239" i="8"/>
  <c r="BK234" i="8"/>
  <c r="J229" i="8"/>
  <c r="BK225" i="8"/>
  <c r="J216" i="8"/>
  <c r="BK214" i="8"/>
  <c r="J210" i="8"/>
  <c r="J208" i="8"/>
  <c r="J204" i="8"/>
  <c r="BK201" i="8"/>
  <c r="J195" i="8"/>
  <c r="J189" i="8"/>
  <c r="BK181" i="8"/>
  <c r="J177" i="8"/>
  <c r="J174" i="8"/>
  <c r="BK165" i="8"/>
  <c r="BK155" i="8"/>
  <c r="BK154" i="8"/>
  <c r="J147" i="8"/>
  <c r="J141" i="8"/>
  <c r="BK326" i="8"/>
  <c r="J316" i="8"/>
  <c r="BK312" i="8"/>
  <c r="BK308" i="8"/>
  <c r="J304" i="8"/>
  <c r="BK300" i="8"/>
  <c r="J296" i="8"/>
  <c r="J293" i="8"/>
  <c r="BK284" i="8"/>
  <c r="J280" i="8"/>
  <c r="BK276" i="8"/>
  <c r="J269" i="8"/>
  <c r="J265" i="8"/>
  <c r="J261" i="8"/>
  <c r="BK259" i="8"/>
  <c r="BK257" i="8"/>
  <c r="J250" i="8"/>
  <c r="J237" i="8"/>
  <c r="J231" i="8"/>
  <c r="BK227" i="8"/>
  <c r="J218" i="8"/>
  <c r="J215" i="8"/>
  <c r="J212" i="8"/>
  <c r="BK209" i="8"/>
  <c r="BK207" i="8"/>
  <c r="J203" i="8"/>
  <c r="J197" i="8"/>
  <c r="J190" i="8"/>
  <c r="BK187" i="8"/>
  <c r="BK179" i="8"/>
  <c r="BK175" i="8"/>
  <c r="BK167" i="8"/>
  <c r="BK159" i="8"/>
  <c r="J154" i="8"/>
  <c r="BK147" i="8"/>
  <c r="BK141" i="8"/>
  <c r="BK223" i="9"/>
  <c r="BK221" i="9"/>
  <c r="BK217" i="9"/>
  <c r="BK215" i="9"/>
  <c r="J211" i="9"/>
  <c r="J209" i="9"/>
  <c r="BK206" i="9"/>
  <c r="J206" i="9"/>
  <c r="J204" i="9"/>
  <c r="J199" i="9"/>
  <c r="J197" i="9"/>
  <c r="BK193" i="9"/>
  <c r="BK190" i="9"/>
  <c r="J190" i="9"/>
  <c r="BK189" i="9"/>
  <c r="BK188" i="9"/>
  <c r="BK187" i="9"/>
  <c r="J183" i="9"/>
  <c r="BK179" i="9"/>
  <c r="J173" i="9"/>
  <c r="BK167" i="9"/>
  <c r="J164" i="9"/>
  <c r="J161" i="9"/>
  <c r="J155" i="9"/>
  <c r="BK150" i="9"/>
  <c r="BK147" i="9"/>
  <c r="BK144" i="9"/>
  <c r="BK139" i="9"/>
  <c r="J186" i="9"/>
  <c r="BK183" i="9"/>
  <c r="J179" i="9"/>
  <c r="BK173" i="9"/>
  <c r="J167" i="9"/>
  <c r="BK159" i="9"/>
  <c r="BK155" i="9"/>
  <c r="J150" i="9"/>
  <c r="J147" i="9"/>
  <c r="J144" i="9"/>
  <c r="BK141" i="9"/>
  <c r="J139" i="9"/>
  <c r="BK161" i="2"/>
  <c r="BK160" i="2"/>
  <c r="BK155" i="2"/>
  <c r="J149" i="2"/>
  <c r="BK148" i="2"/>
  <c r="BK145" i="2"/>
  <c r="J142" i="2"/>
  <c r="BK140" i="2"/>
  <c r="J138" i="2"/>
  <c r="BK136" i="2"/>
  <c r="J134" i="2"/>
  <c r="J133" i="2"/>
  <c r="BK128" i="2"/>
  <c r="AS123" i="1"/>
  <c r="J161" i="2"/>
  <c r="BK159" i="2"/>
  <c r="J155" i="2"/>
  <c r="BK151" i="2"/>
  <c r="BK149" i="2"/>
  <c r="J146" i="2"/>
  <c r="J143" i="2"/>
  <c r="BK141" i="2"/>
  <c r="BK139" i="2"/>
  <c r="BK137" i="2"/>
  <c r="J135" i="2"/>
  <c r="BK133" i="2"/>
  <c r="J132" i="2"/>
  <c r="J128" i="2"/>
  <c r="AS108" i="1"/>
  <c r="AS98" i="1"/>
  <c r="BK567" i="3"/>
  <c r="J565" i="3"/>
  <c r="BK562" i="3"/>
  <c r="J560" i="3"/>
  <c r="BK545" i="3"/>
  <c r="BK532" i="3"/>
  <c r="J521" i="3"/>
  <c r="BK514" i="3"/>
  <c r="BK505" i="3"/>
  <c r="J499" i="3"/>
  <c r="J486" i="3"/>
  <c r="J484" i="3"/>
  <c r="J473" i="3"/>
  <c r="J455" i="3"/>
  <c r="J453" i="3"/>
  <c r="J445" i="3"/>
  <c r="J441" i="3"/>
  <c r="J437" i="3"/>
  <c r="J429" i="3"/>
  <c r="J419" i="3"/>
  <c r="BK400" i="3"/>
  <c r="BK372" i="3"/>
  <c r="BK354" i="3"/>
  <c r="J330" i="3"/>
  <c r="J317" i="3"/>
  <c r="BK295" i="3"/>
  <c r="J276" i="3"/>
  <c r="J269" i="3"/>
  <c r="J245" i="3"/>
  <c r="J229" i="3"/>
  <c r="J228" i="3"/>
  <c r="J226" i="3"/>
  <c r="J224" i="3"/>
  <c r="J223" i="3"/>
  <c r="J219" i="3"/>
  <c r="J218" i="3"/>
  <c r="J208" i="3"/>
  <c r="J202" i="3"/>
  <c r="J196" i="3"/>
  <c r="J184" i="3"/>
  <c r="J158" i="3"/>
  <c r="J132" i="3"/>
  <c r="J582" i="3"/>
  <c r="J569" i="3"/>
  <c r="BK566" i="3"/>
  <c r="BK563" i="3"/>
  <c r="J561" i="3"/>
  <c r="J552" i="3"/>
  <c r="J539" i="3"/>
  <c r="J525" i="3"/>
  <c r="BK520" i="3"/>
  <c r="BK512" i="3"/>
  <c r="BK503" i="3"/>
  <c r="J493" i="3"/>
  <c r="BK484" i="3"/>
  <c r="BK473" i="3"/>
  <c r="J459" i="3"/>
  <c r="BK455" i="3"/>
  <c r="J452" i="3"/>
  <c r="BK443" i="3"/>
  <c r="BK439" i="3"/>
  <c r="J431" i="3"/>
  <c r="J422" i="3"/>
  <c r="J404" i="3"/>
  <c r="J386" i="3"/>
  <c r="J368" i="3"/>
  <c r="BK342" i="3"/>
  <c r="J326" i="3"/>
  <c r="J308" i="3"/>
  <c r="J286" i="3"/>
  <c r="BK271" i="3"/>
  <c r="BK247" i="3"/>
  <c r="BK244" i="3"/>
  <c r="J231" i="3"/>
  <c r="BK229" i="3"/>
  <c r="J586" i="4"/>
  <c r="J585" i="4"/>
  <c r="J582" i="4"/>
  <c r="BK579" i="4"/>
  <c r="J577" i="4"/>
  <c r="BK576" i="4"/>
  <c r="BK572" i="4"/>
  <c r="J570" i="4"/>
  <c r="J560" i="4"/>
  <c r="BK537" i="4"/>
  <c r="J530" i="4"/>
  <c r="BK521" i="4"/>
  <c r="BK511" i="4"/>
  <c r="J501" i="4"/>
  <c r="J487" i="4"/>
  <c r="J473" i="4"/>
  <c r="J462" i="4"/>
  <c r="J446" i="4"/>
  <c r="J444" i="4"/>
  <c r="BK435" i="4"/>
  <c r="BK429" i="4"/>
  <c r="BK415" i="4"/>
  <c r="BK402" i="4"/>
  <c r="J377" i="4"/>
  <c r="BK341" i="4"/>
  <c r="J317" i="4"/>
  <c r="J301" i="4"/>
  <c r="J288" i="4"/>
  <c r="BK270" i="4"/>
  <c r="J252" i="4"/>
  <c r="J246" i="4"/>
  <c r="J226" i="4"/>
  <c r="J219" i="4"/>
  <c r="BK214" i="4"/>
  <c r="BK211" i="4"/>
  <c r="J208" i="4"/>
  <c r="J204" i="4"/>
  <c r="BK193" i="4"/>
  <c r="J183" i="4"/>
  <c r="BK172" i="4"/>
  <c r="BK154" i="4"/>
  <c r="BK582" i="4"/>
  <c r="BK577" i="4"/>
  <c r="BK575" i="4"/>
  <c r="J574" i="4"/>
  <c r="J571" i="4"/>
  <c r="BK568" i="4"/>
  <c r="BK551" i="4"/>
  <c r="J545" i="4"/>
  <c r="BK531" i="4"/>
  <c r="BK522" i="4"/>
  <c r="BK513" i="4"/>
  <c r="J503" i="4"/>
  <c r="J495" i="4"/>
  <c r="BK479" i="4"/>
  <c r="BK470" i="4"/>
  <c r="BK462" i="4"/>
  <c r="BK446" i="4"/>
  <c r="J443" i="4"/>
  <c r="BK432" i="4"/>
  <c r="J421" i="4"/>
  <c r="BK407" i="4"/>
  <c r="J383" i="4"/>
  <c r="BK359" i="4"/>
  <c r="J341" i="4"/>
  <c r="BK317" i="4"/>
  <c r="BK301" i="4"/>
  <c r="BK288" i="4"/>
  <c r="J270" i="4"/>
  <c r="BK252" i="4"/>
  <c r="BK246" i="4"/>
  <c r="BK226" i="4"/>
  <c r="BK219" i="4"/>
  <c r="J214" i="4"/>
  <c r="J211" i="4"/>
  <c r="BK208" i="4"/>
  <c r="BK204" i="4"/>
  <c r="J193" i="4"/>
  <c r="BK183" i="4"/>
  <c r="J154" i="4"/>
  <c r="BK225" i="5"/>
  <c r="BK224" i="5"/>
  <c r="BK222" i="5"/>
  <c r="BK220" i="5"/>
  <c r="BK217" i="5"/>
  <c r="BK215" i="5"/>
  <c r="BK210" i="5"/>
  <c r="BK208" i="5"/>
  <c r="J207" i="5"/>
  <c r="BK204" i="5"/>
  <c r="J201" i="5"/>
  <c r="J193" i="5"/>
  <c r="J188" i="5"/>
  <c r="BK178" i="5"/>
  <c r="BK173" i="5"/>
  <c r="J168" i="5"/>
  <c r="J161" i="5"/>
  <c r="J151" i="5"/>
  <c r="J147" i="5"/>
  <c r="BK144" i="5"/>
  <c r="J143" i="5"/>
  <c r="J138" i="5"/>
  <c r="BK207" i="5"/>
  <c r="J204" i="5"/>
  <c r="BK201" i="5"/>
  <c r="BK193" i="5"/>
  <c r="BK188" i="5"/>
  <c r="J183" i="5"/>
  <c r="J181" i="5"/>
  <c r="J175" i="5"/>
  <c r="J169" i="5"/>
  <c r="J164" i="5"/>
  <c r="BK151" i="5"/>
  <c r="BK146" i="5"/>
  <c r="BK143" i="5"/>
  <c r="BK138" i="5"/>
  <c r="J317" i="6"/>
  <c r="BK314" i="6"/>
  <c r="J312" i="6"/>
  <c r="BK309" i="6"/>
  <c r="BK307" i="6"/>
  <c r="BK306" i="6"/>
  <c r="BK305" i="6"/>
  <c r="BK303" i="6"/>
  <c r="BK302" i="6"/>
  <c r="J300" i="6"/>
  <c r="BK293" i="6"/>
  <c r="BK287" i="6"/>
  <c r="BK285" i="6"/>
  <c r="BK280" i="6"/>
  <c r="J277" i="6"/>
  <c r="J272" i="6"/>
  <c r="J270" i="6"/>
  <c r="J266" i="6"/>
  <c r="BK264" i="6"/>
  <c r="BK261" i="6"/>
  <c r="BK259" i="6"/>
  <c r="BK257" i="6"/>
  <c r="J255" i="6"/>
  <c r="BK253" i="6"/>
  <c r="BK251" i="6"/>
  <c r="BK248" i="6"/>
  <c r="BK246" i="6"/>
  <c r="BK238" i="6"/>
  <c r="J236" i="6"/>
  <c r="BK232" i="6"/>
  <c r="BK225" i="6"/>
  <c r="BK222" i="6"/>
  <c r="J218" i="6"/>
  <c r="J213" i="6"/>
  <c r="BK209" i="6"/>
  <c r="J207" i="6"/>
  <c r="J200" i="6"/>
  <c r="J196" i="6"/>
  <c r="J193" i="6"/>
  <c r="J187" i="6"/>
  <c r="BK183" i="6"/>
  <c r="J180" i="6"/>
  <c r="BK176" i="6"/>
  <c r="J173" i="6"/>
  <c r="J170" i="6"/>
  <c r="BK166" i="6"/>
  <c r="J157" i="6"/>
  <c r="BK154" i="6"/>
  <c r="BK148" i="6"/>
  <c r="BK144" i="6"/>
  <c r="J142" i="6"/>
  <c r="BK313" i="6"/>
  <c r="BK236" i="6"/>
  <c r="J234" i="6"/>
  <c r="J225" i="6"/>
  <c r="J222" i="6"/>
  <c r="BK218" i="6"/>
  <c r="BK213" i="6"/>
  <c r="J209" i="6"/>
  <c r="BK207" i="6"/>
  <c r="J203" i="6"/>
  <c r="BK196" i="6"/>
  <c r="BK193" i="6"/>
  <c r="BK187" i="6"/>
  <c r="J183" i="6"/>
  <c r="BK180" i="6"/>
  <c r="J176" i="6"/>
  <c r="BK170" i="6"/>
  <c r="J166" i="6"/>
  <c r="BK157" i="6"/>
  <c r="J154" i="6"/>
  <c r="J148" i="6"/>
  <c r="J144" i="6"/>
  <c r="BK140" i="6"/>
  <c r="J329" i="7"/>
  <c r="J327" i="7"/>
  <c r="J325" i="7"/>
  <c r="J317" i="7"/>
  <c r="J309" i="7"/>
  <c r="BK306" i="7"/>
  <c r="J304" i="7"/>
  <c r="J298" i="7"/>
  <c r="BK292" i="7"/>
  <c r="J288" i="7"/>
  <c r="J284" i="7"/>
  <c r="J272" i="7"/>
  <c r="J268" i="7"/>
  <c r="BK264" i="7"/>
  <c r="J259" i="7"/>
  <c r="BK257" i="7"/>
  <c r="J253" i="7"/>
  <c r="BK250" i="7"/>
  <c r="BK245" i="7"/>
  <c r="BK236" i="7"/>
  <c r="BK232" i="7"/>
  <c r="J227" i="7"/>
  <c r="BK222" i="7"/>
  <c r="BK218" i="7"/>
  <c r="J209" i="7"/>
  <c r="BK206" i="7"/>
  <c r="J203" i="7"/>
  <c r="J200" i="7"/>
  <c r="J198" i="7"/>
  <c r="J194" i="7"/>
  <c r="J188" i="7"/>
  <c r="BK185" i="7"/>
  <c r="BK183" i="7"/>
  <c r="J177" i="7"/>
  <c r="BK172" i="7"/>
  <c r="J167" i="7"/>
  <c r="J161" i="7"/>
  <c r="J153" i="7"/>
  <c r="J149" i="7"/>
  <c r="J144" i="7"/>
  <c r="BK140" i="7"/>
  <c r="J307" i="7"/>
  <c r="J300" i="7"/>
  <c r="J294" i="7"/>
  <c r="BK290" i="7"/>
  <c r="J285" i="7"/>
  <c r="BK282" i="7"/>
  <c r="J281" i="7"/>
  <c r="J279" i="7"/>
  <c r="BK270" i="7"/>
  <c r="J266" i="7"/>
  <c r="J262" i="7"/>
  <c r="J258" i="7"/>
  <c r="BK256" i="7"/>
  <c r="J252" i="7"/>
  <c r="J248" i="7"/>
  <c r="BK241" i="7"/>
  <c r="BK234" i="7"/>
  <c r="BK230" i="7"/>
  <c r="J225" i="7"/>
  <c r="BK220" i="7"/>
  <c r="J216" i="7"/>
  <c r="J207" i="7"/>
  <c r="BK205" i="7"/>
  <c r="BK201" i="7"/>
  <c r="J199" i="7"/>
  <c r="J195" i="7"/>
  <c r="BK192" i="7"/>
  <c r="BK190" i="7"/>
  <c r="J187" i="7"/>
  <c r="J183" i="7"/>
  <c r="BK177" i="7"/>
  <c r="J172" i="7"/>
  <c r="BK163" i="7"/>
  <c r="BK157" i="7"/>
  <c r="BK152" i="7"/>
  <c r="J148" i="7"/>
  <c r="BK142" i="7"/>
  <c r="BK138" i="7"/>
  <c r="J353" i="8"/>
  <c r="J351" i="8"/>
  <c r="J349" i="8"/>
  <c r="J341" i="8"/>
  <c r="J333" i="8"/>
  <c r="BK331" i="8"/>
  <c r="BK330" i="8"/>
  <c r="J326" i="8"/>
  <c r="BK320" i="8"/>
  <c r="BK316" i="8"/>
  <c r="J312" i="8"/>
  <c r="J308" i="8"/>
  <c r="BK304" i="8"/>
  <c r="J300" i="8"/>
  <c r="BK296" i="8"/>
  <c r="BK293" i="8"/>
  <c r="J284" i="8"/>
  <c r="BK280" i="8"/>
  <c r="J274" i="8"/>
  <c r="BK267" i="8"/>
  <c r="BK265" i="8"/>
  <c r="J262" i="8"/>
  <c r="J257" i="8"/>
  <c r="BK250" i="8"/>
  <c r="BK244" i="8"/>
  <c r="J242" i="8"/>
  <c r="BK237" i="8"/>
  <c r="BK231" i="8"/>
  <c r="J227" i="8"/>
  <c r="BK218" i="8"/>
  <c r="BK215" i="8"/>
  <c r="BK212" i="8"/>
  <c r="J209" i="8"/>
  <c r="J207" i="8"/>
  <c r="BK203" i="8"/>
  <c r="BK197" i="8"/>
  <c r="BK190" i="8"/>
  <c r="J187" i="8"/>
  <c r="J179" i="8"/>
  <c r="J175" i="8"/>
  <c r="J167" i="8"/>
  <c r="J159" i="8"/>
  <c r="BK148" i="8"/>
  <c r="J143" i="8"/>
  <c r="J139" i="8"/>
  <c r="J322" i="8"/>
  <c r="BK314" i="8"/>
  <c r="J310" i="8"/>
  <c r="BK306" i="8"/>
  <c r="BK302" i="8"/>
  <c r="J297" i="8"/>
  <c r="J294" i="8"/>
  <c r="BK291" i="8"/>
  <c r="J282" i="8"/>
  <c r="BK278" i="8"/>
  <c r="BK274" i="8"/>
  <c r="J267" i="8"/>
  <c r="J266" i="8"/>
  <c r="J259" i="8"/>
  <c r="BK254" i="8"/>
  <c r="J246" i="8"/>
  <c r="J244" i="8"/>
  <c r="J239" i="8"/>
  <c r="J234" i="8"/>
  <c r="BK229" i="8"/>
  <c r="J225" i="8"/>
  <c r="BK216" i="8"/>
  <c r="J214" i="8"/>
  <c r="BK210" i="8"/>
  <c r="BK208" i="8"/>
  <c r="BK204" i="8"/>
  <c r="J201" i="8"/>
  <c r="BK195" i="8"/>
  <c r="BK189" i="8"/>
  <c r="J181" i="8"/>
  <c r="BK177" i="8"/>
  <c r="BK174" i="8"/>
  <c r="J165" i="8"/>
  <c r="J155" i="8"/>
  <c r="J148" i="8"/>
  <c r="BK143" i="8"/>
  <c r="BK139" i="8"/>
  <c r="J223" i="9"/>
  <c r="J221" i="9"/>
  <c r="J217" i="9"/>
  <c r="J215" i="9"/>
  <c r="BK211" i="9"/>
  <c r="BK209" i="9"/>
  <c r="BK204" i="9"/>
  <c r="BK199" i="9"/>
  <c r="BK197" i="9"/>
  <c r="BK195" i="9"/>
  <c r="J195" i="9"/>
  <c r="J193" i="9"/>
  <c r="J189" i="9"/>
  <c r="J188" i="9"/>
  <c r="J187" i="9"/>
  <c r="BK186" i="9"/>
  <c r="J181" i="9"/>
  <c r="J176" i="9"/>
  <c r="J170" i="9"/>
  <c r="J163" i="9"/>
  <c r="J159" i="9"/>
  <c r="J153" i="9"/>
  <c r="BK149" i="9"/>
  <c r="J145" i="9"/>
  <c r="J141" i="9"/>
  <c r="BK136" i="9"/>
  <c r="BK181" i="9"/>
  <c r="BK176" i="9"/>
  <c r="BK170" i="9"/>
  <c r="BK164" i="9"/>
  <c r="BK163" i="9"/>
  <c r="BK161" i="9"/>
  <c r="BK153" i="9"/>
  <c r="J149" i="9"/>
  <c r="BK145" i="9"/>
  <c r="J136" i="9"/>
  <c r="J306" i="10"/>
  <c r="BK304" i="10"/>
  <c r="J302" i="10"/>
  <c r="J296" i="10"/>
  <c r="J290" i="10"/>
  <c r="J286" i="10"/>
  <c r="BK281" i="10"/>
  <c r="J274" i="10"/>
  <c r="J271" i="10"/>
  <c r="J267" i="10"/>
  <c r="BK266" i="10"/>
  <c r="J260" i="10"/>
  <c r="BK255" i="10"/>
  <c r="BK251" i="10"/>
  <c r="BK247" i="10"/>
  <c r="BK243" i="10"/>
  <c r="J241" i="10"/>
  <c r="J237" i="10"/>
  <c r="J229" i="10"/>
  <c r="BK226" i="10"/>
  <c r="J222" i="10"/>
  <c r="J214" i="10"/>
  <c r="BK211" i="10"/>
  <c r="BK205" i="10"/>
  <c r="J202" i="10"/>
  <c r="J199" i="10"/>
  <c r="BK196" i="10"/>
  <c r="J190" i="10"/>
  <c r="BK186" i="10"/>
  <c r="J184" i="10"/>
  <c r="BK182" i="10"/>
  <c r="J175" i="10"/>
  <c r="BK169" i="10"/>
  <c r="BK162" i="10"/>
  <c r="J159" i="10"/>
  <c r="BK147" i="10"/>
  <c r="J143" i="10"/>
  <c r="BK137" i="10"/>
  <c r="BK306" i="10"/>
  <c r="BK296" i="10"/>
  <c r="J292" i="10"/>
  <c r="BK288" i="10"/>
  <c r="BK286" i="10"/>
  <c r="J281" i="10"/>
  <c r="BK274" i="10"/>
  <c r="BK271" i="10"/>
  <c r="BK267" i="10"/>
  <c r="BK264" i="10"/>
  <c r="BK260" i="10"/>
  <c r="BK253" i="10"/>
  <c r="J249" i="10"/>
  <c r="J243" i="10"/>
  <c r="BK239" i="10"/>
  <c r="BK234" i="10"/>
  <c r="BK229" i="10"/>
  <c r="BK224" i="10"/>
  <c r="J218" i="10"/>
  <c r="J212" i="10"/>
  <c r="BK208" i="10"/>
  <c r="J203" i="10"/>
  <c r="J201" i="10"/>
  <c r="J198" i="10"/>
  <c r="J194" i="10"/>
  <c r="J191" i="10"/>
  <c r="J188" i="10"/>
  <c r="J182" i="10"/>
  <c r="BK178" i="10"/>
  <c r="J173" i="10"/>
  <c r="J164" i="10"/>
  <c r="BK161" i="10"/>
  <c r="BK152" i="10"/>
  <c r="J148" i="10"/>
  <c r="BK144" i="10"/>
  <c r="BK143" i="10"/>
  <c r="J137" i="10"/>
  <c r="BK221" i="11"/>
  <c r="BK220" i="11"/>
  <c r="BK218" i="11"/>
  <c r="BK216" i="11"/>
  <c r="BK213" i="11"/>
  <c r="BK211" i="11"/>
  <c r="BK206" i="11"/>
  <c r="BK204" i="11"/>
  <c r="BK203" i="11"/>
  <c r="J200" i="11"/>
  <c r="J197" i="11"/>
  <c r="BK189" i="11"/>
  <c r="J184" i="11"/>
  <c r="J179" i="11"/>
  <c r="J174" i="11"/>
  <c r="J169" i="11"/>
  <c r="J165" i="11"/>
  <c r="BK164" i="11"/>
  <c r="BK143" i="11"/>
  <c r="BK142" i="11"/>
  <c r="BK139" i="11"/>
  <c r="BK134" i="11"/>
  <c r="J203" i="11"/>
  <c r="BK200" i="11"/>
  <c r="BK197" i="11"/>
  <c r="J189" i="11"/>
  <c r="BK184" i="11"/>
  <c r="BK179" i="11"/>
  <c r="BK174" i="11"/>
  <c r="BK169" i="11"/>
  <c r="J164" i="11"/>
  <c r="J157" i="11"/>
  <c r="BK147" i="11"/>
  <c r="J142" i="11"/>
  <c r="J139" i="11"/>
  <c r="J134" i="11"/>
  <c r="BK435" i="12"/>
  <c r="BK434" i="12"/>
  <c r="BK430" i="12"/>
  <c r="J430" i="12"/>
  <c r="J427" i="12"/>
  <c r="BK424" i="12"/>
  <c r="BK419" i="12"/>
  <c r="BK398" i="12"/>
  <c r="J393" i="12"/>
  <c r="BK380" i="12"/>
  <c r="BK370" i="12"/>
  <c r="BK367" i="12"/>
  <c r="BK361" i="12"/>
  <c r="J357" i="12"/>
  <c r="J353" i="12"/>
  <c r="J349" i="12"/>
  <c r="BK344" i="12"/>
  <c r="BK338" i="12"/>
  <c r="J334" i="12"/>
  <c r="BK330" i="12"/>
  <c r="J324" i="12"/>
  <c r="BK316" i="12"/>
  <c r="J308" i="12"/>
  <c r="BK304" i="12"/>
  <c r="BK300" i="12"/>
  <c r="BK296" i="12"/>
  <c r="J293" i="12"/>
  <c r="BK291" i="12"/>
  <c r="J289" i="12"/>
  <c r="J288" i="12"/>
  <c r="BK282" i="12"/>
  <c r="J277" i="12"/>
  <c r="J273" i="12"/>
  <c r="BK266" i="12"/>
  <c r="BK255" i="12"/>
  <c r="J250" i="12"/>
  <c r="J245" i="12"/>
  <c r="BK242" i="12"/>
  <c r="J234" i="12"/>
  <c r="BK229" i="12"/>
  <c r="BK223" i="12"/>
  <c r="J218" i="12"/>
  <c r="J428" i="12"/>
  <c r="BK425" i="12"/>
  <c r="BK420" i="12"/>
  <c r="J400" i="12"/>
  <c r="J395" i="12"/>
  <c r="BK382" i="12"/>
  <c r="BK372" i="12"/>
  <c r="J370" i="12"/>
  <c r="BK365" i="12"/>
  <c r="J361" i="12"/>
  <c r="BK357" i="12"/>
  <c r="BK353" i="12"/>
  <c r="BK349" i="12"/>
  <c r="J344" i="12"/>
  <c r="J338" i="12"/>
  <c r="BK334" i="12"/>
  <c r="J330" i="12"/>
  <c r="BK324" i="12"/>
  <c r="J316" i="12"/>
  <c r="BK308" i="12"/>
  <c r="J304" i="12"/>
  <c r="J300" i="12"/>
  <c r="J296" i="12"/>
  <c r="BK293" i="12"/>
  <c r="J291" i="12"/>
  <c r="BK289" i="12"/>
  <c r="J282" i="12"/>
  <c r="BK277" i="12"/>
  <c r="BK273" i="12"/>
  <c r="J266" i="12"/>
  <c r="J257" i="12"/>
  <c r="BK254" i="12"/>
  <c r="BK246" i="12"/>
  <c r="J243" i="12"/>
  <c r="J240" i="12"/>
  <c r="BK234" i="12"/>
  <c r="J225" i="12"/>
  <c r="J222" i="12"/>
  <c r="BK214" i="12"/>
  <c r="J213" i="12"/>
  <c r="J210" i="12"/>
  <c r="BK202" i="12"/>
  <c r="BK199" i="12"/>
  <c r="J197" i="12"/>
  <c r="BK191" i="12"/>
  <c r="BK186" i="12"/>
  <c r="BK178" i="12"/>
  <c r="J176" i="12"/>
  <c r="BK173" i="12"/>
  <c r="BK165" i="12"/>
  <c r="J160" i="12"/>
  <c r="J149" i="12"/>
  <c r="BK211" i="12"/>
  <c r="BK210" i="12"/>
  <c r="J202" i="12"/>
  <c r="J199" i="12"/>
  <c r="J191" i="12"/>
  <c r="J186" i="12"/>
  <c r="J178" i="12"/>
  <c r="BK175" i="12"/>
  <c r="BK161" i="12"/>
  <c r="BK154" i="12"/>
  <c r="BK149" i="12"/>
  <c r="J129" i="13"/>
  <c r="F41" i="13"/>
  <c r="BD110" i="1"/>
  <c r="J37" i="13"/>
  <c r="AV110" i="1"/>
  <c r="J310" i="14"/>
  <c r="J306" i="14"/>
  <c r="J304" i="14"/>
  <c r="J302" i="14"/>
  <c r="J300" i="14"/>
  <c r="J296" i="14"/>
  <c r="J294" i="14"/>
  <c r="BK288" i="14"/>
  <c r="BK281" i="14"/>
  <c r="J275" i="14"/>
  <c r="BK272" i="14"/>
  <c r="BK269" i="14"/>
  <c r="J266" i="14"/>
  <c r="J264" i="14"/>
  <c r="BK258" i="14"/>
  <c r="J251" i="14"/>
  <c r="BK292" i="14"/>
  <c r="J290" i="14"/>
  <c r="J286" i="14"/>
  <c r="J281" i="14"/>
  <c r="BK275" i="14"/>
  <c r="J272" i="14"/>
  <c r="J269" i="14"/>
  <c r="BK266" i="14"/>
  <c r="BK260" i="14"/>
  <c r="BK255" i="14"/>
  <c r="BK251" i="14"/>
  <c r="BK247" i="14"/>
  <c r="BK243" i="14"/>
  <c r="BK239" i="14"/>
  <c r="BK234" i="14"/>
  <c r="J229" i="14"/>
  <c r="J224" i="14"/>
  <c r="J218" i="14"/>
  <c r="J212" i="14"/>
  <c r="J203" i="14"/>
  <c r="BK201" i="14"/>
  <c r="BK198" i="14"/>
  <c r="BK194" i="14"/>
  <c r="BK190" i="14"/>
  <c r="BK186" i="14"/>
  <c r="J182" i="14"/>
  <c r="J178" i="14"/>
  <c r="J169" i="14"/>
  <c r="J164" i="14"/>
  <c r="J161" i="14"/>
  <c r="J152" i="14"/>
  <c r="J148" i="14"/>
  <c r="BK144" i="14"/>
  <c r="BK140" i="14"/>
  <c r="J247" i="14"/>
  <c r="J243" i="14"/>
  <c r="J239" i="14"/>
  <c r="J234" i="14"/>
  <c r="BK229" i="14"/>
  <c r="BK224" i="14"/>
  <c r="BK218" i="14"/>
  <c r="BK212" i="14"/>
  <c r="BK208" i="14"/>
  <c r="J205" i="14"/>
  <c r="BK202" i="14"/>
  <c r="J201" i="14"/>
  <c r="J199" i="14"/>
  <c r="J198" i="14"/>
  <c r="J196" i="14"/>
  <c r="J194" i="14"/>
  <c r="BK191" i="14"/>
  <c r="J190" i="14"/>
  <c r="BK188" i="14"/>
  <c r="J186" i="14"/>
  <c r="BK184" i="14"/>
  <c r="BK182" i="14"/>
  <c r="BK180" i="14"/>
  <c r="BK178" i="14"/>
  <c r="BK175" i="14"/>
  <c r="BK173" i="14"/>
  <c r="BK169" i="14"/>
  <c r="J162" i="14"/>
  <c r="BK161" i="14"/>
  <c r="J159" i="14"/>
  <c r="J147" i="14"/>
  <c r="BK143" i="14"/>
  <c r="J137" i="14"/>
  <c r="BK271" i="15"/>
  <c r="J269" i="15"/>
  <c r="BK267" i="15"/>
  <c r="J263" i="15"/>
  <c r="J261" i="15"/>
  <c r="J259" i="15"/>
  <c r="J257" i="15"/>
  <c r="J255" i="15"/>
  <c r="J252" i="15"/>
  <c r="BK249" i="15"/>
  <c r="BK245" i="15"/>
  <c r="BK240" i="15"/>
  <c r="BK235" i="15"/>
  <c r="BK231" i="15"/>
  <c r="J227" i="15"/>
  <c r="J223" i="15"/>
  <c r="J219" i="15"/>
  <c r="BK214" i="15"/>
  <c r="BK207" i="15"/>
  <c r="J202" i="15"/>
  <c r="J196" i="15"/>
  <c r="J190" i="15"/>
  <c r="BK184" i="15"/>
  <c r="J180" i="15"/>
  <c r="J176" i="15"/>
  <c r="J172" i="15"/>
  <c r="BK168" i="15"/>
  <c r="J164" i="15"/>
  <c r="J159" i="15"/>
  <c r="J156" i="15"/>
  <c r="BK148" i="15"/>
  <c r="BK143" i="15"/>
  <c r="BK137" i="15"/>
  <c r="J249" i="15"/>
  <c r="J245" i="15"/>
  <c r="J240" i="15"/>
  <c r="J235" i="15"/>
  <c r="J231" i="15"/>
  <c r="BK227" i="15"/>
  <c r="BK223" i="15"/>
  <c r="BK219" i="15"/>
  <c r="J214" i="15"/>
  <c r="J207" i="15"/>
  <c r="BK202" i="15"/>
  <c r="BK196" i="15"/>
  <c r="BK190" i="15"/>
  <c r="J184" i="15"/>
  <c r="BK180" i="15"/>
  <c r="BK176" i="15"/>
  <c r="BK172" i="15"/>
  <c r="J168" i="15"/>
  <c r="BK164" i="15"/>
  <c r="BK159" i="15"/>
  <c r="BK156" i="15"/>
  <c r="J148" i="15"/>
  <c r="J143" i="15"/>
  <c r="J137" i="15"/>
  <c r="BK306" i="16"/>
  <c r="J304" i="16"/>
  <c r="J300" i="16"/>
  <c r="BK294" i="16"/>
  <c r="BK290" i="16"/>
  <c r="BK286" i="16"/>
  <c r="J281" i="16"/>
  <c r="BK274" i="16"/>
  <c r="J271" i="16"/>
  <c r="J266" i="16"/>
  <c r="BK260" i="16"/>
  <c r="J255" i="16"/>
  <c r="BK251" i="16"/>
  <c r="J247" i="16"/>
  <c r="J243" i="16"/>
  <c r="BK239" i="16"/>
  <c r="BK237" i="16"/>
  <c r="BK232" i="16"/>
  <c r="J226" i="16"/>
  <c r="J222" i="16"/>
  <c r="J214" i="16"/>
  <c r="BK211" i="16"/>
  <c r="BK205" i="16"/>
  <c r="J202" i="16"/>
  <c r="BK199" i="16"/>
  <c r="BK194" i="16"/>
  <c r="BK190" i="16"/>
  <c r="J186" i="16"/>
  <c r="BK180" i="16"/>
  <c r="BK175" i="16"/>
  <c r="BK169" i="16"/>
  <c r="J164" i="16"/>
  <c r="BK161" i="16"/>
  <c r="J152" i="16"/>
  <c r="J147" i="16"/>
  <c r="BK143" i="16"/>
  <c r="BK137" i="16"/>
  <c r="J306" i="16"/>
  <c r="BK300" i="16"/>
  <c r="J294" i="16"/>
  <c r="J290" i="16"/>
  <c r="J286" i="16"/>
  <c r="BK281" i="16"/>
  <c r="J278" i="16"/>
  <c r="J274" i="16"/>
  <c r="BK271" i="16"/>
  <c r="J269" i="16"/>
  <c r="BK266" i="16"/>
  <c r="J260" i="16"/>
  <c r="BK255" i="16"/>
  <c r="J253" i="16"/>
  <c r="BK247" i="16"/>
  <c r="BK243" i="16"/>
  <c r="J237" i="16"/>
  <c r="J232" i="16"/>
  <c r="BK226" i="16"/>
  <c r="BK222" i="16"/>
  <c r="BK214" i="16"/>
  <c r="J211" i="16"/>
  <c r="J205" i="16"/>
  <c r="BK202" i="16"/>
  <c r="J199" i="16"/>
  <c r="BK196" i="16"/>
  <c r="BK191" i="16"/>
  <c r="BK188" i="16"/>
  <c r="J184" i="16"/>
  <c r="J182" i="16"/>
  <c r="J178" i="16"/>
  <c r="BK173" i="16"/>
  <c r="J148" i="16"/>
  <c r="BK144" i="16"/>
  <c r="J140" i="16"/>
  <c r="J206" i="17"/>
  <c r="J204" i="17"/>
  <c r="J201" i="17"/>
  <c r="J199" i="17"/>
  <c r="J196" i="17"/>
  <c r="J193" i="17"/>
  <c r="J191" i="17"/>
  <c r="J190" i="17"/>
  <c r="J188" i="17"/>
  <c r="J186" i="17"/>
  <c r="J185" i="17"/>
  <c r="BK184" i="17"/>
  <c r="BK181" i="17"/>
  <c r="BK179" i="17"/>
  <c r="BK178" i="17"/>
  <c r="BK175" i="17"/>
  <c r="BK173" i="17"/>
  <c r="BK171" i="17"/>
  <c r="BK169" i="17"/>
  <c r="BK166" i="17"/>
  <c r="BK165" i="17"/>
  <c r="BK164" i="17"/>
  <c r="BK163" i="17"/>
  <c r="BK161" i="17"/>
  <c r="BK159" i="17"/>
  <c r="J155" i="17"/>
  <c r="BK146" i="17"/>
  <c r="BK141" i="17"/>
  <c r="BK134" i="17"/>
  <c r="BK157" i="17"/>
  <c r="BK154" i="17"/>
  <c r="BK152" i="17"/>
  <c r="BK142" i="17"/>
  <c r="J136" i="17"/>
  <c r="BK132" i="17"/>
  <c r="BK324" i="18"/>
  <c r="BK320" i="18"/>
  <c r="BK318" i="18"/>
  <c r="BK316" i="18"/>
  <c r="BK314" i="18"/>
  <c r="BK313" i="18"/>
  <c r="BK309" i="18"/>
  <c r="BK307" i="18"/>
  <c r="BK305" i="18"/>
  <c r="BK303" i="18"/>
  <c r="BK301" i="18"/>
  <c r="BK299" i="18"/>
  <c r="BK296" i="18"/>
  <c r="BK294" i="18"/>
  <c r="BK291" i="18"/>
  <c r="BK288" i="18"/>
  <c r="BK287" i="18"/>
  <c r="BK285" i="18"/>
  <c r="BK284" i="18"/>
  <c r="BK282" i="18"/>
  <c r="J279" i="18"/>
  <c r="J276" i="18"/>
  <c r="J275" i="18"/>
  <c r="BK269" i="18"/>
  <c r="J264" i="18"/>
  <c r="J260" i="18"/>
  <c r="J256" i="18"/>
  <c r="BK252" i="18"/>
  <c r="J248" i="18"/>
  <c r="BK240" i="18"/>
  <c r="J235" i="18"/>
  <c r="BK231" i="18"/>
  <c r="BK223" i="18"/>
  <c r="BK221" i="18"/>
  <c r="BK215" i="18"/>
  <c r="BK210" i="18"/>
  <c r="BK208" i="18"/>
  <c r="J205" i="18"/>
  <c r="BK201" i="18"/>
  <c r="BK197" i="18"/>
  <c r="BK193" i="18"/>
  <c r="J185" i="18"/>
  <c r="J180" i="18"/>
  <c r="J176" i="18"/>
  <c r="J169" i="18"/>
  <c r="J166" i="18"/>
  <c r="BK156" i="18"/>
  <c r="J151" i="18"/>
  <c r="J147" i="18"/>
  <c r="BK143" i="18"/>
  <c r="BK137" i="18"/>
  <c r="J281" i="18"/>
  <c r="BK277" i="18"/>
  <c r="J271" i="18"/>
  <c r="J266" i="18"/>
  <c r="BK262" i="18"/>
  <c r="BK258" i="18"/>
  <c r="J254" i="18"/>
  <c r="J250" i="18"/>
  <c r="BK245" i="18"/>
  <c r="J243" i="18"/>
  <c r="BK237" i="18"/>
  <c r="J233" i="18"/>
  <c r="J227" i="18"/>
  <c r="J221" i="18"/>
  <c r="J219" i="18"/>
  <c r="J215" i="18"/>
  <c r="J209" i="18"/>
  <c r="J206" i="18"/>
  <c r="J203" i="18"/>
  <c r="BK198" i="18"/>
  <c r="BK195" i="18"/>
  <c r="J191" i="18"/>
  <c r="BK185" i="18"/>
  <c r="BK180" i="18"/>
  <c r="BK176" i="18"/>
  <c r="BK169" i="18"/>
  <c r="BK166" i="18"/>
  <c r="J156" i="18"/>
  <c r="BK151" i="18"/>
  <c r="BK147" i="18"/>
  <c r="J143" i="18"/>
  <c r="J137" i="18"/>
  <c r="J125" i="19"/>
  <c r="F38" i="19"/>
  <c r="BC116" i="1"/>
  <c r="BK311" i="20"/>
  <c r="BK307" i="20"/>
  <c r="BK305" i="20"/>
  <c r="BK303" i="20"/>
  <c r="BK301" i="20"/>
  <c r="BK297" i="20"/>
  <c r="J295" i="20"/>
  <c r="J293" i="20"/>
  <c r="J291" i="20"/>
  <c r="J289" i="20"/>
  <c r="J287" i="20"/>
  <c r="J282" i="20"/>
  <c r="BK275" i="20"/>
  <c r="J272" i="20"/>
  <c r="J269" i="20"/>
  <c r="BK265" i="20"/>
  <c r="J259" i="20"/>
  <c r="BK254" i="20"/>
  <c r="J250" i="20"/>
  <c r="J246" i="20"/>
  <c r="J242" i="20"/>
  <c r="BK238" i="20"/>
  <c r="BK233" i="20"/>
  <c r="J227" i="20"/>
  <c r="BK223" i="20"/>
  <c r="BK215" i="20"/>
  <c r="BK212" i="20"/>
  <c r="BK206" i="20"/>
  <c r="J203" i="20"/>
  <c r="BK200" i="20"/>
  <c r="BK197" i="20"/>
  <c r="BK192" i="20"/>
  <c r="BK189" i="20"/>
  <c r="J185" i="20"/>
  <c r="BK181" i="20"/>
  <c r="J176" i="20"/>
  <c r="BK170" i="20"/>
  <c r="BK163" i="20"/>
  <c r="BK160" i="20"/>
  <c r="J148" i="20"/>
  <c r="J143" i="20"/>
  <c r="J137" i="20"/>
  <c r="BK282" i="20"/>
  <c r="J279" i="20"/>
  <c r="J275" i="20"/>
  <c r="BK272" i="20"/>
  <c r="BK269" i="20"/>
  <c r="J265" i="20"/>
  <c r="BK259" i="20"/>
  <c r="J254" i="20"/>
  <c r="BK250" i="20"/>
  <c r="BK246" i="20"/>
  <c r="BK242" i="20"/>
  <c r="J238" i="20"/>
  <c r="J233" i="20"/>
  <c r="BK227" i="20"/>
  <c r="J223" i="20"/>
  <c r="J215" i="20"/>
  <c r="J212" i="20"/>
  <c r="J206" i="20"/>
  <c r="BK203" i="20"/>
  <c r="J200" i="20"/>
  <c r="J197" i="20"/>
  <c r="J195" i="20"/>
  <c r="J191" i="20"/>
  <c r="BK185" i="20"/>
  <c r="J181" i="20"/>
  <c r="BK176" i="20"/>
  <c r="J170" i="20"/>
  <c r="J163" i="20"/>
  <c r="BK162" i="20"/>
  <c r="BK152" i="20"/>
  <c r="BK147" i="20"/>
  <c r="BK140" i="20"/>
  <c r="BK312" i="21"/>
  <c r="BK310" i="21"/>
  <c r="BK308" i="21"/>
  <c r="BK307" i="21"/>
  <c r="BK299" i="21"/>
  <c r="BK291" i="21"/>
  <c r="BK289" i="21"/>
  <c r="BK288" i="21"/>
  <c r="J282" i="21"/>
  <c r="J276" i="21"/>
  <c r="BK270" i="21"/>
  <c r="BK266" i="21"/>
  <c r="BK261" i="21"/>
  <c r="J258" i="21"/>
  <c r="J255" i="21"/>
  <c r="BK247" i="21"/>
  <c r="BK240" i="21"/>
  <c r="J238" i="21"/>
  <c r="J232" i="21"/>
  <c r="BK228" i="21"/>
  <c r="J223" i="21"/>
  <c r="J286" i="21"/>
  <c r="BK280" i="21"/>
  <c r="BK274" i="21"/>
  <c r="J272" i="21"/>
  <c r="BK268" i="21"/>
  <c r="BK264" i="21"/>
  <c r="J260" i="21"/>
  <c r="BK257" i="21"/>
  <c r="BK249" i="21"/>
  <c r="J245" i="21"/>
  <c r="J239" i="21"/>
  <c r="BK235" i="21"/>
  <c r="J230" i="21"/>
  <c r="J225" i="21"/>
  <c r="BK220" i="21"/>
  <c r="BK216" i="21"/>
  <c r="BK213" i="21"/>
  <c r="J203" i="21"/>
  <c r="J200" i="21"/>
  <c r="J196" i="21"/>
  <c r="BK192" i="21"/>
  <c r="BK189" i="21"/>
  <c r="J185" i="21"/>
  <c r="J182" i="21"/>
  <c r="BK178" i="21"/>
  <c r="J169" i="21"/>
  <c r="J165" i="21"/>
  <c r="J162" i="21"/>
  <c r="J160" i="21"/>
  <c r="J153" i="21"/>
  <c r="J144" i="21"/>
  <c r="J142" i="21"/>
  <c r="J220" i="21"/>
  <c r="J218" i="21"/>
  <c r="J214" i="21"/>
  <c r="J210" i="21"/>
  <c r="BK201" i="21"/>
  <c r="BK199" i="21"/>
  <c r="J197" i="21"/>
  <c r="BK195" i="21"/>
  <c r="J191" i="21"/>
  <c r="J187" i="21"/>
  <c r="BK184" i="21"/>
  <c r="BK180" i="21"/>
  <c r="BK173" i="21"/>
  <c r="BK167" i="21"/>
  <c r="J164" i="21"/>
  <c r="BK162" i="21"/>
  <c r="BK160" i="21"/>
  <c r="BK149" i="21"/>
  <c r="BK144" i="21"/>
  <c r="BK142" i="21"/>
  <c r="BK321" i="22"/>
  <c r="BK317" i="22"/>
  <c r="BK315" i="22"/>
  <c r="BK312" i="22"/>
  <c r="BK310" i="22"/>
  <c r="BK306" i="22"/>
  <c r="BK304" i="22"/>
  <c r="BK302" i="22"/>
  <c r="J298" i="22"/>
  <c r="BK293" i="22"/>
  <c r="BK289" i="22"/>
  <c r="BK285" i="22"/>
  <c r="BK277" i="22"/>
  <c r="BK270" i="22"/>
  <c r="J266" i="22"/>
  <c r="J262" i="22"/>
  <c r="BK258" i="22"/>
  <c r="J254" i="22"/>
  <c r="J249" i="22"/>
  <c r="J244" i="22"/>
  <c r="BK240" i="22"/>
  <c r="J230" i="22"/>
  <c r="J226" i="22"/>
  <c r="J221" i="22"/>
  <c r="BK219" i="22"/>
  <c r="BK216" i="22"/>
  <c r="BK212" i="22"/>
  <c r="J208" i="22"/>
  <c r="J205" i="22"/>
  <c r="BK201" i="22"/>
  <c r="BK197" i="22"/>
  <c r="BK193" i="22"/>
  <c r="J191" i="22"/>
  <c r="J186" i="22"/>
  <c r="BK185" i="22"/>
  <c r="J180" i="22"/>
  <c r="J169" i="22"/>
  <c r="J160" i="22"/>
  <c r="BK148" i="22"/>
  <c r="BK144" i="22"/>
  <c r="J140" i="22"/>
  <c r="J302" i="22"/>
  <c r="BK298" i="22"/>
  <c r="J293" i="22"/>
  <c r="J289" i="22"/>
  <c r="J285" i="22"/>
  <c r="J283" i="22"/>
  <c r="BK280" i="22"/>
  <c r="BK279" i="22"/>
  <c r="J277" i="22"/>
  <c r="J270" i="22"/>
  <c r="BK266" i="22"/>
  <c r="BK262" i="22"/>
  <c r="J258" i="22"/>
  <c r="BK254" i="22"/>
  <c r="BK249" i="22"/>
  <c r="BK244" i="22"/>
  <c r="J240" i="22"/>
  <c r="BK232" i="22"/>
  <c r="BK230" i="22"/>
  <c r="BK226" i="22"/>
  <c r="BK221" i="22"/>
  <c r="J219" i="22"/>
  <c r="J216" i="22"/>
  <c r="J212" i="22"/>
  <c r="BK208" i="22"/>
  <c r="BK205" i="22"/>
  <c r="J201" i="22"/>
  <c r="J197" i="22"/>
  <c r="J193" i="22"/>
  <c r="BK191" i="22"/>
  <c r="J189" i="22"/>
  <c r="BK187" i="22"/>
  <c r="J185" i="22"/>
  <c r="BK180" i="22"/>
  <c r="J174" i="22"/>
  <c r="J167" i="22"/>
  <c r="J163" i="22"/>
  <c r="BK160" i="22"/>
  <c r="J148" i="22"/>
  <c r="J144" i="22"/>
  <c r="BK140" i="22"/>
  <c r="BK259" i="23"/>
  <c r="BK250" i="23"/>
  <c r="BK246" i="23"/>
  <c r="J238" i="23"/>
  <c r="J233" i="23"/>
  <c r="BK227" i="23"/>
  <c r="BK223" i="23"/>
  <c r="J215" i="23"/>
  <c r="BK212" i="23"/>
  <c r="BK206" i="23"/>
  <c r="BK203" i="23"/>
  <c r="BK202" i="23"/>
  <c r="BK200" i="23"/>
  <c r="BK197" i="23"/>
  <c r="J192" i="23"/>
  <c r="BK189" i="23"/>
  <c r="J187" i="23"/>
  <c r="J185" i="23"/>
  <c r="J183" i="23"/>
  <c r="BK179" i="23"/>
  <c r="J174" i="23"/>
  <c r="BK165" i="23"/>
  <c r="J162" i="23"/>
  <c r="BK152" i="23"/>
  <c r="BK147" i="23"/>
  <c r="J144" i="23"/>
  <c r="BK140" i="23"/>
  <c r="BK312" i="23"/>
  <c r="BK308" i="23"/>
  <c r="BK306" i="23"/>
  <c r="BK303" i="23"/>
  <c r="J303" i="23"/>
  <c r="J301" i="23"/>
  <c r="J297" i="23"/>
  <c r="J295" i="23"/>
  <c r="J293" i="23"/>
  <c r="J291" i="23"/>
  <c r="J289" i="23"/>
  <c r="J287" i="23"/>
  <c r="BK284" i="23"/>
  <c r="BK282" i="23"/>
  <c r="BK279" i="23"/>
  <c r="BK276" i="23"/>
  <c r="BK275" i="23"/>
  <c r="BK273" i="23"/>
  <c r="BK272" i="23"/>
  <c r="BK270" i="23"/>
  <c r="BK269" i="23"/>
  <c r="BK267" i="23"/>
  <c r="BK265" i="23"/>
  <c r="BK261" i="23"/>
  <c r="J259" i="23"/>
  <c r="J256" i="23"/>
  <c r="BK252" i="23"/>
  <c r="BK248" i="23"/>
  <c r="J244" i="23"/>
  <c r="J242" i="23"/>
  <c r="J240" i="23"/>
  <c r="J235" i="23"/>
  <c r="BK233" i="23"/>
  <c r="BK225" i="23"/>
  <c r="J219" i="23"/>
  <c r="BK213" i="23"/>
  <c r="BK209" i="23"/>
  <c r="J204" i="23"/>
  <c r="J199" i="23"/>
  <c r="J195" i="23"/>
  <c r="BK191" i="23"/>
  <c r="J181" i="23"/>
  <c r="J176" i="23"/>
  <c r="BK170" i="23"/>
  <c r="BK163" i="23"/>
  <c r="J160" i="23"/>
  <c r="J148" i="23"/>
  <c r="BK143" i="23"/>
  <c r="J137" i="23"/>
  <c r="J221" i="24"/>
  <c r="J220" i="24"/>
  <c r="J218" i="24"/>
  <c r="BK216" i="24"/>
  <c r="BK213" i="24"/>
  <c r="BK211" i="24"/>
  <c r="BK206" i="24"/>
  <c r="J204" i="24"/>
  <c r="J203" i="24"/>
  <c r="J201" i="24"/>
  <c r="J200" i="24"/>
  <c r="J198" i="24"/>
  <c r="J197" i="24"/>
  <c r="J192" i="24"/>
  <c r="J189" i="24"/>
  <c r="BK184" i="24"/>
  <c r="BK179" i="24"/>
  <c r="BK174" i="24"/>
  <c r="J169" i="24"/>
  <c r="J164" i="24"/>
  <c r="BK157" i="24"/>
  <c r="BK147" i="24"/>
  <c r="BK142" i="24"/>
  <c r="J139" i="24"/>
  <c r="J136" i="24"/>
  <c r="J132" i="24"/>
  <c r="J184" i="24"/>
  <c r="J179" i="24"/>
  <c r="J174" i="24"/>
  <c r="BK169" i="24"/>
  <c r="BK164" i="24"/>
  <c r="J157" i="24"/>
  <c r="J147" i="24"/>
  <c r="J142" i="24"/>
  <c r="BK139" i="24"/>
  <c r="BK132" i="24"/>
  <c r="BK310" i="25"/>
  <c r="BK306" i="25"/>
  <c r="BK304" i="25"/>
  <c r="BK302" i="25"/>
  <c r="BK300" i="25"/>
  <c r="BK296" i="25"/>
  <c r="BK294" i="25"/>
  <c r="BK292" i="25"/>
  <c r="J288" i="25"/>
  <c r="J286" i="25"/>
  <c r="J281" i="25"/>
  <c r="BK275" i="25"/>
  <c r="J272" i="25"/>
  <c r="BK269" i="25"/>
  <c r="J266" i="25"/>
  <c r="J260" i="25"/>
  <c r="J255" i="25"/>
  <c r="BK251" i="25"/>
  <c r="BK247" i="25"/>
  <c r="BK243" i="25"/>
  <c r="J239" i="25"/>
  <c r="J234" i="25"/>
  <c r="J229" i="25"/>
  <c r="J224" i="25"/>
  <c r="BK218" i="25"/>
  <c r="BK212" i="25"/>
  <c r="J208" i="25"/>
  <c r="BK203" i="25"/>
  <c r="BK201" i="25"/>
  <c r="BK198" i="25"/>
  <c r="J194" i="25"/>
  <c r="J188" i="25"/>
  <c r="J184" i="25"/>
  <c r="J180" i="25"/>
  <c r="J175" i="25"/>
  <c r="J169" i="25"/>
  <c r="BK162" i="25"/>
  <c r="BK159" i="25"/>
  <c r="BK152" i="25"/>
  <c r="BK148" i="25"/>
  <c r="J147" i="25"/>
  <c r="BK143" i="25"/>
  <c r="BK140" i="25"/>
  <c r="J292" i="25"/>
  <c r="BK288" i="25"/>
  <c r="BK281" i="25"/>
  <c r="J275" i="25"/>
  <c r="BK272" i="25"/>
  <c r="J269" i="25"/>
  <c r="BK266" i="25"/>
  <c r="BK260" i="25"/>
  <c r="BK255" i="25"/>
  <c r="J251" i="25"/>
  <c r="J247" i="25"/>
  <c r="J243" i="25"/>
  <c r="BK239" i="25"/>
  <c r="BK234" i="25"/>
  <c r="BK229" i="25"/>
  <c r="BK224" i="25"/>
  <c r="J218" i="25"/>
  <c r="J212" i="25"/>
  <c r="BK208" i="25"/>
  <c r="J203" i="25"/>
  <c r="J201" i="25"/>
  <c r="J198" i="25"/>
  <c r="BK194" i="25"/>
  <c r="J191" i="25"/>
  <c r="BK188" i="25"/>
  <c r="BK184" i="25"/>
  <c r="BK180" i="25"/>
  <c r="BK175" i="25"/>
  <c r="BK169" i="25"/>
  <c r="J162" i="25"/>
  <c r="J159" i="25"/>
  <c r="J148" i="25"/>
  <c r="BK144" i="25"/>
  <c r="J140" i="25"/>
  <c r="J394" i="26"/>
  <c r="J392" i="26"/>
  <c r="J390" i="26"/>
  <c r="J387" i="26"/>
  <c r="J385" i="26"/>
  <c r="J383" i="26"/>
  <c r="J380" i="26"/>
  <c r="J377" i="26"/>
  <c r="BK373" i="26"/>
  <c r="J368" i="26"/>
  <c r="BK363" i="26"/>
  <c r="BK358" i="26"/>
  <c r="J352" i="26"/>
  <c r="J338" i="26"/>
  <c r="J326" i="26"/>
  <c r="J314" i="26"/>
  <c r="J306" i="26"/>
  <c r="J303" i="26"/>
  <c r="J295" i="26"/>
  <c r="J289" i="26"/>
  <c r="J283" i="26"/>
  <c r="BK277" i="26"/>
  <c r="BK273" i="26"/>
  <c r="BK265" i="26"/>
  <c r="BK259" i="26"/>
  <c r="J254" i="26"/>
  <c r="J246" i="26"/>
  <c r="BK237" i="26"/>
  <c r="BK234" i="26"/>
  <c r="J378" i="26"/>
  <c r="J376" i="26"/>
  <c r="J371" i="26"/>
  <c r="BK365" i="26"/>
  <c r="J359" i="26"/>
  <c r="J355" i="26"/>
  <c r="J342" i="26"/>
  <c r="BK332" i="26"/>
  <c r="J320" i="26"/>
  <c r="J308" i="26"/>
  <c r="J304" i="26"/>
  <c r="BK302" i="26"/>
  <c r="J292" i="26"/>
  <c r="BK283" i="26"/>
  <c r="J280" i="26"/>
  <c r="BK274" i="26"/>
  <c r="BK269" i="26"/>
  <c r="J262" i="26"/>
  <c r="BK256" i="26"/>
  <c r="BK251" i="26"/>
  <c r="BK240" i="26"/>
  <c r="J235" i="26"/>
  <c r="J228" i="26"/>
  <c r="BK221" i="26"/>
  <c r="J217" i="26"/>
  <c r="BK208" i="26"/>
  <c r="J195" i="26"/>
  <c r="J191" i="26"/>
  <c r="BK174" i="26"/>
  <c r="J159" i="26"/>
  <c r="BK154" i="26"/>
  <c r="BK147" i="26"/>
  <c r="J136" i="26"/>
  <c r="J221" i="26"/>
  <c r="BK217" i="26"/>
  <c r="J214" i="26"/>
  <c r="J211" i="26"/>
  <c r="BK202" i="26"/>
  <c r="J193" i="26"/>
  <c r="J190" i="26"/>
  <c r="J162" i="26"/>
  <c r="BK155" i="26"/>
  <c r="BK148" i="26"/>
  <c r="J139" i="26"/>
  <c r="BK136" i="26"/>
  <c r="J125" i="27"/>
  <c r="F38" i="27"/>
  <c r="BC125" i="1"/>
  <c r="F37" i="27"/>
  <c r="BB125" i="1"/>
  <c r="BK208" i="28"/>
  <c r="BK200" i="28"/>
  <c r="BK198" i="28"/>
  <c r="BK196" i="28"/>
  <c r="BK194" i="28"/>
  <c r="BK192" i="28"/>
  <c r="BK189" i="28"/>
  <c r="BK187" i="28"/>
  <c r="BK180" i="28"/>
  <c r="BK176" i="28"/>
  <c r="BK171" i="28"/>
  <c r="BK170" i="28"/>
  <c r="BK167" i="28"/>
  <c r="BK165" i="28"/>
  <c r="BK164" i="28"/>
  <c r="BK163" i="28"/>
  <c r="BK162" i="28"/>
  <c r="BK160" i="28"/>
  <c r="J159" i="28"/>
  <c r="BK156" i="28"/>
  <c r="BK152" i="28"/>
  <c r="J150" i="28"/>
  <c r="J146" i="28"/>
  <c r="J143" i="28"/>
  <c r="J133" i="28"/>
  <c r="J162" i="28"/>
  <c r="J161" i="28"/>
  <c r="J160" i="28"/>
  <c r="J158" i="28"/>
  <c r="J154" i="28"/>
  <c r="J151" i="28"/>
  <c r="J147" i="28"/>
  <c r="BK145" i="28"/>
  <c r="BK140" i="28"/>
  <c r="BK138" i="28"/>
  <c r="J135" i="28"/>
  <c r="BK264" i="29"/>
  <c r="BK256" i="29"/>
  <c r="BK255" i="29"/>
  <c r="BK245" i="29"/>
  <c r="BK233" i="29"/>
  <c r="BK231" i="29"/>
  <c r="BK230" i="29" s="1"/>
  <c r="J230" i="29" s="1"/>
  <c r="J110" i="29" s="1"/>
  <c r="BK229" i="29"/>
  <c r="BK227" i="29"/>
  <c r="BK225" i="29"/>
  <c r="BK223" i="29"/>
  <c r="BK220" i="29"/>
  <c r="J218" i="29"/>
  <c r="J207" i="29"/>
  <c r="J201" i="29"/>
  <c r="BK197" i="29"/>
  <c r="J193" i="29"/>
  <c r="J191" i="29"/>
  <c r="BK189" i="29"/>
  <c r="BK185" i="29"/>
  <c r="J177" i="29"/>
  <c r="J173" i="29"/>
  <c r="J169" i="29"/>
  <c r="BK164" i="29"/>
  <c r="J159" i="29"/>
  <c r="J157" i="29"/>
  <c r="BK155" i="29"/>
  <c r="BK152" i="29"/>
  <c r="J148" i="29"/>
  <c r="J164" i="29"/>
  <c r="BK159" i="29"/>
  <c r="J155" i="29"/>
  <c r="BK148" i="29"/>
  <c r="BK144" i="29"/>
  <c r="BK139" i="29"/>
  <c r="BK267" i="30"/>
  <c r="BK242" i="30"/>
  <c r="BK240" i="30"/>
  <c r="BK231" i="30"/>
  <c r="BK229" i="30"/>
  <c r="BK227" i="30"/>
  <c r="BK222" i="30"/>
  <c r="BK213" i="30"/>
  <c r="BK190" i="30"/>
  <c r="BK176" i="30"/>
  <c r="J162" i="30"/>
  <c r="J156" i="30"/>
  <c r="J153" i="30"/>
  <c r="BK151" i="30"/>
  <c r="J148" i="30"/>
  <c r="J145" i="30"/>
  <c r="J140" i="30"/>
  <c r="BK132" i="30"/>
  <c r="BK150" i="30"/>
  <c r="BK148" i="30"/>
  <c r="BK145" i="30"/>
  <c r="BK140" i="30"/>
  <c r="J132" i="30"/>
  <c r="J281" i="31"/>
  <c r="BK245" i="31"/>
  <c r="J241" i="31"/>
  <c r="J227" i="31"/>
  <c r="BK190" i="31"/>
  <c r="J170" i="31"/>
  <c r="BK165" i="31"/>
  <c r="J163" i="31"/>
  <c r="J161" i="31"/>
  <c r="BK159" i="31"/>
  <c r="J157" i="31"/>
  <c r="J154" i="31"/>
  <c r="BK151" i="31"/>
  <c r="J149" i="31"/>
  <c r="BK145" i="31"/>
  <c r="BK143" i="31"/>
  <c r="J140" i="31"/>
  <c r="BK133" i="31"/>
  <c r="BK256" i="31"/>
  <c r="J254" i="31"/>
  <c r="BK243" i="31"/>
  <c r="BK241" i="31"/>
  <c r="BK227" i="31"/>
  <c r="J190" i="31"/>
  <c r="BK170" i="31"/>
  <c r="BK167" i="31"/>
  <c r="J164" i="31"/>
  <c r="BK163" i="31"/>
  <c r="BK161" i="31"/>
  <c r="J159" i="31"/>
  <c r="BK157" i="31"/>
  <c r="J156" i="31"/>
  <c r="J153" i="31"/>
  <c r="BK150" i="31"/>
  <c r="BK149" i="31"/>
  <c r="J145" i="31"/>
  <c r="J143" i="31"/>
  <c r="J142" i="31"/>
  <c r="J135" i="31"/>
  <c r="BK125" i="32"/>
  <c r="F38" i="32"/>
  <c r="BC132" i="1"/>
  <c r="F37" i="32"/>
  <c r="BB132" i="1" s="1"/>
  <c r="BK125" i="33"/>
  <c r="J125" i="33"/>
  <c r="F38" i="33"/>
  <c r="BC133" i="1"/>
  <c r="F37" i="33"/>
  <c r="BB133" i="1"/>
  <c r="BK125" i="34"/>
  <c r="J125" i="34"/>
  <c r="F37" i="34"/>
  <c r="BB134" i="1"/>
  <c r="BK125" i="35"/>
  <c r="J125" i="35"/>
  <c r="F39" i="35"/>
  <c r="BD135" i="1" s="1"/>
  <c r="F37" i="35"/>
  <c r="BB135" i="1"/>
  <c r="J127" i="36"/>
  <c r="J126" i="36"/>
  <c r="BK124" i="36"/>
  <c r="BK123" i="36"/>
  <c r="J121" i="36"/>
  <c r="BK126" i="36"/>
  <c r="J124" i="36"/>
  <c r="J122" i="36"/>
  <c r="BK121" i="36"/>
  <c r="P131" i="2" l="1"/>
  <c r="P126" i="2"/>
  <c r="P125" i="2" s="1"/>
  <c r="AU96" i="1" s="1"/>
  <c r="T131" i="2"/>
  <c r="T126" i="2" s="1"/>
  <c r="T125" i="2" s="1"/>
  <c r="P131" i="3"/>
  <c r="T131" i="3"/>
  <c r="P230" i="3"/>
  <c r="T230" i="3"/>
  <c r="P275" i="3"/>
  <c r="R275" i="3"/>
  <c r="BK421" i="3"/>
  <c r="J421" i="3" s="1"/>
  <c r="J104" i="3"/>
  <c r="R421" i="3"/>
  <c r="BK571" i="3"/>
  <c r="J571" i="3" s="1"/>
  <c r="J107" i="3" s="1"/>
  <c r="R571" i="3"/>
  <c r="R570" i="3" s="1"/>
  <c r="P135" i="4"/>
  <c r="T135" i="4"/>
  <c r="P218" i="4"/>
  <c r="T218" i="4"/>
  <c r="P251" i="4"/>
  <c r="T251" i="4"/>
  <c r="P406" i="4"/>
  <c r="R406" i="4"/>
  <c r="P581" i="4"/>
  <c r="P580" i="4"/>
  <c r="T581" i="4"/>
  <c r="T580" i="4"/>
  <c r="BK135" i="5"/>
  <c r="J135" i="5" s="1"/>
  <c r="J102" i="5"/>
  <c r="T135" i="5"/>
  <c r="P180" i="5"/>
  <c r="T180" i="5"/>
  <c r="P192" i="5"/>
  <c r="T192" i="5"/>
  <c r="P200" i="5"/>
  <c r="T200" i="5"/>
  <c r="BK219" i="5"/>
  <c r="J219" i="5" s="1"/>
  <c r="J108" i="5" s="1"/>
  <c r="R219" i="5"/>
  <c r="R218" i="5" s="1"/>
  <c r="BK223" i="5"/>
  <c r="J223" i="5" s="1"/>
  <c r="J109" i="5" s="1"/>
  <c r="T223" i="5"/>
  <c r="P139" i="6"/>
  <c r="R139" i="6"/>
  <c r="BK165" i="6"/>
  <c r="J165" i="6" s="1"/>
  <c r="J101" i="6" s="1"/>
  <c r="R165" i="6"/>
  <c r="BK175" i="6"/>
  <c r="J175" i="6"/>
  <c r="J102" i="6" s="1"/>
  <c r="R175" i="6"/>
  <c r="P192" i="6"/>
  <c r="T192" i="6"/>
  <c r="BK206" i="6"/>
  <c r="J206" i="6" s="1"/>
  <c r="J106" i="6" s="1"/>
  <c r="R206" i="6"/>
  <c r="BK250" i="6"/>
  <c r="J250" i="6" s="1"/>
  <c r="J109" i="6"/>
  <c r="R250" i="6"/>
  <c r="BK263" i="6"/>
  <c r="J263" i="6" s="1"/>
  <c r="J111" i="6" s="1"/>
  <c r="R263" i="6"/>
  <c r="P299" i="6"/>
  <c r="P298" i="6" s="1"/>
  <c r="R299" i="6"/>
  <c r="R298" i="6" s="1"/>
  <c r="BK315" i="6"/>
  <c r="J315" i="6" s="1"/>
  <c r="J115" i="6" s="1"/>
  <c r="R315" i="6"/>
  <c r="P137" i="7"/>
  <c r="R137" i="7"/>
  <c r="T137" i="7"/>
  <c r="BK174" i="7"/>
  <c r="J174" i="7"/>
  <c r="J101" i="7" s="1"/>
  <c r="P174" i="7"/>
  <c r="R174" i="7"/>
  <c r="T174" i="7"/>
  <c r="BK182" i="7"/>
  <c r="J182" i="7"/>
  <c r="J102" i="7" s="1"/>
  <c r="P182" i="7"/>
  <c r="R182" i="7"/>
  <c r="T182" i="7"/>
  <c r="BK197" i="7"/>
  <c r="J197" i="7" s="1"/>
  <c r="J103" i="7" s="1"/>
  <c r="P197" i="7"/>
  <c r="R197" i="7"/>
  <c r="T197" i="7"/>
  <c r="BK215" i="7"/>
  <c r="J215" i="7" s="1"/>
  <c r="J104" i="7"/>
  <c r="R215" i="7"/>
  <c r="P240" i="7"/>
  <c r="P224" i="7"/>
  <c r="T240" i="7"/>
  <c r="T224" i="7"/>
  <c r="P280" i="7"/>
  <c r="T280" i="7"/>
  <c r="P287" i="7"/>
  <c r="T287" i="7"/>
  <c r="P291" i="7"/>
  <c r="T291" i="7"/>
  <c r="BK324" i="7"/>
  <c r="J324" i="7"/>
  <c r="J113" i="7" s="1"/>
  <c r="R324" i="7"/>
  <c r="R323" i="7"/>
  <c r="P138" i="8"/>
  <c r="R138" i="8"/>
  <c r="BK186" i="8"/>
  <c r="J186" i="8" s="1"/>
  <c r="J101" i="8" s="1"/>
  <c r="R186" i="8"/>
  <c r="BK194" i="8"/>
  <c r="J194" i="8"/>
  <c r="J102" i="8" s="1"/>
  <c r="R194" i="8"/>
  <c r="BK206" i="8"/>
  <c r="J206" i="8" s="1"/>
  <c r="J103" i="8" s="1"/>
  <c r="R206" i="8"/>
  <c r="BK224" i="8"/>
  <c r="J224" i="8"/>
  <c r="J104" i="8" s="1"/>
  <c r="R224" i="8"/>
  <c r="T224" i="8"/>
  <c r="BK233" i="8"/>
  <c r="J233" i="8"/>
  <c r="J105" i="8" s="1"/>
  <c r="P233" i="8"/>
  <c r="R233" i="8"/>
  <c r="BK241" i="8"/>
  <c r="J241" i="8" s="1"/>
  <c r="J106" i="8"/>
  <c r="T241" i="8"/>
  <c r="P292" i="8"/>
  <c r="T292" i="8"/>
  <c r="BK299" i="8"/>
  <c r="J299" i="8"/>
  <c r="J109" i="8" s="1"/>
  <c r="R299" i="8"/>
  <c r="BK309" i="8"/>
  <c r="J309" i="8" s="1"/>
  <c r="J110" i="8" s="1"/>
  <c r="R309" i="8"/>
  <c r="BK313" i="8"/>
  <c r="J313" i="8"/>
  <c r="J111" i="8" s="1"/>
  <c r="T313" i="8"/>
  <c r="BK348" i="8"/>
  <c r="J348" i="8" s="1"/>
  <c r="J114" i="8" s="1"/>
  <c r="R348" i="8"/>
  <c r="R347" i="8" s="1"/>
  <c r="P135" i="9"/>
  <c r="T135" i="9"/>
  <c r="P152" i="9"/>
  <c r="T152" i="9"/>
  <c r="P158" i="9"/>
  <c r="T158" i="9"/>
  <c r="P166" i="9"/>
  <c r="T166" i="9"/>
  <c r="P178" i="9"/>
  <c r="R178" i="9"/>
  <c r="BK208" i="9"/>
  <c r="J208" i="9"/>
  <c r="J109" i="9" s="1"/>
  <c r="R208" i="9"/>
  <c r="BK216" i="9"/>
  <c r="J216" i="9" s="1"/>
  <c r="J110" i="9" s="1"/>
  <c r="T216" i="9"/>
  <c r="P136" i="10"/>
  <c r="T136" i="10"/>
  <c r="P177" i="10"/>
  <c r="T177" i="10"/>
  <c r="P193" i="10"/>
  <c r="T193" i="10"/>
  <c r="P207" i="10"/>
  <c r="T207" i="10"/>
  <c r="P228" i="10"/>
  <c r="T228" i="10"/>
  <c r="P236" i="10"/>
  <c r="T236" i="10"/>
  <c r="BK270" i="10"/>
  <c r="J270" i="10" s="1"/>
  <c r="J107" i="10" s="1"/>
  <c r="T270" i="10"/>
  <c r="P277" i="10"/>
  <c r="R277" i="10"/>
  <c r="BK293" i="10"/>
  <c r="J293" i="10"/>
  <c r="J110" i="10" s="1"/>
  <c r="R293" i="10"/>
  <c r="BK301" i="10"/>
  <c r="J301" i="10" s="1"/>
  <c r="J111" i="10" s="1"/>
  <c r="R301" i="10"/>
  <c r="BK305" i="10"/>
  <c r="J305" i="10"/>
  <c r="J112" i="10" s="1"/>
  <c r="T305" i="10"/>
  <c r="BK131" i="11"/>
  <c r="J131" i="11" s="1"/>
  <c r="J100" i="11" s="1"/>
  <c r="T131" i="11"/>
  <c r="BK176" i="11"/>
  <c r="J176" i="11"/>
  <c r="J101" i="11" s="1"/>
  <c r="R176" i="11"/>
  <c r="BK188" i="11"/>
  <c r="J188" i="11" s="1"/>
  <c r="J102" i="11" s="1"/>
  <c r="T188" i="11"/>
  <c r="BK196" i="11"/>
  <c r="J196" i="11"/>
  <c r="J103" i="11" s="1"/>
  <c r="R196" i="11"/>
  <c r="BK215" i="11"/>
  <c r="J215" i="11" s="1"/>
  <c r="J106" i="11" s="1"/>
  <c r="R215" i="11"/>
  <c r="R214" i="11" s="1"/>
  <c r="BK219" i="11"/>
  <c r="J219" i="11" s="1"/>
  <c r="J107" i="11" s="1"/>
  <c r="R219" i="11"/>
  <c r="P142" i="12"/>
  <c r="R142" i="12"/>
  <c r="BK188" i="12"/>
  <c r="J188" i="12" s="1"/>
  <c r="J103" i="12" s="1"/>
  <c r="R188" i="12"/>
  <c r="BK212" i="12"/>
  <c r="J212" i="12"/>
  <c r="J104" i="12" s="1"/>
  <c r="R212" i="12"/>
  <c r="BK239" i="12"/>
  <c r="J239" i="12" s="1"/>
  <c r="J105" i="12" s="1"/>
  <c r="R239" i="12"/>
  <c r="BK265" i="12"/>
  <c r="J265" i="12"/>
  <c r="J106" i="12" s="1"/>
  <c r="R265" i="12"/>
  <c r="BK281" i="12"/>
  <c r="J281" i="12" s="1"/>
  <c r="J107" i="12" s="1"/>
  <c r="R281" i="12"/>
  <c r="T281" i="12"/>
  <c r="P287" i="12"/>
  <c r="R287" i="12"/>
  <c r="P346" i="12"/>
  <c r="T346" i="12"/>
  <c r="P360" i="12"/>
  <c r="T360" i="12"/>
  <c r="P364" i="12"/>
  <c r="BK399" i="12"/>
  <c r="J399" i="12"/>
  <c r="J114" i="12" s="1"/>
  <c r="R399" i="12"/>
  <c r="P423" i="12"/>
  <c r="P422" i="12" s="1"/>
  <c r="T423" i="12"/>
  <c r="T422" i="12" s="1"/>
  <c r="P136" i="14"/>
  <c r="R136" i="14"/>
  <c r="BK177" i="14"/>
  <c r="J177" i="14" s="1"/>
  <c r="J101" i="14" s="1"/>
  <c r="R177" i="14"/>
  <c r="BK185" i="14"/>
  <c r="J185" i="14" s="1"/>
  <c r="J102" i="14" s="1"/>
  <c r="P185" i="14"/>
  <c r="R185" i="14"/>
  <c r="T185" i="14"/>
  <c r="P193" i="14"/>
  <c r="T193" i="14"/>
  <c r="P207" i="14"/>
  <c r="T207" i="14"/>
  <c r="P228" i="14"/>
  <c r="T228" i="14"/>
  <c r="P236" i="14"/>
  <c r="R236" i="14"/>
  <c r="BK270" i="14"/>
  <c r="J270" i="14" s="1"/>
  <c r="J107" i="14" s="1"/>
  <c r="R270" i="14"/>
  <c r="P277" i="14"/>
  <c r="R277" i="14"/>
  <c r="BK293" i="14"/>
  <c r="J293" i="14" s="1"/>
  <c r="J110" i="14"/>
  <c r="R293" i="14"/>
  <c r="BK301" i="14"/>
  <c r="J301" i="14" s="1"/>
  <c r="J111" i="14" s="1"/>
  <c r="R301" i="14"/>
  <c r="BK305" i="14"/>
  <c r="J305" i="14" s="1"/>
  <c r="J112" i="14" s="1"/>
  <c r="T305" i="14"/>
  <c r="P136" i="15"/>
  <c r="T136" i="15"/>
  <c r="P167" i="15"/>
  <c r="T167" i="15"/>
  <c r="P175" i="15"/>
  <c r="T175" i="15"/>
  <c r="P186" i="15"/>
  <c r="T186" i="15"/>
  <c r="P206" i="15"/>
  <c r="T206" i="15"/>
  <c r="P216" i="15"/>
  <c r="T216" i="15"/>
  <c r="BK254" i="15"/>
  <c r="J254" i="15" s="1"/>
  <c r="J109" i="15"/>
  <c r="R254" i="15"/>
  <c r="BK260" i="15"/>
  <c r="J260" i="15" s="1"/>
  <c r="J110" i="15" s="1"/>
  <c r="R260" i="15"/>
  <c r="BK268" i="15"/>
  <c r="J268" i="15" s="1"/>
  <c r="J111" i="15"/>
  <c r="R268" i="15"/>
  <c r="BK272" i="15"/>
  <c r="J272" i="15" s="1"/>
  <c r="J112" i="15" s="1"/>
  <c r="R272" i="15"/>
  <c r="P136" i="16"/>
  <c r="R136" i="16"/>
  <c r="BK177" i="16"/>
  <c r="J177" i="16" s="1"/>
  <c r="J101" i="16" s="1"/>
  <c r="R177" i="16"/>
  <c r="BK185" i="16"/>
  <c r="J185" i="16"/>
  <c r="J102" i="16" s="1"/>
  <c r="R185" i="16"/>
  <c r="BK193" i="16"/>
  <c r="J193" i="16" s="1"/>
  <c r="J103" i="16" s="1"/>
  <c r="R193" i="16"/>
  <c r="BK207" i="16"/>
  <c r="J207" i="16"/>
  <c r="J104" i="16" s="1"/>
  <c r="R207" i="16"/>
  <c r="BK228" i="16"/>
  <c r="J228" i="16" s="1"/>
  <c r="J105" i="16" s="1"/>
  <c r="R228" i="16"/>
  <c r="BK236" i="16"/>
  <c r="J236" i="16"/>
  <c r="J106" i="16" s="1"/>
  <c r="T236" i="16"/>
  <c r="BK270" i="16"/>
  <c r="J270" i="16" s="1"/>
  <c r="J107" i="16" s="1"/>
  <c r="R270" i="16"/>
  <c r="P277" i="16"/>
  <c r="T277" i="16"/>
  <c r="P293" i="16"/>
  <c r="T293" i="16"/>
  <c r="P301" i="16"/>
  <c r="R301" i="16"/>
  <c r="BK305" i="16"/>
  <c r="J305" i="16" s="1"/>
  <c r="J112" i="16" s="1"/>
  <c r="R305" i="16"/>
  <c r="BK131" i="17"/>
  <c r="T131" i="17"/>
  <c r="P168" i="17"/>
  <c r="T168" i="17"/>
  <c r="P177" i="17"/>
  <c r="T177" i="17"/>
  <c r="BK183" i="17"/>
  <c r="J183" i="17"/>
  <c r="J104" i="17" s="1"/>
  <c r="R183" i="17"/>
  <c r="BK195" i="17"/>
  <c r="J195" i="17" s="1"/>
  <c r="J107" i="17" s="1"/>
  <c r="R195" i="17"/>
  <c r="R194" i="17" s="1"/>
  <c r="BK136" i="18"/>
  <c r="J136" i="18" s="1"/>
  <c r="J100" i="18" s="1"/>
  <c r="R136" i="18"/>
  <c r="BK182" i="18"/>
  <c r="J182" i="18"/>
  <c r="J101" i="18" s="1"/>
  <c r="R182" i="18"/>
  <c r="BK192" i="18"/>
  <c r="J192" i="18" s="1"/>
  <c r="J102" i="18" s="1"/>
  <c r="R192" i="18"/>
  <c r="T192" i="18"/>
  <c r="R200" i="18"/>
  <c r="BK214" i="18"/>
  <c r="J214" i="18" s="1"/>
  <c r="J104" i="18" s="1"/>
  <c r="R214" i="18"/>
  <c r="T239" i="18"/>
  <c r="P247" i="18"/>
  <c r="R247" i="18"/>
  <c r="BK283" i="18"/>
  <c r="J283" i="18" s="1"/>
  <c r="J107" i="18" s="1"/>
  <c r="R283" i="18"/>
  <c r="BK290" i="18"/>
  <c r="J290" i="18" s="1"/>
  <c r="J109" i="18" s="1"/>
  <c r="R290" i="18"/>
  <c r="BK306" i="18"/>
  <c r="J306" i="18" s="1"/>
  <c r="J110" i="18" s="1"/>
  <c r="R306" i="18"/>
  <c r="BK315" i="18"/>
  <c r="J315" i="18" s="1"/>
  <c r="J111" i="18"/>
  <c r="R315" i="18"/>
  <c r="BK319" i="18"/>
  <c r="J319" i="18" s="1"/>
  <c r="J112" i="18" s="1"/>
  <c r="R319" i="18"/>
  <c r="BK136" i="20"/>
  <c r="J136" i="20" s="1"/>
  <c r="J100" i="20"/>
  <c r="R136" i="20"/>
  <c r="BK178" i="20"/>
  <c r="J178" i="20" s="1"/>
  <c r="J101" i="20" s="1"/>
  <c r="R178" i="20"/>
  <c r="BK186" i="20"/>
  <c r="J186" i="20" s="1"/>
  <c r="J102" i="20"/>
  <c r="R186" i="20"/>
  <c r="BK194" i="20"/>
  <c r="J194" i="20" s="1"/>
  <c r="J103" i="20" s="1"/>
  <c r="T194" i="20"/>
  <c r="P208" i="20"/>
  <c r="T208" i="20"/>
  <c r="P229" i="20"/>
  <c r="R229" i="20"/>
  <c r="T229" i="20"/>
  <c r="T237" i="20"/>
  <c r="P271" i="20"/>
  <c r="T271" i="20"/>
  <c r="P278" i="20"/>
  <c r="T278" i="20"/>
  <c r="P294" i="20"/>
  <c r="T294" i="20"/>
  <c r="P302" i="20"/>
  <c r="T302" i="20"/>
  <c r="BK306" i="20"/>
  <c r="J306" i="20"/>
  <c r="J112" i="20" s="1"/>
  <c r="R306" i="20"/>
  <c r="BK138" i="21"/>
  <c r="J138" i="21" s="1"/>
  <c r="J100" i="21" s="1"/>
  <c r="R138" i="21"/>
  <c r="BK177" i="21"/>
  <c r="J177" i="21"/>
  <c r="J102" i="21" s="1"/>
  <c r="R177" i="21"/>
  <c r="BK194" i="21"/>
  <c r="J194" i="21" s="1"/>
  <c r="J103" i="21" s="1"/>
  <c r="R194" i="21"/>
  <c r="BK209" i="21"/>
  <c r="J209" i="21"/>
  <c r="J104" i="21" s="1"/>
  <c r="R209" i="21"/>
  <c r="BK222" i="21"/>
  <c r="J222" i="21" s="1"/>
  <c r="J105" i="21" s="1"/>
  <c r="R222" i="21"/>
  <c r="BK227" i="21"/>
  <c r="J227" i="21"/>
  <c r="J106" i="21" s="1"/>
  <c r="R227" i="21"/>
  <c r="BK256" i="21"/>
  <c r="J256" i="21" s="1"/>
  <c r="J107" i="21" s="1"/>
  <c r="R256" i="21"/>
  <c r="P263" i="21"/>
  <c r="T263" i="21"/>
  <c r="R269" i="21"/>
  <c r="BK273" i="21"/>
  <c r="J273" i="21"/>
  <c r="J111" i="21" s="1"/>
  <c r="R273" i="21"/>
  <c r="P306" i="21"/>
  <c r="P305" i="21" s="1"/>
  <c r="T306" i="21"/>
  <c r="T305" i="21" s="1"/>
  <c r="BK131" i="2"/>
  <c r="J131" i="2"/>
  <c r="J102" i="2" s="1"/>
  <c r="R131" i="2"/>
  <c r="R126" i="2" s="1"/>
  <c r="R125" i="2" s="1"/>
  <c r="BK131" i="3"/>
  <c r="R131" i="3"/>
  <c r="BK230" i="3"/>
  <c r="J230" i="3"/>
  <c r="J101" i="3" s="1"/>
  <c r="R230" i="3"/>
  <c r="BK275" i="3"/>
  <c r="J275" i="3" s="1"/>
  <c r="J102" i="3" s="1"/>
  <c r="T275" i="3"/>
  <c r="P421" i="3"/>
  <c r="T421" i="3"/>
  <c r="P571" i="3"/>
  <c r="P570" i="3"/>
  <c r="T571" i="3"/>
  <c r="T570" i="3" s="1"/>
  <c r="BK135" i="4"/>
  <c r="J135" i="4" s="1"/>
  <c r="J102" i="4" s="1"/>
  <c r="R135" i="4"/>
  <c r="BK218" i="4"/>
  <c r="J218" i="4"/>
  <c r="J103" i="4" s="1"/>
  <c r="R218" i="4"/>
  <c r="BK251" i="4"/>
  <c r="J251" i="4" s="1"/>
  <c r="J104" i="4" s="1"/>
  <c r="R251" i="4"/>
  <c r="BK406" i="4"/>
  <c r="J406" i="4"/>
  <c r="J106" i="4" s="1"/>
  <c r="T406" i="4"/>
  <c r="BK581" i="4"/>
  <c r="J581" i="4" s="1"/>
  <c r="J109" i="4" s="1"/>
  <c r="R581" i="4"/>
  <c r="R580" i="4" s="1"/>
  <c r="P135" i="5"/>
  <c r="P134" i="5" s="1"/>
  <c r="R135" i="5"/>
  <c r="BK180" i="5"/>
  <c r="J180" i="5" s="1"/>
  <c r="J103" i="5" s="1"/>
  <c r="R180" i="5"/>
  <c r="BK192" i="5"/>
  <c r="J192" i="5"/>
  <c r="J104" i="5" s="1"/>
  <c r="R192" i="5"/>
  <c r="BK200" i="5"/>
  <c r="J200" i="5" s="1"/>
  <c r="J105" i="5" s="1"/>
  <c r="R200" i="5"/>
  <c r="P219" i="5"/>
  <c r="P218" i="5"/>
  <c r="T219" i="5"/>
  <c r="T218" i="5" s="1"/>
  <c r="P223" i="5"/>
  <c r="R223" i="5"/>
  <c r="BK139" i="6"/>
  <c r="J139" i="6"/>
  <c r="J100" i="6" s="1"/>
  <c r="T139" i="6"/>
  <c r="P165" i="6"/>
  <c r="T165" i="6"/>
  <c r="P175" i="6"/>
  <c r="T175" i="6"/>
  <c r="BK192" i="6"/>
  <c r="J192" i="6"/>
  <c r="J104" i="6" s="1"/>
  <c r="R192" i="6"/>
  <c r="P206" i="6"/>
  <c r="T206" i="6"/>
  <c r="P250" i="6"/>
  <c r="T250" i="6"/>
  <c r="P263" i="6"/>
  <c r="T263" i="6"/>
  <c r="BK299" i="6"/>
  <c r="J299" i="6"/>
  <c r="J114" i="6" s="1"/>
  <c r="T299" i="6"/>
  <c r="T298" i="6"/>
  <c r="P315" i="6"/>
  <c r="T315" i="6"/>
  <c r="BK137" i="7"/>
  <c r="J137" i="7" s="1"/>
  <c r="J100" i="7" s="1"/>
  <c r="P215" i="7"/>
  <c r="T215" i="7"/>
  <c r="BK240" i="7"/>
  <c r="J240" i="7" s="1"/>
  <c r="J106" i="7" s="1"/>
  <c r="R240" i="7"/>
  <c r="R224" i="7" s="1"/>
  <c r="BK280" i="7"/>
  <c r="J280" i="7" s="1"/>
  <c r="J107" i="7" s="1"/>
  <c r="R280" i="7"/>
  <c r="BK287" i="7"/>
  <c r="J287" i="7" s="1"/>
  <c r="J109" i="7"/>
  <c r="R287" i="7"/>
  <c r="BK291" i="7"/>
  <c r="J291" i="7" s="1"/>
  <c r="J110" i="7" s="1"/>
  <c r="R291" i="7"/>
  <c r="P324" i="7"/>
  <c r="P323" i="7" s="1"/>
  <c r="T324" i="7"/>
  <c r="T323" i="7" s="1"/>
  <c r="BK138" i="8"/>
  <c r="J138" i="8" s="1"/>
  <c r="J100" i="8" s="1"/>
  <c r="T138" i="8"/>
  <c r="P186" i="8"/>
  <c r="T186" i="8"/>
  <c r="P194" i="8"/>
  <c r="T194" i="8"/>
  <c r="P206" i="8"/>
  <c r="T206" i="8"/>
  <c r="P224" i="8"/>
  <c r="T233" i="8"/>
  <c r="P241" i="8"/>
  <c r="R241" i="8"/>
  <c r="BK292" i="8"/>
  <c r="J292" i="8" s="1"/>
  <c r="J107" i="8" s="1"/>
  <c r="R292" i="8"/>
  <c r="P299" i="8"/>
  <c r="T299" i="8"/>
  <c r="P309" i="8"/>
  <c r="T309" i="8"/>
  <c r="P313" i="8"/>
  <c r="R313" i="8"/>
  <c r="P348" i="8"/>
  <c r="P347" i="8" s="1"/>
  <c r="T348" i="8"/>
  <c r="T347" i="8"/>
  <c r="BK135" i="9"/>
  <c r="J135" i="9" s="1"/>
  <c r="J100" i="9"/>
  <c r="R135" i="9"/>
  <c r="BK152" i="9"/>
  <c r="J152" i="9" s="1"/>
  <c r="J101" i="9" s="1"/>
  <c r="R152" i="9"/>
  <c r="BK158" i="9"/>
  <c r="J158" i="9" s="1"/>
  <c r="J102" i="9"/>
  <c r="R158" i="9"/>
  <c r="BK166" i="9"/>
  <c r="J166" i="9" s="1"/>
  <c r="J103" i="9" s="1"/>
  <c r="R166" i="9"/>
  <c r="BK178" i="9"/>
  <c r="J178" i="9" s="1"/>
  <c r="J106" i="9"/>
  <c r="T178" i="9"/>
  <c r="P208" i="9"/>
  <c r="T208" i="9"/>
  <c r="T207" i="9" s="1"/>
  <c r="P216" i="9"/>
  <c r="R216" i="9"/>
  <c r="BK136" i="22"/>
  <c r="J136" i="22"/>
  <c r="J100" i="22" s="1"/>
  <c r="R136" i="22"/>
  <c r="P182" i="22"/>
  <c r="T182" i="22"/>
  <c r="P198" i="22"/>
  <c r="T198" i="22"/>
  <c r="P211" i="22"/>
  <c r="T211" i="22"/>
  <c r="P225" i="22"/>
  <c r="T225" i="22"/>
  <c r="P246" i="22"/>
  <c r="T246" i="22"/>
  <c r="P251" i="22"/>
  <c r="T251" i="22"/>
  <c r="P281" i="22"/>
  <c r="R281" i="22"/>
  <c r="T281" i="22"/>
  <c r="BK288" i="22"/>
  <c r="J288" i="22" s="1"/>
  <c r="J109" i="22" s="1"/>
  <c r="T288" i="22"/>
  <c r="P303" i="22"/>
  <c r="T303" i="22"/>
  <c r="BK311" i="22"/>
  <c r="J311" i="22" s="1"/>
  <c r="J111" i="22" s="1"/>
  <c r="R311" i="22"/>
  <c r="BK316" i="22"/>
  <c r="J316" i="22"/>
  <c r="J112" i="22" s="1"/>
  <c r="R316" i="22"/>
  <c r="BK136" i="23"/>
  <c r="J136" i="23" s="1"/>
  <c r="J100" i="23" s="1"/>
  <c r="R136" i="23"/>
  <c r="BK178" i="23"/>
  <c r="J178" i="23"/>
  <c r="J101" i="23" s="1"/>
  <c r="R178" i="23"/>
  <c r="BK186" i="23"/>
  <c r="J186" i="23" s="1"/>
  <c r="J102" i="23" s="1"/>
  <c r="R186" i="23"/>
  <c r="BK194" i="23"/>
  <c r="J194" i="23"/>
  <c r="J103" i="23" s="1"/>
  <c r="R194" i="23"/>
  <c r="BK208" i="23"/>
  <c r="J208" i="23" s="1"/>
  <c r="J104" i="23" s="1"/>
  <c r="R208" i="23"/>
  <c r="BK229" i="23"/>
  <c r="J229" i="23"/>
  <c r="J105" i="23" s="1"/>
  <c r="R229" i="23"/>
  <c r="P237" i="23"/>
  <c r="R237" i="23"/>
  <c r="BK271" i="23"/>
  <c r="J271" i="23" s="1"/>
  <c r="J107" i="23" s="1"/>
  <c r="R271" i="23"/>
  <c r="P278" i="23"/>
  <c r="R278" i="23"/>
  <c r="BK294" i="23"/>
  <c r="J294" i="23" s="1"/>
  <c r="J110" i="23" s="1"/>
  <c r="R294" i="23"/>
  <c r="BK302" i="23"/>
  <c r="J302" i="23"/>
  <c r="J111" i="23" s="1"/>
  <c r="R302" i="23"/>
  <c r="BK307" i="23"/>
  <c r="J307" i="23" s="1"/>
  <c r="J112" i="23" s="1"/>
  <c r="R307" i="23"/>
  <c r="BK131" i="24"/>
  <c r="J131" i="24"/>
  <c r="J100" i="24" s="1"/>
  <c r="R131" i="24"/>
  <c r="BK176" i="24"/>
  <c r="J176" i="24" s="1"/>
  <c r="J101" i="24" s="1"/>
  <c r="R176" i="24"/>
  <c r="BK188" i="24"/>
  <c r="J188" i="24"/>
  <c r="J102" i="24" s="1"/>
  <c r="R188" i="24"/>
  <c r="BK196" i="24"/>
  <c r="J196" i="24" s="1"/>
  <c r="J103" i="24" s="1"/>
  <c r="T196" i="24"/>
  <c r="BK215" i="24"/>
  <c r="J215" i="24"/>
  <c r="J106" i="24" s="1"/>
  <c r="R215" i="24"/>
  <c r="R214" i="24"/>
  <c r="BK219" i="24"/>
  <c r="J219" i="24"/>
  <c r="J107" i="24" s="1"/>
  <c r="T219" i="24"/>
  <c r="BK136" i="25"/>
  <c r="J136" i="25" s="1"/>
  <c r="J100" i="25" s="1"/>
  <c r="R136" i="25"/>
  <c r="BK177" i="25"/>
  <c r="J177" i="25"/>
  <c r="J101" i="25" s="1"/>
  <c r="R177" i="25"/>
  <c r="BK185" i="25"/>
  <c r="J185" i="25" s="1"/>
  <c r="J102" i="25" s="1"/>
  <c r="R185" i="25"/>
  <c r="BK193" i="25"/>
  <c r="J193" i="25"/>
  <c r="J103" i="25" s="1"/>
  <c r="R193" i="25"/>
  <c r="BK207" i="25"/>
  <c r="J207" i="25" s="1"/>
  <c r="J104" i="25" s="1"/>
  <c r="R207" i="25"/>
  <c r="BK228" i="25"/>
  <c r="J228" i="25"/>
  <c r="J105" i="25" s="1"/>
  <c r="R228" i="25"/>
  <c r="BK236" i="25"/>
  <c r="J236" i="25" s="1"/>
  <c r="J106" i="25" s="1"/>
  <c r="R236" i="25"/>
  <c r="BK270" i="25"/>
  <c r="J270" i="25"/>
  <c r="J107" i="25" s="1"/>
  <c r="T270" i="25"/>
  <c r="P277" i="25"/>
  <c r="T277" i="25"/>
  <c r="P293" i="25"/>
  <c r="T293" i="25"/>
  <c r="P301" i="25"/>
  <c r="T301" i="25"/>
  <c r="P305" i="25"/>
  <c r="T305" i="25"/>
  <c r="BK135" i="26"/>
  <c r="R135" i="26"/>
  <c r="BK210" i="26"/>
  <c r="J210" i="26"/>
  <c r="J101" i="26" s="1"/>
  <c r="R210" i="26"/>
  <c r="BK236" i="26"/>
  <c r="J236" i="26" s="1"/>
  <c r="J102" i="26"/>
  <c r="R236" i="26"/>
  <c r="P272" i="26"/>
  <c r="T272" i="26"/>
  <c r="P288" i="26"/>
  <c r="T288" i="26"/>
  <c r="P301" i="26"/>
  <c r="R301" i="26"/>
  <c r="P367" i="26"/>
  <c r="P366" i="26" s="1"/>
  <c r="T367" i="26"/>
  <c r="T366" i="26"/>
  <c r="BK389" i="26"/>
  <c r="J389" i="26"/>
  <c r="J111" i="26" s="1"/>
  <c r="T389" i="26"/>
  <c r="P132" i="28"/>
  <c r="T132" i="28"/>
  <c r="P139" i="28"/>
  <c r="T139" i="28"/>
  <c r="R149" i="28"/>
  <c r="R153" i="28"/>
  <c r="BK169" i="28"/>
  <c r="J169" i="28" s="1"/>
  <c r="J106" i="28"/>
  <c r="R169" i="28"/>
  <c r="R168" i="28" s="1"/>
  <c r="BK195" i="28"/>
  <c r="J195" i="28" s="1"/>
  <c r="J107" i="28" s="1"/>
  <c r="R195" i="28"/>
  <c r="P135" i="29"/>
  <c r="T135" i="29"/>
  <c r="P154" i="29"/>
  <c r="R154" i="29"/>
  <c r="BK187" i="29"/>
  <c r="J187" i="29" s="1"/>
  <c r="J105" i="29" s="1"/>
  <c r="R187" i="29"/>
  <c r="BK196" i="29"/>
  <c r="J196" i="29"/>
  <c r="J106" i="29" s="1"/>
  <c r="R196" i="29"/>
  <c r="P200" i="29"/>
  <c r="T200" i="29"/>
  <c r="P226" i="29"/>
  <c r="BK244" i="29"/>
  <c r="J244" i="29" s="1"/>
  <c r="J111" i="29"/>
  <c r="T244" i="29"/>
  <c r="P131" i="30"/>
  <c r="T131" i="30"/>
  <c r="P139" i="30"/>
  <c r="T139" i="30"/>
  <c r="P146" i="30"/>
  <c r="BK155" i="30"/>
  <c r="J155" i="30"/>
  <c r="J105" i="30" s="1"/>
  <c r="R155" i="30"/>
  <c r="R154" i="30"/>
  <c r="BK132" i="31"/>
  <c r="J132" i="31"/>
  <c r="J100" i="31" s="1"/>
  <c r="R132" i="31"/>
  <c r="BK141" i="31"/>
  <c r="J141" i="31" s="1"/>
  <c r="J101" i="31" s="1"/>
  <c r="R141" i="31"/>
  <c r="BK148" i="31"/>
  <c r="J148" i="31"/>
  <c r="J102" i="31" s="1"/>
  <c r="R148" i="31"/>
  <c r="BK152" i="31"/>
  <c r="J152" i="31" s="1"/>
  <c r="J103" i="31" s="1"/>
  <c r="T152" i="31"/>
  <c r="P169" i="31"/>
  <c r="R169" i="31"/>
  <c r="R168" i="31" s="1"/>
  <c r="BK244" i="31"/>
  <c r="J244" i="31"/>
  <c r="J107" i="31" s="1"/>
  <c r="R244" i="31"/>
  <c r="BK136" i="10"/>
  <c r="J136" i="10" s="1"/>
  <c r="J100" i="10" s="1"/>
  <c r="R136" i="10"/>
  <c r="BK177" i="10"/>
  <c r="J177" i="10"/>
  <c r="J101" i="10" s="1"/>
  <c r="R177" i="10"/>
  <c r="BK185" i="10"/>
  <c r="J185" i="10" s="1"/>
  <c r="J102" i="10" s="1"/>
  <c r="P185" i="10"/>
  <c r="R185" i="10"/>
  <c r="T185" i="10"/>
  <c r="BK193" i="10"/>
  <c r="J193" i="10" s="1"/>
  <c r="J103" i="10"/>
  <c r="R193" i="10"/>
  <c r="BK207" i="10"/>
  <c r="J207" i="10" s="1"/>
  <c r="J104" i="10" s="1"/>
  <c r="R207" i="10"/>
  <c r="BK228" i="10"/>
  <c r="J228" i="10" s="1"/>
  <c r="J105" i="10"/>
  <c r="R228" i="10"/>
  <c r="BK236" i="10"/>
  <c r="J236" i="10" s="1"/>
  <c r="J106" i="10" s="1"/>
  <c r="R236" i="10"/>
  <c r="P270" i="10"/>
  <c r="R270" i="10"/>
  <c r="BK277" i="10"/>
  <c r="J277" i="10" s="1"/>
  <c r="J109" i="10" s="1"/>
  <c r="T277" i="10"/>
  <c r="P293" i="10"/>
  <c r="T293" i="10"/>
  <c r="P301" i="10"/>
  <c r="T301" i="10"/>
  <c r="P305" i="10"/>
  <c r="R305" i="10"/>
  <c r="P131" i="11"/>
  <c r="R131" i="11"/>
  <c r="P176" i="11"/>
  <c r="T176" i="11"/>
  <c r="P188" i="11"/>
  <c r="R188" i="11"/>
  <c r="P196" i="11"/>
  <c r="T196" i="11"/>
  <c r="P215" i="11"/>
  <c r="P214" i="11" s="1"/>
  <c r="T215" i="11"/>
  <c r="T214" i="11"/>
  <c r="P219" i="11"/>
  <c r="T219" i="11"/>
  <c r="BK142" i="12"/>
  <c r="T142" i="12"/>
  <c r="P188" i="12"/>
  <c r="T188" i="12"/>
  <c r="P212" i="12"/>
  <c r="T212" i="12"/>
  <c r="P239" i="12"/>
  <c r="T239" i="12"/>
  <c r="P265" i="12"/>
  <c r="T265" i="12"/>
  <c r="P281" i="12"/>
  <c r="BK287" i="12"/>
  <c r="J287" i="12" s="1"/>
  <c r="J108" i="12"/>
  <c r="T287" i="12"/>
  <c r="BK346" i="12"/>
  <c r="J346" i="12"/>
  <c r="J111" i="12" s="1"/>
  <c r="R346" i="12"/>
  <c r="BK360" i="12"/>
  <c r="J360" i="12" s="1"/>
  <c r="J112" i="12" s="1"/>
  <c r="R360" i="12"/>
  <c r="BK364" i="12"/>
  <c r="J364" i="12"/>
  <c r="J113" i="12" s="1"/>
  <c r="R364" i="12"/>
  <c r="T364" i="12"/>
  <c r="P399" i="12"/>
  <c r="T399" i="12"/>
  <c r="BK423" i="12"/>
  <c r="J423" i="12" s="1"/>
  <c r="J116" i="12"/>
  <c r="R423" i="12"/>
  <c r="R422" i="12"/>
  <c r="BK136" i="14"/>
  <c r="J136" i="14" s="1"/>
  <c r="J100" i="14" s="1"/>
  <c r="T136" i="14"/>
  <c r="P177" i="14"/>
  <c r="T177" i="14"/>
  <c r="BK193" i="14"/>
  <c r="J193" i="14"/>
  <c r="J103" i="14" s="1"/>
  <c r="R193" i="14"/>
  <c r="BK207" i="14"/>
  <c r="J207" i="14" s="1"/>
  <c r="J104" i="14" s="1"/>
  <c r="R207" i="14"/>
  <c r="BK228" i="14"/>
  <c r="J228" i="14"/>
  <c r="J105" i="14" s="1"/>
  <c r="R228" i="14"/>
  <c r="BK236" i="14"/>
  <c r="J236" i="14" s="1"/>
  <c r="J106" i="14" s="1"/>
  <c r="T236" i="14"/>
  <c r="P270" i="14"/>
  <c r="T270" i="14"/>
  <c r="BK277" i="14"/>
  <c r="J277" i="14" s="1"/>
  <c r="J109" i="14"/>
  <c r="T277" i="14"/>
  <c r="P293" i="14"/>
  <c r="T293" i="14"/>
  <c r="P301" i="14"/>
  <c r="T301" i="14"/>
  <c r="P305" i="14"/>
  <c r="R305" i="14"/>
  <c r="BK136" i="15"/>
  <c r="J136" i="15" s="1"/>
  <c r="J100" i="15" s="1"/>
  <c r="R136" i="15"/>
  <c r="BK167" i="15"/>
  <c r="J167" i="15"/>
  <c r="J101" i="15" s="1"/>
  <c r="R167" i="15"/>
  <c r="BK175" i="15"/>
  <c r="J175" i="15" s="1"/>
  <c r="J102" i="15" s="1"/>
  <c r="R175" i="15"/>
  <c r="BK186" i="15"/>
  <c r="J186" i="15"/>
  <c r="J104" i="15" s="1"/>
  <c r="R186" i="15"/>
  <c r="BK206" i="15"/>
  <c r="J206" i="15" s="1"/>
  <c r="J105" i="15" s="1"/>
  <c r="R206" i="15"/>
  <c r="BK216" i="15"/>
  <c r="J216" i="15"/>
  <c r="J106" i="15" s="1"/>
  <c r="R216" i="15"/>
  <c r="P254" i="15"/>
  <c r="T254" i="15"/>
  <c r="P260" i="15"/>
  <c r="T260" i="15"/>
  <c r="P268" i="15"/>
  <c r="T268" i="15"/>
  <c r="P272" i="15"/>
  <c r="T272" i="15"/>
  <c r="BK136" i="16"/>
  <c r="J136" i="16" s="1"/>
  <c r="J100" i="16" s="1"/>
  <c r="T136" i="16"/>
  <c r="P177" i="16"/>
  <c r="T177" i="16"/>
  <c r="P185" i="16"/>
  <c r="T185" i="16"/>
  <c r="P193" i="16"/>
  <c r="T193" i="16"/>
  <c r="P207" i="16"/>
  <c r="T207" i="16"/>
  <c r="P228" i="16"/>
  <c r="T228" i="16"/>
  <c r="P236" i="16"/>
  <c r="R236" i="16"/>
  <c r="P270" i="16"/>
  <c r="T270" i="16"/>
  <c r="BK277" i="16"/>
  <c r="J277" i="16"/>
  <c r="J109" i="16" s="1"/>
  <c r="R277" i="16"/>
  <c r="BK293" i="16"/>
  <c r="J293" i="16" s="1"/>
  <c r="J110" i="16"/>
  <c r="R293" i="16"/>
  <c r="BK301" i="16"/>
  <c r="J301" i="16"/>
  <c r="J111" i="16" s="1"/>
  <c r="T301" i="16"/>
  <c r="P305" i="16"/>
  <c r="T305" i="16"/>
  <c r="P131" i="17"/>
  <c r="R131" i="17"/>
  <c r="BK168" i="17"/>
  <c r="J168" i="17"/>
  <c r="J101" i="17" s="1"/>
  <c r="R168" i="17"/>
  <c r="BK177" i="17"/>
  <c r="J177" i="17" s="1"/>
  <c r="J102" i="17"/>
  <c r="R177" i="17"/>
  <c r="P183" i="17"/>
  <c r="T183" i="17"/>
  <c r="P195" i="17"/>
  <c r="P194" i="17"/>
  <c r="T195" i="17"/>
  <c r="T194" i="17" s="1"/>
  <c r="P136" i="18"/>
  <c r="T136" i="18"/>
  <c r="P182" i="18"/>
  <c r="T182" i="18"/>
  <c r="P192" i="18"/>
  <c r="BK200" i="18"/>
  <c r="J200" i="18" s="1"/>
  <c r="J103" i="18" s="1"/>
  <c r="P200" i="18"/>
  <c r="T200" i="18"/>
  <c r="P214" i="18"/>
  <c r="T214" i="18"/>
  <c r="BK239" i="18"/>
  <c r="J239" i="18"/>
  <c r="J105" i="18" s="1"/>
  <c r="P239" i="18"/>
  <c r="R239" i="18"/>
  <c r="BK247" i="18"/>
  <c r="J247" i="18" s="1"/>
  <c r="J106" i="18"/>
  <c r="T247" i="18"/>
  <c r="P283" i="18"/>
  <c r="T283" i="18"/>
  <c r="P290" i="18"/>
  <c r="T290" i="18"/>
  <c r="P306" i="18"/>
  <c r="T306" i="18"/>
  <c r="P315" i="18"/>
  <c r="T315" i="18"/>
  <c r="P319" i="18"/>
  <c r="T319" i="18"/>
  <c r="P136" i="20"/>
  <c r="T136" i="20"/>
  <c r="P178" i="20"/>
  <c r="T178" i="20"/>
  <c r="P186" i="20"/>
  <c r="T186" i="20"/>
  <c r="P194" i="20"/>
  <c r="R194" i="20"/>
  <c r="BK208" i="20"/>
  <c r="J208" i="20"/>
  <c r="J104" i="20" s="1"/>
  <c r="R208" i="20"/>
  <c r="BK229" i="20"/>
  <c r="J229" i="20" s="1"/>
  <c r="J105" i="20"/>
  <c r="BK237" i="20"/>
  <c r="J237" i="20" s="1"/>
  <c r="J106" i="20"/>
  <c r="P237" i="20"/>
  <c r="R237" i="20"/>
  <c r="BK271" i="20"/>
  <c r="J271" i="20" s="1"/>
  <c r="J107" i="20"/>
  <c r="R271" i="20"/>
  <c r="BK278" i="20"/>
  <c r="J278" i="20"/>
  <c r="J109" i="20" s="1"/>
  <c r="R278" i="20"/>
  <c r="BK294" i="20"/>
  <c r="J294" i="20" s="1"/>
  <c r="J110" i="20" s="1"/>
  <c r="R294" i="20"/>
  <c r="BK302" i="20"/>
  <c r="J302" i="20"/>
  <c r="J111" i="20" s="1"/>
  <c r="R302" i="20"/>
  <c r="P306" i="20"/>
  <c r="T306" i="20"/>
  <c r="P138" i="21"/>
  <c r="T138" i="21"/>
  <c r="P177" i="21"/>
  <c r="T177" i="21"/>
  <c r="P194" i="21"/>
  <c r="T194" i="21"/>
  <c r="P209" i="21"/>
  <c r="T209" i="21"/>
  <c r="P222" i="21"/>
  <c r="T222" i="21"/>
  <c r="P227" i="21"/>
  <c r="T227" i="21"/>
  <c r="P256" i="21"/>
  <c r="T256" i="21"/>
  <c r="BK263" i="21"/>
  <c r="J263" i="21" s="1"/>
  <c r="J109" i="21"/>
  <c r="R263" i="21"/>
  <c r="R262" i="21" s="1"/>
  <c r="BK269" i="21"/>
  <c r="J269" i="21" s="1"/>
  <c r="J110" i="21" s="1"/>
  <c r="P269" i="21"/>
  <c r="T269" i="21"/>
  <c r="P273" i="21"/>
  <c r="T273" i="21"/>
  <c r="BK306" i="21"/>
  <c r="J306" i="21"/>
  <c r="J114" i="21" s="1"/>
  <c r="R306" i="21"/>
  <c r="R305" i="21"/>
  <c r="P136" i="22"/>
  <c r="P135" i="22"/>
  <c r="T136" i="22"/>
  <c r="T135" i="22" s="1"/>
  <c r="BK182" i="22"/>
  <c r="J182" i="22" s="1"/>
  <c r="J101" i="22" s="1"/>
  <c r="R182" i="22"/>
  <c r="BK198" i="22"/>
  <c r="J198" i="22"/>
  <c r="J102" i="22" s="1"/>
  <c r="R198" i="22"/>
  <c r="BK211" i="22"/>
  <c r="J211" i="22" s="1"/>
  <c r="J103" i="22" s="1"/>
  <c r="R211" i="22"/>
  <c r="BK225" i="22"/>
  <c r="J225" i="22"/>
  <c r="J104" i="22" s="1"/>
  <c r="R225" i="22"/>
  <c r="BK246" i="22"/>
  <c r="J246" i="22" s="1"/>
  <c r="J105" i="22" s="1"/>
  <c r="R246" i="22"/>
  <c r="BK251" i="22"/>
  <c r="J251" i="22"/>
  <c r="J106" i="22" s="1"/>
  <c r="R251" i="22"/>
  <c r="BK281" i="22"/>
  <c r="J281" i="22" s="1"/>
  <c r="J107" i="22" s="1"/>
  <c r="P288" i="22"/>
  <c r="R288" i="22"/>
  <c r="BK303" i="22"/>
  <c r="J303" i="22" s="1"/>
  <c r="J110" i="22" s="1"/>
  <c r="R303" i="22"/>
  <c r="P311" i="22"/>
  <c r="T311" i="22"/>
  <c r="P316" i="22"/>
  <c r="T316" i="22"/>
  <c r="P136" i="23"/>
  <c r="T136" i="23"/>
  <c r="P178" i="23"/>
  <c r="T178" i="23"/>
  <c r="P186" i="23"/>
  <c r="T186" i="23"/>
  <c r="P194" i="23"/>
  <c r="T194" i="23"/>
  <c r="P208" i="23"/>
  <c r="T208" i="23"/>
  <c r="P229" i="23"/>
  <c r="T229" i="23"/>
  <c r="BK237" i="23"/>
  <c r="J237" i="23" s="1"/>
  <c r="J106" i="23"/>
  <c r="T237" i="23"/>
  <c r="P271" i="23"/>
  <c r="T271" i="23"/>
  <c r="BK278" i="23"/>
  <c r="J278" i="23"/>
  <c r="J109" i="23" s="1"/>
  <c r="T278" i="23"/>
  <c r="P294" i="23"/>
  <c r="T294" i="23"/>
  <c r="P302" i="23"/>
  <c r="T302" i="23"/>
  <c r="P307" i="23"/>
  <c r="T307" i="23"/>
  <c r="P131" i="24"/>
  <c r="T131" i="24"/>
  <c r="P176" i="24"/>
  <c r="T176" i="24"/>
  <c r="P188" i="24"/>
  <c r="T188" i="24"/>
  <c r="P196" i="24"/>
  <c r="R196" i="24"/>
  <c r="P215" i="24"/>
  <c r="P214" i="24" s="1"/>
  <c r="T215" i="24"/>
  <c r="T214" i="24" s="1"/>
  <c r="P219" i="24"/>
  <c r="R219" i="24"/>
  <c r="P136" i="25"/>
  <c r="T136" i="25"/>
  <c r="P177" i="25"/>
  <c r="T177" i="25"/>
  <c r="P185" i="25"/>
  <c r="T185" i="25"/>
  <c r="P193" i="25"/>
  <c r="T193" i="25"/>
  <c r="P207" i="25"/>
  <c r="T207" i="25"/>
  <c r="P228" i="25"/>
  <c r="T228" i="25"/>
  <c r="P236" i="25"/>
  <c r="T236" i="25"/>
  <c r="P270" i="25"/>
  <c r="R270" i="25"/>
  <c r="BK277" i="25"/>
  <c r="J277" i="25"/>
  <c r="J109" i="25" s="1"/>
  <c r="R277" i="25"/>
  <c r="BK293" i="25"/>
  <c r="J293" i="25" s="1"/>
  <c r="J110" i="25" s="1"/>
  <c r="R293" i="25"/>
  <c r="BK301" i="25"/>
  <c r="J301" i="25"/>
  <c r="J111" i="25" s="1"/>
  <c r="R301" i="25"/>
  <c r="BK305" i="25"/>
  <c r="J305" i="25" s="1"/>
  <c r="J112" i="25" s="1"/>
  <c r="R305" i="25"/>
  <c r="P135" i="26"/>
  <c r="T135" i="26"/>
  <c r="P210" i="26"/>
  <c r="T210" i="26"/>
  <c r="P236" i="26"/>
  <c r="T236" i="26"/>
  <c r="BK272" i="26"/>
  <c r="J272" i="26"/>
  <c r="J104" i="26" s="1"/>
  <c r="R272" i="26"/>
  <c r="BK288" i="26"/>
  <c r="J288" i="26" s="1"/>
  <c r="J105" i="26" s="1"/>
  <c r="R288" i="26"/>
  <c r="BK301" i="26"/>
  <c r="J301" i="26"/>
  <c r="J106" i="26" s="1"/>
  <c r="T301" i="26"/>
  <c r="BK367" i="26"/>
  <c r="J367" i="26" s="1"/>
  <c r="J109" i="26" s="1"/>
  <c r="R367" i="26"/>
  <c r="R366" i="26" s="1"/>
  <c r="P389" i="26"/>
  <c r="R389" i="26"/>
  <c r="BK132" i="28"/>
  <c r="J132" i="28" s="1"/>
  <c r="J100" i="28" s="1"/>
  <c r="R132" i="28"/>
  <c r="BK139" i="28"/>
  <c r="J139" i="28" s="1"/>
  <c r="J101" i="28"/>
  <c r="R139" i="28"/>
  <c r="BK149" i="28"/>
  <c r="J149" i="28" s="1"/>
  <c r="J102" i="28" s="1"/>
  <c r="P149" i="28"/>
  <c r="T149" i="28"/>
  <c r="BK153" i="28"/>
  <c r="J153" i="28"/>
  <c r="J103" i="28" s="1"/>
  <c r="P153" i="28"/>
  <c r="T153" i="28"/>
  <c r="P169" i="28"/>
  <c r="P168" i="28"/>
  <c r="T169" i="28"/>
  <c r="T168" i="28" s="1"/>
  <c r="P195" i="28"/>
  <c r="T195" i="28"/>
  <c r="BK135" i="29"/>
  <c r="J135" i="29" s="1"/>
  <c r="J100" i="29" s="1"/>
  <c r="R135" i="29"/>
  <c r="R134" i="29" s="1"/>
  <c r="BK154" i="29"/>
  <c r="J154" i="29"/>
  <c r="J101" i="29" s="1"/>
  <c r="T154" i="29"/>
  <c r="P187" i="29"/>
  <c r="T187" i="29"/>
  <c r="P196" i="29"/>
  <c r="T196" i="29"/>
  <c r="BK200" i="29"/>
  <c r="J200" i="29"/>
  <c r="J108" i="29" s="1"/>
  <c r="R200" i="29"/>
  <c r="BK226" i="29"/>
  <c r="J226" i="29" s="1"/>
  <c r="J109" i="29" s="1"/>
  <c r="R226" i="29"/>
  <c r="T226" i="29"/>
  <c r="P244" i="29"/>
  <c r="R244" i="29"/>
  <c r="BK131" i="30"/>
  <c r="J131" i="30" s="1"/>
  <c r="J100" i="30" s="1"/>
  <c r="R131" i="30"/>
  <c r="BK139" i="30"/>
  <c r="J139" i="30" s="1"/>
  <c r="J101" i="30"/>
  <c r="R139" i="30"/>
  <c r="BK146" i="30"/>
  <c r="J146" i="30" s="1"/>
  <c r="J102" i="30" s="1"/>
  <c r="R146" i="30"/>
  <c r="T146" i="30"/>
  <c r="P155" i="30"/>
  <c r="P154" i="30"/>
  <c r="T155" i="30"/>
  <c r="T154" i="30"/>
  <c r="P132" i="31"/>
  <c r="T132" i="31"/>
  <c r="P141" i="31"/>
  <c r="T141" i="31"/>
  <c r="P148" i="31"/>
  <c r="T148" i="31"/>
  <c r="P152" i="31"/>
  <c r="R152" i="31"/>
  <c r="BK169" i="31"/>
  <c r="J169" i="31" s="1"/>
  <c r="J106" i="31"/>
  <c r="T169" i="31"/>
  <c r="T168" i="31" s="1"/>
  <c r="P244" i="31"/>
  <c r="T244" i="31"/>
  <c r="BK120" i="36"/>
  <c r="J120" i="36" s="1"/>
  <c r="J98" i="36" s="1"/>
  <c r="P120" i="36"/>
  <c r="P119" i="36" s="1"/>
  <c r="P118" i="36" s="1"/>
  <c r="AU136" i="1"/>
  <c r="R120" i="36"/>
  <c r="R119" i="36"/>
  <c r="R118" i="36" s="1"/>
  <c r="T120" i="36"/>
  <c r="T119" i="36"/>
  <c r="T118" i="36" s="1"/>
  <c r="BK127" i="2"/>
  <c r="J127" i="2"/>
  <c r="J100" i="2" s="1"/>
  <c r="BK129" i="2"/>
  <c r="J129" i="2" s="1"/>
  <c r="J101" i="2" s="1"/>
  <c r="BK418" i="3"/>
  <c r="J418" i="3" s="1"/>
  <c r="J103" i="3" s="1"/>
  <c r="BK568" i="3"/>
  <c r="J568" i="3" s="1"/>
  <c r="J105" i="3"/>
  <c r="BK401" i="4"/>
  <c r="J401" i="4" s="1"/>
  <c r="J105" i="4"/>
  <c r="BK578" i="4"/>
  <c r="J578" i="4" s="1"/>
  <c r="J107" i="4" s="1"/>
  <c r="BK188" i="6"/>
  <c r="J188" i="6"/>
  <c r="J103" i="6" s="1"/>
  <c r="BK247" i="6"/>
  <c r="J247" i="6"/>
  <c r="J107" i="6" s="1"/>
  <c r="BK260" i="6"/>
  <c r="J260" i="6"/>
  <c r="J110" i="6" s="1"/>
  <c r="BK224" i="7"/>
  <c r="J224" i="7" s="1"/>
  <c r="J105" i="7" s="1"/>
  <c r="BK175" i="9"/>
  <c r="J175" i="9" s="1"/>
  <c r="J105" i="9" s="1"/>
  <c r="BK205" i="9"/>
  <c r="J205" i="9" s="1"/>
  <c r="J107" i="9"/>
  <c r="BK212" i="11"/>
  <c r="J212" i="11" s="1"/>
  <c r="J104" i="11"/>
  <c r="BK343" i="12"/>
  <c r="J343" i="12" s="1"/>
  <c r="J109" i="12"/>
  <c r="BK192" i="17"/>
  <c r="J192" i="17"/>
  <c r="J105" i="17" s="1"/>
  <c r="BK124" i="19"/>
  <c r="J124" i="19"/>
  <c r="J100" i="19" s="1"/>
  <c r="BK172" i="21"/>
  <c r="J172" i="21"/>
  <c r="J101" i="21" s="1"/>
  <c r="BK290" i="21"/>
  <c r="J290" i="21" s="1"/>
  <c r="J112" i="21" s="1"/>
  <c r="BK162" i="2"/>
  <c r="J162" i="2" s="1"/>
  <c r="J103" i="2" s="1"/>
  <c r="BK216" i="5"/>
  <c r="J216" i="5" s="1"/>
  <c r="J106" i="5" s="1"/>
  <c r="BK202" i="6"/>
  <c r="J202" i="6" s="1"/>
  <c r="J105" i="6"/>
  <c r="BK286" i="6"/>
  <c r="J286" i="6" s="1"/>
  <c r="J112" i="6"/>
  <c r="BK308" i="7"/>
  <c r="J308" i="7"/>
  <c r="J111" i="7" s="1"/>
  <c r="BK332" i="8"/>
  <c r="J332" i="8"/>
  <c r="J112" i="8" s="1"/>
  <c r="BK172" i="9"/>
  <c r="J172" i="9"/>
  <c r="J104" i="9" s="1"/>
  <c r="BK222" i="9"/>
  <c r="J222" i="9" s="1"/>
  <c r="J111" i="9" s="1"/>
  <c r="BK268" i="26"/>
  <c r="J268" i="26" s="1"/>
  <c r="J103" i="26" s="1"/>
  <c r="BK386" i="26"/>
  <c r="J386" i="26"/>
  <c r="J110" i="26"/>
  <c r="BK124" i="27"/>
  <c r="J124" i="27" s="1"/>
  <c r="J100" i="27"/>
  <c r="BK166" i="28"/>
  <c r="J166" i="28" s="1"/>
  <c r="J104" i="28" s="1"/>
  <c r="BK199" i="28"/>
  <c r="J199" i="28"/>
  <c r="J108" i="28" s="1"/>
  <c r="BK176" i="29"/>
  <c r="J176" i="29"/>
  <c r="J102" i="29" s="1"/>
  <c r="BK181" i="29"/>
  <c r="J181" i="29"/>
  <c r="J103" i="29"/>
  <c r="BK184" i="29"/>
  <c r="J184" i="29" s="1"/>
  <c r="J104" i="29" s="1"/>
  <c r="BK230" i="30"/>
  <c r="J230" i="30" s="1"/>
  <c r="J106" i="30" s="1"/>
  <c r="BK241" i="30"/>
  <c r="J241" i="30"/>
  <c r="J107" i="30"/>
  <c r="BK255" i="31"/>
  <c r="J255" i="31" s="1"/>
  <c r="J108" i="31"/>
  <c r="BK128" i="13"/>
  <c r="J128" i="13" s="1"/>
  <c r="J102" i="13" s="1"/>
  <c r="BK183" i="15"/>
  <c r="J183" i="15"/>
  <c r="J103" i="15"/>
  <c r="BK251" i="15"/>
  <c r="J251" i="15"/>
  <c r="J107" i="15" s="1"/>
  <c r="BK180" i="17"/>
  <c r="J180" i="17"/>
  <c r="J103" i="17" s="1"/>
  <c r="BK212" i="24"/>
  <c r="J212" i="24"/>
  <c r="J104" i="24" s="1"/>
  <c r="BK364" i="26"/>
  <c r="J364" i="26" s="1"/>
  <c r="J107" i="26" s="1"/>
  <c r="BK152" i="30"/>
  <c r="J152" i="30" s="1"/>
  <c r="J103" i="30" s="1"/>
  <c r="BK166" i="31"/>
  <c r="J166" i="31" s="1"/>
  <c r="J104" i="31" s="1"/>
  <c r="BK124" i="32"/>
  <c r="J124" i="32" s="1"/>
  <c r="J100" i="32"/>
  <c r="BK124" i="33"/>
  <c r="J124" i="33"/>
  <c r="J100" i="33" s="1"/>
  <c r="BK124" i="34"/>
  <c r="J124" i="34"/>
  <c r="J100" i="34" s="1"/>
  <c r="BK124" i="35"/>
  <c r="J124" i="35"/>
  <c r="J100" i="35"/>
  <c r="J89" i="36"/>
  <c r="F92" i="36"/>
  <c r="E108" i="36"/>
  <c r="J115" i="36"/>
  <c r="BF122" i="36"/>
  <c r="BF126" i="36"/>
  <c r="BF127" i="36"/>
  <c r="BF121" i="36"/>
  <c r="BF123" i="36"/>
  <c r="BF124" i="36"/>
  <c r="BF125" i="36"/>
  <c r="E85" i="35"/>
  <c r="J91" i="35"/>
  <c r="F94" i="35"/>
  <c r="J94" i="35"/>
  <c r="BF125" i="35"/>
  <c r="J36" i="35" s="1"/>
  <c r="AW135" i="1" s="1"/>
  <c r="AT135" i="1" s="1"/>
  <c r="E85" i="34"/>
  <c r="J91" i="34"/>
  <c r="F94" i="34"/>
  <c r="J94" i="34"/>
  <c r="BF125" i="34"/>
  <c r="E85" i="33"/>
  <c r="J91" i="33"/>
  <c r="F94" i="33"/>
  <c r="J94" i="33"/>
  <c r="BF125" i="33"/>
  <c r="E85" i="32"/>
  <c r="J91" i="32"/>
  <c r="F94" i="32"/>
  <c r="J94" i="32"/>
  <c r="BF125" i="32"/>
  <c r="J36" i="32" s="1"/>
  <c r="AW132" i="1" s="1"/>
  <c r="AT132" i="1" s="1"/>
  <c r="J91" i="31"/>
  <c r="F94" i="31"/>
  <c r="E118" i="31"/>
  <c r="J127" i="31"/>
  <c r="BF133" i="31"/>
  <c r="BF142" i="31"/>
  <c r="BF143" i="31"/>
  <c r="BF144" i="31"/>
  <c r="BF145" i="31"/>
  <c r="BF146" i="31"/>
  <c r="BF150" i="31"/>
  <c r="BF154" i="31"/>
  <c r="BF157" i="31"/>
  <c r="BF158" i="31"/>
  <c r="BF159" i="31"/>
  <c r="BF161" i="31"/>
  <c r="BF163" i="31"/>
  <c r="BF164" i="31"/>
  <c r="BF176" i="31"/>
  <c r="BF236" i="31"/>
  <c r="BF241" i="31"/>
  <c r="BF245" i="31"/>
  <c r="BF135" i="31"/>
  <c r="BF140" i="31"/>
  <c r="BF149" i="31"/>
  <c r="BF151" i="31"/>
  <c r="BF153" i="31"/>
  <c r="BF156" i="31"/>
  <c r="BF160" i="31"/>
  <c r="BF162" i="31"/>
  <c r="BF165" i="31"/>
  <c r="BF167" i="31"/>
  <c r="BF170" i="31"/>
  <c r="BF190" i="31"/>
  <c r="BF204" i="31"/>
  <c r="BF227" i="31"/>
  <c r="BF243" i="31"/>
  <c r="BF254" i="31"/>
  <c r="BF256" i="31"/>
  <c r="BF281" i="31"/>
  <c r="J91" i="30"/>
  <c r="J94" i="30"/>
  <c r="BF132" i="30"/>
  <c r="BF138" i="30"/>
  <c r="BF140" i="30"/>
  <c r="BF145" i="30"/>
  <c r="BF148" i="30"/>
  <c r="BF149" i="30"/>
  <c r="BF150" i="30"/>
  <c r="BF151" i="30"/>
  <c r="E85" i="30"/>
  <c r="F94" i="30"/>
  <c r="BF143" i="30"/>
  <c r="BF147" i="30"/>
  <c r="BF153" i="30"/>
  <c r="BF156" i="30"/>
  <c r="BF162" i="30"/>
  <c r="BF176" i="30"/>
  <c r="BF190" i="30"/>
  <c r="BF213" i="30"/>
  <c r="BF222" i="30"/>
  <c r="BF227" i="30"/>
  <c r="BF229" i="30"/>
  <c r="BF231" i="30"/>
  <c r="BF240" i="30"/>
  <c r="BF242" i="30"/>
  <c r="BF267" i="30"/>
  <c r="E85" i="29"/>
  <c r="J91" i="29"/>
  <c r="J94" i="29"/>
  <c r="BF148" i="29"/>
  <c r="BF155" i="29"/>
  <c r="BF159" i="29"/>
  <c r="BF160" i="29"/>
  <c r="BF164" i="29"/>
  <c r="BF175" i="29"/>
  <c r="BF177" i="29"/>
  <c r="BF188" i="29"/>
  <c r="BF189" i="29"/>
  <c r="BF193" i="29"/>
  <c r="BF194" i="29"/>
  <c r="BF197" i="29"/>
  <c r="BF201" i="29"/>
  <c r="BF207" i="29"/>
  <c r="F94" i="29"/>
  <c r="BF136" i="29"/>
  <c r="BF139" i="29"/>
  <c r="BF143" i="29"/>
  <c r="BF144" i="29"/>
  <c r="BF147" i="29"/>
  <c r="BF152" i="29"/>
  <c r="BF157" i="29"/>
  <c r="BF168" i="29"/>
  <c r="BF169" i="29"/>
  <c r="BF170" i="29"/>
  <c r="BF173" i="29"/>
  <c r="BF182" i="29"/>
  <c r="BF185" i="29"/>
  <c r="BF190" i="29"/>
  <c r="BF191" i="29"/>
  <c r="BF192" i="29"/>
  <c r="BF198" i="29"/>
  <c r="BF202" i="29"/>
  <c r="BF211" i="29"/>
  <c r="BF218" i="29"/>
  <c r="BF220" i="29"/>
  <c r="BF223" i="29"/>
  <c r="BF225" i="29"/>
  <c r="BF227" i="29"/>
  <c r="BF229" i="29"/>
  <c r="BF231" i="29"/>
  <c r="BF233" i="29"/>
  <c r="BF245" i="29"/>
  <c r="BF255" i="29"/>
  <c r="BF256" i="29"/>
  <c r="BF264" i="29"/>
  <c r="E85" i="28"/>
  <c r="J94" i="28"/>
  <c r="J124" i="28"/>
  <c r="F127" i="28"/>
  <c r="BF133" i="28"/>
  <c r="BF138" i="28"/>
  <c r="BF146" i="28"/>
  <c r="BF154" i="28"/>
  <c r="BF156" i="28"/>
  <c r="BF158" i="28"/>
  <c r="BF159" i="28"/>
  <c r="BF135" i="28"/>
  <c r="BF140" i="28"/>
  <c r="BF143" i="28"/>
  <c r="BF145" i="28"/>
  <c r="BF147" i="28"/>
  <c r="BF150" i="28"/>
  <c r="BF151" i="28"/>
  <c r="BF152" i="28"/>
  <c r="BF160" i="28"/>
  <c r="BF161" i="28"/>
  <c r="BF162" i="28"/>
  <c r="BF163" i="28"/>
  <c r="BF164" i="28"/>
  <c r="BF165" i="28"/>
  <c r="BF167" i="28"/>
  <c r="BF170" i="28"/>
  <c r="BF171" i="28"/>
  <c r="BF176" i="28"/>
  <c r="BF180" i="28"/>
  <c r="BF187" i="28"/>
  <c r="BF189" i="28"/>
  <c r="BF192" i="28"/>
  <c r="BF194" i="28"/>
  <c r="BF196" i="28"/>
  <c r="BF198" i="28"/>
  <c r="BF200" i="28"/>
  <c r="BF208" i="28"/>
  <c r="J135" i="26"/>
  <c r="J100" i="26"/>
  <c r="E85" i="27"/>
  <c r="J91" i="27"/>
  <c r="F94" i="27"/>
  <c r="J94" i="27"/>
  <c r="BF125" i="27"/>
  <c r="E85" i="26"/>
  <c r="F94" i="26"/>
  <c r="J94" i="26"/>
  <c r="BF136" i="26"/>
  <c r="BF139" i="26"/>
  <c r="BF159" i="26"/>
  <c r="BF162" i="26"/>
  <c r="BF174" i="26"/>
  <c r="BF202" i="26"/>
  <c r="BF208" i="26"/>
  <c r="BF220" i="26"/>
  <c r="BF221" i="26"/>
  <c r="BF222" i="26"/>
  <c r="J91" i="26"/>
  <c r="BF147" i="26"/>
  <c r="BF148" i="26"/>
  <c r="BF154" i="26"/>
  <c r="BF155" i="26"/>
  <c r="BF190" i="26"/>
  <c r="BF191" i="26"/>
  <c r="BF193" i="26"/>
  <c r="BF195" i="26"/>
  <c r="BF211" i="26"/>
  <c r="BF214" i="26"/>
  <c r="BF217" i="26"/>
  <c r="BF228" i="26"/>
  <c r="BF234" i="26"/>
  <c r="BF254" i="26"/>
  <c r="BF259" i="26"/>
  <c r="BF262" i="26"/>
  <c r="BF277" i="26"/>
  <c r="BF286" i="26"/>
  <c r="BF303" i="26"/>
  <c r="BF306" i="26"/>
  <c r="BF314" i="26"/>
  <c r="BF320" i="26"/>
  <c r="BF338" i="26"/>
  <c r="BF352" i="26"/>
  <c r="BF355" i="26"/>
  <c r="BF358" i="26"/>
  <c r="BF363" i="26"/>
  <c r="BF368" i="26"/>
  <c r="BF371" i="26"/>
  <c r="BF373" i="26"/>
  <c r="BF376" i="26"/>
  <c r="BF235" i="26"/>
  <c r="BF237" i="26"/>
  <c r="BF240" i="26"/>
  <c r="BF246" i="26"/>
  <c r="BF251" i="26"/>
  <c r="BF256" i="26"/>
  <c r="BF265" i="26"/>
  <c r="BF269" i="26"/>
  <c r="BF273" i="26"/>
  <c r="BF274" i="26"/>
  <c r="BF280" i="26"/>
  <c r="BF283" i="26"/>
  <c r="BF289" i="26"/>
  <c r="BF292" i="26"/>
  <c r="BF295" i="26"/>
  <c r="BF302" i="26"/>
  <c r="BF304" i="26"/>
  <c r="BF308" i="26"/>
  <c r="BF326" i="26"/>
  <c r="BF332" i="26"/>
  <c r="BF342" i="26"/>
  <c r="BF359" i="26"/>
  <c r="BF365" i="26"/>
  <c r="BF377" i="26"/>
  <c r="BF378" i="26"/>
  <c r="BF380" i="26"/>
  <c r="BF383" i="26"/>
  <c r="BF385" i="26"/>
  <c r="BF387" i="26"/>
  <c r="BF390" i="26"/>
  <c r="BF392" i="26"/>
  <c r="BF394" i="26"/>
  <c r="E85" i="25"/>
  <c r="J91" i="25"/>
  <c r="J94" i="25"/>
  <c r="BF137" i="25"/>
  <c r="BF140" i="25"/>
  <c r="BF147" i="25"/>
  <c r="BF148" i="25"/>
  <c r="BF152" i="25"/>
  <c r="BF161" i="25"/>
  <c r="BF175" i="25"/>
  <c r="BF190" i="25"/>
  <c r="BF191" i="25"/>
  <c r="BF196" i="25"/>
  <c r="BF198" i="25"/>
  <c r="BF199" i="25"/>
  <c r="BF202" i="25"/>
  <c r="BF203" i="25"/>
  <c r="BF205" i="25"/>
  <c r="BF208" i="25"/>
  <c r="BF211" i="25"/>
  <c r="BF214" i="25"/>
  <c r="BF222" i="25"/>
  <c r="BF226" i="25"/>
  <c r="BF245" i="25"/>
  <c r="BF247" i="25"/>
  <c r="BF249" i="25"/>
  <c r="BF251" i="25"/>
  <c r="BF266" i="25"/>
  <c r="BF268" i="25"/>
  <c r="BF269" i="25"/>
  <c r="BF272" i="25"/>
  <c r="BF274" i="25"/>
  <c r="BF278" i="25"/>
  <c r="BF290" i="25"/>
  <c r="BF294" i="25"/>
  <c r="F94" i="25"/>
  <c r="BF143" i="25"/>
  <c r="BF144" i="25"/>
  <c r="BF159" i="25"/>
  <c r="BF162" i="25"/>
  <c r="BF164" i="25"/>
  <c r="BF169" i="25"/>
  <c r="BF173" i="25"/>
  <c r="BF178" i="25"/>
  <c r="BF180" i="25"/>
  <c r="BF182" i="25"/>
  <c r="BF184" i="25"/>
  <c r="BF186" i="25"/>
  <c r="BF188" i="25"/>
  <c r="BF194" i="25"/>
  <c r="BF201" i="25"/>
  <c r="BF212" i="25"/>
  <c r="BF218" i="25"/>
  <c r="BF224" i="25"/>
  <c r="BF229" i="25"/>
  <c r="BF232" i="25"/>
  <c r="BF234" i="25"/>
  <c r="BF237" i="25"/>
  <c r="BF239" i="25"/>
  <c r="BF241" i="25"/>
  <c r="BF243" i="25"/>
  <c r="BF253" i="25"/>
  <c r="BF255" i="25"/>
  <c r="BF258" i="25"/>
  <c r="BF260" i="25"/>
  <c r="BF264" i="25"/>
  <c r="BF271" i="25"/>
  <c r="BF275" i="25"/>
  <c r="BF281" i="25"/>
  <c r="BF283" i="25"/>
  <c r="BF286" i="25"/>
  <c r="BF288" i="25"/>
  <c r="BF292" i="25"/>
  <c r="BF296" i="25"/>
  <c r="BF300" i="25"/>
  <c r="BF302" i="25"/>
  <c r="BF304" i="25"/>
  <c r="BF306" i="25"/>
  <c r="BF310" i="25"/>
  <c r="J91" i="24"/>
  <c r="J94" i="24"/>
  <c r="F126" i="24"/>
  <c r="BF136" i="24"/>
  <c r="BF142" i="24"/>
  <c r="BF143" i="24"/>
  <c r="BF147" i="24"/>
  <c r="BF154" i="24"/>
  <c r="BF157" i="24"/>
  <c r="BF164" i="24"/>
  <c r="BF165" i="24"/>
  <c r="BF171" i="24"/>
  <c r="BF179" i="24"/>
  <c r="BF181" i="24"/>
  <c r="BF184" i="24"/>
  <c r="E85" i="24"/>
  <c r="BF132" i="24"/>
  <c r="BF134" i="24"/>
  <c r="BF139" i="24"/>
  <c r="BF140" i="24"/>
  <c r="BF160" i="24"/>
  <c r="BF169" i="24"/>
  <c r="BF174" i="24"/>
  <c r="BF177" i="24"/>
  <c r="BF187" i="24"/>
  <c r="BF189" i="24"/>
  <c r="BF192" i="24"/>
  <c r="BF197" i="24"/>
  <c r="BF198" i="24"/>
  <c r="BF200" i="24"/>
  <c r="BF201" i="24"/>
  <c r="BF203" i="24"/>
  <c r="BF204" i="24"/>
  <c r="BF206" i="24"/>
  <c r="BF211" i="24"/>
  <c r="BF213" i="24"/>
  <c r="BF216" i="24"/>
  <c r="BF218" i="24"/>
  <c r="BF220" i="24"/>
  <c r="BF221" i="24"/>
  <c r="J91" i="23"/>
  <c r="F94" i="23"/>
  <c r="E122" i="23"/>
  <c r="BF137" i="23"/>
  <c r="BF144" i="23"/>
  <c r="BF147" i="23"/>
  <c r="BF152" i="23"/>
  <c r="BF174" i="23"/>
  <c r="BF176" i="23"/>
  <c r="BF179" i="23"/>
  <c r="BF181" i="23"/>
  <c r="BF187" i="23"/>
  <c r="BF195" i="23"/>
  <c r="BF197" i="23"/>
  <c r="BF199" i="23"/>
  <c r="BF203" i="23"/>
  <c r="BF204" i="23"/>
  <c r="BF209" i="23"/>
  <c r="BF215" i="23"/>
  <c r="BF223" i="23"/>
  <c r="BF233" i="23"/>
  <c r="BF235" i="23"/>
  <c r="BF238" i="23"/>
  <c r="BF240" i="23"/>
  <c r="BF244" i="23"/>
  <c r="BF248" i="23"/>
  <c r="BF252" i="23"/>
  <c r="BF254" i="23"/>
  <c r="BF256" i="23"/>
  <c r="BF259" i="23"/>
  <c r="BF261" i="23"/>
  <c r="BF265" i="23"/>
  <c r="BF267" i="23"/>
  <c r="BF269" i="23"/>
  <c r="BF270" i="23"/>
  <c r="BF272" i="23"/>
  <c r="BF273" i="23"/>
  <c r="BF275" i="23"/>
  <c r="BF276" i="23"/>
  <c r="BF279" i="23"/>
  <c r="BF282" i="23"/>
  <c r="BF284" i="23"/>
  <c r="BF287" i="23"/>
  <c r="BF289" i="23"/>
  <c r="BF291" i="23"/>
  <c r="BF293" i="23"/>
  <c r="BF295" i="23"/>
  <c r="BF297" i="23"/>
  <c r="BF301" i="23"/>
  <c r="BF303" i="23"/>
  <c r="BF306" i="23"/>
  <c r="BF308" i="23"/>
  <c r="BF312" i="23"/>
  <c r="J94" i="23"/>
  <c r="BF140" i="23"/>
  <c r="BF143" i="23"/>
  <c r="BF148" i="23"/>
  <c r="BF160" i="23"/>
  <c r="BF162" i="23"/>
  <c r="BF163" i="23"/>
  <c r="BF165" i="23"/>
  <c r="BF170" i="23"/>
  <c r="BF183" i="23"/>
  <c r="BF185" i="23"/>
  <c r="BF189" i="23"/>
  <c r="BF191" i="23"/>
  <c r="BF192" i="23"/>
  <c r="BF200" i="23"/>
  <c r="BF202" i="23"/>
  <c r="BF206" i="23"/>
  <c r="BF212" i="23"/>
  <c r="BF213" i="23"/>
  <c r="BF219" i="23"/>
  <c r="BF225" i="23"/>
  <c r="BF227" i="23"/>
  <c r="BF230" i="23"/>
  <c r="BF242" i="23"/>
  <c r="BF246" i="23"/>
  <c r="BF250" i="23"/>
  <c r="E85" i="22"/>
  <c r="J91" i="22"/>
  <c r="F94" i="22"/>
  <c r="J94" i="22"/>
  <c r="BF140" i="22"/>
  <c r="BF143" i="22"/>
  <c r="BF147" i="22"/>
  <c r="BF163" i="22"/>
  <c r="BF169" i="22"/>
  <c r="BF183" i="22"/>
  <c r="BF187" i="22"/>
  <c r="BF192" i="22"/>
  <c r="BF195" i="22"/>
  <c r="BF199" i="22"/>
  <c r="BF214" i="22"/>
  <c r="BF236" i="22"/>
  <c r="BF242" i="22"/>
  <c r="BF252" i="22"/>
  <c r="BF254" i="22"/>
  <c r="BF256" i="22"/>
  <c r="BF258" i="22"/>
  <c r="BF262" i="22"/>
  <c r="BF266" i="22"/>
  <c r="BF268" i="22"/>
  <c r="BF272" i="22"/>
  <c r="BF277" i="22"/>
  <c r="BF279" i="22"/>
  <c r="BF280" i="22"/>
  <c r="BF282" i="22"/>
  <c r="BF285" i="22"/>
  <c r="BF291" i="22"/>
  <c r="BF293" i="22"/>
  <c r="BF137" i="22"/>
  <c r="BF144" i="22"/>
  <c r="BF148" i="22"/>
  <c r="BF152" i="22"/>
  <c r="BF160" i="22"/>
  <c r="BF162" i="22"/>
  <c r="BF167" i="22"/>
  <c r="BF174" i="22"/>
  <c r="BF178" i="22"/>
  <c r="BF180" i="22"/>
  <c r="BF185" i="22"/>
  <c r="BF186" i="22"/>
  <c r="BF189" i="22"/>
  <c r="BF191" i="22"/>
  <c r="BF193" i="22"/>
  <c r="BF197" i="22"/>
  <c r="BF201" i="22"/>
  <c r="BF203" i="22"/>
  <c r="BF205" i="22"/>
  <c r="BF207" i="22"/>
  <c r="BF208" i="22"/>
  <c r="BF209" i="22"/>
  <c r="BF212" i="22"/>
  <c r="BF216" i="22"/>
  <c r="BF217" i="22"/>
  <c r="BF219" i="22"/>
  <c r="BF220" i="22"/>
  <c r="BF221" i="22"/>
  <c r="BF223" i="22"/>
  <c r="BF226" i="22"/>
  <c r="BF229" i="22"/>
  <c r="BF230" i="22"/>
  <c r="BF232" i="22"/>
  <c r="BF240" i="22"/>
  <c r="BF244" i="22"/>
  <c r="BF247" i="22"/>
  <c r="BF249" i="22"/>
  <c r="BF260" i="22"/>
  <c r="BF264" i="22"/>
  <c r="BF270" i="22"/>
  <c r="BF283" i="22"/>
  <c r="BF286" i="22"/>
  <c r="BF289" i="22"/>
  <c r="BF296" i="22"/>
  <c r="BF298" i="22"/>
  <c r="BF300" i="22"/>
  <c r="BF302" i="22"/>
  <c r="BF304" i="22"/>
  <c r="BF306" i="22"/>
  <c r="BF310" i="22"/>
  <c r="BF312" i="22"/>
  <c r="BF315" i="22"/>
  <c r="BF317" i="22"/>
  <c r="BF321" i="22"/>
  <c r="E85" i="21"/>
  <c r="J91" i="21"/>
  <c r="J94" i="21"/>
  <c r="F133" i="21"/>
  <c r="BF148" i="21"/>
  <c r="BF169" i="21"/>
  <c r="BF185" i="21"/>
  <c r="BF189" i="21"/>
  <c r="BF191" i="21"/>
  <c r="BF192" i="21"/>
  <c r="BF196" i="21"/>
  <c r="BF197" i="21"/>
  <c r="BF199" i="21"/>
  <c r="BF210" i="21"/>
  <c r="BF213" i="21"/>
  <c r="BF214" i="21"/>
  <c r="BF139" i="21"/>
  <c r="BF142" i="21"/>
  <c r="BF143" i="21"/>
  <c r="BF144" i="21"/>
  <c r="BF149" i="21"/>
  <c r="BF153" i="21"/>
  <c r="BF154" i="21"/>
  <c r="BF160" i="21"/>
  <c r="BF161" i="21"/>
  <c r="BF162" i="21"/>
  <c r="BF164" i="21"/>
  <c r="BF165" i="21"/>
  <c r="BF167" i="21"/>
  <c r="BF173" i="21"/>
  <c r="BF178" i="21"/>
  <c r="BF180" i="21"/>
  <c r="BF182" i="21"/>
  <c r="BF184" i="21"/>
  <c r="BF187" i="21"/>
  <c r="BF195" i="21"/>
  <c r="BF200" i="21"/>
  <c r="BF201" i="21"/>
  <c r="BF203" i="21"/>
  <c r="BF216" i="21"/>
  <c r="BF218" i="21"/>
  <c r="BF223" i="21"/>
  <c r="BF225" i="21"/>
  <c r="BF228" i="21"/>
  <c r="BF230" i="21"/>
  <c r="BF238" i="21"/>
  <c r="BF239" i="21"/>
  <c r="BF240" i="21"/>
  <c r="BF245" i="21"/>
  <c r="BF258" i="21"/>
  <c r="BF260" i="21"/>
  <c r="BF264" i="21"/>
  <c r="BF266" i="21"/>
  <c r="BF270" i="21"/>
  <c r="BF276" i="21"/>
  <c r="BF282" i="21"/>
  <c r="BF289" i="21"/>
  <c r="BF220" i="21"/>
  <c r="BF232" i="21"/>
  <c r="BF235" i="21"/>
  <c r="BF247" i="21"/>
  <c r="BF249" i="21"/>
  <c r="BF255" i="21"/>
  <c r="BF257" i="21"/>
  <c r="BF261" i="21"/>
  <c r="BF268" i="21"/>
  <c r="BF272" i="21"/>
  <c r="BF274" i="21"/>
  <c r="BF280" i="21"/>
  <c r="BF286" i="21"/>
  <c r="BF288" i="21"/>
  <c r="BF291" i="21"/>
  <c r="BF299" i="21"/>
  <c r="BF307" i="21"/>
  <c r="BF308" i="21"/>
  <c r="BF310" i="21"/>
  <c r="BF312" i="21"/>
  <c r="E85" i="20"/>
  <c r="J91" i="20"/>
  <c r="F94" i="20"/>
  <c r="J131" i="20"/>
  <c r="BF152" i="20"/>
  <c r="BF162" i="20"/>
  <c r="BF163" i="20"/>
  <c r="BF165" i="20"/>
  <c r="BF176" i="20"/>
  <c r="BF179" i="20"/>
  <c r="BF187" i="20"/>
  <c r="BF189" i="20"/>
  <c r="BF191" i="20"/>
  <c r="BF192" i="20"/>
  <c r="BF195" i="20"/>
  <c r="BF197" i="20"/>
  <c r="BF199" i="20"/>
  <c r="BF200" i="20"/>
  <c r="BF204" i="20"/>
  <c r="BF209" i="20"/>
  <c r="BF212" i="20"/>
  <c r="BF213" i="20"/>
  <c r="BF215" i="20"/>
  <c r="BF219" i="20"/>
  <c r="BF223" i="20"/>
  <c r="BF225" i="20"/>
  <c r="BF227" i="20"/>
  <c r="BF235" i="20"/>
  <c r="BF238" i="20"/>
  <c r="BF240" i="20"/>
  <c r="BF252" i="20"/>
  <c r="BF259" i="20"/>
  <c r="BF261" i="20"/>
  <c r="BF269" i="20"/>
  <c r="BF270" i="20"/>
  <c r="BF273" i="20"/>
  <c r="BF275" i="20"/>
  <c r="BF282" i="20"/>
  <c r="BF287" i="20"/>
  <c r="BF137" i="20"/>
  <c r="BF140" i="20"/>
  <c r="BF143" i="20"/>
  <c r="BF144" i="20"/>
  <c r="BF147" i="20"/>
  <c r="BF148" i="20"/>
  <c r="BF160" i="20"/>
  <c r="BF170" i="20"/>
  <c r="BF174" i="20"/>
  <c r="BF181" i="20"/>
  <c r="BF183" i="20"/>
  <c r="BF185" i="20"/>
  <c r="BF202" i="20"/>
  <c r="BF203" i="20"/>
  <c r="BF206" i="20"/>
  <c r="BF230" i="20"/>
  <c r="BF233" i="20"/>
  <c r="BF242" i="20"/>
  <c r="BF244" i="20"/>
  <c r="BF246" i="20"/>
  <c r="BF248" i="20"/>
  <c r="BF250" i="20"/>
  <c r="BF254" i="20"/>
  <c r="BF256" i="20"/>
  <c r="BF265" i="20"/>
  <c r="BF267" i="20"/>
  <c r="BF272" i="20"/>
  <c r="BF276" i="20"/>
  <c r="BF279" i="20"/>
  <c r="BF284" i="20"/>
  <c r="BF289" i="20"/>
  <c r="BF291" i="20"/>
  <c r="BF293" i="20"/>
  <c r="BF295" i="20"/>
  <c r="BF297" i="20"/>
  <c r="BF301" i="20"/>
  <c r="BF303" i="20"/>
  <c r="BF305" i="20"/>
  <c r="BF307" i="20"/>
  <c r="BF311" i="20"/>
  <c r="E85" i="19"/>
  <c r="J91" i="19"/>
  <c r="F94" i="19"/>
  <c r="J94" i="19"/>
  <c r="BF125" i="19"/>
  <c r="J131" i="17"/>
  <c r="J100" i="17" s="1"/>
  <c r="E85" i="18"/>
  <c r="F94" i="18"/>
  <c r="J128" i="18"/>
  <c r="J131" i="18"/>
  <c r="BF137" i="18"/>
  <c r="BF140" i="18"/>
  <c r="BF143" i="18"/>
  <c r="BF152" i="18"/>
  <c r="BF156" i="18"/>
  <c r="BF166" i="18"/>
  <c r="BF169" i="18"/>
  <c r="BF189" i="18"/>
  <c r="BF195" i="18"/>
  <c r="BF201" i="18"/>
  <c r="BF203" i="18"/>
  <c r="BF206" i="18"/>
  <c r="BF208" i="18"/>
  <c r="BF209" i="18"/>
  <c r="BF212" i="18"/>
  <c r="BF218" i="18"/>
  <c r="BF219" i="18"/>
  <c r="BF221" i="18"/>
  <c r="BF223" i="18"/>
  <c r="BF227" i="18"/>
  <c r="BF231" i="18"/>
  <c r="BF237" i="18"/>
  <c r="BF240" i="18"/>
  <c r="BF245" i="18"/>
  <c r="BF248" i="18"/>
  <c r="BF250" i="18"/>
  <c r="BF252" i="18"/>
  <c r="BF256" i="18"/>
  <c r="BF262" i="18"/>
  <c r="BF264" i="18"/>
  <c r="BF266" i="18"/>
  <c r="BF269" i="18"/>
  <c r="BF276" i="18"/>
  <c r="BF279" i="18"/>
  <c r="BF281" i="18"/>
  <c r="BF144" i="18"/>
  <c r="BF147" i="18"/>
  <c r="BF148" i="18"/>
  <c r="BF151" i="18"/>
  <c r="BF164" i="18"/>
  <c r="BF167" i="18"/>
  <c r="BF171" i="18"/>
  <c r="BF176" i="18"/>
  <c r="BF179" i="18"/>
  <c r="BF180" i="18"/>
  <c r="BF183" i="18"/>
  <c r="BF185" i="18"/>
  <c r="BF191" i="18"/>
  <c r="BF193" i="18"/>
  <c r="BF197" i="18"/>
  <c r="BF198" i="18"/>
  <c r="BF205" i="18"/>
  <c r="BF210" i="18"/>
  <c r="BF215" i="18"/>
  <c r="BF233" i="18"/>
  <c r="BF235" i="18"/>
  <c r="BF243" i="18"/>
  <c r="BF254" i="18"/>
  <c r="BF258" i="18"/>
  <c r="BF260" i="18"/>
  <c r="BF271" i="18"/>
  <c r="BF275" i="18"/>
  <c r="BF277" i="18"/>
  <c r="BF282" i="18"/>
  <c r="BF284" i="18"/>
  <c r="BF285" i="18"/>
  <c r="BF287" i="18"/>
  <c r="BF288" i="18"/>
  <c r="BF291" i="18"/>
  <c r="BF294" i="18"/>
  <c r="BF296" i="18"/>
  <c r="BF299" i="18"/>
  <c r="BF301" i="18"/>
  <c r="BF303" i="18"/>
  <c r="BF305" i="18"/>
  <c r="BF307" i="18"/>
  <c r="BF309" i="18"/>
  <c r="BF313" i="18"/>
  <c r="BF314" i="18"/>
  <c r="BF316" i="18"/>
  <c r="BF318" i="18"/>
  <c r="BF320" i="18"/>
  <c r="BF324" i="18"/>
  <c r="E85" i="17"/>
  <c r="J91" i="17"/>
  <c r="J94" i="17"/>
  <c r="BF132" i="17"/>
  <c r="BF134" i="17"/>
  <c r="BF136" i="17"/>
  <c r="BF152" i="17"/>
  <c r="BF155" i="17"/>
  <c r="BF157" i="17"/>
  <c r="F94" i="17"/>
  <c r="BF141" i="17"/>
  <c r="BF142" i="17"/>
  <c r="BF146" i="17"/>
  <c r="BF154" i="17"/>
  <c r="BF159" i="17"/>
  <c r="BF161" i="17"/>
  <c r="BF163" i="17"/>
  <c r="BF164" i="17"/>
  <c r="BF165" i="17"/>
  <c r="BF166" i="17"/>
  <c r="BF169" i="17"/>
  <c r="BF171" i="17"/>
  <c r="BF173" i="17"/>
  <c r="BF175" i="17"/>
  <c r="BF178" i="17"/>
  <c r="BF179" i="17"/>
  <c r="BF181" i="17"/>
  <c r="BF184" i="17"/>
  <c r="BF185" i="17"/>
  <c r="BF186" i="17"/>
  <c r="BF188" i="17"/>
  <c r="BF190" i="17"/>
  <c r="BF191" i="17"/>
  <c r="BF193" i="17"/>
  <c r="BF196" i="17"/>
  <c r="BF199" i="17"/>
  <c r="BF201" i="17"/>
  <c r="BF204" i="17"/>
  <c r="BF206" i="17"/>
  <c r="F94" i="16"/>
  <c r="J94" i="16"/>
  <c r="BF137" i="16"/>
  <c r="BF140" i="16"/>
  <c r="BF148" i="16"/>
  <c r="BF152" i="16"/>
  <c r="BF159" i="16"/>
  <c r="BF162" i="16"/>
  <c r="BF164" i="16"/>
  <c r="BF169" i="16"/>
  <c r="BF173" i="16"/>
  <c r="BF182" i="16"/>
  <c r="BF184" i="16"/>
  <c r="BF188" i="16"/>
  <c r="BF194" i="16"/>
  <c r="BF196" i="16"/>
  <c r="BF198" i="16"/>
  <c r="BF202" i="16"/>
  <c r="BF203" i="16"/>
  <c r="BF205" i="16"/>
  <c r="BF214" i="16"/>
  <c r="BF222" i="16"/>
  <c r="BF226" i="16"/>
  <c r="BF239" i="16"/>
  <c r="BF243" i="16"/>
  <c r="BF249" i="16"/>
  <c r="BF251" i="16"/>
  <c r="BF260" i="16"/>
  <c r="BF266" i="16"/>
  <c r="BF271" i="16"/>
  <c r="BF272" i="16"/>
  <c r="BF274" i="16"/>
  <c r="BF283" i="16"/>
  <c r="BF286" i="16"/>
  <c r="BF290" i="16"/>
  <c r="BF292" i="16"/>
  <c r="BF294" i="16"/>
  <c r="BF304" i="16"/>
  <c r="BF306" i="16"/>
  <c r="BF310" i="16"/>
  <c r="E85" i="16"/>
  <c r="J91" i="16"/>
  <c r="BF143" i="16"/>
  <c r="BF144" i="16"/>
  <c r="BF147" i="16"/>
  <c r="BF161" i="16"/>
  <c r="BF175" i="16"/>
  <c r="BF178" i="16"/>
  <c r="BF180" i="16"/>
  <c r="BF186" i="16"/>
  <c r="BF190" i="16"/>
  <c r="BF191" i="16"/>
  <c r="BF199" i="16"/>
  <c r="BF201" i="16"/>
  <c r="BF208" i="16"/>
  <c r="BF211" i="16"/>
  <c r="BF212" i="16"/>
  <c r="BF218" i="16"/>
  <c r="BF224" i="16"/>
  <c r="BF229" i="16"/>
  <c r="BF232" i="16"/>
  <c r="BF234" i="16"/>
  <c r="BF237" i="16"/>
  <c r="BF241" i="16"/>
  <c r="BF245" i="16"/>
  <c r="BF247" i="16"/>
  <c r="BF253" i="16"/>
  <c r="BF255" i="16"/>
  <c r="BF258" i="16"/>
  <c r="BF264" i="16"/>
  <c r="BF268" i="16"/>
  <c r="BF269" i="16"/>
  <c r="BF275" i="16"/>
  <c r="BF278" i="16"/>
  <c r="BF281" i="16"/>
  <c r="BF288" i="16"/>
  <c r="BF296" i="16"/>
  <c r="BF300" i="16"/>
  <c r="BF302" i="16"/>
  <c r="E85" i="15"/>
  <c r="F94" i="15"/>
  <c r="BF137" i="15"/>
  <c r="BF140" i="15"/>
  <c r="BF144" i="15"/>
  <c r="BF165" i="15"/>
  <c r="BF168" i="15"/>
  <c r="BF172" i="15"/>
  <c r="BF174" i="15"/>
  <c r="BF180" i="15"/>
  <c r="BF184" i="15"/>
  <c r="BF202" i="15"/>
  <c r="BF204" i="15"/>
  <c r="BF207" i="15"/>
  <c r="BF210" i="15"/>
  <c r="BF214" i="15"/>
  <c r="BF217" i="15"/>
  <c r="BF221" i="15"/>
  <c r="BF227" i="15"/>
  <c r="BF229" i="15"/>
  <c r="BF233" i="15"/>
  <c r="BF237" i="15"/>
  <c r="BF245" i="15"/>
  <c r="BF247" i="15"/>
  <c r="BF249" i="15"/>
  <c r="BF250" i="15"/>
  <c r="J91" i="15"/>
  <c r="J94" i="15"/>
  <c r="BF143" i="15"/>
  <c r="BF148" i="15"/>
  <c r="BF154" i="15"/>
  <c r="BF156" i="15"/>
  <c r="BF157" i="15"/>
  <c r="BF159" i="15"/>
  <c r="BF162" i="15"/>
  <c r="BF164" i="15"/>
  <c r="BF170" i="15"/>
  <c r="BF176" i="15"/>
  <c r="BF178" i="15"/>
  <c r="BF181" i="15"/>
  <c r="BF187" i="15"/>
  <c r="BF190" i="15"/>
  <c r="BF192" i="15"/>
  <c r="BF196" i="15"/>
  <c r="BF200" i="15"/>
  <c r="BF219" i="15"/>
  <c r="BF223" i="15"/>
  <c r="BF225" i="15"/>
  <c r="BF231" i="15"/>
  <c r="BF235" i="15"/>
  <c r="BF240" i="15"/>
  <c r="BF243" i="15"/>
  <c r="BF252" i="15"/>
  <c r="BF255" i="15"/>
  <c r="BF257" i="15"/>
  <c r="BF259" i="15"/>
  <c r="BF261" i="15"/>
  <c r="BF263" i="15"/>
  <c r="BF267" i="15"/>
  <c r="BF269" i="15"/>
  <c r="BF271" i="15"/>
  <c r="BF273" i="15"/>
  <c r="BF277" i="15"/>
  <c r="J128" i="14"/>
  <c r="F131" i="14"/>
  <c r="BF143" i="14"/>
  <c r="BF144" i="14"/>
  <c r="BF152" i="14"/>
  <c r="BF161" i="14"/>
  <c r="BF188" i="14"/>
  <c r="BF194" i="14"/>
  <c r="BF196" i="14"/>
  <c r="BF198" i="14"/>
  <c r="BF199" i="14"/>
  <c r="BF203" i="14"/>
  <c r="BF205" i="14"/>
  <c r="BF208" i="14"/>
  <c r="BF212" i="14"/>
  <c r="BF218" i="14"/>
  <c r="BF222" i="14"/>
  <c r="BF224" i="14"/>
  <c r="BF229" i="14"/>
  <c r="BF232" i="14"/>
  <c r="BF234" i="14"/>
  <c r="BF237" i="14"/>
  <c r="BF239" i="14"/>
  <c r="BF241" i="14"/>
  <c r="E85" i="14"/>
  <c r="J94" i="14"/>
  <c r="BF137" i="14"/>
  <c r="BF140" i="14"/>
  <c r="BF147" i="14"/>
  <c r="BF148" i="14"/>
  <c r="BF159" i="14"/>
  <c r="BF162" i="14"/>
  <c r="BF164" i="14"/>
  <c r="BF169" i="14"/>
  <c r="BF173" i="14"/>
  <c r="BF175" i="14"/>
  <c r="BF178" i="14"/>
  <c r="BF180" i="14"/>
  <c r="BF182" i="14"/>
  <c r="BF184" i="14"/>
  <c r="BF186" i="14"/>
  <c r="BF190" i="14"/>
  <c r="BF191" i="14"/>
  <c r="BF201" i="14"/>
  <c r="BF202" i="14"/>
  <c r="BF211" i="14"/>
  <c r="BF214" i="14"/>
  <c r="BF226" i="14"/>
  <c r="BF243" i="14"/>
  <c r="BF245" i="14"/>
  <c r="BF255" i="14"/>
  <c r="BF266" i="14"/>
  <c r="BF271" i="14"/>
  <c r="BF272" i="14"/>
  <c r="BF275" i="14"/>
  <c r="BF278" i="14"/>
  <c r="BF281" i="14"/>
  <c r="BF283" i="14"/>
  <c r="BF286" i="14"/>
  <c r="BF290" i="14"/>
  <c r="BF247" i="14"/>
  <c r="BF249" i="14"/>
  <c r="BF251" i="14"/>
  <c r="BF253" i="14"/>
  <c r="BF258" i="14"/>
  <c r="BF260" i="14"/>
  <c r="BF264" i="14"/>
  <c r="BF268" i="14"/>
  <c r="BF269" i="14"/>
  <c r="BF274" i="14"/>
  <c r="BF288" i="14"/>
  <c r="BF292" i="14"/>
  <c r="BF294" i="14"/>
  <c r="BF296" i="14"/>
  <c r="BF300" i="14"/>
  <c r="BF302" i="14"/>
  <c r="BF304" i="14"/>
  <c r="BF306" i="14"/>
  <c r="BF310" i="14"/>
  <c r="J142" i="12"/>
  <c r="J102" i="12" s="1"/>
  <c r="E85" i="13"/>
  <c r="J93" i="13"/>
  <c r="F96" i="13"/>
  <c r="J96" i="13"/>
  <c r="BF129" i="13"/>
  <c r="J38" i="13" s="1"/>
  <c r="AW110" i="1" s="1"/>
  <c r="AT110" i="1" s="1"/>
  <c r="BK130" i="11"/>
  <c r="J130" i="11"/>
  <c r="J99" i="11" s="1"/>
  <c r="E85" i="12"/>
  <c r="F96" i="12"/>
  <c r="BF149" i="12"/>
  <c r="BF161" i="12"/>
  <c r="BF175" i="12"/>
  <c r="BF176" i="12"/>
  <c r="BF186" i="12"/>
  <c r="BF197" i="12"/>
  <c r="BF200" i="12"/>
  <c r="J93" i="12"/>
  <c r="J96" i="12"/>
  <c r="BF143" i="12"/>
  <c r="BF154" i="12"/>
  <c r="BF160" i="12"/>
  <c r="BF165" i="12"/>
  <c r="BF173" i="12"/>
  <c r="BF178" i="12"/>
  <c r="BF184" i="12"/>
  <c r="BF189" i="12"/>
  <c r="BF191" i="12"/>
  <c r="BF195" i="12"/>
  <c r="BF199" i="12"/>
  <c r="BF202" i="12"/>
  <c r="BF206" i="12"/>
  <c r="BF210" i="12"/>
  <c r="BF213" i="12"/>
  <c r="BF218" i="12"/>
  <c r="BF222" i="12"/>
  <c r="BF223" i="12"/>
  <c r="BF225" i="12"/>
  <c r="BF229" i="12"/>
  <c r="BF240" i="12"/>
  <c r="BF242" i="12"/>
  <c r="BF254" i="12"/>
  <c r="BF255" i="12"/>
  <c r="BF257" i="12"/>
  <c r="BF277" i="12"/>
  <c r="BF279" i="12"/>
  <c r="BF282" i="12"/>
  <c r="BF285" i="12"/>
  <c r="BF288" i="12"/>
  <c r="BF290" i="12"/>
  <c r="BF292" i="12"/>
  <c r="BF294" i="12"/>
  <c r="BF296" i="12"/>
  <c r="BF298" i="12"/>
  <c r="BF300" i="12"/>
  <c r="BF302" i="12"/>
  <c r="BF304" i="12"/>
  <c r="BF314" i="12"/>
  <c r="BF324" i="12"/>
  <c r="BF325" i="12"/>
  <c r="BF334" i="12"/>
  <c r="BF336" i="12"/>
  <c r="BF338" i="12"/>
  <c r="BF342" i="12"/>
  <c r="BF344" i="12"/>
  <c r="BF357" i="12"/>
  <c r="BF359" i="12"/>
  <c r="BF361" i="12"/>
  <c r="BF363" i="12"/>
  <c r="BF365" i="12"/>
  <c r="BF367" i="12"/>
  <c r="BF372" i="12"/>
  <c r="BF393" i="12"/>
  <c r="BF395" i="12"/>
  <c r="BF400" i="12"/>
  <c r="BF420" i="12"/>
  <c r="BF211" i="12"/>
  <c r="BF214" i="12"/>
  <c r="BF233" i="12"/>
  <c r="BF234" i="12"/>
  <c r="BF243" i="12"/>
  <c r="BF245" i="12"/>
  <c r="BF246" i="12"/>
  <c r="BF250" i="12"/>
  <c r="BF259" i="12"/>
  <c r="BF266" i="12"/>
  <c r="BF271" i="12"/>
  <c r="BF273" i="12"/>
  <c r="BF275" i="12"/>
  <c r="BF289" i="12"/>
  <c r="BF291" i="12"/>
  <c r="BF293" i="12"/>
  <c r="BF306" i="12"/>
  <c r="BF308" i="12"/>
  <c r="BF316" i="12"/>
  <c r="BF317" i="12"/>
  <c r="BF330" i="12"/>
  <c r="BF332" i="12"/>
  <c r="BF347" i="12"/>
  <c r="BF349" i="12"/>
  <c r="BF351" i="12"/>
  <c r="BF353" i="12"/>
  <c r="BF355" i="12"/>
  <c r="BF370" i="12"/>
  <c r="BF380" i="12"/>
  <c r="BF382" i="12"/>
  <c r="BF398" i="12"/>
  <c r="BF419" i="12"/>
  <c r="BF424" i="12"/>
  <c r="BF425" i="12"/>
  <c r="BF427" i="12"/>
  <c r="BF428" i="12"/>
  <c r="BF430" i="12"/>
  <c r="BF434" i="12"/>
  <c r="BF435" i="12"/>
  <c r="J91" i="11"/>
  <c r="J94" i="11"/>
  <c r="F126" i="11"/>
  <c r="BF132" i="11"/>
  <c r="BF134" i="11"/>
  <c r="BF136" i="11"/>
  <c r="BF139" i="11"/>
  <c r="BF140" i="11"/>
  <c r="BF142" i="11"/>
  <c r="BF154" i="11"/>
  <c r="BF160" i="11"/>
  <c r="BF177" i="11"/>
  <c r="BF192" i="11"/>
  <c r="BF197" i="11"/>
  <c r="BF200" i="11"/>
  <c r="E85" i="11"/>
  <c r="BF143" i="11"/>
  <c r="BF147" i="11"/>
  <c r="BF157" i="11"/>
  <c r="BF164" i="11"/>
  <c r="BF165" i="11"/>
  <c r="BF169" i="11"/>
  <c r="BF171" i="11"/>
  <c r="BF174" i="11"/>
  <c r="BF179" i="11"/>
  <c r="BF181" i="11"/>
  <c r="BF184" i="11"/>
  <c r="BF187" i="11"/>
  <c r="BF189" i="11"/>
  <c r="BF198" i="11"/>
  <c r="BF201" i="11"/>
  <c r="BF203" i="11"/>
  <c r="BF204" i="11"/>
  <c r="BF206" i="11"/>
  <c r="BF211" i="11"/>
  <c r="BF213" i="11"/>
  <c r="BF216" i="11"/>
  <c r="BF218" i="11"/>
  <c r="BF220" i="11"/>
  <c r="BF221" i="11"/>
  <c r="F94" i="10"/>
  <c r="E122" i="10"/>
  <c r="J128" i="10"/>
  <c r="BF137" i="10"/>
  <c r="BF144" i="10"/>
  <c r="BF147" i="10"/>
  <c r="BF161" i="10"/>
  <c r="BF162" i="10"/>
  <c r="BF164" i="10"/>
  <c r="BF169" i="10"/>
  <c r="BF178" i="10"/>
  <c r="BF180" i="10"/>
  <c r="BF186" i="10"/>
  <c r="BF190" i="10"/>
  <c r="BF191" i="10"/>
  <c r="BF194" i="10"/>
  <c r="BF196" i="10"/>
  <c r="BF198" i="10"/>
  <c r="BF199" i="10"/>
  <c r="BF202" i="10"/>
  <c r="BF203" i="10"/>
  <c r="BF205" i="10"/>
  <c r="BF208" i="10"/>
  <c r="BF214" i="10"/>
  <c r="BF226" i="10"/>
  <c r="BF229" i="10"/>
  <c r="BF237" i="10"/>
  <c r="BF241" i="10"/>
  <c r="BF243" i="10"/>
  <c r="BF245" i="10"/>
  <c r="BF247" i="10"/>
  <c r="BF249" i="10"/>
  <c r="BF264" i="10"/>
  <c r="BF267" i="10"/>
  <c r="BF271" i="10"/>
  <c r="BF278" i="10"/>
  <c r="BF281" i="10"/>
  <c r="BF290" i="10"/>
  <c r="BF292" i="10"/>
  <c r="BF304" i="10"/>
  <c r="J94" i="10"/>
  <c r="BF140" i="10"/>
  <c r="BF143" i="10"/>
  <c r="BF148" i="10"/>
  <c r="BF152" i="10"/>
  <c r="BF159" i="10"/>
  <c r="BF173" i="10"/>
  <c r="BF175" i="10"/>
  <c r="BF182" i="10"/>
  <c r="BF184" i="10"/>
  <c r="BF188" i="10"/>
  <c r="BF201" i="10"/>
  <c r="BF211" i="10"/>
  <c r="BF212" i="10"/>
  <c r="BF218" i="10"/>
  <c r="BF222" i="10"/>
  <c r="BF224" i="10"/>
  <c r="BF232" i="10"/>
  <c r="BF234" i="10"/>
  <c r="BF239" i="10"/>
  <c r="BF251" i="10"/>
  <c r="BF253" i="10"/>
  <c r="BF255" i="10"/>
  <c r="BF258" i="10"/>
  <c r="BF260" i="10"/>
  <c r="BF266" i="10"/>
  <c r="BF268" i="10"/>
  <c r="BF272" i="10"/>
  <c r="BF274" i="10"/>
  <c r="BF275" i="10"/>
  <c r="BF283" i="10"/>
  <c r="BF286" i="10"/>
  <c r="BF288" i="10"/>
  <c r="BF294" i="10"/>
  <c r="BF296" i="10"/>
  <c r="BF300" i="10"/>
  <c r="BF302" i="10"/>
  <c r="BF306" i="10"/>
  <c r="BF310" i="10"/>
  <c r="E85" i="9"/>
  <c r="J94" i="9"/>
  <c r="F130" i="9"/>
  <c r="BF136" i="9"/>
  <c r="BF141" i="9"/>
  <c r="BF147" i="9"/>
  <c r="BF149" i="9"/>
  <c r="BF159" i="9"/>
  <c r="BF163" i="9"/>
  <c r="BF176" i="9"/>
  <c r="BF179" i="9"/>
  <c r="BF181" i="9"/>
  <c r="J91" i="9"/>
  <c r="BF139" i="9"/>
  <c r="BF144" i="9"/>
  <c r="BF145" i="9"/>
  <c r="BF150" i="9"/>
  <c r="BF153" i="9"/>
  <c r="BF155" i="9"/>
  <c r="BF161" i="9"/>
  <c r="BF164" i="9"/>
  <c r="BF167" i="9"/>
  <c r="BF170" i="9"/>
  <c r="BF173" i="9"/>
  <c r="BF183" i="9"/>
  <c r="BF186" i="9"/>
  <c r="BF187" i="9"/>
  <c r="BF188" i="9"/>
  <c r="BF189" i="9"/>
  <c r="BF190" i="9"/>
  <c r="BF193" i="9"/>
  <c r="BF195" i="9"/>
  <c r="BF197" i="9"/>
  <c r="BF199" i="9"/>
  <c r="BF204" i="9"/>
  <c r="BF206" i="9"/>
  <c r="BF209" i="9"/>
  <c r="BF211" i="9"/>
  <c r="BF215" i="9"/>
  <c r="BF217" i="9"/>
  <c r="BF221" i="9"/>
  <c r="BF223" i="9"/>
  <c r="E85" i="8"/>
  <c r="J91" i="8"/>
  <c r="F94" i="8"/>
  <c r="J94" i="8"/>
  <c r="BF147" i="8"/>
  <c r="BF148" i="8"/>
  <c r="BF154" i="8"/>
  <c r="BF155" i="8"/>
  <c r="BF159" i="8"/>
  <c r="BF167" i="8"/>
  <c r="BF189" i="8"/>
  <c r="BF190" i="8"/>
  <c r="BF195" i="8"/>
  <c r="BF197" i="8"/>
  <c r="BF201" i="8"/>
  <c r="BF204" i="8"/>
  <c r="BF210" i="8"/>
  <c r="BF212" i="8"/>
  <c r="BF214" i="8"/>
  <c r="BF216" i="8"/>
  <c r="BF218" i="8"/>
  <c r="BF229" i="8"/>
  <c r="BF234" i="8"/>
  <c r="BF237" i="8"/>
  <c r="BF242" i="8"/>
  <c r="BF244" i="8"/>
  <c r="BF246" i="8"/>
  <c r="BF257" i="8"/>
  <c r="BF262" i="8"/>
  <c r="BF265" i="8"/>
  <c r="BF266" i="8"/>
  <c r="BF267" i="8"/>
  <c r="BF280" i="8"/>
  <c r="BF293" i="8"/>
  <c r="BF294" i="8"/>
  <c r="BF296" i="8"/>
  <c r="BF302" i="8"/>
  <c r="BF314" i="8"/>
  <c r="BF320" i="8"/>
  <c r="BF139" i="8"/>
  <c r="BF141" i="8"/>
  <c r="BF143" i="8"/>
  <c r="BF165" i="8"/>
  <c r="BF174" i="8"/>
  <c r="BF175" i="8"/>
  <c r="BF177" i="8"/>
  <c r="BF179" i="8"/>
  <c r="BF181" i="8"/>
  <c r="BF187" i="8"/>
  <c r="BF203" i="8"/>
  <c r="BF207" i="8"/>
  <c r="BF208" i="8"/>
  <c r="BF209" i="8"/>
  <c r="BF215" i="8"/>
  <c r="BF225" i="8"/>
  <c r="BF227" i="8"/>
  <c r="BF231" i="8"/>
  <c r="BF239" i="8"/>
  <c r="BF250" i="8"/>
  <c r="BF254" i="8"/>
  <c r="BF259" i="8"/>
  <c r="BF261" i="8"/>
  <c r="BF269" i="8"/>
  <c r="BF274" i="8"/>
  <c r="BF276" i="8"/>
  <c r="BF278" i="8"/>
  <c r="BF282" i="8"/>
  <c r="BF284" i="8"/>
  <c r="BF291" i="8"/>
  <c r="BF297" i="8"/>
  <c r="BF300" i="8"/>
  <c r="BF304" i="8"/>
  <c r="BF306" i="8"/>
  <c r="BF308" i="8"/>
  <c r="BF310" i="8"/>
  <c r="BF312" i="8"/>
  <c r="BF316" i="8"/>
  <c r="BF322" i="8"/>
  <c r="BF326" i="8"/>
  <c r="BF330" i="8"/>
  <c r="BF331" i="8"/>
  <c r="BF333" i="8"/>
  <c r="BF341" i="8"/>
  <c r="BF349" i="8"/>
  <c r="BF351" i="8"/>
  <c r="BF353" i="8"/>
  <c r="BK298" i="6"/>
  <c r="J298" i="6"/>
  <c r="J113" i="6"/>
  <c r="E85" i="7"/>
  <c r="J94" i="7"/>
  <c r="J129" i="7"/>
  <c r="F132" i="7"/>
  <c r="BF138" i="7"/>
  <c r="BF140" i="7"/>
  <c r="BF157" i="7"/>
  <c r="BF168" i="7"/>
  <c r="BF172" i="7"/>
  <c r="BF178" i="7"/>
  <c r="BF183" i="7"/>
  <c r="BF185" i="7"/>
  <c r="BF190" i="7"/>
  <c r="BF194" i="7"/>
  <c r="BF198" i="7"/>
  <c r="BF205" i="7"/>
  <c r="BF206" i="7"/>
  <c r="BF216" i="7"/>
  <c r="BF220" i="7"/>
  <c r="BF225" i="7"/>
  <c r="BF241" i="7"/>
  <c r="BF248" i="7"/>
  <c r="BF250" i="7"/>
  <c r="BF252" i="7"/>
  <c r="BF256" i="7"/>
  <c r="BF257" i="7"/>
  <c r="BF259" i="7"/>
  <c r="BF262" i="7"/>
  <c r="BF266" i="7"/>
  <c r="BF272" i="7"/>
  <c r="BF279" i="7"/>
  <c r="BF282" i="7"/>
  <c r="BF284" i="7"/>
  <c r="BF290" i="7"/>
  <c r="BF292" i="7"/>
  <c r="BF294" i="7"/>
  <c r="BF298" i="7"/>
  <c r="BF304" i="7"/>
  <c r="BF142" i="7"/>
  <c r="BF144" i="7"/>
  <c r="BF148" i="7"/>
  <c r="BF149" i="7"/>
  <c r="BF152" i="7"/>
  <c r="BF153" i="7"/>
  <c r="BF161" i="7"/>
  <c r="BF163" i="7"/>
  <c r="BF167" i="7"/>
  <c r="BF175" i="7"/>
  <c r="BF177" i="7"/>
  <c r="BF187" i="7"/>
  <c r="BF188" i="7"/>
  <c r="BF192" i="7"/>
  <c r="BF195" i="7"/>
  <c r="BF199" i="7"/>
  <c r="BF200" i="7"/>
  <c r="BF201" i="7"/>
  <c r="BF203" i="7"/>
  <c r="BF207" i="7"/>
  <c r="BF209" i="7"/>
  <c r="BF218" i="7"/>
  <c r="BF222" i="7"/>
  <c r="BF227" i="7"/>
  <c r="BF230" i="7"/>
  <c r="BF232" i="7"/>
  <c r="BF234" i="7"/>
  <c r="BF236" i="7"/>
  <c r="BF245" i="7"/>
  <c r="BF253" i="7"/>
  <c r="BF258" i="7"/>
  <c r="BF264" i="7"/>
  <c r="BF268" i="7"/>
  <c r="BF270" i="7"/>
  <c r="BF281" i="7"/>
  <c r="BF285" i="7"/>
  <c r="BF288" i="7"/>
  <c r="BF300" i="7"/>
  <c r="BF306" i="7"/>
  <c r="BF307" i="7"/>
  <c r="BF309" i="7"/>
  <c r="BF317" i="7"/>
  <c r="BF325" i="7"/>
  <c r="BF327" i="7"/>
  <c r="BF329" i="7"/>
  <c r="J91" i="6"/>
  <c r="J94" i="6"/>
  <c r="BF142" i="6"/>
  <c r="BF144" i="6"/>
  <c r="BF147" i="6"/>
  <c r="BF152" i="6"/>
  <c r="BF154" i="6"/>
  <c r="BF155" i="6"/>
  <c r="BF166" i="6"/>
  <c r="BF176" i="6"/>
  <c r="BF178" i="6"/>
  <c r="BF180" i="6"/>
  <c r="BF181" i="6"/>
  <c r="BF183" i="6"/>
  <c r="BF208" i="6"/>
  <c r="BF213" i="6"/>
  <c r="BF218" i="6"/>
  <c r="BF222" i="6"/>
  <c r="BF223" i="6"/>
  <c r="BF309" i="6"/>
  <c r="BF312" i="6"/>
  <c r="BF313" i="6"/>
  <c r="BF314" i="6"/>
  <c r="BF316" i="6"/>
  <c r="BF317" i="6"/>
  <c r="E85" i="6"/>
  <c r="F94" i="6"/>
  <c r="BF140" i="6"/>
  <c r="BF148" i="6"/>
  <c r="BF157" i="6"/>
  <c r="BF160" i="6"/>
  <c r="BF168" i="6"/>
  <c r="BF170" i="6"/>
  <c r="BF171" i="6"/>
  <c r="BF173" i="6"/>
  <c r="BF185" i="6"/>
  <c r="BF187" i="6"/>
  <c r="BF189" i="6"/>
  <c r="BF193" i="6"/>
  <c r="BF194" i="6"/>
  <c r="BF196" i="6"/>
  <c r="BF198" i="6"/>
  <c r="BF200" i="6"/>
  <c r="BF203" i="6"/>
  <c r="BF207" i="6"/>
  <c r="BF209" i="6"/>
  <c r="BF211" i="6"/>
  <c r="BF215" i="6"/>
  <c r="BF220" i="6"/>
  <c r="BF225" i="6"/>
  <c r="BF226" i="6"/>
  <c r="BF232" i="6"/>
  <c r="BF234" i="6"/>
  <c r="BF236" i="6"/>
  <c r="BF238" i="6"/>
  <c r="BF246" i="6"/>
  <c r="BF248" i="6"/>
  <c r="BF251" i="6"/>
  <c r="BF253" i="6"/>
  <c r="BF255" i="6"/>
  <c r="BF257" i="6"/>
  <c r="BF259" i="6"/>
  <c r="BF261" i="6"/>
  <c r="BF264" i="6"/>
  <c r="BF266" i="6"/>
  <c r="BF270" i="6"/>
  <c r="BF272" i="6"/>
  <c r="BF277" i="6"/>
  <c r="BF280" i="6"/>
  <c r="BF285" i="6"/>
  <c r="BF287" i="6"/>
  <c r="BF293" i="6"/>
  <c r="BF300" i="6"/>
  <c r="BF302" i="6"/>
  <c r="BF303" i="6"/>
  <c r="BF305" i="6"/>
  <c r="BF306" i="6"/>
  <c r="BF307" i="6"/>
  <c r="BF311" i="6"/>
  <c r="F96" i="5"/>
  <c r="E119" i="5"/>
  <c r="J127" i="5"/>
  <c r="J130" i="5"/>
  <c r="BF143" i="5"/>
  <c r="BF151" i="5"/>
  <c r="BF161" i="5"/>
  <c r="BF168" i="5"/>
  <c r="BF169" i="5"/>
  <c r="BF173" i="5"/>
  <c r="BF175" i="5"/>
  <c r="BF181" i="5"/>
  <c r="BF191" i="5"/>
  <c r="BF193" i="5"/>
  <c r="BF201" i="5"/>
  <c r="BF202" i="5"/>
  <c r="BF205" i="5"/>
  <c r="BF136" i="5"/>
  <c r="BF138" i="5"/>
  <c r="BF140" i="5"/>
  <c r="BF144" i="5"/>
  <c r="BF146" i="5"/>
  <c r="BF147" i="5"/>
  <c r="BF158" i="5"/>
  <c r="BF164" i="5"/>
  <c r="BF178" i="5"/>
  <c r="BF183" i="5"/>
  <c r="BF185" i="5"/>
  <c r="BF188" i="5"/>
  <c r="BF196" i="5"/>
  <c r="BF204" i="5"/>
  <c r="BF207" i="5"/>
  <c r="BF208" i="5"/>
  <c r="BF210" i="5"/>
  <c r="BF215" i="5"/>
  <c r="BF217" i="5"/>
  <c r="BF220" i="5"/>
  <c r="BF222" i="5"/>
  <c r="BF224" i="5"/>
  <c r="BF225" i="5"/>
  <c r="J131" i="3"/>
  <c r="J100" i="3"/>
  <c r="J93" i="4"/>
  <c r="J96" i="4"/>
  <c r="F130" i="4"/>
  <c r="BF136" i="4"/>
  <c r="BF172" i="4"/>
  <c r="BF180" i="4"/>
  <c r="BF183" i="4"/>
  <c r="BF193" i="4"/>
  <c r="BF204" i="4"/>
  <c r="BF209" i="4"/>
  <c r="BF213" i="4"/>
  <c r="BF248" i="4"/>
  <c r="BF260" i="4"/>
  <c r="BF270" i="4"/>
  <c r="BF301" i="4"/>
  <c r="BF317" i="4"/>
  <c r="BF335" i="4"/>
  <c r="BF377" i="4"/>
  <c r="BF402" i="4"/>
  <c r="BF407" i="4"/>
  <c r="BF415" i="4"/>
  <c r="BF421" i="4"/>
  <c r="BF432" i="4"/>
  <c r="BF435" i="4"/>
  <c r="BF444" i="4"/>
  <c r="BF479" i="4"/>
  <c r="BF501" i="4"/>
  <c r="BF503" i="4"/>
  <c r="BF513" i="4"/>
  <c r="BF531" i="4"/>
  <c r="BF537" i="4"/>
  <c r="BF545" i="4"/>
  <c r="BF572" i="4"/>
  <c r="BF574" i="4"/>
  <c r="BF575" i="4"/>
  <c r="BF579" i="4"/>
  <c r="E85" i="4"/>
  <c r="BF154" i="4"/>
  <c r="BF189" i="4"/>
  <c r="BF194" i="4"/>
  <c r="BF205" i="4"/>
  <c r="BF208" i="4"/>
  <c r="BF211" i="4"/>
  <c r="BF214" i="4"/>
  <c r="BF215" i="4"/>
  <c r="BF219" i="4"/>
  <c r="BF223" i="4"/>
  <c r="BF226" i="4"/>
  <c r="BF228" i="4"/>
  <c r="BF246" i="4"/>
  <c r="BF252" i="4"/>
  <c r="BF279" i="4"/>
  <c r="BF288" i="4"/>
  <c r="BF291" i="4"/>
  <c r="BF309" i="4"/>
  <c r="BF341" i="4"/>
  <c r="BF359" i="4"/>
  <c r="BF383" i="4"/>
  <c r="BF429" i="4"/>
  <c r="BF443" i="4"/>
  <c r="BF445" i="4"/>
  <c r="BF446" i="4"/>
  <c r="BF454" i="4"/>
  <c r="BF462" i="4"/>
  <c r="BF470" i="4"/>
  <c r="BF473" i="4"/>
  <c r="BF487" i="4"/>
  <c r="BF495" i="4"/>
  <c r="BF511" i="4"/>
  <c r="BF521" i="4"/>
  <c r="BF522" i="4"/>
  <c r="BF530" i="4"/>
  <c r="BF551" i="4"/>
  <c r="BF560" i="4"/>
  <c r="BF568" i="4"/>
  <c r="BF570" i="4"/>
  <c r="BF571" i="4"/>
  <c r="BF576" i="4"/>
  <c r="BF577" i="4"/>
  <c r="BF582" i="4"/>
  <c r="BF585" i="4"/>
  <c r="BF586" i="4"/>
  <c r="BF231" i="3"/>
  <c r="BF247" i="3"/>
  <c r="BF271" i="3"/>
  <c r="BF276" i="3"/>
  <c r="BF286" i="3"/>
  <c r="BF295" i="3"/>
  <c r="BF317" i="3"/>
  <c r="BF354" i="3"/>
  <c r="BF368" i="3"/>
  <c r="BF372" i="3"/>
  <c r="BF386" i="3"/>
  <c r="BF400" i="3"/>
  <c r="BF404" i="3"/>
  <c r="BF419" i="3"/>
  <c r="BF431" i="3"/>
  <c r="BF437" i="3"/>
  <c r="BF445" i="3"/>
  <c r="BF453" i="3"/>
  <c r="BF455" i="3"/>
  <c r="BF459" i="3"/>
  <c r="BF512" i="3"/>
  <c r="BF521" i="3"/>
  <c r="BF525" i="3"/>
  <c r="BF532" i="3"/>
  <c r="BF539" i="3"/>
  <c r="BF545" i="3"/>
  <c r="BF560" i="3"/>
  <c r="BF561" i="3"/>
  <c r="BF563" i="3"/>
  <c r="BF566" i="3"/>
  <c r="BF567" i="3"/>
  <c r="BF569" i="3"/>
  <c r="BF572" i="3"/>
  <c r="BF582" i="3"/>
  <c r="E85" i="3"/>
  <c r="J91" i="3"/>
  <c r="F94" i="3"/>
  <c r="J94" i="3"/>
  <c r="BF132" i="3"/>
  <c r="BF158" i="3"/>
  <c r="BF184" i="3"/>
  <c r="BF196" i="3"/>
  <c r="BF202" i="3"/>
  <c r="BF208" i="3"/>
  <c r="BF218" i="3"/>
  <c r="BF219" i="3"/>
  <c r="BF223" i="3"/>
  <c r="BF224" i="3"/>
  <c r="BF226" i="3"/>
  <c r="BF228" i="3"/>
  <c r="BF229" i="3"/>
  <c r="BF244" i="3"/>
  <c r="BF245" i="3"/>
  <c r="BF269" i="3"/>
  <c r="BF308" i="3"/>
  <c r="BF326" i="3"/>
  <c r="BF330" i="3"/>
  <c r="BF342" i="3"/>
  <c r="BF422" i="3"/>
  <c r="BF429" i="3"/>
  <c r="BF439" i="3"/>
  <c r="BF441" i="3"/>
  <c r="BF443" i="3"/>
  <c r="BF452" i="3"/>
  <c r="BF454" i="3"/>
  <c r="BF466" i="3"/>
  <c r="BF473" i="3"/>
  <c r="BF479" i="3"/>
  <c r="BF484" i="3"/>
  <c r="BF486" i="3"/>
  <c r="BF493" i="3"/>
  <c r="BF499" i="3"/>
  <c r="BF503" i="3"/>
  <c r="BF505" i="3"/>
  <c r="BF514" i="3"/>
  <c r="BF520" i="3"/>
  <c r="BF552" i="3"/>
  <c r="BF562" i="3"/>
  <c r="BF565" i="3"/>
  <c r="E85" i="2"/>
  <c r="J91" i="2"/>
  <c r="F94" i="2"/>
  <c r="J122" i="2"/>
  <c r="BF128" i="2"/>
  <c r="BF134" i="2"/>
  <c r="BF135" i="2"/>
  <c r="BF138" i="2"/>
  <c r="BF139" i="2"/>
  <c r="BF140" i="2"/>
  <c r="BF142" i="2"/>
  <c r="BF143" i="2"/>
  <c r="BF145" i="2"/>
  <c r="BF146" i="2"/>
  <c r="BF148" i="2"/>
  <c r="BF149" i="2"/>
  <c r="BF154" i="2"/>
  <c r="BF159" i="2"/>
  <c r="BF160" i="2"/>
  <c r="BF130" i="2"/>
  <c r="BF132" i="2"/>
  <c r="BF133" i="2"/>
  <c r="BF136" i="2"/>
  <c r="BF137" i="2"/>
  <c r="BF141" i="2"/>
  <c r="BF151" i="2"/>
  <c r="BF155" i="2"/>
  <c r="BF157" i="2"/>
  <c r="BF161" i="2"/>
  <c r="BF163" i="2"/>
  <c r="J35" i="2"/>
  <c r="AV96" i="1"/>
  <c r="F37" i="2"/>
  <c r="BB96" i="1"/>
  <c r="J35" i="3"/>
  <c r="AV97" i="1"/>
  <c r="F37" i="3"/>
  <c r="BB97" i="1" s="1"/>
  <c r="J37" i="4"/>
  <c r="AV99" i="1"/>
  <c r="F40" i="4"/>
  <c r="BC99" i="1"/>
  <c r="J37" i="5"/>
  <c r="AV100" i="1"/>
  <c r="F39" i="5"/>
  <c r="BB100" i="1" s="1"/>
  <c r="J35" i="6"/>
  <c r="AV102" i="1"/>
  <c r="F35" i="7"/>
  <c r="AZ103" i="1"/>
  <c r="F38" i="7"/>
  <c r="BC103" i="1"/>
  <c r="F35" i="8"/>
  <c r="AZ104" i="1" s="1"/>
  <c r="J35" i="8"/>
  <c r="AV104" i="1"/>
  <c r="F37" i="9"/>
  <c r="BB105" i="1"/>
  <c r="F39" i="9"/>
  <c r="BD105" i="1"/>
  <c r="J35" i="10"/>
  <c r="AV106" i="1" s="1"/>
  <c r="F39" i="10"/>
  <c r="BD106" i="1"/>
  <c r="J35" i="11"/>
  <c r="AV107" i="1"/>
  <c r="F38" i="11"/>
  <c r="BC107" i="1"/>
  <c r="F37" i="12"/>
  <c r="AZ109" i="1" s="1"/>
  <c r="J37" i="12"/>
  <c r="AV109" i="1"/>
  <c r="F37" i="13"/>
  <c r="AZ110" i="1"/>
  <c r="F35" i="14"/>
  <c r="AZ111" i="1"/>
  <c r="F38" i="14"/>
  <c r="BC111" i="1" s="1"/>
  <c r="F38" i="15"/>
  <c r="BC112" i="1"/>
  <c r="F37" i="15"/>
  <c r="BB112" i="1"/>
  <c r="J35" i="16"/>
  <c r="AV113" i="1"/>
  <c r="F39" i="16"/>
  <c r="BD113" i="1" s="1"/>
  <c r="J35" i="17"/>
  <c r="AV114" i="1"/>
  <c r="F38" i="17"/>
  <c r="BC114" i="1"/>
  <c r="F35" i="18"/>
  <c r="AZ115" i="1"/>
  <c r="F38" i="18"/>
  <c r="BC115" i="1" s="1"/>
  <c r="J35" i="20"/>
  <c r="AV117" i="1"/>
  <c r="F38" i="20"/>
  <c r="BC117" i="1"/>
  <c r="J35" i="21"/>
  <c r="AV118" i="1"/>
  <c r="F38" i="21"/>
  <c r="BC118" i="1" s="1"/>
  <c r="F37" i="22"/>
  <c r="BB119" i="1"/>
  <c r="F38" i="22"/>
  <c r="BC119" i="1"/>
  <c r="F38" i="23"/>
  <c r="BC120" i="1"/>
  <c r="F35" i="24"/>
  <c r="AZ121" i="1" s="1"/>
  <c r="F37" i="24"/>
  <c r="BB121" i="1"/>
  <c r="F38" i="24"/>
  <c r="BC121" i="1"/>
  <c r="J35" i="25"/>
  <c r="AV122" i="1"/>
  <c r="F39" i="25"/>
  <c r="BD122" i="1" s="1"/>
  <c r="J35" i="26"/>
  <c r="AV124" i="1"/>
  <c r="F38" i="26"/>
  <c r="BC124" i="1"/>
  <c r="BC123" i="1"/>
  <c r="AY123" i="1"/>
  <c r="J36" i="27"/>
  <c r="AW125" i="1" s="1"/>
  <c r="AT125" i="1" s="1"/>
  <c r="F35" i="27"/>
  <c r="AZ125" i="1" s="1"/>
  <c r="F35" i="28"/>
  <c r="AZ127" i="1"/>
  <c r="F38" i="28"/>
  <c r="BC127" i="1"/>
  <c r="F35" i="29"/>
  <c r="AZ128" i="1"/>
  <c r="F38" i="29"/>
  <c r="BC128" i="1" s="1"/>
  <c r="F37" i="30"/>
  <c r="BB129" i="1"/>
  <c r="J35" i="30"/>
  <c r="AV129" i="1"/>
  <c r="F35" i="31"/>
  <c r="AZ130" i="1"/>
  <c r="F39" i="31"/>
  <c r="BD130" i="1" s="1"/>
  <c r="F35" i="33"/>
  <c r="AZ133" i="1"/>
  <c r="F35" i="34"/>
  <c r="AZ134" i="1"/>
  <c r="F35" i="35"/>
  <c r="AZ135" i="1"/>
  <c r="BC131" i="1"/>
  <c r="BD131" i="1"/>
  <c r="F36" i="36"/>
  <c r="BC136" i="1"/>
  <c r="F33" i="36"/>
  <c r="AZ136" i="1"/>
  <c r="F37" i="36"/>
  <c r="BD136" i="1"/>
  <c r="AU131" i="1"/>
  <c r="F35" i="2"/>
  <c r="AZ96" i="1"/>
  <c r="F39" i="2"/>
  <c r="BD96" i="1"/>
  <c r="F38" i="3"/>
  <c r="BC97" i="1" s="1"/>
  <c r="F37" i="4"/>
  <c r="AZ99" i="1"/>
  <c r="F41" i="4"/>
  <c r="BD99" i="1"/>
  <c r="F41" i="5"/>
  <c r="BD100" i="1"/>
  <c r="F37" i="6"/>
  <c r="BB102" i="1" s="1"/>
  <c r="F39" i="6"/>
  <c r="BD102" i="1"/>
  <c r="F37" i="7"/>
  <c r="BB103" i="1"/>
  <c r="F38" i="8"/>
  <c r="BC104" i="1"/>
  <c r="F35" i="9"/>
  <c r="AZ105" i="1" s="1"/>
  <c r="J35" i="9"/>
  <c r="AV105" i="1"/>
  <c r="F38" i="9"/>
  <c r="BC105" i="1"/>
  <c r="F38" i="10"/>
  <c r="BC106" i="1"/>
  <c r="F35" i="11"/>
  <c r="AZ107" i="1" s="1"/>
  <c r="F39" i="11"/>
  <c r="BD107" i="1"/>
  <c r="F41" i="12"/>
  <c r="BD109" i="1"/>
  <c r="BD108" i="1"/>
  <c r="F40" i="12"/>
  <c r="BC109" i="1"/>
  <c r="BC108" i="1" s="1"/>
  <c r="AY108" i="1" s="1"/>
  <c r="F39" i="14"/>
  <c r="BD111" i="1" s="1"/>
  <c r="F39" i="15"/>
  <c r="BD112" i="1"/>
  <c r="F38" i="16"/>
  <c r="BC113" i="1"/>
  <c r="F35" i="17"/>
  <c r="AZ114" i="1"/>
  <c r="F37" i="17"/>
  <c r="BB114" i="1" s="1"/>
  <c r="J35" i="18"/>
  <c r="AV115" i="1"/>
  <c r="F39" i="18"/>
  <c r="BD115" i="1"/>
  <c r="F37" i="20"/>
  <c r="BB117" i="1"/>
  <c r="F35" i="21"/>
  <c r="AZ118" i="1" s="1"/>
  <c r="F39" i="21"/>
  <c r="BD118" i="1"/>
  <c r="J35" i="22"/>
  <c r="AV119" i="1"/>
  <c r="F35" i="23"/>
  <c r="AZ120" i="1"/>
  <c r="F37" i="23"/>
  <c r="BB120" i="1" s="1"/>
  <c r="F39" i="24"/>
  <c r="BD121" i="1"/>
  <c r="F37" i="25"/>
  <c r="BB122" i="1"/>
  <c r="F38" i="25"/>
  <c r="BC122" i="1"/>
  <c r="F37" i="26"/>
  <c r="BB124" i="1" s="1"/>
  <c r="BB123" i="1" s="1"/>
  <c r="AX123" i="1" s="1"/>
  <c r="J35" i="28"/>
  <c r="AV127" i="1"/>
  <c r="F39" i="28"/>
  <c r="BD127" i="1"/>
  <c r="F37" i="29"/>
  <c r="BB128" i="1" s="1"/>
  <c r="F39" i="29"/>
  <c r="BD128" i="1"/>
  <c r="F39" i="30"/>
  <c r="BD129" i="1"/>
  <c r="J35" i="31"/>
  <c r="AV130" i="1"/>
  <c r="F38" i="31"/>
  <c r="BC130" i="1" s="1"/>
  <c r="F38" i="2"/>
  <c r="BC96" i="1"/>
  <c r="AS95" i="1"/>
  <c r="AS101" i="1"/>
  <c r="F35" i="3"/>
  <c r="AZ97" i="1"/>
  <c r="F39" i="3"/>
  <c r="BD97" i="1" s="1"/>
  <c r="F39" i="4"/>
  <c r="BB99" i="1"/>
  <c r="F37" i="5"/>
  <c r="AZ100" i="1"/>
  <c r="F40" i="5"/>
  <c r="BC100" i="1"/>
  <c r="F35" i="6"/>
  <c r="AZ102" i="1" s="1"/>
  <c r="F38" i="6"/>
  <c r="BC102" i="1"/>
  <c r="J35" i="7"/>
  <c r="AV103" i="1"/>
  <c r="F39" i="7"/>
  <c r="BD103" i="1"/>
  <c r="F39" i="8"/>
  <c r="BD104" i="1" s="1"/>
  <c r="F37" i="8"/>
  <c r="BB104" i="1"/>
  <c r="F35" i="10"/>
  <c r="AZ106" i="1"/>
  <c r="F37" i="10"/>
  <c r="BB106" i="1"/>
  <c r="F37" i="11"/>
  <c r="BB107" i="1" s="1"/>
  <c r="F39" i="12"/>
  <c r="BB109" i="1"/>
  <c r="BB108" i="1"/>
  <c r="AX108" i="1"/>
  <c r="F37" i="14"/>
  <c r="BB111" i="1"/>
  <c r="J35" i="14"/>
  <c r="AV111" i="1"/>
  <c r="F35" i="15"/>
  <c r="AZ112" i="1" s="1"/>
  <c r="J35" i="15"/>
  <c r="AV112" i="1"/>
  <c r="F35" i="16"/>
  <c r="AZ113" i="1"/>
  <c r="F37" i="16"/>
  <c r="BB113" i="1"/>
  <c r="F39" i="17"/>
  <c r="BD114" i="1" s="1"/>
  <c r="F37" i="18"/>
  <c r="BB115" i="1"/>
  <c r="J36" i="19"/>
  <c r="AW116" i="1"/>
  <c r="AT116" i="1"/>
  <c r="F35" i="19"/>
  <c r="AZ116" i="1"/>
  <c r="F35" i="20"/>
  <c r="AZ117" i="1"/>
  <c r="F39" i="20"/>
  <c r="BD117" i="1" s="1"/>
  <c r="F37" i="21"/>
  <c r="BB118" i="1"/>
  <c r="F35" i="22"/>
  <c r="AZ119" i="1"/>
  <c r="F39" i="22"/>
  <c r="BD119" i="1"/>
  <c r="J35" i="23"/>
  <c r="AV120" i="1" s="1"/>
  <c r="F39" i="23"/>
  <c r="BD120" i="1"/>
  <c r="J35" i="24"/>
  <c r="AV121" i="1"/>
  <c r="F35" i="25"/>
  <c r="AZ122" i="1"/>
  <c r="F35" i="26"/>
  <c r="AZ124" i="1" s="1"/>
  <c r="F39" i="26"/>
  <c r="BD124" i="1"/>
  <c r="BD123" i="1"/>
  <c r="F37" i="28"/>
  <c r="BB127" i="1" s="1"/>
  <c r="J35" i="29"/>
  <c r="AV128" i="1"/>
  <c r="F35" i="30"/>
  <c r="AZ129" i="1"/>
  <c r="F38" i="30"/>
  <c r="BC129" i="1"/>
  <c r="F37" i="31"/>
  <c r="BB130" i="1" s="1"/>
  <c r="F35" i="32"/>
  <c r="AZ132" i="1"/>
  <c r="J36" i="33"/>
  <c r="AW133" i="1"/>
  <c r="AT133" i="1" s="1"/>
  <c r="J36" i="34"/>
  <c r="AW134" i="1"/>
  <c r="AT134" i="1" s="1"/>
  <c r="BB131" i="1"/>
  <c r="J33" i="36"/>
  <c r="AV136" i="1"/>
  <c r="F35" i="36"/>
  <c r="BB136" i="1" s="1"/>
  <c r="BK135" i="22" l="1"/>
  <c r="T130" i="24"/>
  <c r="T129" i="24" s="1"/>
  <c r="P130" i="24"/>
  <c r="P129" i="24" s="1"/>
  <c r="AU121" i="1" s="1"/>
  <c r="T131" i="31"/>
  <c r="T130" i="31" s="1"/>
  <c r="P131" i="31"/>
  <c r="T277" i="23"/>
  <c r="T135" i="23"/>
  <c r="T134" i="23" s="1"/>
  <c r="P137" i="21"/>
  <c r="P289" i="18"/>
  <c r="T135" i="18"/>
  <c r="T276" i="10"/>
  <c r="R135" i="10"/>
  <c r="P168" i="31"/>
  <c r="T199" i="29"/>
  <c r="T133" i="29" s="1"/>
  <c r="T134" i="29"/>
  <c r="R134" i="26"/>
  <c r="R133" i="26" s="1"/>
  <c r="P276" i="25"/>
  <c r="R135" i="25"/>
  <c r="R130" i="24"/>
  <c r="R129" i="24"/>
  <c r="P277" i="23"/>
  <c r="R135" i="22"/>
  <c r="T298" i="8"/>
  <c r="R286" i="7"/>
  <c r="R130" i="3"/>
  <c r="R129" i="3" s="1"/>
  <c r="P262" i="21"/>
  <c r="R137" i="21"/>
  <c r="R136" i="21" s="1"/>
  <c r="R135" i="20"/>
  <c r="R135" i="18"/>
  <c r="P276" i="16"/>
  <c r="P134" i="16" s="1"/>
  <c r="AU113" i="1" s="1"/>
  <c r="R135" i="16"/>
  <c r="R253" i="15"/>
  <c r="T135" i="15"/>
  <c r="P276" i="14"/>
  <c r="R135" i="14"/>
  <c r="P141" i="12"/>
  <c r="T130" i="11"/>
  <c r="T129" i="11" s="1"/>
  <c r="P276" i="10"/>
  <c r="P135" i="10"/>
  <c r="P134" i="10"/>
  <c r="AU106" i="1"/>
  <c r="P134" i="9"/>
  <c r="R298" i="8"/>
  <c r="T286" i="7"/>
  <c r="T136" i="7"/>
  <c r="T135" i="7" s="1"/>
  <c r="R249" i="6"/>
  <c r="R199" i="29"/>
  <c r="R133" i="29" s="1"/>
  <c r="T134" i="26"/>
  <c r="T133" i="26" s="1"/>
  <c r="P287" i="22"/>
  <c r="P134" i="22"/>
  <c r="AU119" i="1" s="1"/>
  <c r="T137" i="21"/>
  <c r="P135" i="20"/>
  <c r="P135" i="18"/>
  <c r="P134" i="18"/>
  <c r="AU115" i="1" s="1"/>
  <c r="P130" i="17"/>
  <c r="P129" i="17"/>
  <c r="AU114" i="1" s="1"/>
  <c r="T253" i="15"/>
  <c r="P253" i="15"/>
  <c r="R135" i="15"/>
  <c r="R134" i="15"/>
  <c r="BK141" i="12"/>
  <c r="J141" i="12"/>
  <c r="J101" i="12"/>
  <c r="P130" i="11"/>
  <c r="P129" i="11" s="1"/>
  <c r="AU107" i="1" s="1"/>
  <c r="R131" i="31"/>
  <c r="R130" i="31"/>
  <c r="T130" i="30"/>
  <c r="T129" i="30"/>
  <c r="P134" i="29"/>
  <c r="P131" i="28"/>
  <c r="P130" i="28" s="1"/>
  <c r="AU127" i="1" s="1"/>
  <c r="R277" i="23"/>
  <c r="P207" i="9"/>
  <c r="R134" i="9"/>
  <c r="T137" i="8"/>
  <c r="T136" i="8"/>
  <c r="T138" i="6"/>
  <c r="P133" i="5"/>
  <c r="AU100" i="1" s="1"/>
  <c r="R134" i="4"/>
  <c r="R133" i="4"/>
  <c r="BK130" i="3"/>
  <c r="J130" i="3"/>
  <c r="J99" i="3"/>
  <c r="P277" i="20"/>
  <c r="BK130" i="17"/>
  <c r="J130" i="17" s="1"/>
  <c r="J99" i="17" s="1"/>
  <c r="T276" i="16"/>
  <c r="T134" i="16" s="1"/>
  <c r="P135" i="16"/>
  <c r="P135" i="15"/>
  <c r="P134" i="15" s="1"/>
  <c r="AU112" i="1" s="1"/>
  <c r="R276" i="14"/>
  <c r="R141" i="12"/>
  <c r="R276" i="10"/>
  <c r="T135" i="10"/>
  <c r="T134" i="10"/>
  <c r="R207" i="9"/>
  <c r="T134" i="9"/>
  <c r="T133" i="9" s="1"/>
  <c r="R137" i="8"/>
  <c r="R136" i="8"/>
  <c r="P286" i="7"/>
  <c r="P136" i="7"/>
  <c r="P135" i="7"/>
  <c r="AU103" i="1"/>
  <c r="P138" i="6"/>
  <c r="P134" i="4"/>
  <c r="P133" i="4"/>
  <c r="AU99" i="1"/>
  <c r="P130" i="3"/>
  <c r="P129" i="3"/>
  <c r="AU97" i="1"/>
  <c r="R130" i="30"/>
  <c r="R129" i="30" s="1"/>
  <c r="R131" i="28"/>
  <c r="R130" i="28"/>
  <c r="P134" i="26"/>
  <c r="P133" i="26"/>
  <c r="AU124" i="1"/>
  <c r="AU123" i="1" s="1"/>
  <c r="R276" i="25"/>
  <c r="T135" i="25"/>
  <c r="P135" i="25"/>
  <c r="P134" i="25"/>
  <c r="AU122" i="1"/>
  <c r="P135" i="23"/>
  <c r="P134" i="23"/>
  <c r="AU120" i="1"/>
  <c r="R287" i="22"/>
  <c r="R277" i="20"/>
  <c r="T135" i="20"/>
  <c r="T289" i="18"/>
  <c r="R130" i="17"/>
  <c r="R129" i="17" s="1"/>
  <c r="R276" i="16"/>
  <c r="T135" i="16"/>
  <c r="T276" i="14"/>
  <c r="T135" i="14"/>
  <c r="T134" i="14"/>
  <c r="R345" i="12"/>
  <c r="T141" i="12"/>
  <c r="R130" i="11"/>
  <c r="R129" i="11"/>
  <c r="P130" i="30"/>
  <c r="P129" i="30" s="1"/>
  <c r="AU129" i="1" s="1"/>
  <c r="P199" i="29"/>
  <c r="T131" i="28"/>
  <c r="T130" i="28" s="1"/>
  <c r="BK134" i="26"/>
  <c r="J134" i="26"/>
  <c r="J99" i="26"/>
  <c r="T276" i="25"/>
  <c r="R135" i="23"/>
  <c r="R134" i="23"/>
  <c r="T287" i="22"/>
  <c r="T134" i="22" s="1"/>
  <c r="P298" i="8"/>
  <c r="T249" i="6"/>
  <c r="P249" i="6"/>
  <c r="R134" i="5"/>
  <c r="R133" i="5" s="1"/>
  <c r="T262" i="21"/>
  <c r="T277" i="20"/>
  <c r="R289" i="18"/>
  <c r="T130" i="17"/>
  <c r="T129" i="17"/>
  <c r="P135" i="14"/>
  <c r="P134" i="14" s="1"/>
  <c r="AU111" i="1" s="1"/>
  <c r="T345" i="12"/>
  <c r="P345" i="12"/>
  <c r="P137" i="8"/>
  <c r="P136" i="8"/>
  <c r="AU104" i="1"/>
  <c r="R136" i="7"/>
  <c r="R135" i="7" s="1"/>
  <c r="R138" i="6"/>
  <c r="R137" i="6"/>
  <c r="T134" i="5"/>
  <c r="T133" i="5" s="1"/>
  <c r="T134" i="4"/>
  <c r="T133" i="4"/>
  <c r="T130" i="3"/>
  <c r="T129" i="3" s="1"/>
  <c r="BK126" i="2"/>
  <c r="J126" i="2"/>
  <c r="J99" i="2"/>
  <c r="BK570" i="3"/>
  <c r="J570" i="3"/>
  <c r="J106" i="3"/>
  <c r="BK134" i="4"/>
  <c r="J134" i="4" s="1"/>
  <c r="J101" i="4" s="1"/>
  <c r="BK134" i="5"/>
  <c r="J134" i="5"/>
  <c r="J101" i="5" s="1"/>
  <c r="BK138" i="6"/>
  <c r="J138" i="6"/>
  <c r="J99" i="6"/>
  <c r="BK249" i="6"/>
  <c r="J249" i="6" s="1"/>
  <c r="J108" i="6" s="1"/>
  <c r="BK136" i="7"/>
  <c r="J136" i="7" s="1"/>
  <c r="J99" i="7" s="1"/>
  <c r="BK137" i="8"/>
  <c r="J137" i="8"/>
  <c r="J99" i="8" s="1"/>
  <c r="BK134" i="9"/>
  <c r="J134" i="9"/>
  <c r="J99" i="9"/>
  <c r="BK207" i="9"/>
  <c r="J207" i="9"/>
  <c r="J108" i="9"/>
  <c r="BK135" i="10"/>
  <c r="J135" i="10" s="1"/>
  <c r="J99" i="10" s="1"/>
  <c r="BK214" i="11"/>
  <c r="BK129" i="11" s="1"/>
  <c r="J129" i="11" s="1"/>
  <c r="J32" i="11" s="1"/>
  <c r="AG107" i="1" s="1"/>
  <c r="J214" i="11"/>
  <c r="J105" i="11" s="1"/>
  <c r="BK345" i="12"/>
  <c r="J345" i="12"/>
  <c r="J110" i="12"/>
  <c r="BK422" i="12"/>
  <c r="J422" i="12" s="1"/>
  <c r="J115" i="12" s="1"/>
  <c r="BK127" i="13"/>
  <c r="J127" i="13" s="1"/>
  <c r="J101" i="13" s="1"/>
  <c r="BK135" i="14"/>
  <c r="J135" i="14"/>
  <c r="J99" i="14" s="1"/>
  <c r="BK276" i="14"/>
  <c r="J276" i="14"/>
  <c r="J108" i="14"/>
  <c r="BK253" i="15"/>
  <c r="J253" i="15"/>
  <c r="J108" i="15"/>
  <c r="BK135" i="16"/>
  <c r="J135" i="16" s="1"/>
  <c r="J99" i="16" s="1"/>
  <c r="BK276" i="16"/>
  <c r="J276" i="16"/>
  <c r="J108" i="16" s="1"/>
  <c r="BK194" i="17"/>
  <c r="J194" i="17"/>
  <c r="J106" i="17"/>
  <c r="BK135" i="20"/>
  <c r="J135" i="20" s="1"/>
  <c r="J99" i="20" s="1"/>
  <c r="BK262" i="21"/>
  <c r="J262" i="21" s="1"/>
  <c r="J108" i="21" s="1"/>
  <c r="BK305" i="21"/>
  <c r="J305" i="21"/>
  <c r="J113" i="21" s="1"/>
  <c r="BK580" i="4"/>
  <c r="J580" i="4"/>
  <c r="J108" i="4"/>
  <c r="BK218" i="5"/>
  <c r="J218" i="5"/>
  <c r="J107" i="5"/>
  <c r="BK286" i="7"/>
  <c r="J286" i="7" s="1"/>
  <c r="J108" i="7" s="1"/>
  <c r="BK323" i="7"/>
  <c r="J323" i="7"/>
  <c r="J112" i="7" s="1"/>
  <c r="BK298" i="8"/>
  <c r="J298" i="8"/>
  <c r="J108" i="8"/>
  <c r="BK347" i="8"/>
  <c r="J347" i="8" s="1"/>
  <c r="J113" i="8" s="1"/>
  <c r="BK287" i="22"/>
  <c r="J287" i="22" s="1"/>
  <c r="J108" i="22" s="1"/>
  <c r="BK277" i="23"/>
  <c r="J277" i="23"/>
  <c r="J108" i="23" s="1"/>
  <c r="BK366" i="26"/>
  <c r="J366" i="26"/>
  <c r="J108" i="26"/>
  <c r="BK134" i="29"/>
  <c r="J134" i="29"/>
  <c r="J99" i="29"/>
  <c r="BK199" i="29"/>
  <c r="J199" i="29" s="1"/>
  <c r="J107" i="29" s="1"/>
  <c r="BK130" i="30"/>
  <c r="J130" i="30"/>
  <c r="J99" i="30" s="1"/>
  <c r="BK131" i="31"/>
  <c r="J131" i="31"/>
  <c r="J99" i="31"/>
  <c r="BK168" i="31"/>
  <c r="J168" i="31" s="1"/>
  <c r="J105" i="31" s="1"/>
  <c r="BK276" i="10"/>
  <c r="J276" i="10" s="1"/>
  <c r="J108" i="10" s="1"/>
  <c r="BK135" i="15"/>
  <c r="J135" i="15"/>
  <c r="J99" i="15" s="1"/>
  <c r="BK135" i="18"/>
  <c r="J135" i="18"/>
  <c r="J99" i="18"/>
  <c r="BK289" i="18"/>
  <c r="J289" i="18"/>
  <c r="J108" i="18"/>
  <c r="BK123" i="19"/>
  <c r="J123" i="19" s="1"/>
  <c r="J99" i="19" s="1"/>
  <c r="BK277" i="20"/>
  <c r="J277" i="20"/>
  <c r="J108" i="20" s="1"/>
  <c r="BK137" i="21"/>
  <c r="J137" i="21"/>
  <c r="J99" i="21"/>
  <c r="BK135" i="23"/>
  <c r="J135" i="23" s="1"/>
  <c r="J99" i="23" s="1"/>
  <c r="BK130" i="24"/>
  <c r="J130" i="24" s="1"/>
  <c r="J99" i="24" s="1"/>
  <c r="BK214" i="24"/>
  <c r="J214" i="24"/>
  <c r="J105" i="24" s="1"/>
  <c r="BK135" i="25"/>
  <c r="J135" i="25"/>
  <c r="J99" i="25"/>
  <c r="BK276" i="25"/>
  <c r="J276" i="25"/>
  <c r="J108" i="25"/>
  <c r="BK123" i="27"/>
  <c r="J123" i="27" s="1"/>
  <c r="J99" i="27" s="1"/>
  <c r="BK131" i="28"/>
  <c r="J131" i="28"/>
  <c r="J99" i="28" s="1"/>
  <c r="BK168" i="28"/>
  <c r="J168" i="28"/>
  <c r="J105" i="28"/>
  <c r="BK154" i="30"/>
  <c r="J154" i="30" s="1"/>
  <c r="J104" i="30" s="1"/>
  <c r="BK123" i="32"/>
  <c r="J123" i="32" s="1"/>
  <c r="J99" i="32" s="1"/>
  <c r="BK123" i="33"/>
  <c r="J123" i="33"/>
  <c r="J99" i="33" s="1"/>
  <c r="BK123" i="34"/>
  <c r="J123" i="34"/>
  <c r="J99" i="34"/>
  <c r="BK123" i="35"/>
  <c r="J123" i="35"/>
  <c r="J99" i="35"/>
  <c r="BK119" i="36"/>
  <c r="J119" i="36" s="1"/>
  <c r="J97" i="36" s="1"/>
  <c r="J135" i="22"/>
  <c r="J99" i="22"/>
  <c r="BK137" i="6"/>
  <c r="J137" i="6"/>
  <c r="F36" i="2"/>
  <c r="BA96" i="1" s="1"/>
  <c r="F36" i="3"/>
  <c r="BA97" i="1"/>
  <c r="J38" i="4"/>
  <c r="AW99" i="1" s="1"/>
  <c r="AT99" i="1" s="1"/>
  <c r="J38" i="5"/>
  <c r="AW100" i="1" s="1"/>
  <c r="AT100" i="1" s="1"/>
  <c r="F36" i="6"/>
  <c r="BA102" i="1"/>
  <c r="J36" i="7"/>
  <c r="AW103" i="1" s="1"/>
  <c r="AT103" i="1" s="1"/>
  <c r="J36" i="8"/>
  <c r="AW104" i="1" s="1"/>
  <c r="AT104" i="1" s="1"/>
  <c r="J36" i="9"/>
  <c r="AW105" i="1"/>
  <c r="AT105" i="1" s="1"/>
  <c r="F36" i="10"/>
  <c r="BA106" i="1"/>
  <c r="J38" i="12"/>
  <c r="AW109" i="1" s="1"/>
  <c r="AT109" i="1" s="1"/>
  <c r="J36" i="14"/>
  <c r="AW111" i="1"/>
  <c r="AT111" i="1" s="1"/>
  <c r="J36" i="15"/>
  <c r="AW112" i="1"/>
  <c r="AT112" i="1"/>
  <c r="F36" i="16"/>
  <c r="BA113" i="1" s="1"/>
  <c r="J36" i="17"/>
  <c r="AW114" i="1"/>
  <c r="AT114" i="1" s="1"/>
  <c r="F36" i="19"/>
  <c r="BA116" i="1"/>
  <c r="F36" i="20"/>
  <c r="BA117" i="1" s="1"/>
  <c r="J36" i="20"/>
  <c r="AW117" i="1"/>
  <c r="AT117" i="1"/>
  <c r="F36" i="21"/>
  <c r="BA118" i="1" s="1"/>
  <c r="J36" i="22"/>
  <c r="AW119" i="1"/>
  <c r="AT119" i="1" s="1"/>
  <c r="J36" i="23"/>
  <c r="AW120" i="1"/>
  <c r="AT120" i="1"/>
  <c r="J36" i="24"/>
  <c r="AW121" i="1" s="1"/>
  <c r="AT121" i="1" s="1"/>
  <c r="J36" i="25"/>
  <c r="AW122" i="1" s="1"/>
  <c r="AT122" i="1" s="1"/>
  <c r="F36" i="26"/>
  <c r="BA124" i="1"/>
  <c r="F36" i="30"/>
  <c r="BA129" i="1" s="1"/>
  <c r="J36" i="30"/>
  <c r="AW129" i="1"/>
  <c r="AT129" i="1" s="1"/>
  <c r="F36" i="31"/>
  <c r="BA130" i="1"/>
  <c r="F36" i="34"/>
  <c r="BA134" i="1" s="1"/>
  <c r="AY131" i="1"/>
  <c r="AX131" i="1"/>
  <c r="J36" i="2"/>
  <c r="AW96" i="1" s="1"/>
  <c r="AT96" i="1" s="1"/>
  <c r="F38" i="4"/>
  <c r="BA99" i="1"/>
  <c r="J36" i="6"/>
  <c r="AW102" i="1" s="1"/>
  <c r="AT102" i="1" s="1"/>
  <c r="F36" i="8"/>
  <c r="BA104" i="1" s="1"/>
  <c r="J36" i="10"/>
  <c r="AW106" i="1"/>
  <c r="AT106" i="1"/>
  <c r="AZ108" i="1"/>
  <c r="AV108" i="1" s="1"/>
  <c r="F38" i="13"/>
  <c r="BA110" i="1"/>
  <c r="F36" i="14"/>
  <c r="BA111" i="1" s="1"/>
  <c r="J36" i="16"/>
  <c r="AW113" i="1"/>
  <c r="AT113" i="1" s="1"/>
  <c r="J36" i="18"/>
  <c r="AW115" i="1"/>
  <c r="AT115" i="1"/>
  <c r="F36" i="22"/>
  <c r="BA119" i="1" s="1"/>
  <c r="F36" i="24"/>
  <c r="BA121" i="1"/>
  <c r="BC101" i="1"/>
  <c r="AY101" i="1" s="1"/>
  <c r="BD101" i="1"/>
  <c r="BB101" i="1"/>
  <c r="AX101" i="1" s="1"/>
  <c r="AZ123" i="1"/>
  <c r="AV123" i="1"/>
  <c r="F36" i="27"/>
  <c r="BA125" i="1" s="1"/>
  <c r="F36" i="28"/>
  <c r="BA127" i="1"/>
  <c r="J36" i="28"/>
  <c r="AW127" i="1" s="1"/>
  <c r="AT127" i="1" s="1"/>
  <c r="J36" i="29"/>
  <c r="AW128" i="1"/>
  <c r="AT128" i="1" s="1"/>
  <c r="BD126" i="1"/>
  <c r="BC126" i="1"/>
  <c r="AY126" i="1"/>
  <c r="AZ126" i="1"/>
  <c r="AV126" i="1" s="1"/>
  <c r="BB126" i="1"/>
  <c r="AX126" i="1"/>
  <c r="F36" i="32"/>
  <c r="BA132" i="1" s="1"/>
  <c r="F36" i="33"/>
  <c r="BA133" i="1"/>
  <c r="AZ131" i="1"/>
  <c r="AV131" i="1" s="1"/>
  <c r="F34" i="36"/>
  <c r="BA136" i="1"/>
  <c r="AS94" i="1"/>
  <c r="J36" i="3"/>
  <c r="AW97" i="1"/>
  <c r="AT97" i="1" s="1"/>
  <c r="BD98" i="1"/>
  <c r="BC98" i="1"/>
  <c r="AY98" i="1"/>
  <c r="BB98" i="1"/>
  <c r="AX98" i="1" s="1"/>
  <c r="AZ98" i="1"/>
  <c r="AV98" i="1"/>
  <c r="F38" i="5"/>
  <c r="BA100" i="1" s="1"/>
  <c r="J32" i="6"/>
  <c r="AG102" i="1"/>
  <c r="F36" i="7"/>
  <c r="BA103" i="1" s="1"/>
  <c r="F36" i="9"/>
  <c r="BA105" i="1"/>
  <c r="F36" i="11"/>
  <c r="BA107" i="1" s="1"/>
  <c r="J36" i="11"/>
  <c r="AW107" i="1"/>
  <c r="AT107" i="1" s="1"/>
  <c r="F38" i="12"/>
  <c r="BA109" i="1" s="1"/>
  <c r="F36" i="15"/>
  <c r="BA112" i="1"/>
  <c r="F36" i="17"/>
  <c r="BA114" i="1" s="1"/>
  <c r="F36" i="18"/>
  <c r="BA115" i="1"/>
  <c r="J36" i="21"/>
  <c r="AW118" i="1" s="1"/>
  <c r="AT118" i="1" s="1"/>
  <c r="F36" i="23"/>
  <c r="BA120" i="1"/>
  <c r="F36" i="25"/>
  <c r="BA122" i="1" s="1"/>
  <c r="J36" i="26"/>
  <c r="AW124" i="1"/>
  <c r="AT124" i="1"/>
  <c r="F36" i="29"/>
  <c r="BA128" i="1"/>
  <c r="J36" i="31"/>
  <c r="AW130" i="1" s="1"/>
  <c r="AT130" i="1" s="1"/>
  <c r="F36" i="35"/>
  <c r="BA135" i="1"/>
  <c r="J34" i="36"/>
  <c r="AW136" i="1" s="1"/>
  <c r="AT136" i="1" s="1"/>
  <c r="P133" i="9" l="1"/>
  <c r="AU105" i="1" s="1"/>
  <c r="R134" i="16"/>
  <c r="R134" i="22"/>
  <c r="T134" i="18"/>
  <c r="T134" i="20"/>
  <c r="T136" i="21"/>
  <c r="P140" i="12"/>
  <c r="AU109" i="1" s="1"/>
  <c r="AU108" i="1" s="1"/>
  <c r="R134" i="20"/>
  <c r="R134" i="25"/>
  <c r="P130" i="31"/>
  <c r="AU130" i="1" s="1"/>
  <c r="T140" i="12"/>
  <c r="T134" i="25"/>
  <c r="P137" i="6"/>
  <c r="AU102" i="1" s="1"/>
  <c r="R140" i="12"/>
  <c r="T137" i="6"/>
  <c r="R133" i="9"/>
  <c r="P133" i="29"/>
  <c r="AU128" i="1"/>
  <c r="P134" i="20"/>
  <c r="AU117" i="1"/>
  <c r="R134" i="14"/>
  <c r="T134" i="15"/>
  <c r="R134" i="18"/>
  <c r="R134" i="10"/>
  <c r="P136" i="21"/>
  <c r="AU118" i="1"/>
  <c r="BK125" i="2"/>
  <c r="J125" i="2"/>
  <c r="J98" i="2" s="1"/>
  <c r="BK133" i="4"/>
  <c r="J133" i="4"/>
  <c r="J100" i="4"/>
  <c r="BK133" i="9"/>
  <c r="J133" i="9"/>
  <c r="J98" i="9"/>
  <c r="BK134" i="10"/>
  <c r="J134" i="10" s="1"/>
  <c r="J98" i="10" s="1"/>
  <c r="BK133" i="26"/>
  <c r="J133" i="26"/>
  <c r="J98" i="26" s="1"/>
  <c r="BK126" i="13"/>
  <c r="J126" i="13"/>
  <c r="J100" i="13"/>
  <c r="BK134" i="16"/>
  <c r="J134" i="16" s="1"/>
  <c r="J98" i="16" s="1"/>
  <c r="BK129" i="17"/>
  <c r="J129" i="17" s="1"/>
  <c r="J98" i="17" s="1"/>
  <c r="BK140" i="12"/>
  <c r="J140" i="12"/>
  <c r="J100" i="12" s="1"/>
  <c r="BK129" i="3"/>
  <c r="J129" i="3"/>
  <c r="BK122" i="19"/>
  <c r="J122" i="19" s="1"/>
  <c r="J98" i="19" s="1"/>
  <c r="BK134" i="20"/>
  <c r="J134" i="20"/>
  <c r="J98" i="20" s="1"/>
  <c r="BK136" i="21"/>
  <c r="J136" i="21"/>
  <c r="J98" i="21"/>
  <c r="BK133" i="5"/>
  <c r="J133" i="5"/>
  <c r="J100" i="5"/>
  <c r="BK135" i="7"/>
  <c r="J135" i="7" s="1"/>
  <c r="J98" i="7" s="1"/>
  <c r="BK136" i="8"/>
  <c r="J136" i="8"/>
  <c r="J32" i="8" s="1"/>
  <c r="AG104" i="1" s="1"/>
  <c r="BK129" i="24"/>
  <c r="J129" i="24"/>
  <c r="BK134" i="22"/>
  <c r="J134" i="22"/>
  <c r="J98" i="22" s="1"/>
  <c r="BK122" i="27"/>
  <c r="J122" i="27"/>
  <c r="J98" i="27"/>
  <c r="BK133" i="29"/>
  <c r="J133" i="29"/>
  <c r="J98" i="29"/>
  <c r="BK130" i="31"/>
  <c r="J130" i="31" s="1"/>
  <c r="J98" i="31" s="1"/>
  <c r="BK134" i="14"/>
  <c r="J134" i="14"/>
  <c r="J98" i="14" s="1"/>
  <c r="BK134" i="15"/>
  <c r="J134" i="15"/>
  <c r="J98" i="15"/>
  <c r="BK134" i="18"/>
  <c r="J134" i="18" s="1"/>
  <c r="J98" i="18" s="1"/>
  <c r="BK134" i="23"/>
  <c r="J134" i="23" s="1"/>
  <c r="J98" i="23" s="1"/>
  <c r="BK134" i="25"/>
  <c r="J134" i="25"/>
  <c r="J98" i="25" s="1"/>
  <c r="BK130" i="28"/>
  <c r="J130" i="28"/>
  <c r="J98" i="28"/>
  <c r="BK129" i="30"/>
  <c r="J129" i="30"/>
  <c r="J98" i="30"/>
  <c r="BK122" i="32"/>
  <c r="J122" i="32" s="1"/>
  <c r="J98" i="32" s="1"/>
  <c r="BK122" i="33"/>
  <c r="J122" i="33"/>
  <c r="J98" i="33" s="1"/>
  <c r="BK122" i="34"/>
  <c r="J122" i="34"/>
  <c r="J98" i="34"/>
  <c r="BK122" i="35"/>
  <c r="J122" i="35"/>
  <c r="J98" i="35"/>
  <c r="BK118" i="36"/>
  <c r="J118" i="36" s="1"/>
  <c r="J96" i="36" s="1"/>
  <c r="AN107" i="1"/>
  <c r="J98" i="11"/>
  <c r="J41" i="11"/>
  <c r="AN102" i="1"/>
  <c r="J98" i="6"/>
  <c r="J41" i="6"/>
  <c r="AU98" i="1"/>
  <c r="J32" i="3"/>
  <c r="AG97" i="1"/>
  <c r="J32" i="24"/>
  <c r="AG121" i="1" s="1"/>
  <c r="BA98" i="1"/>
  <c r="AW98" i="1"/>
  <c r="AT98" i="1"/>
  <c r="BB95" i="1"/>
  <c r="AX95" i="1"/>
  <c r="BD95" i="1"/>
  <c r="BA108" i="1"/>
  <c r="AW108" i="1" s="1"/>
  <c r="AT108" i="1" s="1"/>
  <c r="BA123" i="1"/>
  <c r="AW123" i="1"/>
  <c r="AT123" i="1" s="1"/>
  <c r="BA126" i="1"/>
  <c r="AW126" i="1"/>
  <c r="AT126" i="1"/>
  <c r="BA131" i="1"/>
  <c r="AW131" i="1"/>
  <c r="AT131" i="1"/>
  <c r="AZ95" i="1"/>
  <c r="AV95" i="1"/>
  <c r="BC95" i="1"/>
  <c r="AY95" i="1"/>
  <c r="AZ101" i="1"/>
  <c r="AV101" i="1"/>
  <c r="J41" i="3" l="1"/>
  <c r="J41" i="8"/>
  <c r="J41" i="24"/>
  <c r="J98" i="24"/>
  <c r="J98" i="8"/>
  <c r="J98" i="3"/>
  <c r="AN104" i="1"/>
  <c r="AN121" i="1"/>
  <c r="AN97" i="1"/>
  <c r="AU101" i="1"/>
  <c r="J30" i="36"/>
  <c r="AG136" i="1"/>
  <c r="J32" i="15"/>
  <c r="AG112" i="1"/>
  <c r="J32" i="23"/>
  <c r="AG120" i="1"/>
  <c r="J32" i="27"/>
  <c r="J41" i="27"/>
  <c r="J32" i="30"/>
  <c r="AG129" i="1"/>
  <c r="J32" i="32"/>
  <c r="J41" i="32"/>
  <c r="J34" i="13"/>
  <c r="J43" i="13"/>
  <c r="J34" i="12"/>
  <c r="AG109" i="1"/>
  <c r="AN109" i="1"/>
  <c r="J32" i="19"/>
  <c r="J41" i="19" s="1"/>
  <c r="J32" i="29"/>
  <c r="AG128" i="1"/>
  <c r="J32" i="35"/>
  <c r="AG135" i="1" s="1"/>
  <c r="AN135" i="1" s="1"/>
  <c r="J32" i="25"/>
  <c r="AG122" i="1"/>
  <c r="J32" i="34"/>
  <c r="AG134" i="1"/>
  <c r="AN134" i="1"/>
  <c r="J32" i="18"/>
  <c r="AG115" i="1" s="1"/>
  <c r="J32" i="10"/>
  <c r="AG106" i="1"/>
  <c r="J32" i="2"/>
  <c r="AG96" i="1" s="1"/>
  <c r="J32" i="22"/>
  <c r="AG119" i="1"/>
  <c r="AN119" i="1"/>
  <c r="J34" i="5"/>
  <c r="AG100" i="1"/>
  <c r="AU126" i="1"/>
  <c r="BC94" i="1"/>
  <c r="AY94" i="1" s="1"/>
  <c r="AZ94" i="1"/>
  <c r="W29" i="1"/>
  <c r="BD94" i="1"/>
  <c r="W33" i="1" s="1"/>
  <c r="AU95" i="1"/>
  <c r="AU94" i="1"/>
  <c r="J32" i="20"/>
  <c r="AG117" i="1" s="1"/>
  <c r="J32" i="28"/>
  <c r="AG127" i="1"/>
  <c r="J32" i="31"/>
  <c r="AG130" i="1" s="1"/>
  <c r="J32" i="14"/>
  <c r="AG111" i="1"/>
  <c r="J32" i="21"/>
  <c r="AG118" i="1" s="1"/>
  <c r="J32" i="16"/>
  <c r="AG113" i="1"/>
  <c r="J32" i="33"/>
  <c r="J41" i="33" s="1"/>
  <c r="J32" i="26"/>
  <c r="AG124" i="1"/>
  <c r="AN124" i="1"/>
  <c r="J32" i="9"/>
  <c r="AG105" i="1"/>
  <c r="J32" i="7"/>
  <c r="AG103" i="1"/>
  <c r="J34" i="4"/>
  <c r="AG99" i="1"/>
  <c r="BA95" i="1"/>
  <c r="BB94" i="1"/>
  <c r="W31" i="1" s="1"/>
  <c r="J32" i="17"/>
  <c r="AG114" i="1"/>
  <c r="AN114" i="1"/>
  <c r="BA101" i="1"/>
  <c r="AW101" i="1"/>
  <c r="AT101" i="1"/>
  <c r="J43" i="12" l="1"/>
  <c r="J41" i="28"/>
  <c r="AG110" i="1"/>
  <c r="AN110" i="1"/>
  <c r="J41" i="10"/>
  <c r="AG125" i="1"/>
  <c r="AN125" i="1"/>
  <c r="AG132" i="1"/>
  <c r="AN132" i="1" s="1"/>
  <c r="J41" i="34"/>
  <c r="AG133" i="1"/>
  <c r="AN133" i="1"/>
  <c r="J43" i="5"/>
  <c r="J41" i="2"/>
  <c r="J41" i="7"/>
  <c r="J41" i="15"/>
  <c r="J41" i="30"/>
  <c r="J41" i="14"/>
  <c r="J41" i="16"/>
  <c r="AG116" i="1"/>
  <c r="AN116" i="1" s="1"/>
  <c r="J41" i="17"/>
  <c r="J41" i="21"/>
  <c r="J41" i="20"/>
  <c r="J41" i="23"/>
  <c r="J43" i="4"/>
  <c r="J41" i="18"/>
  <c r="J41" i="35"/>
  <c r="J41" i="9"/>
  <c r="J41" i="31"/>
  <c r="J39" i="36"/>
  <c r="J41" i="22"/>
  <c r="J41" i="29"/>
  <c r="J41" i="25"/>
  <c r="J41" i="26"/>
  <c r="AN99" i="1"/>
  <c r="AN100" i="1"/>
  <c r="AN103" i="1"/>
  <c r="AN105" i="1"/>
  <c r="AN111" i="1"/>
  <c r="AN112" i="1"/>
  <c r="AN117" i="1"/>
  <c r="AN120" i="1"/>
  <c r="AN122" i="1"/>
  <c r="AN129" i="1"/>
  <c r="AN96" i="1"/>
  <c r="AN106" i="1"/>
  <c r="AN113" i="1"/>
  <c r="AN115" i="1"/>
  <c r="AN127" i="1"/>
  <c r="AN128" i="1"/>
  <c r="AN118" i="1"/>
  <c r="AN130" i="1"/>
  <c r="AN136" i="1"/>
  <c r="AG126" i="1"/>
  <c r="AG98" i="1"/>
  <c r="AW95" i="1"/>
  <c r="AT95" i="1"/>
  <c r="W32" i="1"/>
  <c r="AV94" i="1"/>
  <c r="AK29" i="1" s="1"/>
  <c r="AX94" i="1"/>
  <c r="BA94" i="1"/>
  <c r="AW94" i="1"/>
  <c r="AK30" i="1" s="1"/>
  <c r="AN98" i="1" l="1"/>
  <c r="AN126" i="1"/>
  <c r="AG95" i="1"/>
  <c r="AN95" i="1"/>
  <c r="AG108" i="1"/>
  <c r="AG101" i="1"/>
  <c r="AG131" i="1"/>
  <c r="W30" i="1"/>
  <c r="AG123" i="1"/>
  <c r="AT94" i="1"/>
  <c r="AN108" i="1" l="1"/>
  <c r="AN123" i="1"/>
  <c r="AN131" i="1"/>
  <c r="AG94" i="1"/>
  <c r="AK26" i="1" s="1"/>
  <c r="AK35" i="1" s="1"/>
  <c r="AN101" i="1"/>
  <c r="AN94" i="1"/>
</calcChain>
</file>

<file path=xl/sharedStrings.xml><?xml version="1.0" encoding="utf-8"?>
<sst xmlns="http://schemas.openxmlformats.org/spreadsheetml/2006/main" count="56780" uniqueCount="4580">
  <si>
    <t>Export Komplet</t>
  </si>
  <si>
    <t/>
  </si>
  <si>
    <t>2.0</t>
  </si>
  <si>
    <t>ZAMOK</t>
  </si>
  <si>
    <t>False</t>
  </si>
  <si>
    <t>{0bb5d669-3f7a-4052-94cf-87e8515e1620}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</si>
  <si>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</si>
  <si>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</si>
  <si>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</si>
  <si>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</si>
  <si>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</si>
  <si>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</si>
  <si>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</si>
  <si>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11363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</si>
  <si>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</si>
  <si>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</si>
  <si>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Cyklotrasa Rimavská Sobota - Poltár</t>
  </si>
  <si>
    <t>JKSO:</t>
  </si>
  <si>
    <t>KS:</t>
  </si>
  <si>
    <t>Miesto:</t>
  </si>
  <si>
    <t>Rimavská Sobota, Poltár</t>
  </si>
  <si>
    <t>Dátum:</t>
  </si>
  <si>
    <t>Objednávateľ:</t>
  </si>
  <si>
    <t>IČO:</t>
  </si>
  <si>
    <t>37828100</t>
  </si>
  <si>
    <t>Banskobystrický samosprávny kraj, B. Bystrica</t>
  </si>
  <si>
    <t>IČ DPH:</t>
  </si>
  <si>
    <t>Zhotoviteľ:</t>
  </si>
  <si>
    <t>Vyplň údaj</t>
  </si>
  <si>
    <t>Projektant:</t>
  </si>
  <si>
    <t>47553111</t>
  </si>
  <si>
    <t>Cykloprojekt s.r.o., Bratislava, Laurinská 18</t>
  </si>
  <si>
    <t>SK202369321</t>
  </si>
  <si>
    <t>True</t>
  </si>
  <si>
    <t>Spracovateľ:</t>
  </si>
  <si>
    <t xml:space="preserve"> 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</si>
  <si>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</si>
  <si>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</si>
  <si>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</si>
  <si>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</si>
  <si>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</si>
  <si>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</si>
  <si>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</si>
  <si>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</si>
  <si>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</si>
  <si>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</si>
  <si>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</si>
  <si>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</si>
  <si>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</si>
  <si>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</si>
  <si>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</si>
  <si>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</si>
  <si>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</si>
  <si>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</si>
  <si>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</si>
  <si>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</si>
  <si>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</si>
  <si>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</si>
  <si>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</si>
  <si>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</si>
  <si>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</si>
  <si>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</si>
  <si>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</si>
  <si>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</si>
  <si>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</si>
  <si>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</si>
  <si>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</si>
  <si>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</si>
  <si>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</si>
  <si>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</si>
  <si>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</si>
  <si>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</si>
  <si>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</si>
  <si>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</si>
  <si>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</si>
  <si>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</si>
  <si>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</si>
  <si>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</si>
  <si>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</si>
  <si>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</si>
  <si>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</si>
  <si>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1136-1</t>
  </si>
  <si>
    <t>SO 01 Cyklotrasa</t>
  </si>
  <si>
    <t>STA</t>
  </si>
  <si>
    <t>1</t>
  </si>
  <si>
    <t>{74503939-c908-4740-add3-f3c886563858}</t>
  </si>
  <si>
    <t>/</t>
  </si>
  <si>
    <t>1136-1-1</t>
  </si>
  <si>
    <t>SO 01.1 - Cyklotrasa Rimavská Sobota - Kurinec</t>
  </si>
  <si>
    <t>Časť</t>
  </si>
  <si>
    <t>2</t>
  </si>
  <si>
    <t>{d284d8cf-2c49-49c7-be56-b1da3dd47a59}</t>
  </si>
  <si>
    <t>1136-1-2</t>
  </si>
  <si>
    <t>SO 01.2 - Cyklotrasa Kurinec- Ožďany</t>
  </si>
  <si>
    <t>{fb32492c-7de8-4b53-ba21-deabe1541eda}</t>
  </si>
  <si>
    <t>1136-1-3</t>
  </si>
  <si>
    <t>SO 01.3 - Cyklotrasa Ožďany - Hrnčiarska Ves</t>
  </si>
  <si>
    <t>{5f073d8b-9a23-4656-936e-a5fd6515a632}</t>
  </si>
  <si>
    <t>1136-1-3-1</t>
  </si>
  <si>
    <t xml:space="preserve">SO 01.3 - Cyklotrasa </t>
  </si>
  <si>
    <t>3</t>
  </si>
  <si>
    <t>{1e03a079-e21a-4d56-918a-d9ca46ad5e26}</t>
  </si>
  <si>
    <t>1136-1-3-2</t>
  </si>
  <si>
    <t>SO 01.3.1 - Rúrový priepust</t>
  </si>
  <si>
    <t>{2625edd2-d3e5-4637-b9e8-08509b7ab891}</t>
  </si>
  <si>
    <t>1136-2</t>
  </si>
  <si>
    <t>SO 02 Mosty a priepusty</t>
  </si>
  <si>
    <t>{b7f74a3c-2ffc-48e0-90d9-e34fd4e4eb57}</t>
  </si>
  <si>
    <t>1136-2-1</t>
  </si>
  <si>
    <t>SO 02.1 - Most cez rieku Rimava</t>
  </si>
  <si>
    <t>{2e2b8da6-4721-4f0a-994b-5424d1812dfd}</t>
  </si>
  <si>
    <t>1136-2-2</t>
  </si>
  <si>
    <t xml:space="preserve">SO 02.2 - Most </t>
  </si>
  <si>
    <t>{c3d957a2-1997-486e-9278-c6f2a63e41dc}</t>
  </si>
  <si>
    <t>1136-2-3</t>
  </si>
  <si>
    <t xml:space="preserve">SO 02.3 - Most </t>
  </si>
  <si>
    <t>{2bd2ce6a-9386-46fe-b900-d781eae03f33}</t>
  </si>
  <si>
    <t>1136-2-4</t>
  </si>
  <si>
    <t xml:space="preserve">SO 02.4 - Most cez Včelinský potok </t>
  </si>
  <si>
    <t>{50dcf4cd-5a34-4eb2-a007-ca4a1dbf8eab}</t>
  </si>
  <si>
    <t>1136-2-5</t>
  </si>
  <si>
    <t>SO 02.5 - Most (priepust)</t>
  </si>
  <si>
    <t>{3939e67b-4c2f-4b61-a03c-bf95697fc7c3}</t>
  </si>
  <si>
    <t>1136-2-6</t>
  </si>
  <si>
    <t>SO 02.6 - Rúrový priepust</t>
  </si>
  <si>
    <t>{d03ad2c9-e35a-4cef-8f73-c556f0837784}</t>
  </si>
  <si>
    <t>1136-2-7</t>
  </si>
  <si>
    <t xml:space="preserve">SO 02.7 - Ožďanský most </t>
  </si>
  <si>
    <t>{d9688a25-045e-43da-86ca-108c749ce20c}</t>
  </si>
  <si>
    <t>1136-2-7-1</t>
  </si>
  <si>
    <t>SO 02.7 Ožďanský most  - stavebná časť</t>
  </si>
  <si>
    <t>{ef842d66-a84a-4612-bf9d-f3471f69ea4d}</t>
  </si>
  <si>
    <t>1136-2-7-2</t>
  </si>
  <si>
    <t>SO 02.7 Ožďanský most  - elektroinštalácia</t>
  </si>
  <si>
    <t>{a113176c-83c1-47b8-8674-eaaa7fac24ca}</t>
  </si>
  <si>
    <t>1136-2-8</t>
  </si>
  <si>
    <t>SO 02.8 - Most ( priepust)</t>
  </si>
  <si>
    <t>{6d2c41e5-bddd-4bd4-9662-91674d670f62}</t>
  </si>
  <si>
    <t>1136-2-9</t>
  </si>
  <si>
    <t>SO 02.9 - Most cez Sušiansky potok</t>
  </si>
  <si>
    <t>{31bad238-b8e8-45f8-aa0a-f2d51bc0778a}</t>
  </si>
  <si>
    <t>1136-2-10</t>
  </si>
  <si>
    <t>SO 02.10 - Most ( priepust)</t>
  </si>
  <si>
    <t>{aadbec45-cf20-48d2-88d7-31b95dc4aefc}</t>
  </si>
  <si>
    <t>1136-2-11</t>
  </si>
  <si>
    <t>SO 02.11 - Rúrový  priepust</t>
  </si>
  <si>
    <t>{38a7b584-f0f3-4005-bce0-84fda59212c6}</t>
  </si>
  <si>
    <t>1136-2-12</t>
  </si>
  <si>
    <t>SO 02.12 - Most cez Zalužiansky potok</t>
  </si>
  <si>
    <t>{dfef0cc7-c9b1-4c01-a743-c8d44defa78d}</t>
  </si>
  <si>
    <t>1136-2-13</t>
  </si>
  <si>
    <t>SO 02.13 - Novostavba priepustu</t>
  </si>
  <si>
    <t>{f52d4807-b423-45b7-94bc-241f8be7d7b0}</t>
  </si>
  <si>
    <t>1136-2-14</t>
  </si>
  <si>
    <t>SO 02.14 - Most ( priepust )</t>
  </si>
  <si>
    <t>{efe860f3-2fa9-4014-9a28-0338e0fbcc5d}</t>
  </si>
  <si>
    <t>1136-2-15</t>
  </si>
  <si>
    <t>SO 02.15 - Most cez rieku Suchá</t>
  </si>
  <si>
    <t>{bec0fada-67d9-41b9-9b73-7851480c4643}</t>
  </si>
  <si>
    <t>1136-2-16</t>
  </si>
  <si>
    <t>SO 02.16 - Most</t>
  </si>
  <si>
    <t>{889799cc-a7ff-48c2-a368-16f4e1032859}</t>
  </si>
  <si>
    <t>1136-2-17</t>
  </si>
  <si>
    <t>SO 02.17 - Most</t>
  </si>
  <si>
    <t>{9df6ab77-4831-4b07-a976-633fd8b37e1e}</t>
  </si>
  <si>
    <t>1136-2-18</t>
  </si>
  <si>
    <t>SO 02.18 - Rúrový priepust</t>
  </si>
  <si>
    <t>{1720abfa-25e2-4310-8afc-46ede085ee62}</t>
  </si>
  <si>
    <t>1136-2-19</t>
  </si>
  <si>
    <t>SO 02.19 - Most ( priepust )</t>
  </si>
  <si>
    <t>{c2c87cd4-9ad3-4785-99eb-3edc4c6901b7}</t>
  </si>
  <si>
    <t>1136-3</t>
  </si>
  <si>
    <t>SO 03 Ožďanský tunel</t>
  </si>
  <si>
    <t>{02f7aabf-a019-4b6b-8675-e10bdc6b8d0e}</t>
  </si>
  <si>
    <t>1136-3-1</t>
  </si>
  <si>
    <t>SO 03 Oždianský tunel - stavebná časť</t>
  </si>
  <si>
    <t>{9a3273ad-a729-4d78-86af-a2e099ed8f3a}</t>
  </si>
  <si>
    <t>1136-3-2</t>
  </si>
  <si>
    <t>SO 03 Oždianský tunel - elektroinštalácia</t>
  </si>
  <si>
    <t>{d407d3d9-6fc9-46fc-b968-37074bab54a5}</t>
  </si>
  <si>
    <t>1136-4</t>
  </si>
  <si>
    <t>SO 04 Architektúra</t>
  </si>
  <si>
    <t>{26e01e52-fc49-457b-926e-06b5f4b7e8a5}</t>
  </si>
  <si>
    <t>1136-4-1</t>
  </si>
  <si>
    <t>SO 04.1 - Odpočívadlo pre cyklistov Dúžava</t>
  </si>
  <si>
    <t>{bd395eaa-baf3-49a0-9329-8b76e6b1718f}</t>
  </si>
  <si>
    <t>1136-4-2</t>
  </si>
  <si>
    <t>SO 04.2 - Odpočívadlo pre cyklistov Ožďany</t>
  </si>
  <si>
    <t>{03499cea-81b7-47c8-a0fc-a74af7c1dcc1}</t>
  </si>
  <si>
    <t>1136-4-3</t>
  </si>
  <si>
    <t>SO 04.3 - Odpočívadlo pre cyklistov Sušany</t>
  </si>
  <si>
    <t>{0763444b-8276-4ff7-9762-eb2e24639924}</t>
  </si>
  <si>
    <t>1136-4-4</t>
  </si>
  <si>
    <t>SO 04.4 - Odpočívadlo pre cyklistov Hrnčiarska Ves</t>
  </si>
  <si>
    <t>{71926f88-69dd-4fa3-af9e-8987b9ae9965}</t>
  </si>
  <si>
    <t>1136-5</t>
  </si>
  <si>
    <t>SO 05 Elektroinštalácie a VO</t>
  </si>
  <si>
    <t>{af746258-a10e-452a-b3b4-bb527f0f2fa7}</t>
  </si>
  <si>
    <t>1136-5-1</t>
  </si>
  <si>
    <t>SO 05.1 Osvetlenie priechodu pre cyklistov</t>
  </si>
  <si>
    <t>{777830fd-76fd-49e9-9da7-b4df39c37809}</t>
  </si>
  <si>
    <t>1136-5-2</t>
  </si>
  <si>
    <t>SO 05.2 Osvetlenie priechodu pre cyklistov</t>
  </si>
  <si>
    <t>{ee291d1d-cc9b-4e44-bc41-4bffb37ed501}</t>
  </si>
  <si>
    <t>1136-5-3</t>
  </si>
  <si>
    <t>SO 05.3 Osvetlenie priechodu pre cyklistov</t>
  </si>
  <si>
    <t>{20672d04-a0a7-495a-b1d1-c5f8368b26d6}</t>
  </si>
  <si>
    <t>1136-5-4</t>
  </si>
  <si>
    <t>SO 05.4 Osvetlenie priechodu pre cyklistov</t>
  </si>
  <si>
    <t>{00b17648-ae92-4766-a35a-210ad22a9aa5}</t>
  </si>
  <si>
    <t>1136-6</t>
  </si>
  <si>
    <t>Ostatné náklady</t>
  </si>
  <si>
    <t>{4cc3b61a-4f2d-4834-bd74-b59bac8bff76}</t>
  </si>
  <si>
    <t>KRYCÍ LIST ROZPOČTU</t>
  </si>
  <si>
    <t>Objekt:</t>
  </si>
  <si>
    <t>1136-1 - SO 01 Cyklotrasa</t>
  </si>
  <si>
    <t>Časť:</t>
  </si>
  <si>
    <t>1136-1-1 - SO 01.1 - Cyklotrasa Rimavská Sobota - Kurinec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</si>
  <si>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</si>
  <si>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</si>
  <si>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</si>
  <si>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</si>
  <si>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</si>
  <si>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</si>
  <si>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1 - Zemné práce</t>
  </si>
  <si>
    <t xml:space="preserve">    5 - Komunikácie</t>
  </si>
  <si>
    <t xml:space="preserve">    9 - Ostatné konštrukcie a práce-búranie</t>
  </si>
  <si>
    <t xml:space="preserve">    99 - Presun hmôt HSV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</si>
  <si>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</si>
  <si>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</si>
  <si>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</si>
  <si>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</si>
  <si>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</si>
  <si>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</si>
  <si>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</si>
  <si>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</si>
  <si>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</si>
  <si>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</si>
  <si>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</si>
  <si>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</si>
  <si>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</si>
  <si>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</si>
  <si>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</si>
  <si>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Zemné práce</t>
  </si>
  <si>
    <t>K</t>
  </si>
  <si>
    <t>113152130</t>
  </si>
  <si>
    <t>Frézovanie asf. podkladu alebo krytu bez prek., plochy do 500 m2, pruh š. do 0,5 m, hr. 50 mm  0,127 t- lokálne vyspravenie plôch</t>
  </si>
  <si>
    <t>m2</t>
  </si>
  <si>
    <t>4</t>
  </si>
  <si>
    <t>-993014879</t>
  </si>
  <si>
    <t>5</t>
  </si>
  <si>
    <t>Komunikácie</t>
  </si>
  <si>
    <t>572754112</t>
  </si>
  <si>
    <t>Vyrovnanie povrchu doterajších krytov asfaltovým betónom AC hr. nad 40 do 60 mm- lokálne vyspravenie plôch so zarezaním</t>
  </si>
  <si>
    <t>1595880039</t>
  </si>
  <si>
    <t>9</t>
  </si>
  <si>
    <t>Ostatné konštrukcie a práce-búranie</t>
  </si>
  <si>
    <t>914001111</t>
  </si>
  <si>
    <t>Osadenie a montáž cestnej zvislej dopravnej značky na stĺpik, stĺp, konzolu alebo objekt</t>
  </si>
  <si>
    <t>ks</t>
  </si>
  <si>
    <t>1287544591</t>
  </si>
  <si>
    <t>M</t>
  </si>
  <si>
    <t>404410051700</t>
  </si>
  <si>
    <t>Zákazová značka B25- (Zákaz vjazdu vozidiel, ktorých okamžitá hmotnosť presahuje vyznačenú hranicu), rozmer 700 mm, fólia RA1, pozinkovaná</t>
  </si>
  <si>
    <t>8</t>
  </si>
  <si>
    <t>-2031733490</t>
  </si>
  <si>
    <t>914501121</t>
  </si>
  <si>
    <t>Montáž stĺpika zvislej dopravnej značky dĺžky do 3,5 m do betónového základu</t>
  </si>
  <si>
    <t>-147248360</t>
  </si>
  <si>
    <t>6</t>
  </si>
  <si>
    <t>404490008400</t>
  </si>
  <si>
    <t>Stĺpik Zn, d 60 mm/1 bm, pre dopravné značky</t>
  </si>
  <si>
    <t>-268274973</t>
  </si>
  <si>
    <t>7</t>
  </si>
  <si>
    <t>404440000200</t>
  </si>
  <si>
    <t>Úchyt na stĺpik, d 40x40 mm</t>
  </si>
  <si>
    <t>-1112677536</t>
  </si>
  <si>
    <t>404490008600</t>
  </si>
  <si>
    <t>Krytka stĺpika, d 60 mm, plastová</t>
  </si>
  <si>
    <t>1095191761</t>
  </si>
  <si>
    <t>915711212</t>
  </si>
  <si>
    <t>Vodorovné dopravné značenie striekané farbou deliacich čiar súvislých šírky 125 mm biela retroreflexná</t>
  </si>
  <si>
    <t>m</t>
  </si>
  <si>
    <t>-64033096</t>
  </si>
  <si>
    <t>10</t>
  </si>
  <si>
    <t>915711312</t>
  </si>
  <si>
    <t>Vodorovné dopravné značenie striekané farbou deliacich čiar prerušovaných šírky 125 mm biela retroreflexná</t>
  </si>
  <si>
    <t>-1304806194</t>
  </si>
  <si>
    <t>11</t>
  </si>
  <si>
    <t>915721212</t>
  </si>
  <si>
    <t>Vodorovné dopravné značenie striekané farbou  symboly a pod., biela retroreflexná s predznačením- cyklistický trojuholník</t>
  </si>
  <si>
    <t>1781987533</t>
  </si>
  <si>
    <t>12</t>
  </si>
  <si>
    <t>9157212121</t>
  </si>
  <si>
    <t>Vodorovné dopravné značenie striekané farbou , symboly a pod., biela retroreflexná s predznačením -  piktogram bicykla</t>
  </si>
  <si>
    <t>-693567099</t>
  </si>
  <si>
    <t>13</t>
  </si>
  <si>
    <t>9157212122</t>
  </si>
  <si>
    <t>Vodorovné dopravné značenie striekané farbou , symboly a pod., biela retroreflexná s predznačením - piktogram bicykla so šípkou</t>
  </si>
  <si>
    <t>-1607257830</t>
  </si>
  <si>
    <t>14</t>
  </si>
  <si>
    <t>915791111</t>
  </si>
  <si>
    <t>Predznačenie pre značenie striekané farbou z náterových hmôt deliace čiary, vodiace prúžky</t>
  </si>
  <si>
    <t>730901981</t>
  </si>
  <si>
    <t>VV</t>
  </si>
  <si>
    <t>165,80+1611,00</t>
  </si>
  <si>
    <t>15</t>
  </si>
  <si>
    <t>915791111000</t>
  </si>
  <si>
    <t xml:space="preserve">Projekt cykloturistického značenia s realizáciou značenia  </t>
  </si>
  <si>
    <t>km</t>
  </si>
  <si>
    <t>-1194718109</t>
  </si>
  <si>
    <t>16</t>
  </si>
  <si>
    <t>966006132</t>
  </si>
  <si>
    <t>Odstránenie dopravnej značky, pre staničenie a ohraničenie so stĺpikmi s bet. pätkami,  -0,08200t</t>
  </si>
  <si>
    <t>1442913505</t>
  </si>
  <si>
    <t>"zrušenie dopravnej značky" 2</t>
  </si>
  <si>
    <t>17</t>
  </si>
  <si>
    <t>966083412</t>
  </si>
  <si>
    <t>Odstránenie vodorovného dopravného značenia vodným lúčom plochy</t>
  </si>
  <si>
    <t>-130289453</t>
  </si>
  <si>
    <t>18</t>
  </si>
  <si>
    <t>979082213</t>
  </si>
  <si>
    <t>Vodorovná doprava sutiny so zložením a hrubým urovnaním na vzdialenosť do 1 km - čierna skládka</t>
  </si>
  <si>
    <t>t</t>
  </si>
  <si>
    <t>1588706626</t>
  </si>
  <si>
    <t>5,00*2,20</t>
  </si>
  <si>
    <t>19</t>
  </si>
  <si>
    <t>979082219</t>
  </si>
  <si>
    <t>Príplatok k cene za každý ďalší aj začatý 1 km nad 1 km pre vodorovnú dopravu sutiny - čierna skládka</t>
  </si>
  <si>
    <t>-1188979583</t>
  </si>
  <si>
    <t>11*20 'Prepočítané koeficientom množstva</t>
  </si>
  <si>
    <t>979084216</t>
  </si>
  <si>
    <t>Vodorovná doprava vybúraných hmôt po suchu bez naloženia, ale so zložením na vzdialenosť do 5 km</t>
  </si>
  <si>
    <t>933428090</t>
  </si>
  <si>
    <t>21</t>
  </si>
  <si>
    <t>979084219</t>
  </si>
  <si>
    <t>Príplatok k cene za každých ďalších aj začatých 5 km nad 5 km</t>
  </si>
  <si>
    <t>-1247976711</t>
  </si>
  <si>
    <t>10,959*2 'Prepočítané koeficientom množstva</t>
  </si>
  <si>
    <t>22</t>
  </si>
  <si>
    <t>979087212</t>
  </si>
  <si>
    <t>Nakladanie na dopravné prostriedky pre vodorovnú dopravu sutiny - odstránenie čiernych skládok</t>
  </si>
  <si>
    <t>1497735139</t>
  </si>
  <si>
    <t>5*2,2</t>
  </si>
  <si>
    <t>23</t>
  </si>
  <si>
    <t>979087213</t>
  </si>
  <si>
    <t>Nakladanie na dopravné prostriedky pre vodorovnú dopravu vybúraných hmôt</t>
  </si>
  <si>
    <t>1875563956</t>
  </si>
  <si>
    <t>24</t>
  </si>
  <si>
    <t>979089211</t>
  </si>
  <si>
    <t>Poplatok za skladovanie - miešaný odpad - čierna skládka</t>
  </si>
  <si>
    <t>982348660</t>
  </si>
  <si>
    <t>25</t>
  </si>
  <si>
    <t>979089212</t>
  </si>
  <si>
    <t>Poplatok za skladovanie - asfalty, ostatné</t>
  </si>
  <si>
    <t>1731296127</t>
  </si>
  <si>
    <t>99</t>
  </si>
  <si>
    <t>Presun hmôt HSV</t>
  </si>
  <si>
    <t>26</t>
  </si>
  <si>
    <t>998225111</t>
  </si>
  <si>
    <t>Presun hmôt pre pozemnú komunikáciu a letisko s krytom asfaltovým akejkoľvek dĺžky objektu</t>
  </si>
  <si>
    <t>-1618390796</t>
  </si>
  <si>
    <t>1136-1-2 - SO 01.2 - Cyklotrasa Kurinec- Ožďany</t>
  </si>
  <si>
    <t xml:space="preserve">    2 - Zakladanie</t>
  </si>
  <si>
    <t xml:space="preserve">    6 - Úpravy povrchov, podlahy, osadenie</t>
  </si>
  <si>
    <t>PSV - Práce a dodávky PSV</t>
  </si>
  <si>
    <t xml:space="preserve">    767 - Konštrukcie doplnkové kovové</t>
  </si>
  <si>
    <t>111101103</t>
  </si>
  <si>
    <t>Odstránenie travín a tŕstia s príp. premiestnením a uložením na hromady do 50 m, pri celk. ploche nad 10000m2</t>
  </si>
  <si>
    <t>734732641</t>
  </si>
  <si>
    <t>"čistenie koridoru cyklotrasy- 3 m šírka , 20% plochy"</t>
  </si>
  <si>
    <t xml:space="preserve">"SO 01.2  - úsek -  cesta na Kurinec - cesta III/2741" </t>
  </si>
  <si>
    <t>860,16</t>
  </si>
  <si>
    <t xml:space="preserve">"SO 01.2  - úsek -  cesta III/2741 - cesta Antalka / Babin most " </t>
  </si>
  <si>
    <t>2795,94</t>
  </si>
  <si>
    <t xml:space="preserve">"SO 01.2  - úsek -  cesta Antalka / Babin most  - tunel Ožďany  " </t>
  </si>
  <si>
    <t>2182,56</t>
  </si>
  <si>
    <t xml:space="preserve">"SO 01.2  - úsek - tunel Ožďany - most Ožďany " </t>
  </si>
  <si>
    <t>492,72</t>
  </si>
  <si>
    <t xml:space="preserve">"SO 01.2  - úsek - most Ožďany  - cesta Bálince/ Ožďany"  </t>
  </si>
  <si>
    <t>959,22</t>
  </si>
  <si>
    <t>Medzisúčet</t>
  </si>
  <si>
    <t>"čistenie  krídel koridoru cyklotrasy - 1+1 m šírka,  25% plochy"</t>
  </si>
  <si>
    <t>716,80</t>
  </si>
  <si>
    <t>2329,95</t>
  </si>
  <si>
    <t>1818,80</t>
  </si>
  <si>
    <t>410,60</t>
  </si>
  <si>
    <t>799,35</t>
  </si>
  <si>
    <t>Súčet</t>
  </si>
  <si>
    <t>111201103</t>
  </si>
  <si>
    <t>Odstránenie krovín a stromov s koreňom s priemerom kmeňa do 100 mm, nad 10000 m2</t>
  </si>
  <si>
    <t>2035144023</t>
  </si>
  <si>
    <t>"čistenie koridoru cyklotrasy- 3 m šírka , 30% plochy"</t>
  </si>
  <si>
    <t>1290,24</t>
  </si>
  <si>
    <t>4193,91</t>
  </si>
  <si>
    <t>3273,84</t>
  </si>
  <si>
    <t>739,08</t>
  </si>
  <si>
    <t>1438,83</t>
  </si>
  <si>
    <t>"čistenie  krídel koridoru cyklotrasy - 1+1 m šírka,  75% plochy"</t>
  </si>
  <si>
    <t>2150,40</t>
  </si>
  <si>
    <t>6989,85</t>
  </si>
  <si>
    <t>5456,40</t>
  </si>
  <si>
    <t>1231,80</t>
  </si>
  <si>
    <t>2398,05</t>
  </si>
  <si>
    <t>111251112</t>
  </si>
  <si>
    <t>Drvenie orezaných vetiev, s odvozom drevnej drviny do 20 km a so zložením priemeru vetiev do 150 mm</t>
  </si>
  <si>
    <t>m3</t>
  </si>
  <si>
    <t>-333181556</t>
  </si>
  <si>
    <t>3440,64*0,005</t>
  </si>
  <si>
    <t>11183,76*0,005</t>
  </si>
  <si>
    <t>8730,24*0,005</t>
  </si>
  <si>
    <t>1970,88*0,005</t>
  </si>
  <si>
    <t>3836,88*0,005</t>
  </si>
  <si>
    <t>113107113</t>
  </si>
  <si>
    <t>Odstránenie krytu v ploche do 200 m2 z kameniva ťaženého- zemitej cesty - hr.vrstvy 200 do 300 mm,  -0,50000t</t>
  </si>
  <si>
    <t>-630760656</t>
  </si>
  <si>
    <t>40,00</t>
  </si>
  <si>
    <t>35,00</t>
  </si>
  <si>
    <t>Frézovanie asf. podkladu alebo krytu bez prek., plochy do 500 m2, pruh š. do 0,5 m, hr. 50 mm  0,127 t</t>
  </si>
  <si>
    <t>267518255</t>
  </si>
  <si>
    <t>0,22</t>
  </si>
  <si>
    <t>0,11</t>
  </si>
  <si>
    <t>122202202.1</t>
  </si>
  <si>
    <t>Odkopávka a prekopávka nezapažená pre cesty, v hornine 3 nad 100 do 1000 m3 - pri križovaní s poľnými cestami</t>
  </si>
  <si>
    <t>-1588591779</t>
  </si>
  <si>
    <t>"výmena podložia pri križovaní s poľnými cestami"</t>
  </si>
  <si>
    <t>"odkop zeminy hr.0,26+0,15+0,20 m = 0,61 m"</t>
  </si>
  <si>
    <t>238,0*0,61</t>
  </si>
  <si>
    <t>102,00*0,61</t>
  </si>
  <si>
    <t>34,00*0,61</t>
  </si>
  <si>
    <t>122202209</t>
  </si>
  <si>
    <t>Odkopávky a prekopávky nezapažené pre cesty. Príplatok za lepivosť horniny 3</t>
  </si>
  <si>
    <t>402761494</t>
  </si>
  <si>
    <t>122202202</t>
  </si>
  <si>
    <t>Odkopávka a prekopávka nezapažená pre cesty, v hornine 3 nad 100 do 1000 m3- sanácia podložia</t>
  </si>
  <si>
    <t>-638278356</t>
  </si>
  <si>
    <t>"sanácia podložia na 5% dĺžky trasy"</t>
  </si>
  <si>
    <t>"odkop zeminy hr. 0,20 m , š.4,50 m"</t>
  </si>
  <si>
    <t>617,3905*4,50*0,20</t>
  </si>
  <si>
    <t>-484617737</t>
  </si>
  <si>
    <t>162501112</t>
  </si>
  <si>
    <t>Vodorovné premiestnenie výkopku po nespevnenej ceste z horniny tr.1-4, do 100 m3 na vzdialenosť do 3000 m</t>
  </si>
  <si>
    <t>-1903577144</t>
  </si>
  <si>
    <t>228,14+555,651</t>
  </si>
  <si>
    <t>162501113</t>
  </si>
  <si>
    <t>Vodorovné premiestnenie výkopku po nespevnenej ceste z horniny tr.1-4, do 100 m3, príplatok k cene za každých ďalšich a začatých 1000 m</t>
  </si>
  <si>
    <t>1843497405</t>
  </si>
  <si>
    <t>786,791*4 'Prepočítané koeficientom množstva</t>
  </si>
  <si>
    <t>167102102</t>
  </si>
  <si>
    <t>Nakladanie neuľahnutého výkopku z hornín tr.1-4 nad 1000 do 10000 m3</t>
  </si>
  <si>
    <t>641665213</t>
  </si>
  <si>
    <t>171201203</t>
  </si>
  <si>
    <t>Uloženie sypaniny na skládky nad 1000 do 10000 m3</t>
  </si>
  <si>
    <t>1544369353</t>
  </si>
  <si>
    <t>Zakladanie</t>
  </si>
  <si>
    <t>216904411</t>
  </si>
  <si>
    <t>Očistenie skalných, murív a betónových  stien vysokotlakovým vodným lúčom - odstránenie nečistôt, machu a nesúrodých častí</t>
  </si>
  <si>
    <t>1974143056</t>
  </si>
  <si>
    <t xml:space="preserve">"km 10,825 stena v.1,10 m , dl.20,30 m " </t>
  </si>
  <si>
    <t>22,33</t>
  </si>
  <si>
    <t xml:space="preserve">"km 11,00-km 11,475 stena pred vstupom do tunela" </t>
  </si>
  <si>
    <t>2966,00</t>
  </si>
  <si>
    <t xml:space="preserve">"km 22,625 km -11,75 km stena za výstupom z tunela" </t>
  </si>
  <si>
    <t>300,00</t>
  </si>
  <si>
    <t>"km 12,675 -km 12,90 , stena 2m, dl.230 m- dvoch strán"</t>
  </si>
  <si>
    <t>400,00</t>
  </si>
  <si>
    <t>289971211</t>
  </si>
  <si>
    <t>Zhotovenie vrstvy z geotextílie na upravenom povrchu sklon do 1 : 5 , šírky od 0 do 3 m- sanácia podložia</t>
  </si>
  <si>
    <t>-1580981402</t>
  </si>
  <si>
    <t>693110001100</t>
  </si>
  <si>
    <t xml:space="preserve">Geotextília netkaná ref. výrobok Polyfelt TS 50 </t>
  </si>
  <si>
    <t>-1621123691</t>
  </si>
  <si>
    <t>2778,257*1,02 'Prepočítané koeficientom množstva</t>
  </si>
  <si>
    <t>289971211.1</t>
  </si>
  <si>
    <t>Zhotovenie vrstvy z geotextílie na upravenom povrchu sklon do 1 : 5 , šírky od 0 do 3 m- križovanie+ K1</t>
  </si>
  <si>
    <t>793643708</t>
  </si>
  <si>
    <t>"križovanie s poľnými cestami"</t>
  </si>
  <si>
    <t>238,00</t>
  </si>
  <si>
    <t>102,00</t>
  </si>
  <si>
    <t>34,00</t>
  </si>
  <si>
    <t>"konštrukcia K1"</t>
  </si>
  <si>
    <t>5364,00</t>
  </si>
  <si>
    <t>17618,00</t>
  </si>
  <si>
    <t>13662,20</t>
  </si>
  <si>
    <t>3075,00</t>
  </si>
  <si>
    <t>6075,00</t>
  </si>
  <si>
    <t>693110001200</t>
  </si>
  <si>
    <t>Geotextília polypropylénová PP 300</t>
  </si>
  <si>
    <t>-2019229294</t>
  </si>
  <si>
    <t>46168,2*1,02 'Prepočítané koeficientom množstva</t>
  </si>
  <si>
    <t>289971441</t>
  </si>
  <si>
    <t>Geomreža pre stabilizáciu podkladu, ref. výrobok TENSAR TriAx TX160, šxl 4x75 m,  tuhá dvojosá z polypropylénu pevnosť v ťahu do 20 kN/m sklon do 1 : 5- sanácia podložia</t>
  </si>
  <si>
    <t>-223554942</t>
  </si>
  <si>
    <t xml:space="preserve">"výmena podložia  ŠD 0-63 mm , hr.0,20 m, š.4,50 m" </t>
  </si>
  <si>
    <t>617,3905*4,50</t>
  </si>
  <si>
    <t>525080011</t>
  </si>
  <si>
    <t>Priečne podvaly drevené odstránenie,  -0,150t</t>
  </si>
  <si>
    <t>-1559200075</t>
  </si>
  <si>
    <t>3250,00</t>
  </si>
  <si>
    <t>3333,33</t>
  </si>
  <si>
    <t>750,00</t>
  </si>
  <si>
    <t>833,33</t>
  </si>
  <si>
    <t>564851111</t>
  </si>
  <si>
    <t>Podklad zo štrkodrviny 0-63 mm s rozprestretím a zhutnením, po zhutnení hr. 150 mm- výmena podložia pri križovaní s poľnými cestami</t>
  </si>
  <si>
    <t>-649895426</t>
  </si>
  <si>
    <t>564851111.2</t>
  </si>
  <si>
    <t>Podklad zo štrkodrviny s rozprestretím a zhutnením, po zhutnení hr. 150 mm- K1</t>
  </si>
  <si>
    <t>-728882240</t>
  </si>
  <si>
    <t>"SO 01.2  - úsek - tunel Ožďany - most Ožďany "</t>
  </si>
  <si>
    <t>564861111.1</t>
  </si>
  <si>
    <t>Podklad zo štrkodrviny 0-63 mm s rozprestretím a zhutnením, po zhutnení hr. 200 mm - výmena podložia pri križovaní s poľnými cestami</t>
  </si>
  <si>
    <t>1339825112</t>
  </si>
  <si>
    <t>564851111.1</t>
  </si>
  <si>
    <t>Podklad zo štrkodrviny s rozprestretím a zhutnením, po zhutnení hr. 150 mm - križovanie s poľnými cestami</t>
  </si>
  <si>
    <t>-933267967</t>
  </si>
  <si>
    <t>564861111</t>
  </si>
  <si>
    <t>Podklad zo štrkodrviny 0-63 mm s rozprestretím a zhutnením, po zhutnení hr. 200 mm - sanácia  podložia</t>
  </si>
  <si>
    <t>397687376</t>
  </si>
  <si>
    <t>566902224</t>
  </si>
  <si>
    <t>Vyspravenie , rozhrnutie kolajového lôžka  zo štrkodrviny po bokoch pôvodnej železničnej trate so zhutnením,  hr. 260 mm</t>
  </si>
  <si>
    <t>475776577</t>
  </si>
  <si>
    <t>1433,60*4,50</t>
  </si>
  <si>
    <t>4659,00*4,50</t>
  </si>
  <si>
    <t>3637,60*4,50</t>
  </si>
  <si>
    <t>821,20*4,50</t>
  </si>
  <si>
    <t>1598,70*4,50</t>
  </si>
  <si>
    <t>27</t>
  </si>
  <si>
    <t>569841111</t>
  </si>
  <si>
    <t>Spevnenie krajníc alebo komun. pre peších s rozpr. a zhutnením, štrkodrvinou hr. 120 mm</t>
  </si>
  <si>
    <t>-902328581</t>
  </si>
  <si>
    <t>1433,60*0,29</t>
  </si>
  <si>
    <t>4659,90*0,29</t>
  </si>
  <si>
    <t>3637,60*0,29</t>
  </si>
  <si>
    <t>821,20*0,29</t>
  </si>
  <si>
    <t>1598,70*0,29</t>
  </si>
  <si>
    <t>28</t>
  </si>
  <si>
    <t>573111111</t>
  </si>
  <si>
    <t>Postrek asfaltový infiltračný s posypom kamenivom z asfaltu cestného v množstve 0,60 kg/m2 - križovanie + K1</t>
  </si>
  <si>
    <t>962584054</t>
  </si>
  <si>
    <t>"SO 01.2  - úsek -  cesta III/2741 - cesta Antalka / Babin most " 196,00</t>
  </si>
  <si>
    <t>"SO 01.2  - úsek -  cesta Antalka / Babin most  - tunel Ožďany  " 84,00</t>
  </si>
  <si>
    <t>"SO 01.2  - úsek - most Ožďany  - cesta Bálince/ Ožďany"  28,00</t>
  </si>
  <si>
    <t>"SO 01.2  - úsek -  cesta na Kurinec - cesta III/2741" 4589,00</t>
  </si>
  <si>
    <t>"SO 01.2  - úsek -  cesta III/2741 - cesta Antalka / Babin most " 15074,00</t>
  </si>
  <si>
    <t>"SO 01.2  - úsek -  cesta Antalka / Babin most  - tunel Ožďany  " 11682,20</t>
  </si>
  <si>
    <t>"SO 01.2  - úsek - tunel Ožďany - most Ožďany " 2627,00</t>
  </si>
  <si>
    <t>"SO 01.2  - úsek - most Ožďany  - cesta Bálince/ Ožďany"  5199,00</t>
  </si>
  <si>
    <t>29</t>
  </si>
  <si>
    <t>573211111</t>
  </si>
  <si>
    <t>Postrek asfaltový spojovací bez posypu kamenivom z asfaltu cestného v množstve od 0,50 do 0,70 kg/m2</t>
  </si>
  <si>
    <t>289475358</t>
  </si>
  <si>
    <t>"SO 01.2  - úsek -  cesta na Kurinec - cesta III/2741" 0,22</t>
  </si>
  <si>
    <t>"SO 01.2  - úsek -  cesta III/2741 - cesta Antalka / Babin most " 0,11</t>
  </si>
  <si>
    <t>30</t>
  </si>
  <si>
    <t>573211111.1</t>
  </si>
  <si>
    <t>Postrek asfaltový spojovací bez posypu kamenivom z asfaltu cestného v množstve od 0,30 kg/m2- K1+ križovanie</t>
  </si>
  <si>
    <t>1473202507</t>
  </si>
  <si>
    <t>"SO 01.2  - úsek -  cesta III/2741 - cesta Antalka / Babin most " 182,00</t>
  </si>
  <si>
    <t>"SO 01.2  - úsek -  cesta Antalka / Babin most  - tunel Ožďany  " 78,00</t>
  </si>
  <si>
    <t>"SO 01.2  - úsek - most Ožďany  - cesta Bálince/ Ožďany"  26,00</t>
  </si>
  <si>
    <t>"SO 01.2  - úsek -  cesta na Kurinec - cesta III/2741" 4385,00</t>
  </si>
  <si>
    <t>"SO 01.2  - úsek -  cesta III/2741 - cesta Antalka / Babin most " 14406,00</t>
  </si>
  <si>
    <t>"SO 01.2  - úsek -  cesta Antalka / Babin most  - tunel Ožďany  " 11161,20</t>
  </si>
  <si>
    <t>"SO 01.2  - úsek - tunel Ožďany - most Ožďany " 2510,00</t>
  </si>
  <si>
    <t>"SO 01.2  - úsek - most Ožďany  - cesta Bálince/ Ožďany"  4970,00</t>
  </si>
  <si>
    <t>31</t>
  </si>
  <si>
    <t>577134231</t>
  </si>
  <si>
    <t>Asfaltový betón vrstva obrusná AC 11 O v pruhu š. do 3 m z nemodifik. asfaltu tr. II, po zhutnení hr. 40 mm- K1+ križovanie</t>
  </si>
  <si>
    <t>632066291</t>
  </si>
  <si>
    <t>32</t>
  </si>
  <si>
    <t>577144271</t>
  </si>
  <si>
    <t>Asfaltový betón vrstva obrusná AC 11 O v pruhu š. do 3 m z modifik. asfaltu tr. II, po zhutnení hr. 50 mm - doasfaltovanie</t>
  </si>
  <si>
    <t>1965872394</t>
  </si>
  <si>
    <t>33</t>
  </si>
  <si>
    <t>577164331</t>
  </si>
  <si>
    <t>Asfaltový betón vrstva obrusná alebo ložná AC 16 v pruhu š. do 3 m z nemodifik. asfaltu tr. II, po zhutnení hr. 70 mm-K1+križovanie</t>
  </si>
  <si>
    <t>1141751287</t>
  </si>
  <si>
    <t>Úpravy povrchov, podlahy, osadenie</t>
  </si>
  <si>
    <t>34</t>
  </si>
  <si>
    <t>627471151</t>
  </si>
  <si>
    <t>Reprofilácia stien sanačnou maltou, 1 vrstva hr.10 mm</t>
  </si>
  <si>
    <t>-1335167726</t>
  </si>
  <si>
    <t>3688,33</t>
  </si>
  <si>
    <t>35</t>
  </si>
  <si>
    <t>-1207001045</t>
  </si>
  <si>
    <t>"SO 01.2  - úsek -  cesta na Kurinec - cesta III/2741" 16,00</t>
  </si>
  <si>
    <t>"SO 01.2  - úsek -  cesta III/2741 - cesta Antalka / Babin most " 2,00</t>
  </si>
  <si>
    <t>"SO 01.2  - úsek -  cesta Antalka / Babin most  - tunel Ožďany  " 3,00</t>
  </si>
  <si>
    <t>"SO 01.2  - úsek - tunel Ožďany - most Ožďany " 0,00</t>
  </si>
  <si>
    <t>"SO 01.2  - úsek - most Ožďany  - cesta Bálince/ Ožďany"  1,00</t>
  </si>
  <si>
    <t>36</t>
  </si>
  <si>
    <t>404410113700</t>
  </si>
  <si>
    <t>Informatívna prevádzková značka IP7 (Priechod pre cyklistov), rozmer 600x600 mm, fólia RA1, pozinkovaná</t>
  </si>
  <si>
    <t>29371600</t>
  </si>
  <si>
    <t>"SO 01.2  - úsek -  cesta na Kurinec - cesta III/2741" 4,00</t>
  </si>
  <si>
    <t>37</t>
  </si>
  <si>
    <t>404410087900</t>
  </si>
  <si>
    <t>Príkazová značka C8 (Cestička pre cyklistov), rozmer 420 mm, fólia RA1, pozinkovaná-ozn.221</t>
  </si>
  <si>
    <t>1841406509</t>
  </si>
  <si>
    <t>"SO 01.2  - úsek -  cesta na Kurinec - cesta III/2741" 2</t>
  </si>
  <si>
    <t>38</t>
  </si>
  <si>
    <t>404410010500</t>
  </si>
  <si>
    <t>Výstražná značka A16 (Cyklisti), rozmer 900 mm, fólia RA1, pozinkovaná-ozn. 143</t>
  </si>
  <si>
    <t>53139655</t>
  </si>
  <si>
    <t>39</t>
  </si>
  <si>
    <t>404410010500.1</t>
  </si>
  <si>
    <t>Dodatková značka E16d (Cyklisti), rozmer 600x600 mm, fólia RA1, pozinkovaná-ozn. 513</t>
  </si>
  <si>
    <t>-1882632273</t>
  </si>
  <si>
    <t>40</t>
  </si>
  <si>
    <t>404410054400</t>
  </si>
  <si>
    <t>Zákazová značka B31a (Najvyššia dovolená rýchlosť), rozmer 600 mm, fólia RA1, pozinkovaná-ozn.253</t>
  </si>
  <si>
    <t>-909967993</t>
  </si>
  <si>
    <t>"SO 01.2  - úsek -  cesta na Kurinec - cesta III/2741" 4</t>
  </si>
  <si>
    <t>41</t>
  </si>
  <si>
    <t>404410054700</t>
  </si>
  <si>
    <t>Zákazová značka B31b (Koniec najvyššej dovolenej rýchlosti), rozmer 600 mm, fólia RA1, pozinkovaná-ozn.263</t>
  </si>
  <si>
    <t>1851126390</t>
  </si>
  <si>
    <t>42</t>
  </si>
  <si>
    <t>-1400288981</t>
  </si>
  <si>
    <t>43</t>
  </si>
  <si>
    <t>-1806370906</t>
  </si>
  <si>
    <t>44</t>
  </si>
  <si>
    <t>1431573952</t>
  </si>
  <si>
    <t>45</t>
  </si>
  <si>
    <t>856043131</t>
  </si>
  <si>
    <t>46</t>
  </si>
  <si>
    <t>91455555</t>
  </si>
  <si>
    <t>Sčítač cyklistov</t>
  </si>
  <si>
    <t>1806682175</t>
  </si>
  <si>
    <t>"SO 01.2  - úsek -  cesta na Kurinec - cesta III/2741" 1,00</t>
  </si>
  <si>
    <t>"SO 01.2  - úsek - tunel Ožďany - most Ožďany " 1,00</t>
  </si>
  <si>
    <t>47</t>
  </si>
  <si>
    <t>1831121254</t>
  </si>
  <si>
    <t>"SO 01.2  - úsek -  cesta na Kurinec - cesta III/2741" 60,00</t>
  </si>
  <si>
    <t>"SO 01.2  - úsek -  cesta III/2741 - cesta Antalka / Babin most " 60,00</t>
  </si>
  <si>
    <t>"SO 01.2  - úsek -  cesta Antalka / Babin most  - tunel Ožďany  " 280,00</t>
  </si>
  <si>
    <t>"SO 01.2  - úsek - tunel Ožďany - most Ožďany " 30,00</t>
  </si>
  <si>
    <t>"SO 01.2  - úsek - most Ožďany  - cesta Bálince/ Ožďany"  30,00</t>
  </si>
  <si>
    <t>48</t>
  </si>
  <si>
    <t>-1268156026</t>
  </si>
  <si>
    <t>"SO 01.2  - úsek -  cesta na Kurinec - cesta III/2741" 1362,00</t>
  </si>
  <si>
    <t>"SO 01.2  - úsek -  cesta III/2741 - cesta Antalka / Babin most " 4595,00</t>
  </si>
  <si>
    <t>"SO 01.2  - úsek -  cesta Antalka / Babin most  - tunel Ožďany  " 3514,00</t>
  </si>
  <si>
    <t>"SO 01.2  - úsek - tunel Ožďany - most Ožďany " 830,50</t>
  </si>
  <si>
    <t>"SO 01.2  - úsek - most Ožďany  - cesta Bálince/ Ožďany"  1565,50</t>
  </si>
  <si>
    <t>49</t>
  </si>
  <si>
    <t>-150542220</t>
  </si>
  <si>
    <t>"SO 01.2  - úsek -  cesta na Kurinec - cesta III/2741"2,00</t>
  </si>
  <si>
    <t>50</t>
  </si>
  <si>
    <t>915721212.2</t>
  </si>
  <si>
    <t>Vodorovné dopravné značenie striekané farbou miesto na prechádzanie, šípky, symboly a pod., biela retroreflexná</t>
  </si>
  <si>
    <t>-1839370226</t>
  </si>
  <si>
    <t>"SO 01.2  - úsek -  cesta III/2741 - cesta Antalka / Babin most " 0,65</t>
  </si>
  <si>
    <t>"SO 01.2  - úsek -  cesta Antalka / Babin most  - tunel Ožďany  " 0,40</t>
  </si>
  <si>
    <t>"SO 01.2  - úsek - most Ožďany  - cesta Bálince/ Ožďany"  0,40</t>
  </si>
  <si>
    <t>51</t>
  </si>
  <si>
    <t>915721212.3</t>
  </si>
  <si>
    <t>Vodorovné dopravné značenie striekané farbou prechodov pre cyklistov, šípky, symboly a pod., biela retroreflexná</t>
  </si>
  <si>
    <t>-409097695</t>
  </si>
  <si>
    <t>"SO 01.2  - úsek -  cesta na Kurinec - cesta III/2741" 3,50</t>
  </si>
  <si>
    <t>52</t>
  </si>
  <si>
    <t>393390413</t>
  </si>
  <si>
    <t>"SO 01.2  - úsek -  cesta na Kurinec - cesta III/2741" 28,00</t>
  </si>
  <si>
    <t>"SO 01.2  - úsek -  cesta III/2741 - cesta Antalka / Babin most " 92,00</t>
  </si>
  <si>
    <t>"SO 01.2  - úsek -  cesta Antalka / Babin most  - tunel Ožďany  " 76,00</t>
  </si>
  <si>
    <t>"SO 01.2  - úsek - tunel Ožďany - most Ožďany " 16,00</t>
  </si>
  <si>
    <t>"SO 01.2  - úsek - most Ožďany  - cesta Bálince/ Ožďany"  32,00</t>
  </si>
  <si>
    <t>53</t>
  </si>
  <si>
    <t>1906291209</t>
  </si>
  <si>
    <t>"SO 01.2  - úsek -  cesta III/2741 - cesta Antalka / Babin most " 4,00</t>
  </si>
  <si>
    <t>"SO 01.2  - úsek -  cesta Antalka / Babin most  - tunel Ožďany  " 6,00</t>
  </si>
  <si>
    <t>"SO 01.2  - úsek - most Ožďany  - cesta Bálince/ Ožďany"  2,00</t>
  </si>
  <si>
    <t>54</t>
  </si>
  <si>
    <t>915721512</t>
  </si>
  <si>
    <t>Vodorovné dopravné značenie termoplastom prechodov pre chodcov, šípky, symboly a pod.,  retroreflexná zelená</t>
  </si>
  <si>
    <t>1532466788</t>
  </si>
  <si>
    <t>"SO 01.2  - úsek -  cesta na Kurinec - cesta III/2741" 82,50</t>
  </si>
  <si>
    <t>"SO 01.2  - úsek -  cesta III/2741 - cesta Antalka / Babin most " 56,50</t>
  </si>
  <si>
    <t>55</t>
  </si>
  <si>
    <t>992647617</t>
  </si>
  <si>
    <t>460,00+11867,00</t>
  </si>
  <si>
    <t>56</t>
  </si>
  <si>
    <t>-360085471</t>
  </si>
  <si>
    <t>"SO 01.2  - úsek -  cesta na Kurinec - cesta III/2741" 1,4336</t>
  </si>
  <si>
    <t>"SO 01.2  - úsek -  cesta III/2741 - cesta Antalka / Babin most " 4,6599</t>
  </si>
  <si>
    <t>"SO 01.2  - úsek -  cesta Antalka / Babin most  - tunel Ožďany  " 3,6376</t>
  </si>
  <si>
    <t>"SO 01.2  - úsek - tunel Ožďany - most Ožďany " 0,8212</t>
  </si>
  <si>
    <t>"SO 01.2  - úsek - most Ožďany  - cesta Bálince/ Ožďany" 1,5987</t>
  </si>
  <si>
    <t>57</t>
  </si>
  <si>
    <t>915791112</t>
  </si>
  <si>
    <t>Predznačenie pre vodorovné značenie striekané farbou alebo vykonávané z náterových hmôt</t>
  </si>
  <si>
    <t>528516799</t>
  </si>
  <si>
    <t>1,45+3,5</t>
  </si>
  <si>
    <t>58</t>
  </si>
  <si>
    <t>915930011</t>
  </si>
  <si>
    <t>Osadenie  zábrany cyklistickej</t>
  </si>
  <si>
    <t>1179019764</t>
  </si>
  <si>
    <t>"SO 01.2  - úsek -  cesta na Kurinec - cesta III/2741" 2,00</t>
  </si>
  <si>
    <t>"SO 01.2  - úsek -  cesta III/2741 - cesta Antalka / Babin most " 16,00</t>
  </si>
  <si>
    <t>"SO 01.2  - úsek -  cesta Antalka / Babin most  - tunel Ožďany  " 7,00</t>
  </si>
  <si>
    <t>"SO 01.2  - úsek - most Ožďany  - cesta Bálince/ Ožďany"  3,00</t>
  </si>
  <si>
    <t>59</t>
  </si>
  <si>
    <t>404490003500</t>
  </si>
  <si>
    <t>Cyklistická zábrana na zamedzenie vstupu motorových vozidiel</t>
  </si>
  <si>
    <t>-1551275391</t>
  </si>
  <si>
    <t>60</t>
  </si>
  <si>
    <t>919735111</t>
  </si>
  <si>
    <t>Rezanie existujúceho asfaltového krytu alebo podkladu hĺbky do 50 mm</t>
  </si>
  <si>
    <t>-437925744</t>
  </si>
  <si>
    <t>"SO 01.2  - úsek -  cesta na Kurinec - cesta III/2741" 17,60</t>
  </si>
  <si>
    <t>"SO 01.2  - úsek -  cesta III/2741 - cesta Antalka / Babin most " 9,00</t>
  </si>
  <si>
    <t>61</t>
  </si>
  <si>
    <t>938909422</t>
  </si>
  <si>
    <t>Čistenie priekop komunikácií strojne priekopovým rýpadlom o objeme nánosu nad 0,15 do 0,30 m3/m, -0,19460 t</t>
  </si>
  <si>
    <t>-1333727127</t>
  </si>
  <si>
    <t>"SO 01.2  - úsek -  cesta na Kurinec - cesta III/2741" 1180,00</t>
  </si>
  <si>
    <t>"SO 01.2  - úsek -  cesta III/2741 - cesta Antalka / Babin most " 5270,00</t>
  </si>
  <si>
    <t>"SO 01.2  - úsek -  cesta Antalka / Babin most  - tunel Ožďany  " 5640,00</t>
  </si>
  <si>
    <t>"SO 01.2  - úsek - tunel Ožďany - most Ožďany " 860,00</t>
  </si>
  <si>
    <t>"SO 01.2  - úsek - most Ožďany  - cesta Bálince/ Ožďany" 1430,00</t>
  </si>
  <si>
    <t>62</t>
  </si>
  <si>
    <t>938909511</t>
  </si>
  <si>
    <t>Čistenie rigolov komunikácií od nánosu strojne hrúbky od 150 mm do 200 mm , -0,08800 t</t>
  </si>
  <si>
    <t>1381919366</t>
  </si>
  <si>
    <t>"SO 01.2  - úsek -  cesta na Kurinec - cesta III/2741" 0,00</t>
  </si>
  <si>
    <t>"SO 01.2  - úsek -  cesta III/2741 - cesta Antalka / Babin most " 0,00</t>
  </si>
  <si>
    <t>"SO 01.2  - úsek -  cesta Antalka / Babin most  - tunel Ožďany  " 325,61</t>
  </si>
  <si>
    <t>"SO 01.2  - úsek - tunel Ožďany - most Ožďany " 8,40</t>
  </si>
  <si>
    <t>"SO 01.2  - úsek - most Ožďany  - cesta Bálince/ Ožďany" 105,00</t>
  </si>
  <si>
    <t>63</t>
  </si>
  <si>
    <t>938909723</t>
  </si>
  <si>
    <t>Čistenie priepustov ručne priemeru nad 1,0 do 1,5 m, hrúbka nánosu do 50%, -0,21416 t</t>
  </si>
  <si>
    <t>1221545770</t>
  </si>
  <si>
    <t>"SO 01.2  - úsek -  cesta III/2741 - cesta Antalka / Babin most " 20,00</t>
  </si>
  <si>
    <t>"SO 01.2  - úsek -  cesta Antalka / Babin most  - tunel Ožďany  " 30,00</t>
  </si>
  <si>
    <t>"SO 01.2  - úsek - tunel Ožďany - most Ožďany " 6,00</t>
  </si>
  <si>
    <t>"rezerva" 5*5,00</t>
  </si>
  <si>
    <t>64</t>
  </si>
  <si>
    <t>1767253471</t>
  </si>
  <si>
    <t>"SO 01.2  - úsek -  cesta na Kurinec - cesta III/2741" 2,00*1,5</t>
  </si>
  <si>
    <t>"SO 01.2  - úsek -  cesta III/2741 - cesta Antalka / Babin most " 105,00*1,5</t>
  </si>
  <si>
    <t>"SO 01.2  - úsek -  cesta Antalka / Babin most  - tunel Ožďany  " 86,00*1,5</t>
  </si>
  <si>
    <t>"SO 01.2  - úsek - tunel Ožďany - most Ožďany " 1,00*1,5</t>
  </si>
  <si>
    <t>"SO 01.2  - úsek - most Ožďany  - cesta Bálince/ Ožďany"  130,00*1,5</t>
  </si>
  <si>
    <t>65</t>
  </si>
  <si>
    <t>1494182319</t>
  </si>
  <si>
    <t>"SO 01.2  - úsek - most Ožďany  - cesta Bálince/ Ožďany"  130,00*1,50</t>
  </si>
  <si>
    <t>486*20 'Prepočítané koeficientom množstva</t>
  </si>
  <si>
    <t>66</t>
  </si>
  <si>
    <t>973493981</t>
  </si>
  <si>
    <t>67</t>
  </si>
  <si>
    <t>Poplatok za skladovanie - miešaný odpad - z čiernej skládky</t>
  </si>
  <si>
    <t>2123383402</t>
  </si>
  <si>
    <t>68</t>
  </si>
  <si>
    <t>979082213.1</t>
  </si>
  <si>
    <t xml:space="preserve">Vodorovná doprava sutiny so zložením a hrubým urovnaním na vzdialenosť do 1 km </t>
  </si>
  <si>
    <t>-383634213</t>
  </si>
  <si>
    <t>69</t>
  </si>
  <si>
    <t>979082219.1</t>
  </si>
  <si>
    <t xml:space="preserve">Príplatok k cene za každý ďalší aj začatý 1 km nad 1 km pre vodorovnú dopravu sutiny </t>
  </si>
  <si>
    <t>-518406368</t>
  </si>
  <si>
    <t>4116,869*15 'Prepočítané koeficientom množstva</t>
  </si>
  <si>
    <t>70</t>
  </si>
  <si>
    <t>979087212.1</t>
  </si>
  <si>
    <t xml:space="preserve">Nakladanie na dopravné prostriedky pre vodorovnú dopravu sutiny </t>
  </si>
  <si>
    <t>143591456</t>
  </si>
  <si>
    <t>71</t>
  </si>
  <si>
    <t>979089012</t>
  </si>
  <si>
    <t>Poplatok za skladovanie - štrk, beton, ostatné</t>
  </si>
  <si>
    <t>4854771</t>
  </si>
  <si>
    <t>72</t>
  </si>
  <si>
    <t>979089112</t>
  </si>
  <si>
    <t>Poplatok za skladovanie - drevo</t>
  </si>
  <si>
    <t>138306930</t>
  </si>
  <si>
    <t>73</t>
  </si>
  <si>
    <t>449355050</t>
  </si>
  <si>
    <t>PSV</t>
  </si>
  <si>
    <t>Práce a dodávky PSV</t>
  </si>
  <si>
    <t>767</t>
  </si>
  <si>
    <t>Konštrukcie doplnkové kovové</t>
  </si>
  <si>
    <t>74</t>
  </si>
  <si>
    <t>76711111</t>
  </si>
  <si>
    <t xml:space="preserve">Osadenie a dodávka oceľového zábradlia  v. 1400 mm s pozinkovanou úpravou+ zabaranenie </t>
  </si>
  <si>
    <t>-1907092741</t>
  </si>
  <si>
    <t>200,00</t>
  </si>
  <si>
    <t>100,00</t>
  </si>
  <si>
    <t>600,00</t>
  </si>
  <si>
    <t xml:space="preserve">"SO 01.2  - úsek - most Ožďany  - cesta Bálince/ Ožďany" </t>
  </si>
  <si>
    <t>1100,00</t>
  </si>
  <si>
    <t>75</t>
  </si>
  <si>
    <t>998767201</t>
  </si>
  <si>
    <t>Presun hmôt pre kovové stavebné doplnkové konštrukcie v objektoch výšky do 6 m</t>
  </si>
  <si>
    <t>%</t>
  </si>
  <si>
    <t>293223964</t>
  </si>
  <si>
    <t>1136-1-3 - SO 01.3 - Cyklotrasa Ožďany - Hrnčiarska Ves</t>
  </si>
  <si>
    <t>Úroveň 3:</t>
  </si>
  <si>
    <t xml:space="preserve">1136-1-3-1 - SO 01.3 - Cyklotrasa </t>
  </si>
  <si>
    <t>-470940825</t>
  </si>
  <si>
    <t xml:space="preserve">"SO 01.3 úsek - cesta Bálince/Ožďany- Sušany zastávka" </t>
  </si>
  <si>
    <t>1556,28</t>
  </si>
  <si>
    <t xml:space="preserve">"SO 01.3 úsek -  Sušany zastávka- cesta III/2740 " </t>
  </si>
  <si>
    <t>672,42</t>
  </si>
  <si>
    <t xml:space="preserve">"SO 01.3 úsek -  cesta III/2740 - cesta III/2713 " </t>
  </si>
  <si>
    <t>1839,90</t>
  </si>
  <si>
    <t>1296,90</t>
  </si>
  <si>
    <t>560,35</t>
  </si>
  <si>
    <t>1533,25</t>
  </si>
  <si>
    <t>-1802440729</t>
  </si>
  <si>
    <t>2334,42</t>
  </si>
  <si>
    <t>1008,63</t>
  </si>
  <si>
    <t>2759,85</t>
  </si>
  <si>
    <t>3890,70</t>
  </si>
  <si>
    <t>1681,05</t>
  </si>
  <si>
    <t>4599,75</t>
  </si>
  <si>
    <t>-943636358</t>
  </si>
  <si>
    <t>6225,12*0,005</t>
  </si>
  <si>
    <t>2689,68*0,005</t>
  </si>
  <si>
    <t>7359,60*0,005</t>
  </si>
  <si>
    <t>347998880</t>
  </si>
  <si>
    <t>-347368552</t>
  </si>
  <si>
    <t>0,15</t>
  </si>
  <si>
    <t>-339291786</t>
  </si>
  <si>
    <t xml:space="preserve">"sanácia podložia na 5% dĺžky trasy" </t>
  </si>
  <si>
    <t>"odkop zeminy hr.0,20 m , š.4,50 m"</t>
  </si>
  <si>
    <t>339,8825*4,50*0,20</t>
  </si>
  <si>
    <t>163825356</t>
  </si>
  <si>
    <t>237565229</t>
  </si>
  <si>
    <t>"odkop zeminy hr.0,26+0,15+0,20 m = 0,61m "</t>
  </si>
  <si>
    <t>68,00*0,61</t>
  </si>
  <si>
    <t>1724391626</t>
  </si>
  <si>
    <t>132301101</t>
  </si>
  <si>
    <t>Výkop ryhy do šírky 600 mm v horn.4 do 100 m3- priekopa</t>
  </si>
  <si>
    <t>-1004971677</t>
  </si>
  <si>
    <t>255,00*1,50*0,50/2</t>
  </si>
  <si>
    <t>132301109</t>
  </si>
  <si>
    <t>Príplatok za lepivosť pri hĺbení rýh šírky do 600 mm zapažených i nezapažených s urovnaním dna v hornine 4</t>
  </si>
  <si>
    <t>-1606781542</t>
  </si>
  <si>
    <t>-56928093</t>
  </si>
  <si>
    <t>305,894+82,96+95,625</t>
  </si>
  <si>
    <t>-815427033</t>
  </si>
  <si>
    <t>484,479*4 'Prepočítané koeficientom množstva</t>
  </si>
  <si>
    <t>-2110061320</t>
  </si>
  <si>
    <t>-863841053</t>
  </si>
  <si>
    <t>182101101</t>
  </si>
  <si>
    <t>Svahovanie trvalých svahov v zárezoch v hornine triedy 1-4- priekopa</t>
  </si>
  <si>
    <t>1037448156</t>
  </si>
  <si>
    <t>255,00*1,00*2</t>
  </si>
  <si>
    <t>1867868802</t>
  </si>
  <si>
    <t>"čistenie zárubných stien od porastu - km 15,38- km 15,45, v.2,10m, dl. 70 m"</t>
  </si>
  <si>
    <t>147,00</t>
  </si>
  <si>
    <t>1518687576</t>
  </si>
  <si>
    <t>"sanácia podložia na 5% dľžky trasy"</t>
  </si>
  <si>
    <t>339,8825*4,50</t>
  </si>
  <si>
    <t>1724460235</t>
  </si>
  <si>
    <t>1529,471*1,02 'Prepočítané koeficientom množstva</t>
  </si>
  <si>
    <t>1893068992</t>
  </si>
  <si>
    <t xml:space="preserve">"K1" </t>
  </si>
  <si>
    <t>9748,00</t>
  </si>
  <si>
    <t>4170,70</t>
  </si>
  <si>
    <t>11446,00</t>
  </si>
  <si>
    <t>68,00</t>
  </si>
  <si>
    <t>715963770</t>
  </si>
  <si>
    <t>25500,7*1,02 'Prepočítané koeficientom množstva</t>
  </si>
  <si>
    <t>-810094370</t>
  </si>
  <si>
    <t>350836193</t>
  </si>
  <si>
    <t>4250,00</t>
  </si>
  <si>
    <t>666,67</t>
  </si>
  <si>
    <t>3833,33</t>
  </si>
  <si>
    <t>-570873149</t>
  </si>
  <si>
    <t>-1356008067</t>
  </si>
  <si>
    <t>1910586721</t>
  </si>
  <si>
    <t>-2134341686</t>
  </si>
  <si>
    <t>-509695904</t>
  </si>
  <si>
    <t>-1170017307</t>
  </si>
  <si>
    <t>2953,80*4,50</t>
  </si>
  <si>
    <t>1120,70*4,50</t>
  </si>
  <si>
    <t>"SO 01.3 úsek -  cesta III/2740 - cesta III/2713 "</t>
  </si>
  <si>
    <t>3066,50*4,50</t>
  </si>
  <si>
    <t>-1260667770</t>
  </si>
  <si>
    <t>2593,80*0,29</t>
  </si>
  <si>
    <t>1120,70*0,29</t>
  </si>
  <si>
    <t>3066,50*0,29</t>
  </si>
  <si>
    <t>2007022707</t>
  </si>
  <si>
    <t>"K1"</t>
  </si>
  <si>
    <t>8336,00</t>
  </si>
  <si>
    <t>3558,70</t>
  </si>
  <si>
    <t>9774,00</t>
  </si>
  <si>
    <t>28,00</t>
  </si>
  <si>
    <t>56,00</t>
  </si>
  <si>
    <t>1989803313</t>
  </si>
  <si>
    <t>-1975533710</t>
  </si>
  <si>
    <t>7966,00</t>
  </si>
  <si>
    <t>3398,70</t>
  </si>
  <si>
    <t>9336,00</t>
  </si>
  <si>
    <t>26,000</t>
  </si>
  <si>
    <t>26,00</t>
  </si>
  <si>
    <t>52,00</t>
  </si>
  <si>
    <t>1546222130</t>
  </si>
  <si>
    <t>577144231</t>
  </si>
  <si>
    <t>Asfaltový betón vrstva obrusná AC 11 O v pruhu š. do 3 m z nemodifik. asfaltu tr. II, po zhutnení hr. 50 mm - doasfaltovanie</t>
  </si>
  <si>
    <t>-2007090735</t>
  </si>
  <si>
    <t>Asfaltový betón vrstva obrusná alebo ložná AC 16 v pruhu š. do 3 m z nemodifik. asfaltu tr. II, po zhutnení hr. 70 mm- K1+ križovanie</t>
  </si>
  <si>
    <t>1315757514</t>
  </si>
  <si>
    <t>484335477</t>
  </si>
  <si>
    <t>-1461020649</t>
  </si>
  <si>
    <t>2,00</t>
  </si>
  <si>
    <t>4,00</t>
  </si>
  <si>
    <t>8,00</t>
  </si>
  <si>
    <t>499572186</t>
  </si>
  <si>
    <t>-1122852216</t>
  </si>
  <si>
    <t>51664062</t>
  </si>
  <si>
    <t>470514886</t>
  </si>
  <si>
    <t>-1256062277</t>
  </si>
  <si>
    <t>6,00</t>
  </si>
  <si>
    <t>2051086014</t>
  </si>
  <si>
    <t>1669880256</t>
  </si>
  <si>
    <t>2139577272</t>
  </si>
  <si>
    <t>-782530527</t>
  </si>
  <si>
    <t>45,00</t>
  </si>
  <si>
    <t>30,00</t>
  </si>
  <si>
    <t>894585627</t>
  </si>
  <si>
    <t>2543,00</t>
  </si>
  <si>
    <t>1090,000</t>
  </si>
  <si>
    <t>3037,00</t>
  </si>
  <si>
    <t>1113602173</t>
  </si>
  <si>
    <t>Vodorovné dopravné značenie striekané farbou miesto na prechádzanie , šípky, symboly a pod., biela retroreflexná</t>
  </si>
  <si>
    <t>812673144</t>
  </si>
  <si>
    <t>0,75</t>
  </si>
  <si>
    <t>1299871431</t>
  </si>
  <si>
    <t>2,75</t>
  </si>
  <si>
    <t>3,50</t>
  </si>
  <si>
    <t>241859211</t>
  </si>
  <si>
    <t>50,00</t>
  </si>
  <si>
    <t>22,00</t>
  </si>
  <si>
    <t>60,00</t>
  </si>
  <si>
    <t>-1401454780</t>
  </si>
  <si>
    <t>-1108113222</t>
  </si>
  <si>
    <t>57,25</t>
  </si>
  <si>
    <t>95,00</t>
  </si>
  <si>
    <t>1521893938</t>
  </si>
  <si>
    <t>105,00+6670,00</t>
  </si>
  <si>
    <t>-1391379772</t>
  </si>
  <si>
    <t>2,5938</t>
  </si>
  <si>
    <t>1,1207</t>
  </si>
  <si>
    <t>3,0665</t>
  </si>
  <si>
    <t>1464395373</t>
  </si>
  <si>
    <t>6,25+0,75</t>
  </si>
  <si>
    <t>915930002</t>
  </si>
  <si>
    <t xml:space="preserve">Osadenie  stĺpika sklopného </t>
  </si>
  <si>
    <t>-1497002240</t>
  </si>
  <si>
    <t>1,00</t>
  </si>
  <si>
    <t>404490003200</t>
  </si>
  <si>
    <t>Stĺpik sklopný</t>
  </si>
  <si>
    <t>80975379</t>
  </si>
  <si>
    <t>-88227177</t>
  </si>
  <si>
    <t>3,00</t>
  </si>
  <si>
    <t>5,00</t>
  </si>
  <si>
    <t>65077231</t>
  </si>
  <si>
    <t>1758285108</t>
  </si>
  <si>
    <t>9,00</t>
  </si>
  <si>
    <t>12,00</t>
  </si>
  <si>
    <t>-1072039815</t>
  </si>
  <si>
    <t>2130,00</t>
  </si>
  <si>
    <t>1580,00</t>
  </si>
  <si>
    <t>2120,000</t>
  </si>
  <si>
    <t>1265154030</t>
  </si>
  <si>
    <t>150,50</t>
  </si>
  <si>
    <t>52,50</t>
  </si>
  <si>
    <t>-1495052276</t>
  </si>
  <si>
    <t>13,00</t>
  </si>
  <si>
    <t>"rezerva " 5*5,00</t>
  </si>
  <si>
    <t>-847575772</t>
  </si>
  <si>
    <t>2,00*1,8</t>
  </si>
  <si>
    <t>3,00*1,8</t>
  </si>
  <si>
    <t>30,00*1,8</t>
  </si>
  <si>
    <t>-1968224519</t>
  </si>
  <si>
    <t>63*20 'Prepočítané koeficientom množstva</t>
  </si>
  <si>
    <t>-1540112408</t>
  </si>
  <si>
    <t>-1507688872</t>
  </si>
  <si>
    <t>-1271427532</t>
  </si>
  <si>
    <t>2494,194*15 'Prepočítané koeficientom množstva</t>
  </si>
  <si>
    <t>1466139672</t>
  </si>
  <si>
    <t>623865035</t>
  </si>
  <si>
    <t>47087542</t>
  </si>
  <si>
    <t>935468483</t>
  </si>
  <si>
    <t>2115420054</t>
  </si>
  <si>
    <t>76</t>
  </si>
  <si>
    <t>761159497</t>
  </si>
  <si>
    <t>1370,00</t>
  </si>
  <si>
    <t>77</t>
  </si>
  <si>
    <t>76711112</t>
  </si>
  <si>
    <t>Montáž a dodávka poklopu pre šachtu</t>
  </si>
  <si>
    <t>-375515109</t>
  </si>
  <si>
    <t>78</t>
  </si>
  <si>
    <t>1986952718</t>
  </si>
  <si>
    <t>1136-1-3-2 - SO 01.3.1 - Rúrový priepust</t>
  </si>
  <si>
    <t xml:space="preserve">    783 - Nátery</t>
  </si>
  <si>
    <t>VRN - Vedľajšie rozpočtové náklady</t>
  </si>
  <si>
    <t>111201101</t>
  </si>
  <si>
    <t>Odstránenie krovín a stromov s koreňom s priemerom kmeňa do 100 mm, do 1000 m2</t>
  </si>
  <si>
    <t>-1240714657</t>
  </si>
  <si>
    <t>"odstránenie krovín v okolí priepusta " 10,00</t>
  </si>
  <si>
    <t>121101111</t>
  </si>
  <si>
    <t>Odstránenie ornice s vodor. premiestn. na hromady, so zložením na vzdialenosť do 100 m a do 100m3</t>
  </si>
  <si>
    <t>-2009958897</t>
  </si>
  <si>
    <t>"odstránenie ornice v mieste úpravy rigola"(4,00*2,00*5,00)*0,20</t>
  </si>
  <si>
    <t>122302501</t>
  </si>
  <si>
    <t>Odkopávky a prekopávky nezapaž. pre spodnú stavbu  v hornine 4 do 100 m3</t>
  </si>
  <si>
    <t>1920201369</t>
  </si>
  <si>
    <t xml:space="preserve">"odkopávka sute a usadenín okolitých rigolov do prjektovaného sklonu " </t>
  </si>
  <si>
    <t>4,00*1,00*2,00</t>
  </si>
  <si>
    <t>122302508</t>
  </si>
  <si>
    <t>Odkopávky a prekopávky nezapažené pre spodnú stavbu . Príplatok k cenám za sťaženie pri rekonštruk. horniny 4</t>
  </si>
  <si>
    <t>-80081383</t>
  </si>
  <si>
    <t>133301101</t>
  </si>
  <si>
    <t>Výkop šachty zapaženej hornina 4 do 100 m3</t>
  </si>
  <si>
    <t>1771329777</t>
  </si>
  <si>
    <t>"odkopanie rúry priepusta " 2,65*10,00</t>
  </si>
  <si>
    <t>133301109</t>
  </si>
  <si>
    <t>Príplatok k cenám za lepivosť pri hĺbení šachiet zapažených i nezapažených v hornine 4</t>
  </si>
  <si>
    <t>1711337271</t>
  </si>
  <si>
    <t>162201102</t>
  </si>
  <si>
    <t>Vodorovné premiestnenie výkopku z horniny 1-4 nad 20-50m</t>
  </si>
  <si>
    <t>926760223</t>
  </si>
  <si>
    <t>"výkopy , ktoré sa použijú na spätný zásyp tam" 34,50</t>
  </si>
  <si>
    <t>"výkopy , ktoré sa použijú na spätný zásyp späť" 34,50</t>
  </si>
  <si>
    <t>1624230457</t>
  </si>
  <si>
    <t>"odkopanie rúry priepustu" 26,50</t>
  </si>
  <si>
    <t>"prečistenie rigolov" 8,00</t>
  </si>
  <si>
    <t>"odhumusovanie" 8,00</t>
  </si>
  <si>
    <t>"spätný zásyp novej rúry priepustu" -26,50</t>
  </si>
  <si>
    <t>"ornica rozprestretá" -8,00</t>
  </si>
  <si>
    <t>-1901788282</t>
  </si>
  <si>
    <t>"preprava na skládku "</t>
  </si>
  <si>
    <t>18,00</t>
  </si>
  <si>
    <t>-540384712</t>
  </si>
  <si>
    <t>18*7 'Prepočítané koeficientom množstva</t>
  </si>
  <si>
    <t>167101102</t>
  </si>
  <si>
    <t>Nakladanie neuľahnutého výkopku z hornín tr.1-4 nad 100 do 1000 m3</t>
  </si>
  <si>
    <t>-1131502032</t>
  </si>
  <si>
    <t>"manipulácia so zeminou v rámci staveniska - výkop + ornica" 34,50</t>
  </si>
  <si>
    <t>"nakladanie zeminy - prebytočná zemina" 18,00</t>
  </si>
  <si>
    <t>167101103</t>
  </si>
  <si>
    <t>Prekladanie neuľahnutého výkopku z hornín 1 až 4</t>
  </si>
  <si>
    <t>956150235</t>
  </si>
  <si>
    <t>171201201</t>
  </si>
  <si>
    <t>Uloženie sypaniny na skládky do 100 m3</t>
  </si>
  <si>
    <t>-1742503556</t>
  </si>
  <si>
    <t>"zriadenie dočasnej skládky zeminy v okolí staveniska" 34,50</t>
  </si>
  <si>
    <t>" prebytočná zemina" 18,00</t>
  </si>
  <si>
    <t>171209002</t>
  </si>
  <si>
    <t>Poplatok za skladovanie - zemina a kamenivo (17 05) ostatné</t>
  </si>
  <si>
    <t>-1342916469</t>
  </si>
  <si>
    <t>18,00*1,8</t>
  </si>
  <si>
    <t>174101001.1</t>
  </si>
  <si>
    <t>Zásyp so štrkom so zhutnením jám, šachiet, rýh, zárezov alebo okolo objektov do 100 m3</t>
  </si>
  <si>
    <t>-1652972041</t>
  </si>
  <si>
    <t>"spätný zásyp priepusta - pôvodný materiál   "</t>
  </si>
  <si>
    <t>2,25*10,00</t>
  </si>
  <si>
    <t>182301123</t>
  </si>
  <si>
    <t>Rozprestretie ornice na svaho so sklonom nad 1:5, plocha do 500 m2, hr.nad 150 do 200 mm</t>
  </si>
  <si>
    <t>1497749523</t>
  </si>
  <si>
    <t>(4,00*2,00*5,00)*0,20</t>
  </si>
  <si>
    <t>212532111</t>
  </si>
  <si>
    <t>Lôžko pre priepust z kameniva hrubého drveného frakcie 16-32 mm - podsyp</t>
  </si>
  <si>
    <t>-1022316188</t>
  </si>
  <si>
    <t>0,13*10,00</t>
  </si>
  <si>
    <t>212572111</t>
  </si>
  <si>
    <t>Lôžko pre priepust zo štrkopiesku triedeného</t>
  </si>
  <si>
    <t>941017698</t>
  </si>
  <si>
    <t>0,27*10,00</t>
  </si>
  <si>
    <t>275313711</t>
  </si>
  <si>
    <t>Betón základových pätiek, prostý tr. C 25/30</t>
  </si>
  <si>
    <t>-2093489905</t>
  </si>
  <si>
    <t>"podkladný beton pre opevnenie čela priepustu"</t>
  </si>
  <si>
    <t>1,80*2,10*2</t>
  </si>
  <si>
    <t>275351217</t>
  </si>
  <si>
    <t>Debnenie stien základových pätiek, zhotovenie-tradičné</t>
  </si>
  <si>
    <t>-242825694</t>
  </si>
  <si>
    <t>"debnenie pre opevnenie čela priepustu"</t>
  </si>
  <si>
    <t>(1,80+2,10)*0,20*2,00</t>
  </si>
  <si>
    <t>275351218</t>
  </si>
  <si>
    <t>Debnenie stien základových pätiek, odstránenie-tradičné</t>
  </si>
  <si>
    <t>2138925414</t>
  </si>
  <si>
    <t>512505121</t>
  </si>
  <si>
    <t>Odstránenie koľaj. lôžka z kameniva po rozobraní koľaje alebo koľajového rozvetvenia,  -1,60t</t>
  </si>
  <si>
    <t>-1971485356</t>
  </si>
  <si>
    <t>"nános sute + kolajové lôžko hr.0,20 m"</t>
  </si>
  <si>
    <t>0,50*4,00*5,00</t>
  </si>
  <si>
    <t>597161111</t>
  </si>
  <si>
    <t>Rigol dláždený do lôžka z betónu prostého tr. C 8/10 hr. 100 mm, z lomového kameňa</t>
  </si>
  <si>
    <t>1916620411</t>
  </si>
  <si>
    <t>"opevnenie svahov rigola, kameň do betónu" 4,00*2,00*2,00</t>
  </si>
  <si>
    <t>"opevnenie čela priepustu , kameň do betonu " 1,80*2,10*2</t>
  </si>
  <si>
    <t>5531431000</t>
  </si>
  <si>
    <t xml:space="preserve">Rúra Hel-Cor DN600 </t>
  </si>
  <si>
    <t>2055255677</t>
  </si>
  <si>
    <t>918101113</t>
  </si>
  <si>
    <t>Lôžko pod dláždený rigol z betónu prostého tr. C 25/30</t>
  </si>
  <si>
    <t>-12932856</t>
  </si>
  <si>
    <t>4,00*2,00*2,00*0,10</t>
  </si>
  <si>
    <t>919551121</t>
  </si>
  <si>
    <t>Zhotovenie priepustu alebo zjazdu z rúr oceľových nad D 400 do 700 mm</t>
  </si>
  <si>
    <t>1024784626</t>
  </si>
  <si>
    <t>966008111</t>
  </si>
  <si>
    <t>Búranie čela  priepustu</t>
  </si>
  <si>
    <t>1317046006</t>
  </si>
  <si>
    <t>1,50*2*0,50*2</t>
  </si>
  <si>
    <t>966008113</t>
  </si>
  <si>
    <t>Búranie rúrového priepustu, z rúr DN 500 do 800 mm,  -2,05500t</t>
  </si>
  <si>
    <t>552121023</t>
  </si>
  <si>
    <t>Poplatok za skladovanie - betón, tehly, dlaždice (17 01 ), ostatné</t>
  </si>
  <si>
    <t>-1154291618</t>
  </si>
  <si>
    <t>"beton a drevené podvali na skládku, prebytky železničného zvršku sa používajú v násypoch cyklotrasy" 7,60</t>
  </si>
  <si>
    <t>979091111</t>
  </si>
  <si>
    <t>Vodorovné premiestnenie vybúraných hmôt alebo konštrukcií na vzdialenosť do 7000 m</t>
  </si>
  <si>
    <t>222661699</t>
  </si>
  <si>
    <t>"odbúranie pôvodných ríms a časti drieku opory" 6,60</t>
  </si>
  <si>
    <t xml:space="preserve">"suť a zvršok" 16,00 </t>
  </si>
  <si>
    <t>"rúra priepustu" 20,55</t>
  </si>
  <si>
    <t>979094211</t>
  </si>
  <si>
    <t>Nakladanie alebo prekladanie sutiny</t>
  </si>
  <si>
    <t>747595346</t>
  </si>
  <si>
    <t>998212111</t>
  </si>
  <si>
    <t>Presun hmôt pre priekopy</t>
  </si>
  <si>
    <t>-1423765892</t>
  </si>
  <si>
    <t>783</t>
  </si>
  <si>
    <t>Nátery</t>
  </si>
  <si>
    <t>783143004</t>
  </si>
  <si>
    <t xml:space="preserve">Nátery oceľ.konštr. vinylové polymerátové  jednonásobné </t>
  </si>
  <si>
    <t>616577211</t>
  </si>
  <si>
    <t>23,00*2</t>
  </si>
  <si>
    <t>783152312.1.1</t>
  </si>
  <si>
    <t>Nátery oceľ.konštr- žiarovým zinkovaním dvojnásobné</t>
  </si>
  <si>
    <t>-449966750</t>
  </si>
  <si>
    <t>VRN</t>
  </si>
  <si>
    <t>Vedľajšie rozpočtové náklady</t>
  </si>
  <si>
    <t>000200061</t>
  </si>
  <si>
    <t>Prieskumné práce - stavebný prieskum stavebno - statického stavu</t>
  </si>
  <si>
    <t>eur</t>
  </si>
  <si>
    <t>1024</t>
  </si>
  <si>
    <t>1388419129</t>
  </si>
  <si>
    <t>000400021</t>
  </si>
  <si>
    <t>Projektové práce - stavebná časť (stavebné objekty vrátane ich technického vybavenia). náklady na vypracovanie DRS</t>
  </si>
  <si>
    <t>158840384</t>
  </si>
  <si>
    <t>1136-2 - SO 02 Mosty a priepusty</t>
  </si>
  <si>
    <t>1136-2-1 - SO 02.1 - Most cez rieku Rimava</t>
  </si>
  <si>
    <t xml:space="preserve">    3 - Zvislé a kompletné konštrukcie</t>
  </si>
  <si>
    <t xml:space="preserve">    4 - Vodorovné konštrukcie</t>
  </si>
  <si>
    <t xml:space="preserve">    711 - Izolácie proti vode a vlhkosti</t>
  </si>
  <si>
    <t xml:space="preserve">    762 - Konštrukcie tesárske</t>
  </si>
  <si>
    <t>M - Práce a dodávky M</t>
  </si>
  <si>
    <t xml:space="preserve">    43-M - Montáž oceľových konštrukcií</t>
  </si>
  <si>
    <t>113107111</t>
  </si>
  <si>
    <t>Odstránenie krytu v ploche do 200 m2 z kameniva ťaženého, hr. do 100 mm,  -0,16000t</t>
  </si>
  <si>
    <t>-302548765</t>
  </si>
  <si>
    <t>"odstránenie podkladnej vrstvy pôvodnej voozvky na  oporách " 5*3,50*2</t>
  </si>
  <si>
    <t>113107144</t>
  </si>
  <si>
    <t>Odstránenie krytu asfaltového v ploche do 200 m2, hr. nad 150 do 200 mm,  -0,45000t</t>
  </si>
  <si>
    <t>-1499192946</t>
  </si>
  <si>
    <t>"odstránenie asfaltovej vozovky na pôvodných oporách do vzdialenosti 1 m za oporu" 5*3,50*2</t>
  </si>
  <si>
    <t>-1049159673</t>
  </si>
  <si>
    <t>"výkop za existujúcimi oporami"</t>
  </si>
  <si>
    <t>(2,80*1,40+2,07*0,50*1,20+0,82*2*2,70)*2</t>
  </si>
  <si>
    <t>457282540</t>
  </si>
  <si>
    <t>1938307090</t>
  </si>
  <si>
    <t>"výkopy , ktoré sa použijú na spätný zásyp tam" 24,19</t>
  </si>
  <si>
    <t>"výkopy , ktoré sa použijú na spätný zásyp späť" 24,19</t>
  </si>
  <si>
    <t>1280747148</t>
  </si>
  <si>
    <t>"manipulácia so zeminou v rámci staveniska - celý objem oužitej zeminy + ornica" 24,19</t>
  </si>
  <si>
    <t>1076431236</t>
  </si>
  <si>
    <t>1300436136</t>
  </si>
  <si>
    <t>"zriadenie dočasnej skládky zeminy v okolí staveniska" 24,19</t>
  </si>
  <si>
    <t>174101001</t>
  </si>
  <si>
    <t>Zásyp sypaninou so zhutnením jám, šachiet, rýh, zárezov alebo okolo objektov do 100 m3</t>
  </si>
  <si>
    <t>656495380</t>
  </si>
  <si>
    <t>"dosypanie z pôvodného násypu" "</t>
  </si>
  <si>
    <t>0,82*2*2,70*2</t>
  </si>
  <si>
    <t>1945976832</t>
  </si>
  <si>
    <t>"spätný zásyp nových opor- štrkopiesok - pôvodný materiál"</t>
  </si>
  <si>
    <t>"O1.1 zásyp opory" 2,07*1,40+2,07*0,50*1,20</t>
  </si>
  <si>
    <t>"O1.2 zásyp opory" 2,07*1,40+2,07*0,50*1,20</t>
  </si>
  <si>
    <t>273311116</t>
  </si>
  <si>
    <t>Základové dosky mostných konštrukcií z betónu prostého tr. C 16/20- podkladový beton opôr</t>
  </si>
  <si>
    <t>-487673683</t>
  </si>
  <si>
    <t>(0,50*0,10*1,10*2,00)*2</t>
  </si>
  <si>
    <t>273354111</t>
  </si>
  <si>
    <t>Debnenie základových dosiek mostných konštrukcií - zhotovenie</t>
  </si>
  <si>
    <t>-1992257269</t>
  </si>
  <si>
    <t>(0,50*0,10+0,10*1,10*2)*2*2</t>
  </si>
  <si>
    <t>273354211</t>
  </si>
  <si>
    <t>Debnenie základových dosiek mostných konštrukcií  - odstránenie</t>
  </si>
  <si>
    <t>951390159</t>
  </si>
  <si>
    <t>273362510</t>
  </si>
  <si>
    <t>Dodatočné vystužovanie betónových konštrukcií betonárskou oceľou chemickou injektážnou kotvou VME, D 10 mm -0.00001t</t>
  </si>
  <si>
    <t>cm</t>
  </si>
  <si>
    <t>-116058865</t>
  </si>
  <si>
    <t>"pre dodatočne vlepovanú výstuž" 280*1,10</t>
  </si>
  <si>
    <t>274271304</t>
  </si>
  <si>
    <t>Murivo základových pásov (m3)  z debniacich tvárnic s betónovou výplňou C 16/20 hr. 400 mm</t>
  </si>
  <si>
    <t>-1627715683</t>
  </si>
  <si>
    <t>1,00*0,75*0,40*2*2</t>
  </si>
  <si>
    <t>Zvislé a kompletné konštrukcie</t>
  </si>
  <si>
    <t>334323129</t>
  </si>
  <si>
    <t>Mostné opory a úložné prahy z betónu železového tr. C 35/45</t>
  </si>
  <si>
    <t>-293709169</t>
  </si>
  <si>
    <t>"nadbetonávka opory 1 a 2 " (0,25*6,10*1,00+0,42*0,42*1,00*2,00)*2</t>
  </si>
  <si>
    <t>334351112</t>
  </si>
  <si>
    <t>Debnenie mostných konštrukcií- výšky do 20 m, zhotovenie</t>
  </si>
  <si>
    <t>-1720735959</t>
  </si>
  <si>
    <t>"nadbetonávka opory 1 a 2 " (5,00*1,00+0,67*1,00*2,00+0,42*1,00*2,00)*2</t>
  </si>
  <si>
    <t>334351215</t>
  </si>
  <si>
    <t>Debnenie mostných konštrukcií- odstránenie</t>
  </si>
  <si>
    <t>-172640133</t>
  </si>
  <si>
    <t>334362116</t>
  </si>
  <si>
    <t>Výstuž  opôr + ríms z betonárskej ocele 10 505 mostných konštrukcií</t>
  </si>
  <si>
    <t>-188762680</t>
  </si>
  <si>
    <t>"výstuž nadbetonávky opory 1 a 2- kotvenie nadbetonávky na pôvodnú oporu" 0,317*2</t>
  </si>
  <si>
    <t>334323129.1</t>
  </si>
  <si>
    <t>Mostné opory a úložné prahy z betónu železového tr. C 35/45- rímsa</t>
  </si>
  <si>
    <t>-1578373036</t>
  </si>
  <si>
    <t>"nadbetonávka ríms pôvodných opôr" (0,55*0,11*2,60*2)*2</t>
  </si>
  <si>
    <t>334351115</t>
  </si>
  <si>
    <t>Debnenie mostných konštrukcií-ríms, zhotovenie</t>
  </si>
  <si>
    <t>-179662915</t>
  </si>
  <si>
    <t>"nadbetonávka ríms pôvodných opôr" (0,11*2,60*2*2)*2</t>
  </si>
  <si>
    <t>334351212</t>
  </si>
  <si>
    <t>Debnenie mostných konštrukcií-ríms výšky do 20 m, odstránenie</t>
  </si>
  <si>
    <t>-1366529951</t>
  </si>
  <si>
    <t>Vodorovné konštrukcie</t>
  </si>
  <si>
    <t>4524711011</t>
  </si>
  <si>
    <t>Podliatie kotevných platní zábradlia plastmaltou hr.5 mm</t>
  </si>
  <si>
    <t>-1077612574</t>
  </si>
  <si>
    <t>"podliatie kotevných platní zábradlia"</t>
  </si>
  <si>
    <t>(0,25*0,10*2,00+0,20*0,25)*2*2</t>
  </si>
  <si>
    <t>1358084131</t>
  </si>
  <si>
    <t>Podklad zo štrkodrviny s rozprestretím a zhutnením, po zhutnení hr. 150 mm- V1</t>
  </si>
  <si>
    <t>-592878231</t>
  </si>
  <si>
    <t>"V1 - obrusná vrtsva na oporách+ napojenie na existujúcu komunikáciu " 4,70*5,00*2</t>
  </si>
  <si>
    <t>573231111</t>
  </si>
  <si>
    <t>Postrek asfaltový spojovací bez posypu kamenivom z cestnej emulzie v množstve od 0,50 do 0,80 kg/m2 - V1</t>
  </si>
  <si>
    <t>1322423173</t>
  </si>
  <si>
    <t>577134131</t>
  </si>
  <si>
    <t>Asfaltový betón vrstva obrusná AC 8 O v pruhu š. do 3 m z modifik. asfaltu tr. II, po zhutnení hr. 40 mm - V1</t>
  </si>
  <si>
    <t>2031220726</t>
  </si>
  <si>
    <t>577164371</t>
  </si>
  <si>
    <t>Asfaltový betón vrstva obrusná alebo ložná AC 16 v pruhu š. do 3 m z modifik. asfaltu tr. II, po zhutnení hr. 70 mm - V1</t>
  </si>
  <si>
    <t>-151574004</t>
  </si>
  <si>
    <t>627471152</t>
  </si>
  <si>
    <t>Reprofilácia stien mostných konštrukcií sanačnou maltou, 1 vrstva hr.20 mm</t>
  </si>
  <si>
    <t>-1265875431</t>
  </si>
  <si>
    <t>"reprofilácia opôr "</t>
  </si>
  <si>
    <t>"opora 1 a 2" 9,52</t>
  </si>
  <si>
    <t>1869256751</t>
  </si>
  <si>
    <t>404410172400</t>
  </si>
  <si>
    <t xml:space="preserve">Dopravná značka </t>
  </si>
  <si>
    <t>1046920039</t>
  </si>
  <si>
    <t>919722111</t>
  </si>
  <si>
    <t>Dilatačné škáry rezané v cementobet. kryte priečne rezanie škár šírky 2 až 5 mm</t>
  </si>
  <si>
    <t>-191825316</t>
  </si>
  <si>
    <t>"vytvorenie zárezu vozovky na konci opory a pri rímsach" 12,13*2</t>
  </si>
  <si>
    <t>931941131</t>
  </si>
  <si>
    <t xml:space="preserve">Gumený pojazdný pás nalepený na priečnom nosníku </t>
  </si>
  <si>
    <t>-1193848767</t>
  </si>
  <si>
    <t>"gumený pojazdný pás nalepený na priečnom nosníku L 10x75x4765 mm" 9,53</t>
  </si>
  <si>
    <t>931994102.1</t>
  </si>
  <si>
    <t>Úprava škár pri opravách , elastická zálievka bez predstesnenia v priečnom smere</t>
  </si>
  <si>
    <t>-951752954</t>
  </si>
  <si>
    <t>12,13*2</t>
  </si>
  <si>
    <t>938902051</t>
  </si>
  <si>
    <t>Očistenie povrchu betónových konštrukcií otryskaním  s tlakovou vodou, odstránenie odlúpanej a uvoľnenej vstvy betónu</t>
  </si>
  <si>
    <t>423691765</t>
  </si>
  <si>
    <t>"očistenie povrchu opory 1 a 2"</t>
  </si>
  <si>
    <t>(3,18*2+9,50)*2</t>
  </si>
  <si>
    <t>943943221.1</t>
  </si>
  <si>
    <t>Lešenie priestorové, lešeňová podlaha bez priečníkov alebo pozdlžníkov, dočasná ochranná konštrukcia pre prejazd stavebných strojov , oceľová platňa P10 / preprava , manipulácia, osadenie,odstránenie</t>
  </si>
  <si>
    <t>-1126287341</t>
  </si>
  <si>
    <t>3,00*1,50*2</t>
  </si>
  <si>
    <t>945953111</t>
  </si>
  <si>
    <t xml:space="preserve">Montáž zaveseného lešenia pracovného a podporného   mostných ríms </t>
  </si>
  <si>
    <t>-1704846805</t>
  </si>
  <si>
    <t>23*2</t>
  </si>
  <si>
    <t>945953811</t>
  </si>
  <si>
    <t xml:space="preserve">Demontáž zaveseného lešenia pracovného a podperného mostných ríms </t>
  </si>
  <si>
    <t>175150064</t>
  </si>
  <si>
    <t>945953111.1</t>
  </si>
  <si>
    <t>Montáž zaveseného lešenia pracovného a podporného   mostných ríms - úprava pohľadových plôch</t>
  </si>
  <si>
    <t>-1452409063</t>
  </si>
  <si>
    <t>"pre očistenie vonkajšieho povrchu mostovky" 1*27*2</t>
  </si>
  <si>
    <t>945953811.1</t>
  </si>
  <si>
    <t>Demontáž zaveseného lešenia pracovného a podperného mostných ríms - úprava pohľadových plôch</t>
  </si>
  <si>
    <t>737338904</t>
  </si>
  <si>
    <t>961051111</t>
  </si>
  <si>
    <t>Búranie mostných základov, muriva a pilierov alebo nosných konštrukcií zo železobetónu,  -2,20000t</t>
  </si>
  <si>
    <t>251745663</t>
  </si>
  <si>
    <t>" odbúranie vrchnej časti krídiel a záverného murika"</t>
  </si>
  <si>
    <t>"opora 1" 4,60*0,15</t>
  </si>
  <si>
    <t>"opora 2" 4,60*0,15</t>
  </si>
  <si>
    <t>"odstránenie tadných častí opôr 1 a2-  uvoľnené betónové dosky , panely" 2,00*2,00</t>
  </si>
  <si>
    <t>966075141</t>
  </si>
  <si>
    <t>Odstránenie konštrukcií na mostoch kamenných alebo betónových kovového zábradlia v celku,  -0,01800t</t>
  </si>
  <si>
    <t>-978858039</t>
  </si>
  <si>
    <t>"odstránenie trojmadlového zábradlia na oporách " 5*2*2</t>
  </si>
  <si>
    <t>977141114</t>
  </si>
  <si>
    <t>Vrty pre kotvy do betónu mm hĺbky 100 mm s vyplnením epoxidovým tmelom</t>
  </si>
  <si>
    <t>440423192</t>
  </si>
  <si>
    <t>"kotvenie nadbetonácky opory" 14,00*2</t>
  </si>
  <si>
    <t>1997888320</t>
  </si>
  <si>
    <t>"drevené podvali na skládku, beton, asfaltová vozovka + záklop na skládku" 53,13</t>
  </si>
  <si>
    <t>-1705559814</t>
  </si>
  <si>
    <t>"beton- odbúranie vrchnej časti ríms a uvoľnených betónových konštrukcií" 11,84</t>
  </si>
  <si>
    <t>"vozovka" 15,75</t>
  </si>
  <si>
    <t>"podvali "15,30</t>
  </si>
  <si>
    <t>"drevený záklop " 5,46</t>
  </si>
  <si>
    <t>"oceľové konštrukcie UPE 280 - 4ksx26,80 m" 4,48</t>
  </si>
  <si>
    <t>"pôvodné oceľové zábradlie" 0,30</t>
  </si>
  <si>
    <t>-1910340732</t>
  </si>
  <si>
    <t>Presun hmôt pre mosty murované, monolitické,betónové,kovové,výšky mosta do 20 m</t>
  </si>
  <si>
    <t>2069821944</t>
  </si>
  <si>
    <t>711</t>
  </si>
  <si>
    <t>Izolácie proti vode a vlhkosti</t>
  </si>
  <si>
    <t>711112001</t>
  </si>
  <si>
    <t>Zhotovenie  izolácie proti zemnej vlhkosti zvislá penetračným náterom za studena</t>
  </si>
  <si>
    <t>1507420577</t>
  </si>
  <si>
    <t>"náter dobetonávky opory" 5,60*1,00*2,00</t>
  </si>
  <si>
    <t>246170000900</t>
  </si>
  <si>
    <t>Lak asfaltový ALP-PENETRAL SN v sudoch</t>
  </si>
  <si>
    <t>-1200129183</t>
  </si>
  <si>
    <t>11,2*0,00035 'Prepočítané koeficientom množstva</t>
  </si>
  <si>
    <t>711112011</t>
  </si>
  <si>
    <t>Zhotovenie  izolácie proti zemnej vlhkosti zvislá asfaltovou suspenziou za studena</t>
  </si>
  <si>
    <t>620392940</t>
  </si>
  <si>
    <t>"náter dobetonávky opory" 5,60*1,00*2,00*2</t>
  </si>
  <si>
    <t>111630002400</t>
  </si>
  <si>
    <t>Suspenzia asfaltová SA 10 v sudoch do 150 kg</t>
  </si>
  <si>
    <t>-1293066365</t>
  </si>
  <si>
    <t>22,4*0,0011 'Prepočítané koeficientom množstva</t>
  </si>
  <si>
    <t>998711201</t>
  </si>
  <si>
    <t>Presun hmôt pre izoláciu proti vode v objektoch výšky do 6 m</t>
  </si>
  <si>
    <t>1909187755</t>
  </si>
  <si>
    <t>762</t>
  </si>
  <si>
    <t>Konštrukcie tesárske</t>
  </si>
  <si>
    <t>762811811</t>
  </si>
  <si>
    <t>Demontáž  dreveného záklopu mostovky   z hrubých dosiek hr. do 60 mm</t>
  </si>
  <si>
    <t>-543421422</t>
  </si>
  <si>
    <t>4,78*27,20</t>
  </si>
  <si>
    <t>767162150</t>
  </si>
  <si>
    <t>Montáž zábradlia rovného z profilovej ocele , s hmotnosťou 1 m zábradlia nad 60 kg - kotvenie so závitovými tyčmi M12</t>
  </si>
  <si>
    <t>1819324252</t>
  </si>
  <si>
    <t>"oceľové zábradlie mostovka " 2,50*2*2</t>
  </si>
  <si>
    <t>553520002900.2</t>
  </si>
  <si>
    <t>Zábradlie oceľové s výpletom z ťahokovu, výška zábradlia 1300 mm , výkr.č.D-1.4</t>
  </si>
  <si>
    <t>658475603</t>
  </si>
  <si>
    <t>"výkaz ocele - 96,36 kgx4 =385,44 kg "</t>
  </si>
  <si>
    <t xml:space="preserve">"výplň zábradlia ťahokov - 2,00x4=8,00 m2 " </t>
  </si>
  <si>
    <t>2,50*2*2</t>
  </si>
  <si>
    <t>767431801</t>
  </si>
  <si>
    <t xml:space="preserve">Demontáž oceľových pozdlžných nosníkov UPE 280 - dl.26,80 </t>
  </si>
  <si>
    <t>1463710516</t>
  </si>
  <si>
    <t>"UPE280 - 26,80m x 41,80kg/m = 1120,24 kg/1ks" 4</t>
  </si>
  <si>
    <t>767995102.1</t>
  </si>
  <si>
    <t xml:space="preserve">Montáž ostatných atypických kovových stavebných doplnkových konštrukcií nad 5 do 10 kg- pozn. táto položka sa môže navýšiť po vykonaní prehliadky, v rozpočte opravujú len 2 styčníky </t>
  </si>
  <si>
    <t>kg</t>
  </si>
  <si>
    <t>1238785848</t>
  </si>
  <si>
    <t>"plechy zosilnenia nosnej konštrukcie"</t>
  </si>
  <si>
    <t>"Detail F -P10" 1,10*0,13*80,00</t>
  </si>
  <si>
    <t>"detail G- P10" 0,20*0,20*80,00</t>
  </si>
  <si>
    <t>136110001000</t>
  </si>
  <si>
    <t>Plech oceľový hrubý 10x1000x2000 mm, ozn. 10 004.0, podľa EN S185</t>
  </si>
  <si>
    <t>-921546977</t>
  </si>
  <si>
    <t>14,640/1000</t>
  </si>
  <si>
    <t>0,015*1,08 'Prepočítané koeficientom množstva</t>
  </si>
  <si>
    <t>767996801</t>
  </si>
  <si>
    <t>Demontáž ostatných doplnkov stavieb s hmotnosťou jednotlivých dielov konštrukcií do 50 kg,  -0,00100t</t>
  </si>
  <si>
    <t>-1542286446</t>
  </si>
  <si>
    <t>"odstránenie prehrdzavených plechov poškodených spojov"</t>
  </si>
  <si>
    <t>"detail F- P10" 0,91*0,13*80</t>
  </si>
  <si>
    <t>"detail G- P10" 0,20*0,20*80</t>
  </si>
  <si>
    <t>1100345964</t>
  </si>
  <si>
    <t>783152312.1</t>
  </si>
  <si>
    <t xml:space="preserve">Nátery oceľ.konštr. epoxidové dvojnás. so základným náterom žiarovým zinkovaním ponorným postupom </t>
  </si>
  <si>
    <t>-1318814659</t>
  </si>
  <si>
    <t>"zábradlie konštrukcia  " 4,00*2*2</t>
  </si>
  <si>
    <t>"zábradlie ťahokov " 2,00*4*2</t>
  </si>
  <si>
    <t>"náter pôvodnej konštrukcie" 802,00</t>
  </si>
  <si>
    <t>"náter novej konštrukcie" 200,00</t>
  </si>
  <si>
    <t xml:space="preserve">Nátery oceľ.konštr- žiarovým zinkovaním ponorným postupom </t>
  </si>
  <si>
    <t>-338416672</t>
  </si>
  <si>
    <t>Práce a dodávky M</t>
  </si>
  <si>
    <t>43-M</t>
  </si>
  <si>
    <t>Montáž oceľových konštrukcií</t>
  </si>
  <si>
    <t>250020081</t>
  </si>
  <si>
    <t>Čistenie OK vysokotlakovým vodným lúčom - odstránenie nečistôt a inkrustou hrdze a nesúrodých častí náterov</t>
  </si>
  <si>
    <t>-1758139896</t>
  </si>
  <si>
    <t>802,00</t>
  </si>
  <si>
    <t>430150101</t>
  </si>
  <si>
    <t xml:space="preserve">Posun, manipulácia s hlavnými oceľovými  nosníkmi  mostu, hmotnosť do 20 t, do 5 m </t>
  </si>
  <si>
    <t>843462338</t>
  </si>
  <si>
    <t>430150102</t>
  </si>
  <si>
    <t>Posun, manipulácia  s hlavnými oceľovými nosníkmi mostu , hmotnosť do 20 t, prirážka za každých ďalších 5 m</t>
  </si>
  <si>
    <t>1991822936</t>
  </si>
  <si>
    <t>5,787*40 'Prepočítané koeficientom množstva</t>
  </si>
  <si>
    <t>430155101</t>
  </si>
  <si>
    <t>Cestné mosty plnostenné zvárané - oceľová konštrukcia - montáž</t>
  </si>
  <si>
    <t>664540426</t>
  </si>
  <si>
    <t>1348311111</t>
  </si>
  <si>
    <t>Cestné mosty plnostenné zvárané - oceľová konštrukcia - materiál</t>
  </si>
  <si>
    <t>256</t>
  </si>
  <si>
    <t>1628801707</t>
  </si>
  <si>
    <t>430811201</t>
  </si>
  <si>
    <t>Podlaha s OK, pokrytou plechmi hlad.,rebrov.,bradav.a s oval.výstup.privar. hmot.30 kg/m2 hr.2,5 mm</t>
  </si>
  <si>
    <t>991665513</t>
  </si>
  <si>
    <t>"pojazdný plech P4- povrchová úprava slzy" 28,40</t>
  </si>
  <si>
    <t>136410000100</t>
  </si>
  <si>
    <t>Plech nerezový protiklzová, povrchová  úprava slzy , hrúbka plechu 2,5 mm</t>
  </si>
  <si>
    <t>128</t>
  </si>
  <si>
    <t>-1349818477</t>
  </si>
  <si>
    <t>28,4*1,08 'Prepočítané koeficientom množstva</t>
  </si>
  <si>
    <t>430811301</t>
  </si>
  <si>
    <t>Podlaha s oceľovou konštrukciou, pokrytou podlahovými oceľovými roštami, hmot.podl. 60 kg/m2</t>
  </si>
  <si>
    <t>1051365679</t>
  </si>
  <si>
    <t>59227271111</t>
  </si>
  <si>
    <t xml:space="preserve">Oceľový  rošt , nosný profil 60x3, veľkosť oka 33x33 </t>
  </si>
  <si>
    <t>-1380869858</t>
  </si>
  <si>
    <t>430811305</t>
  </si>
  <si>
    <t>Podlaha s oceľovou konštrukciou, pokrytou podlahovými oceľovými roštami, hmot.podl. 100 kg/m2</t>
  </si>
  <si>
    <t>764014051</t>
  </si>
  <si>
    <t>59227271112</t>
  </si>
  <si>
    <t xml:space="preserve">Oceľový  rošt , nosný profil 60x5, veľkosť oka 33x33 </t>
  </si>
  <si>
    <t>-1878554791</t>
  </si>
  <si>
    <t>Prieskumné práce - stavebný prieskum stavebno - statického stavu, obhliadka oceľovej konštrukcie po odstránenie náterov a korózie a zhodnotenie ich stavu , vypracovanie správy z prehliadky</t>
  </si>
  <si>
    <t>1590621616</t>
  </si>
  <si>
    <t>Projektové práce - stavebná časť  náklady na vypracovanie výrobnej dokumentácie na základe správy z prehliadky oceľovej konštrukcie , dopracovanie projektu rekonštrukcie OK</t>
  </si>
  <si>
    <t>1362934270</t>
  </si>
  <si>
    <t xml:space="preserve">1136-2-2 - SO 02.2 - Most </t>
  </si>
  <si>
    <t xml:space="preserve">      9 - Ostatné konštrukcie a práce-búranie</t>
  </si>
  <si>
    <t xml:space="preserve">    764 - Konštrukcie klampiarske</t>
  </si>
  <si>
    <t>111101101</t>
  </si>
  <si>
    <t>Odstránenie travín a tŕstia s príp. premiestnením a uložením na hromady do 50 m, pri celkovej ploche do 1000m2</t>
  </si>
  <si>
    <t>760906927</t>
  </si>
  <si>
    <t>"vyčistenie staveniska pod mostom" 11,60*4</t>
  </si>
  <si>
    <t>-264207586</t>
  </si>
  <si>
    <t>"vyčistenie staveniska pod mostom" 8,00</t>
  </si>
  <si>
    <t>125832843</t>
  </si>
  <si>
    <t>"odstránenie podkladnej vrstvy pôvodnej vozovky na  oporách  " 2,83*3,88*2</t>
  </si>
  <si>
    <t>113107143</t>
  </si>
  <si>
    <t>Odstránenie krytu asfaltového v ploche do 200 m2, hr. nad 100 do 150 mm,  -0,31600t</t>
  </si>
  <si>
    <t>-2007971927</t>
  </si>
  <si>
    <t>"odstránenie asfaltovej vozovky na pôvodných oporách do vzdialenosti 1 m za oporu" 2,83*3,88*2</t>
  </si>
  <si>
    <t>"asfaltové vrstvy na moste" 13,30*3,00</t>
  </si>
  <si>
    <t>115101201</t>
  </si>
  <si>
    <t>Čerpanie vody na dopravnú výšku do 10 m s priemerným prítokom litrov za minútu nad 100 do 500 l</t>
  </si>
  <si>
    <t>hod</t>
  </si>
  <si>
    <t>-1727063183</t>
  </si>
  <si>
    <t>137257626</t>
  </si>
  <si>
    <t xml:space="preserve">"výkop pod mostom"" </t>
  </si>
  <si>
    <t>(17,40*0,34)*2</t>
  </si>
  <si>
    <t>1509464029</t>
  </si>
  <si>
    <t>1645698861</t>
  </si>
  <si>
    <t>"výkopy , ktoré sa použijú na spätný zásyp tam" 5,79</t>
  </si>
  <si>
    <t>"výkopy , ktoré sa použijú na spätný zásyp späť" 5,79</t>
  </si>
  <si>
    <t>527375157</t>
  </si>
  <si>
    <t>"výkop pod mostom" 11,83</t>
  </si>
  <si>
    <t>"spätný zásyp opory " -5,79</t>
  </si>
  <si>
    <t>-76964300</t>
  </si>
  <si>
    <t>"preprava prebytočnej zeminy" 17,87</t>
  </si>
  <si>
    <t>1838409577</t>
  </si>
  <si>
    <t>"manipulácia so zeminou v rámci staveniska - celý objem oužitej zeminy + ornica" 17,62</t>
  </si>
  <si>
    <t>716152243</t>
  </si>
  <si>
    <t>-534139538</t>
  </si>
  <si>
    <t>"zriadenie dočasnej skládky zeminy v okolí staveniska" 5,79</t>
  </si>
  <si>
    <t>" prebytočná zemina" 17,87</t>
  </si>
  <si>
    <t>-1402450542</t>
  </si>
  <si>
    <t>"deponia nevhodnej zeminy" 17,87*1,8</t>
  </si>
  <si>
    <t>271571111</t>
  </si>
  <si>
    <t>Vankúše zhutnené pod základy zo štrkopiesku</t>
  </si>
  <si>
    <t>577576822</t>
  </si>
  <si>
    <t>"štrkový vankúš pod zdvíhaciu podpornú vežu" (17,40*0,34)*2</t>
  </si>
  <si>
    <t>27157222222</t>
  </si>
  <si>
    <t>Osadenie dosák prefabrikovaných - odstránené pôvodné dosky mostovky - základ pre konštrukciu veže</t>
  </si>
  <si>
    <t>-1871146369</t>
  </si>
  <si>
    <t>-1277738933</t>
  </si>
  <si>
    <t>"pre dodatočne vlepovanú výstuž" 1,00*1,10</t>
  </si>
  <si>
    <t>"chemická kotva pre kotvenie nového zábradlia" 240,00*1,1</t>
  </si>
  <si>
    <t>-927622307</t>
  </si>
  <si>
    <t>"dobetonávka odpadnuitej rímsy opory 2" 0,60*0,30</t>
  </si>
  <si>
    <t>1079727856</t>
  </si>
  <si>
    <t>"nadbetonávka odpadnutej rímsy" 0,30*0,845+0,30*0,845*0,30*1,10</t>
  </si>
  <si>
    <t>-1765414570</t>
  </si>
  <si>
    <t>Výstuž  opôr  z betonárskej ocele 10 505 mostných konštrukcií</t>
  </si>
  <si>
    <t>1949663313</t>
  </si>
  <si>
    <t>"výstuž nadbetonávky na pôvodnú oporu" 0,01</t>
  </si>
  <si>
    <t>Mostné opory a úložné prahy z betónu železového tr. C 35/45- úložné prahy</t>
  </si>
  <si>
    <t>-1193361116</t>
  </si>
  <si>
    <t>"nové náliatky na oporách" 0,54*0,37*0,14*2*2</t>
  </si>
  <si>
    <t>334351115.1</t>
  </si>
  <si>
    <t>Debnenie mostných konštrukcií-úložných prahov, zhotovenie</t>
  </si>
  <si>
    <t>1219052960</t>
  </si>
  <si>
    <t>"nové náliatky na oporách"(0,54*0,14+0,37*0,14)*2*4</t>
  </si>
  <si>
    <t>673167431</t>
  </si>
  <si>
    <t>334362166</t>
  </si>
  <si>
    <t>Výstuž úložných prahov ložísk z betonárskej ocele 10 505 mostných konštrukcií</t>
  </si>
  <si>
    <t>1944941138</t>
  </si>
  <si>
    <t>"výstuž nových náliatkov" 0,02</t>
  </si>
  <si>
    <t>423121111.1</t>
  </si>
  <si>
    <t>Osadenie mostnej prefabrikovanej dosky  v celku hm. do 5 t</t>
  </si>
  <si>
    <t>-1291061690</t>
  </si>
  <si>
    <t>5938300027.2</t>
  </si>
  <si>
    <t xml:space="preserve">Prefabrikát - mostná doska P1 typická  z betónu železového tr.C35/45 - rozmer 1900 x 3000 mm - výkr.č. D-2.6,  závesné oká KK025 , manipulačné kotvy </t>
  </si>
  <si>
    <t>-360413448</t>
  </si>
  <si>
    <t>5938300027.3</t>
  </si>
  <si>
    <t xml:space="preserve">Prefabrikát - mostná doska P1 atypická  z betónu železového tr.C35/45 - rozmer 1900 x 3000 mm - výkr.č. D-2.5,  závesné oká KK025 , manipulačné kotvy </t>
  </si>
  <si>
    <t>1574984667</t>
  </si>
  <si>
    <t>429321217.1</t>
  </si>
  <si>
    <t>Mostné dilatačné závery asfaltové</t>
  </si>
  <si>
    <t>-586654630</t>
  </si>
  <si>
    <t>"pri opore 1" 3,00</t>
  </si>
  <si>
    <t>451315116</t>
  </si>
  <si>
    <t>Podkladová alebo výplňová vrstva z betónu tr. C 35/45 hr. do 100 mm</t>
  </si>
  <si>
    <t>1476198614</t>
  </si>
  <si>
    <t>"betónové lôžko pod prefabrikovanými doskami"0,285*0,30*3,05*2</t>
  </si>
  <si>
    <t>451351111</t>
  </si>
  <si>
    <t>Debnenie podkladovej vrtsvy dosiek hĺbky do 300 mm - zhotovenie</t>
  </si>
  <si>
    <t>1590300481</t>
  </si>
  <si>
    <t>451351211</t>
  </si>
  <si>
    <t>Debnenie podkladovej vrstvy dosiek hĺbky do 300 mm - odstránenie</t>
  </si>
  <si>
    <t>-2129534627</t>
  </si>
  <si>
    <t>452471101</t>
  </si>
  <si>
    <t>Podkladová vrstva z modifikovanej malty cementovej - prvá vrstva hr. do 10 mm</t>
  </si>
  <si>
    <t>283432830</t>
  </si>
  <si>
    <t xml:space="preserve">"podliatie úloťných platní a ložiska na oporách hr.5 mm" 0,37*0,54*2*2 </t>
  </si>
  <si>
    <t>-1108096573</t>
  </si>
  <si>
    <t>(0,13*0,20*2+0,20*0,20+0,22*0,23)*2*2</t>
  </si>
  <si>
    <t>"bočné vyspravenie nerovností pod kotvením zábradlia na moste"</t>
  </si>
  <si>
    <t>0,20*0,46*2*8</t>
  </si>
  <si>
    <t>564871111</t>
  </si>
  <si>
    <t>Podklad zo štrkodrviny s rozprestretím a zhutnením, po zhutnení hr. 270 mm - V1</t>
  </si>
  <si>
    <t>-169744306</t>
  </si>
  <si>
    <t>"V1 - obrusná vrtsva na oporách+ napojenie na existujúcu komunikáciu " 2,80*3,83*2</t>
  </si>
  <si>
    <t>958212893</t>
  </si>
  <si>
    <t>1542733635</t>
  </si>
  <si>
    <t>-20435144</t>
  </si>
  <si>
    <t>622481112</t>
  </si>
  <si>
    <t>Potiahnutie vonkajších stien, pletivom keramickým</t>
  </si>
  <si>
    <t>-207888985</t>
  </si>
  <si>
    <t>"vystuženie stien opory sieťovinou GFRP 50x50 fí 2 mm - sieťovina zo sklenených vlákien" 15,00*2</t>
  </si>
  <si>
    <t>611347437</t>
  </si>
  <si>
    <t>"reprofilácia opôr a trámov cestného mosta , uvažuje sa 90% otriskovaného povrchu"</t>
  </si>
  <si>
    <t>"opora 1 a 2" 47,76</t>
  </si>
  <si>
    <t>632664131.1</t>
  </si>
  <si>
    <t>Náter betón. podlahy mostov epoxidový-vrstvy podlahy: základný náter Sikafloor 151 /penetr.1.vrstva /, posyp,  zákl. náter Sikafloor 151 /uzatv. 2.vrstva/, povlak SikaCor Elastomastic TF , hr.6 mm,zámesový krem. posyp pieskom, posyp abrozívom v prebytku</t>
  </si>
  <si>
    <t>-94672934</t>
  </si>
  <si>
    <t>13,05*3</t>
  </si>
  <si>
    <t>-281054438</t>
  </si>
  <si>
    <t>"vytvorenie zárezu vozovky na styku vozovky a ríms a opôr" 2,90*2*2</t>
  </si>
  <si>
    <t>-53037021</t>
  </si>
  <si>
    <t>"gumený pás na okrajovom lemovacom plechu"  13,04*2</t>
  </si>
  <si>
    <t>-1098061348</t>
  </si>
  <si>
    <t>"trvale pružná zálievka na mieste styku opory a vozovky - detail H" 2,90*2*2</t>
  </si>
  <si>
    <t>"trvale pružná zálievka na mieste MZ - detail C" 3,00*2</t>
  </si>
  <si>
    <t>931994102.2</t>
  </si>
  <si>
    <t>Úprava škár pri opravách , elastická zálievka s predstesnením</t>
  </si>
  <si>
    <t>-456234112</t>
  </si>
  <si>
    <t>"medzera medzi prefabrikátmi detail B" 18,00</t>
  </si>
  <si>
    <t>"zárez po boku MZ v mieste uloženia prefabrikátu na oporu - detail A O1 a O2" 0,285*2*2</t>
  </si>
  <si>
    <t>109265103</t>
  </si>
  <si>
    <t>"očistenie povrchu opory 1 a 2-  povrchová vrtsva 0-30 mm"</t>
  </si>
  <si>
    <t>(4,63*2,40+7,71*2)*2</t>
  </si>
  <si>
    <t>942941021</t>
  </si>
  <si>
    <t>Montáž lešenia ťažkého radového s podlahami, šírky od 2,00 do 2,50 m, pri zaťažení do 3 kPa, výšky do 10 m</t>
  </si>
  <si>
    <t>960137493</t>
  </si>
  <si>
    <t>11,00*2,50</t>
  </si>
  <si>
    <t>942941191</t>
  </si>
  <si>
    <t>Príplatok za prvý a každý ďalší začatý mesiac použitia lešenia ťažkého radového s podlahami, šírky od 2,00 do 2,50 m, výšky do 10 m</t>
  </si>
  <si>
    <t>913576411</t>
  </si>
  <si>
    <t>27,500*2</t>
  </si>
  <si>
    <t>942941821</t>
  </si>
  <si>
    <t>Demontáž lešenia ťažkého radového s podlahami, šírky od 2,00 do 2,50 m, pri zaťažení do 3 kPa, výšky do 10 m</t>
  </si>
  <si>
    <t>-410139284</t>
  </si>
  <si>
    <t>943944125</t>
  </si>
  <si>
    <t>Montáž lešenia priestorového ťažkého pracovného alebo podperného bez podláh do výšky 20 m pri zaťažení od 12 do 14 kPa - napr. veža PIŽMO, PERI</t>
  </si>
  <si>
    <t>-1629337791</t>
  </si>
  <si>
    <t>"vrátane 2x osadenia, rozloženia + presun"</t>
  </si>
  <si>
    <t>1,00*1,70*2,50</t>
  </si>
  <si>
    <t>944943101</t>
  </si>
  <si>
    <t>Záchytné ohradenie na vonkajších stranách objektov so zábradlím s podlahou upevnenou na nosnej konštrukcii</t>
  </si>
  <si>
    <t>-92787897</t>
  </si>
  <si>
    <t>944943101.1</t>
  </si>
  <si>
    <t>Záchytné ohradenie na vonkajších stranách objektov so zábradlím s podlahou upevnenou na nosnej konštrukcii-odstránenie</t>
  </si>
  <si>
    <t>-1460337689</t>
  </si>
  <si>
    <t>953944112</t>
  </si>
  <si>
    <t>Nastrelenie klinca do betónu  fí 3,20x 64 mm- oceľové pozinkované</t>
  </si>
  <si>
    <t>922727222</t>
  </si>
  <si>
    <t>1745047496</t>
  </si>
  <si>
    <t>"opora 2" 0,60*0,30</t>
  </si>
  <si>
    <t>963011111</t>
  </si>
  <si>
    <t>Demontáž základného prefabrik. dosky, pásu alebo pätky z betónu železového</t>
  </si>
  <si>
    <t>135499632</t>
  </si>
  <si>
    <t>"odstránenie prefabrikovaných panelov uložených na pôvodnej OK" 13,30*3*0,20</t>
  </si>
  <si>
    <t>2134469613</t>
  </si>
  <si>
    <t>"odstránenie trojmadlového zábradlia na oporách "19,50*2</t>
  </si>
  <si>
    <t>-1185985069</t>
  </si>
  <si>
    <t>"kotvenie nadbetonácky opory" 10,00</t>
  </si>
  <si>
    <t>979084212</t>
  </si>
  <si>
    <t>Vodorovná doprava - premiestnenie prefabrikátov - po suchu s naložením a so zložením na vzdialenosť do 50 m</t>
  </si>
  <si>
    <t>473716565</t>
  </si>
  <si>
    <t>"premiestnenie prefabrikátov z mostovky pod most ako základ pre podperné veže" 6,00</t>
  </si>
  <si>
    <t>971481334</t>
  </si>
  <si>
    <t>"drevené podvali na skládku, beton, asfaltová vozovka + záklop na skládku" 49,93</t>
  </si>
  <si>
    <t>-986019508</t>
  </si>
  <si>
    <t>"beton- odbúranie vrchnej časti ZM a krídel" 0,41</t>
  </si>
  <si>
    <t>"pôvodné prefabrikované panely" 19,95</t>
  </si>
  <si>
    <t>"odbúraná povrchová vrtsva betónu , uvažoavná hrúbka 20 mm na 90% povrchu opory" 2,10</t>
  </si>
  <si>
    <t>"vozovka" 26,69</t>
  </si>
  <si>
    <t>"pôvodné oceľové zábradlie" 0,78</t>
  </si>
  <si>
    <t>1050742918</t>
  </si>
  <si>
    <t>992124111</t>
  </si>
  <si>
    <t>Vodorovné premiestnenie mostných dielcov prefabr. do 1km do 5 t</t>
  </si>
  <si>
    <t>-2085514073</t>
  </si>
  <si>
    <t>992124191</t>
  </si>
  <si>
    <t>Príplatok za vodorovné premiestnenie mostných dielcov za každých ďalších i začatých 1000 m, do 5 t</t>
  </si>
  <si>
    <t>42682086</t>
  </si>
  <si>
    <t>7*30 'Prepočítané koeficientom množstva</t>
  </si>
  <si>
    <t>992124291</t>
  </si>
  <si>
    <t>Príplatok k cene za každé zloženie hmotnosti dielcov alebo nosníkov jednotlivo do 5 t</t>
  </si>
  <si>
    <t>-697354783</t>
  </si>
  <si>
    <t>-2033660322</t>
  </si>
  <si>
    <t>764</t>
  </si>
  <si>
    <t>Konštrukcie klampiarske</t>
  </si>
  <si>
    <t>764321240</t>
  </si>
  <si>
    <t>Oplechovanie z pozinkovaného PZ plechu, ríms mostovkovej dosky r.š. 750 mm</t>
  </si>
  <si>
    <t>-451016958</t>
  </si>
  <si>
    <t>2*13,04</t>
  </si>
  <si>
    <t>998764202</t>
  </si>
  <si>
    <t>Presun hmôt pre konštrukcie klampiarske v objektoch výšky nad 6 do 12 m</t>
  </si>
  <si>
    <t>715301270</t>
  </si>
  <si>
    <t>-381703361</t>
  </si>
  <si>
    <t>"oceľové zábradlie mostovka " 13,40*2</t>
  </si>
  <si>
    <t>Zábradlie oceľové s výpletom z ťahokovu, výška zábradlia 1300 mm , výkr.č.D-2.4- zábradlie  mostovky</t>
  </si>
  <si>
    <t>405585719</t>
  </si>
  <si>
    <t>"výkaz ocele - 586,26 kgx2 =1172,52 kg "</t>
  </si>
  <si>
    <t xml:space="preserve">"výplň zábradlia ťahokov - 9,70x2=19,40 m2 " </t>
  </si>
  <si>
    <t>13,04*2</t>
  </si>
  <si>
    <t>767162150.1</t>
  </si>
  <si>
    <t>Montáž zábradlia rovného z profilovej ocele , s hmotnosťou 1 m zábradlia nad 60 kg - kotvenie so závitovými tyčmi M16</t>
  </si>
  <si>
    <t>1010527447</t>
  </si>
  <si>
    <t>"oceľové zábradlie opory " 0,67*2,03*2*2</t>
  </si>
  <si>
    <t>553520002900.1</t>
  </si>
  <si>
    <t>Zábradlie oceľové s výpletom z ťahokovu, výška zábradlia 1300 mm , výkr.č.D-2.4 - zábradlie opory</t>
  </si>
  <si>
    <t>1059862884</t>
  </si>
  <si>
    <t>"výkaz ocele - 160,25kgx4 =641,00kg "</t>
  </si>
  <si>
    <t>0,67*2,03*2*2</t>
  </si>
  <si>
    <t>767995102</t>
  </si>
  <si>
    <t>Montáž ostatných atypických kovových stavebných doplnkových konštrukcií nad 5 do 10 kg</t>
  </si>
  <si>
    <t>-623669197</t>
  </si>
  <si>
    <t>"podkladná pásovina pre uloženie prefabrikátov" (0,03*0,06*12,84*2)*7850,00</t>
  </si>
  <si>
    <t>133510002600</t>
  </si>
  <si>
    <t>Oceľ pásová valcovaná za tepla , ozn. 11 373, podľa EN ISO S235JRG1</t>
  </si>
  <si>
    <t>1094104128</t>
  </si>
  <si>
    <t>-1200067701</t>
  </si>
  <si>
    <t>-466408996</t>
  </si>
  <si>
    <t>"zábradlie konštrukcia  " 18,71*2</t>
  </si>
  <si>
    <t>"zábradlie ťahokov " 9,70*2*2</t>
  </si>
  <si>
    <t>"zábradlie opora  " 5,20*4</t>
  </si>
  <si>
    <t>"zábradlie ťahokov opora " 2,00*4*2</t>
  </si>
  <si>
    <t>"náter pôvodnej konštrukcie" 184,00</t>
  </si>
  <si>
    <t>"náter novej konštrukcie" 2,652</t>
  </si>
  <si>
    <t>765544809</t>
  </si>
  <si>
    <t>-1158089239</t>
  </si>
  <si>
    <t>184,00</t>
  </si>
  <si>
    <t>2056683566</t>
  </si>
  <si>
    <t>"oceľovú konštrukciu mosta treba nadvihnúť pomocou dvoch podperných väží -  viď technickú správu"   18</t>
  </si>
  <si>
    <t>79</t>
  </si>
  <si>
    <t>670187689</t>
  </si>
  <si>
    <t>18*4 'Prepočítané koeficientom množstva</t>
  </si>
  <si>
    <t xml:space="preserve">1136-2-3 - SO 02.3 - Most </t>
  </si>
  <si>
    <t>1586844611</t>
  </si>
  <si>
    <t>"vyčistenie staveniska pod mostom" 35,00</t>
  </si>
  <si>
    <t>-73047507</t>
  </si>
  <si>
    <t>"odstránenie podkladnej vrstvy pôvodnej vozovky na  oporách  " 3,00*3,05*2</t>
  </si>
  <si>
    <t>-406833299</t>
  </si>
  <si>
    <t>"odstránenie asfaltovej vozovky na pôvodných oporách do vzdialenosti 1 m za oporu" 3,00*3,05*2</t>
  </si>
  <si>
    <t>"asfaltové vrstvy na moste" 9,00*3,00</t>
  </si>
  <si>
    <t>1036719837</t>
  </si>
  <si>
    <t>1196196737</t>
  </si>
  <si>
    <t>2,30*3,63*2</t>
  </si>
  <si>
    <t>"výkop pod mostom"</t>
  </si>
  <si>
    <t>(5,23*2,76*0,44)*2</t>
  </si>
  <si>
    <t>314526235</t>
  </si>
  <si>
    <t>-769750878</t>
  </si>
  <si>
    <t>"výkopy , ktoré sa použijú na spätný zásyp tam" 15,66</t>
  </si>
  <si>
    <t>"výkopy , ktoré sa použijú na spätný zásyp späť" 15,66</t>
  </si>
  <si>
    <t>121801972</t>
  </si>
  <si>
    <t>"výkop za oporami" 29,40</t>
  </si>
  <si>
    <t>"spätný zásyp opory " -12,34</t>
  </si>
  <si>
    <t>"podkladné vrstvy novej vozovky" -3,32</t>
  </si>
  <si>
    <t>"dovezený štrkopiesok" 12,70</t>
  </si>
  <si>
    <t>-1606633198</t>
  </si>
  <si>
    <t>"manipulácia so zeminou v rámci staveniska - celý objem oužitej zeminy + ornica" 28,37</t>
  </si>
  <si>
    <t>470971357</t>
  </si>
  <si>
    <t>"materiál odvezený na depóniu"</t>
  </si>
  <si>
    <t>-743113544</t>
  </si>
  <si>
    <t>171201101</t>
  </si>
  <si>
    <t>Uloženie sypaniny do násypov s rozprestretím sypaniny vo vrstvách a s hrubým urovnaním nezhutnených</t>
  </si>
  <si>
    <t>1925592190</t>
  </si>
  <si>
    <t>"rozprestrenie prebytočnej zeminy z výkopu v okolí mosta " 13,74</t>
  </si>
  <si>
    <t>-1488999261</t>
  </si>
  <si>
    <t>"zriadenie dočasnej skládky zeminy v okolí staveniska" 15,66</t>
  </si>
  <si>
    <t>-1343405656</t>
  </si>
  <si>
    <t>"deponia nevhodnej zeminy" 26,44*1,8</t>
  </si>
  <si>
    <t>-488649848</t>
  </si>
  <si>
    <t>"spätný zásyp pod dobetonávky opory - pôvodný materiál"</t>
  </si>
  <si>
    <t>"O1.1 zásyp opory" 1,73*3,63</t>
  </si>
  <si>
    <t>"O1.2 zásyp opory" 1,70*3,63</t>
  </si>
  <si>
    <t>-349896604</t>
  </si>
  <si>
    <t>"štrkový vankúš pod mostom" 5,23*2,76*0,44*2</t>
  </si>
  <si>
    <t>-1946204178</t>
  </si>
  <si>
    <t>-892796370</t>
  </si>
  <si>
    <t>"pre dodatočne vlepovanú výstuž" 108,00*1,10</t>
  </si>
  <si>
    <t>"chemická kotva pre kotvenie nového zábradlia" 192,00*1,1</t>
  </si>
  <si>
    <t>334213113</t>
  </si>
  <si>
    <t>Murivo nadzákladové pilierov  z lomového kameňa, nelícované na akúkoľvek maltu cementovú</t>
  </si>
  <si>
    <t>-2078298470</t>
  </si>
  <si>
    <t>"domurovanie poškodeného muriva na vrchumurovaných kúželov" 3,16</t>
  </si>
  <si>
    <t>641918833</t>
  </si>
  <si>
    <t>"dobetonávka ZM 1 a 2" 0,50*1,01*3,63*2</t>
  </si>
  <si>
    <t>"nadbetonávka opory 1 a 2 (krídla)" 0,40*2,20*1,165*2*2</t>
  </si>
  <si>
    <t>Debnenie mostných konštrukcií- zhotovenie</t>
  </si>
  <si>
    <t>233477180</t>
  </si>
  <si>
    <t>"dobetonávka ZM" (4,43*1,165+1,165*2,20*2+1,70*1,165*2+3,63*1,165)*2</t>
  </si>
  <si>
    <t>1658949346</t>
  </si>
  <si>
    <t>-308392242</t>
  </si>
  <si>
    <t>"výstuž nadbetonávky na pôvodnú oporu" 0,498*2</t>
  </si>
  <si>
    <t>689608121</t>
  </si>
  <si>
    <t xml:space="preserve">Prefabrikát - mostná doska P1 typická  z betónu železového tr.C35/45 - rozmer 1900 x 3000 mm - výkr.č. D-3.6,  závesné oká KK025 , manipulačné kotvy </t>
  </si>
  <si>
    <t>933856927</t>
  </si>
  <si>
    <t xml:space="preserve">Prefabrikát - mostná doska P1 atypická  z betónu železového tr.C35/45 - rozmer 1900 x 3000 mm - výkr.č. D-3.7,  závesné oká KK025 , manipulačné kotvy </t>
  </si>
  <si>
    <t>-2120098272</t>
  </si>
  <si>
    <t>-2117529648</t>
  </si>
  <si>
    <t>1164698600</t>
  </si>
  <si>
    <t>2000562670</t>
  </si>
  <si>
    <t>1119401606</t>
  </si>
  <si>
    <t>1551240036</t>
  </si>
  <si>
    <t>"podliatie úložných platní a ložiska na oporách hr.5 mm" 0,30*0,30*4</t>
  </si>
  <si>
    <t>-917142065</t>
  </si>
  <si>
    <t>0,20*0,46*2*6</t>
  </si>
  <si>
    <t>-278970096</t>
  </si>
  <si>
    <t>"V1 - obrusná vrtsva na oporách+ napojenie na existujúcu komunikáciu " 3,63*3,05*2</t>
  </si>
  <si>
    <t>-1310201875</t>
  </si>
  <si>
    <t>-2115208529</t>
  </si>
  <si>
    <t>-594250188</t>
  </si>
  <si>
    <t>-1928484532</t>
  </si>
  <si>
    <t>"reprofilácia opôr a trámov cestného mosta , uvažuje sa 70% otriskovaného povrchu"</t>
  </si>
  <si>
    <t>"opora 1 a 2" 27,81</t>
  </si>
  <si>
    <t>Náter betónovej podlahy mostov epoxidový - hydroizolácia SikaCor Elastomastic TF , hr.10 mm + posyp kremičitým pieskom v prebytku</t>
  </si>
  <si>
    <t>-562821545</t>
  </si>
  <si>
    <t>9,20*3</t>
  </si>
  <si>
    <t>632664131.1.1</t>
  </si>
  <si>
    <t>-2038174898</t>
  </si>
  <si>
    <t>-1343036983</t>
  </si>
  <si>
    <t>"vytvorenie zárezu vozovky na styku vozovky a ríms a opôr" (1,70+0,31+0,22)*2*2</t>
  </si>
  <si>
    <t>-1626929100</t>
  </si>
  <si>
    <t>"gumený pás na okrajovom lemovacom plechu"  8,90*2</t>
  </si>
  <si>
    <t>-245508871</t>
  </si>
  <si>
    <t>"trvale pružná zálievka na mieste styku opory a vozovky - detail H" (1,70+0,31+0,22)*2*2</t>
  </si>
  <si>
    <t>-1043365238</t>
  </si>
  <si>
    <t>"medzera medzi prefabrikátmi detail B" 3*4</t>
  </si>
  <si>
    <t>1269976243</t>
  </si>
  <si>
    <t>(3,40*4,43+2,40*2)*2</t>
  </si>
  <si>
    <t>-1687200399</t>
  </si>
  <si>
    <t>26,50</t>
  </si>
  <si>
    <t>-1424695371</t>
  </si>
  <si>
    <t>26,50*2</t>
  </si>
  <si>
    <t>2051575214</t>
  </si>
  <si>
    <t>-1031409668</t>
  </si>
  <si>
    <t>1,00*3,00*2,50</t>
  </si>
  <si>
    <t>1985066984</t>
  </si>
  <si>
    <t>1344656587</t>
  </si>
  <si>
    <t>961021112</t>
  </si>
  <si>
    <t>Búranie mostných základov, muriva a pilierov alebo nosných konštrukcií z kameňa  -2,49000t</t>
  </si>
  <si>
    <t>-472048956</t>
  </si>
  <si>
    <t>"odbúranie hornej časti murovaných kúžeľov- kamenné murivo- ručné odbúranie" 1,10*0,50*0,865+3,50*0,50*0,885+1,75*0,80*0,50+1,10*0,80*0,50</t>
  </si>
  <si>
    <t>972601901</t>
  </si>
  <si>
    <t>"opora 1" 3,70*1,02</t>
  </si>
  <si>
    <t>"opora 2" 3,70*1,02</t>
  </si>
  <si>
    <t>869617631</t>
  </si>
  <si>
    <t>"odstránenie prefabrikovaných panelov uložených na pôvodnej OK" 9,00*3,00*0,20</t>
  </si>
  <si>
    <t>-1771082610</t>
  </si>
  <si>
    <t>"odstránenie trojmadlového zábradlia na oporách "13,80*2</t>
  </si>
  <si>
    <t>-1105552106</t>
  </si>
  <si>
    <t>"kotvenie nadbetonácky opory" 54,00*2</t>
  </si>
  <si>
    <t>1703783701</t>
  </si>
  <si>
    <t>-1088012483</t>
  </si>
  <si>
    <t>"drevené podvali na skládku, beton, asfaltová vozovka + záklop na skládku" 53,02</t>
  </si>
  <si>
    <t>1942226398</t>
  </si>
  <si>
    <t>"beton- odbúranie vrchnej časti ZM a krídel" 17,36</t>
  </si>
  <si>
    <t>"pôvodné prefabrikované panely" 13,50</t>
  </si>
  <si>
    <t>"odbúraná povrchová vrtsva betónu , uvažoavná hrúbka 20 mm na 70% povrchu opory" 1,22</t>
  </si>
  <si>
    <t>"vozovka" 20,39</t>
  </si>
  <si>
    <t>"pôvodné oceľové zábradlie" 0,55</t>
  </si>
  <si>
    <t>-342875488</t>
  </si>
  <si>
    <t>-304319504</t>
  </si>
  <si>
    <t>1988051091</t>
  </si>
  <si>
    <t>5*30 'Prepočítané koeficientom množstva</t>
  </si>
  <si>
    <t>162436982</t>
  </si>
  <si>
    <t>-942987728</t>
  </si>
  <si>
    <t>1500364041</t>
  </si>
  <si>
    <t>"vnútorná strana dobetonávky ZM a nadbetonávky krídel" (1,70*1,165*2+3,63*1,165)*2</t>
  </si>
  <si>
    <t>1357806874</t>
  </si>
  <si>
    <t>16,38*0,00035 'Prepočítané koeficientom množstva</t>
  </si>
  <si>
    <t>-1594298691</t>
  </si>
  <si>
    <t>"vnútorná strana dobetonávky ZM a nadbetonávky krídel" (1,70*1,165*2+3,63*1,165)*2*2</t>
  </si>
  <si>
    <t>-1263402318</t>
  </si>
  <si>
    <t>32,76*0,0011 'Prepočítané koeficientom množstva</t>
  </si>
  <si>
    <t>-1659801089</t>
  </si>
  <si>
    <t>1175761193</t>
  </si>
  <si>
    <t>2*8,90</t>
  </si>
  <si>
    <t>-1180102451</t>
  </si>
  <si>
    <t>817587128</t>
  </si>
  <si>
    <t>"oceľové zábradlie mostovka " 8,90*2</t>
  </si>
  <si>
    <t>Zábradlie oceľové s výpletom z ťahokovu, výška zábradlia 1300 mm , výkr.č.D-3.5 - zábradlie mostovka</t>
  </si>
  <si>
    <t>-2130061126</t>
  </si>
  <si>
    <t>"výkaz ocele - 411,49 kgx2 =822,98 kg "</t>
  </si>
  <si>
    <t xml:space="preserve">"výplň zábradlia ťahokov - 7,00x2=14,00 m2 " </t>
  </si>
  <si>
    <t>8,90*2</t>
  </si>
  <si>
    <t>-1443131847</t>
  </si>
  <si>
    <t>Zábradlie oceľové s výpletom z ťahokovu, výška zábradlia 1300 mm , výkr.č.D-3.5- zábradlie opory</t>
  </si>
  <si>
    <t>-1092476139</t>
  </si>
  <si>
    <t>"výkaz ocele - 147,42kgx4 =294,84 kg "</t>
  </si>
  <si>
    <t xml:space="preserve">"výplň zábradlia ťahokov - 1,70x4=6,80 m2 " </t>
  </si>
  <si>
    <t>-1182045962</t>
  </si>
  <si>
    <t>"podkladná pásovina pre uloženie prefabrikátov" 0,30*0,26*2*196,10</t>
  </si>
  <si>
    <t>"podkladné oceľové dosky pod hlavé trámy na O2- P25" 0,03*0,06*8,76*2*7850</t>
  </si>
  <si>
    <t>Oceľ pásová valcovaná za tepla šxhr 30x70 mm, ozn. 11 373, podľa EN ISO S235JRG1</t>
  </si>
  <si>
    <t>249297346</t>
  </si>
  <si>
    <t>-1310887003</t>
  </si>
  <si>
    <t>424050021</t>
  </si>
  <si>
    <t>"zábradlie konštrukcia  " 12*2</t>
  </si>
  <si>
    <t>"zábradlie ťahokov "7,00*2*2</t>
  </si>
  <si>
    <t>"zábradlie opora  " 5,00*4</t>
  </si>
  <si>
    <t>"zábradlie ťahokov opora " 1,70*4*2</t>
  </si>
  <si>
    <t>"náter pôvodnej konštrukcie" 80,00</t>
  </si>
  <si>
    <t>"náter novej konštrukcie" 3,00</t>
  </si>
  <si>
    <t>-1488932476</t>
  </si>
  <si>
    <t>80</t>
  </si>
  <si>
    <t>-1840850436</t>
  </si>
  <si>
    <t>80,00</t>
  </si>
  <si>
    <t>81</t>
  </si>
  <si>
    <t>-960459267</t>
  </si>
  <si>
    <t>"oceľovú konštrukciu mosta treba nadvihnúť pomocou dvoch podperných väží -  viď technickú správu"   8</t>
  </si>
  <si>
    <t>82</t>
  </si>
  <si>
    <t>-2070573991</t>
  </si>
  <si>
    <t>8*4 'Prepočítané koeficientom množstva</t>
  </si>
  <si>
    <t xml:space="preserve">1136-2-4 - SO 02.4 - Most cez Včelinský potok </t>
  </si>
  <si>
    <t>1794056121</t>
  </si>
  <si>
    <t xml:space="preserve">"odstránenie krovín v okolí mosta , 1 m od  na každú stranu násypových kúžeľov " </t>
  </si>
  <si>
    <t>11,14*1,00*2,00</t>
  </si>
  <si>
    <t>-1541792198</t>
  </si>
  <si>
    <t>"pod motom" 0,20*4,77*2,70</t>
  </si>
  <si>
    <t>Výkop ryhy do šírky 600 mm v horn.4 do 100 m3</t>
  </si>
  <si>
    <t>976675122</t>
  </si>
  <si>
    <t>"základové pásy pre kamenný obklad  pod mostom"</t>
  </si>
  <si>
    <t>(0,30*0,30)*(4,77*2+2,70*2)</t>
  </si>
  <si>
    <t>385789594</t>
  </si>
  <si>
    <t>807150279</t>
  </si>
  <si>
    <t>"manipulácia so zeminou v rámci staveniska - výkop + ornica" 3,92</t>
  </si>
  <si>
    <t>-1761624092</t>
  </si>
  <si>
    <t>1104316651</t>
  </si>
  <si>
    <t>837622215</t>
  </si>
  <si>
    <t>"obsyp päty násypových kúžeľov prebytočnou zeminou "3,92</t>
  </si>
  <si>
    <t>1682380155</t>
  </si>
  <si>
    <t>"pre dodatočne vlepovanú výstuž" 184,00*1,1</t>
  </si>
  <si>
    <t>274313711</t>
  </si>
  <si>
    <t>Betón základových pásov, prostý tr. C 25/30</t>
  </si>
  <si>
    <t>1599253923</t>
  </si>
  <si>
    <t>"základové pásy pod mostom"</t>
  </si>
  <si>
    <t>-1723028521</t>
  </si>
  <si>
    <t>"nadbetonávka ríms" 0,20*0,50*11,14*2</t>
  </si>
  <si>
    <t>1439034939</t>
  </si>
  <si>
    <t>"nadbetonávka rímsy " 0,20*2*2*11,14</t>
  </si>
  <si>
    <t>Debnenie mostných konštrukcií-opôr výšky do 20 m, odstránenie</t>
  </si>
  <si>
    <t>1766449805</t>
  </si>
  <si>
    <t>Výstuž  ríms z betonárskej ocele 10 505 mostných konštrukcií</t>
  </si>
  <si>
    <t>1940885460</t>
  </si>
  <si>
    <t>"výstuž nadbetonávky rímsy" 0,15</t>
  </si>
  <si>
    <t>46101969</t>
  </si>
  <si>
    <t>(0,17*0,12*2+0,17*0,22*7)*2</t>
  </si>
  <si>
    <t>465513257</t>
  </si>
  <si>
    <t>Dlažba svahu pri oporách z upraveného lomového  kameňa  do lôžka C 25/30 plochy nad 10 m2</t>
  </si>
  <si>
    <t>-352465247</t>
  </si>
  <si>
    <t>567134115</t>
  </si>
  <si>
    <t>Podklad z podkladového betónu PB I tr. C 25/30 hr. 200 mm</t>
  </si>
  <si>
    <t>-530829156</t>
  </si>
  <si>
    <t>"betónové lôžko pre obklad z lomového kameňa" 0,20*4,77*2,70</t>
  </si>
  <si>
    <t>2050628004</t>
  </si>
  <si>
    <t>"reprofilácia opôr a trámov cestného mosta, 90% otriskaného povrchu" 64,94</t>
  </si>
  <si>
    <t>-301369490</t>
  </si>
  <si>
    <t>"vytvorenie zárezu vozovky pri rímsach" 11,14*2</t>
  </si>
  <si>
    <t>-398890685</t>
  </si>
  <si>
    <t>"trvle pružná zálievka pri rímsach" 11,14*2</t>
  </si>
  <si>
    <t>628430046</t>
  </si>
  <si>
    <t>"očistenie všetkých  betónových povrchov"</t>
  </si>
  <si>
    <t>7,04*4,17+21,40*2</t>
  </si>
  <si>
    <t>938906142</t>
  </si>
  <si>
    <t>Prečistenie drenážneho potrubia DN 80 a 100</t>
  </si>
  <si>
    <t>85644775</t>
  </si>
  <si>
    <t>939110130</t>
  </si>
  <si>
    <t>Merací bod konvergenčný, čapová značka, pozorovací bod, vzťažný bod</t>
  </si>
  <si>
    <t>-1914237588</t>
  </si>
  <si>
    <t>126167887</t>
  </si>
  <si>
    <t>-2100880092</t>
  </si>
  <si>
    <t>-80346731</t>
  </si>
  <si>
    <t>" odbúranie vrchnej časti ríms a odstránenie uvoľnenej časti betónu"</t>
  </si>
  <si>
    <t>0,10*0,50*11,14*2</t>
  </si>
  <si>
    <t>-1111861729</t>
  </si>
  <si>
    <t>"odstránenie trojmadlového zábradlia na oporách "11,14*2</t>
  </si>
  <si>
    <t>Vrty pre kotvy do betónu hĺbky 100 mm s vyplnením epoxidovým tmelom</t>
  </si>
  <si>
    <t>-2025724952</t>
  </si>
  <si>
    <t>"kotvenie nadbetonácky ríms" 12*2*2</t>
  </si>
  <si>
    <t>1559209157</t>
  </si>
  <si>
    <t>"drevené podvali na skládku, beton" 5,76</t>
  </si>
  <si>
    <t>-1812531591</t>
  </si>
  <si>
    <t>"beton- odbúranie  časti pôvodných ríms" 2,45</t>
  </si>
  <si>
    <t>"odbúraná povrchová vrtsva betónu " 2,86</t>
  </si>
  <si>
    <t>"pôvodné oceľové zábradlie" 0,45</t>
  </si>
  <si>
    <t>87288250</t>
  </si>
  <si>
    <t>-1065712456</t>
  </si>
  <si>
    <t>1708488394</t>
  </si>
  <si>
    <t>"oceľové zábradlie mostovka " 10,83*2</t>
  </si>
  <si>
    <t>Zábradlie oceľové s výpletom z ťahokovu, výška zábradlia 1300 mm , výkr.č.D-4.3 - zábradlie mostovky</t>
  </si>
  <si>
    <t>-2138755036</t>
  </si>
  <si>
    <t>"výkaz ocele - 455,33 kgx2 =910,66 kg "</t>
  </si>
  <si>
    <t xml:space="preserve">"výplň zábradlia ťahokov - 8,30x2=16,60 m2 " </t>
  </si>
  <si>
    <t>10,83*2</t>
  </si>
  <si>
    <t>541616645</t>
  </si>
  <si>
    <t>-1681546367</t>
  </si>
  <si>
    <t>"zábradlie konštrukcia - na moste " 18,00*2</t>
  </si>
  <si>
    <t>"zábradlie ťahokov- na moste " 9,30*2*2</t>
  </si>
  <si>
    <t>1104738127</t>
  </si>
  <si>
    <t>000300031</t>
  </si>
  <si>
    <t>Geodetické práce - vykonávané po výstavbe zameranie skutočného osadenia meracích bodov</t>
  </si>
  <si>
    <t>2045003513</t>
  </si>
  <si>
    <t>1136-2-5 - SO 02.5 - Most (priepust)</t>
  </si>
  <si>
    <t xml:space="preserve">    777 - Podlahy syntetické</t>
  </si>
  <si>
    <t>1937832757</t>
  </si>
  <si>
    <t xml:space="preserve">"odstránenie krovín v okolí priepusta , 1 m od konca opory 2m na každú stranu pri každej opore " </t>
  </si>
  <si>
    <t>2,00*5,56*2</t>
  </si>
  <si>
    <t>Odkopávky a prekopávky nezapaž. pre spodnú stavbu v hornine 4 do 100 m3</t>
  </si>
  <si>
    <t>757479413</t>
  </si>
  <si>
    <t xml:space="preserve">"odkopávka časti zvršku za oporami" </t>
  </si>
  <si>
    <t>0,304*5,12*2</t>
  </si>
  <si>
    <t>2010124283</t>
  </si>
  <si>
    <t>-86984980</t>
  </si>
  <si>
    <t>"základové pätky odvodňovacieho žľabu"</t>
  </si>
  <si>
    <t>0,43*0,50*2</t>
  </si>
  <si>
    <t>-1770225063</t>
  </si>
  <si>
    <t>-1498254555</t>
  </si>
  <si>
    <t xml:space="preserve">"výkopy , ktoré sa použijú na spätný zásyp tam" 4,52 </t>
  </si>
  <si>
    <t xml:space="preserve">"výkopy , ktoré sa použijú na spätný zásyp späť" 4,52 </t>
  </si>
  <si>
    <t>-2070912856</t>
  </si>
  <si>
    <t>"výkop za oporami" 3,11</t>
  </si>
  <si>
    <t>"rýha pre odvodňovací žľab" 0,43</t>
  </si>
  <si>
    <t>"odstránené kolajové lôžko " 7,97</t>
  </si>
  <si>
    <t>"spätný zásyp opory " -3,11</t>
  </si>
  <si>
    <t>"podkladná vrstva vozovky  V1" -1,41</t>
  </si>
  <si>
    <t>32583691</t>
  </si>
  <si>
    <t>"manipulácia so zeminou v rámci staveniska - výkop + ornica" 12,52</t>
  </si>
  <si>
    <t>561202364</t>
  </si>
  <si>
    <t>1728452158</t>
  </si>
  <si>
    <t>"zriadenie dočasnej skládky zeminy v okolí staveniska" 4,52</t>
  </si>
  <si>
    <t>-380296655</t>
  </si>
  <si>
    <t>"spätný zásyp nových opor"</t>
  </si>
  <si>
    <t>"O1.1 zásyp opory" 0,304*5,12</t>
  </si>
  <si>
    <t>"O1.2 zásyp opory" 0,304*5,12</t>
  </si>
  <si>
    <t>174201101</t>
  </si>
  <si>
    <t>Zásyp sypaninou bez zhutnenia jám, šachiet, rýh, zárezov alebo okolo objektov do 100 m3 - zo zemín súdržných</t>
  </si>
  <si>
    <t>826690301</t>
  </si>
  <si>
    <t>"dosypanie násypových kúžeľov pri oporách ornicou" 4,00</t>
  </si>
  <si>
    <t>"dosypanie násypov za oporami a ich napojenie na cyklotrasu" 4,00</t>
  </si>
  <si>
    <t>103640000100</t>
  </si>
  <si>
    <t>Zemina pre terénne úpravy - ornica</t>
  </si>
  <si>
    <t>-316677547</t>
  </si>
  <si>
    <t>8,00*1,8</t>
  </si>
  <si>
    <t>182301122</t>
  </si>
  <si>
    <t>Rozprestretie ornice na svahu so sklonom nad 1:5, plocha do 500 m2, hr.nad 100 do 150 mm</t>
  </si>
  <si>
    <t>1097432174</t>
  </si>
  <si>
    <t>"ornica na svahu, dosypanie násypových kúželov" 6,27*4</t>
  </si>
  <si>
    <t>737034212</t>
  </si>
  <si>
    <t>420,00*1,1</t>
  </si>
  <si>
    <t>674574494</t>
  </si>
  <si>
    <t>"základová pätka pre odvodňovací žľab " 0,44*0,435*2</t>
  </si>
  <si>
    <t>275351215</t>
  </si>
  <si>
    <t>Debnenie stien základových pätiek, zhotovenie-dielce</t>
  </si>
  <si>
    <t>1043998471</t>
  </si>
  <si>
    <t>"základová pätka pre odvodňovací žľab " 1,00</t>
  </si>
  <si>
    <t>275351216</t>
  </si>
  <si>
    <t>Debnenie stien základovýcb pätiek, odstránenie-dielce</t>
  </si>
  <si>
    <t>-647242426</t>
  </si>
  <si>
    <t>334313118</t>
  </si>
  <si>
    <t>Mostné opory z betónu prostého tr. C 35/45</t>
  </si>
  <si>
    <t>-1314245109</t>
  </si>
  <si>
    <t>"nadbetonávka opory 1 a 2 " 5,12*1,34*0,33*2</t>
  </si>
  <si>
    <t>760229435</t>
  </si>
  <si>
    <t>"nadbetonávka opory 1 a 2 " (1,34*0,33*2+5,12*0,33*2)*2</t>
  </si>
  <si>
    <t>42285228</t>
  </si>
  <si>
    <t>Výstuž  opôr z betonárskej ocele 10 505 mostných konštrukcií</t>
  </si>
  <si>
    <t>1141362931</t>
  </si>
  <si>
    <t>"kotvenie nadbetonávky na pôvodnú oporu" 0,01</t>
  </si>
  <si>
    <t>421321239</t>
  </si>
  <si>
    <t>Mostné nosné konštrukcie doskové z betónu železového tr. C 35/45</t>
  </si>
  <si>
    <t>-1483436073</t>
  </si>
  <si>
    <t>"monolitická ŽB doska medzi prefabrikovanými rímsami" 3,52*0,20*3,58</t>
  </si>
  <si>
    <t>421351212</t>
  </si>
  <si>
    <t>Debnenie spodného povrchu dosky konštrukcie mostov - zhotovenie</t>
  </si>
  <si>
    <t>-731717836</t>
  </si>
  <si>
    <t>"spodný povrch ŽB dosky" 3,52*0,90</t>
  </si>
  <si>
    <t>421351312</t>
  </si>
  <si>
    <t>Debnenie spodného povrchu dosky konštrukcie mostov - odstránenie</t>
  </si>
  <si>
    <t>-1028485560</t>
  </si>
  <si>
    <t>421362126</t>
  </si>
  <si>
    <t>Výstuž doskového mosta z betonárskej ocele 10 505 mostných konštrukcií</t>
  </si>
  <si>
    <t>1037412428</t>
  </si>
  <si>
    <t>"medzi prefabrikovanými rímsami" 0,684</t>
  </si>
  <si>
    <t>423121111</t>
  </si>
  <si>
    <t>Osadenie mostného prefabrikovaného nosníka v celku hm. do 5 t</t>
  </si>
  <si>
    <t>-2147124656</t>
  </si>
  <si>
    <t>5938300027.1</t>
  </si>
  <si>
    <t>Prefabrikát - rímsa z betónu železového tr.C35/45 - dl.3,58m - výkr.č. D-5.4</t>
  </si>
  <si>
    <t>2120556261</t>
  </si>
  <si>
    <t>-1421382873</t>
  </si>
  <si>
    <t>(0,15*0,12*2+0,15*0,22)*2</t>
  </si>
  <si>
    <t>4524711012</t>
  </si>
  <si>
    <t>Podliatie prefabrikovaných ríms plastmaltou hr.5 mm</t>
  </si>
  <si>
    <t>1111821581</t>
  </si>
  <si>
    <t>0,60*1,34*4</t>
  </si>
  <si>
    <t>1168003084</t>
  </si>
  <si>
    <t>"nános sute + kolajové lôžko hr.0,50 m"</t>
  </si>
  <si>
    <t>2,265*3,52*2*0,5</t>
  </si>
  <si>
    <t>Priečne podvaly  odstránenie,  -0,150t</t>
  </si>
  <si>
    <t>1823247602</t>
  </si>
  <si>
    <t>Podklad zo štrkodrviny s rozprestretím a zhutnením, po zhutnení hr. 150 mm</t>
  </si>
  <si>
    <t>-1995459214</t>
  </si>
  <si>
    <t>"V1 - za oporami " 5,12*1*2,00</t>
  </si>
  <si>
    <t>Postrek asfaltový spojovací bez posypu kamenivom z cestnej emulzie v množstve od 0,50 do 0,80 kg/m2- V2+V1</t>
  </si>
  <si>
    <t>-751899997</t>
  </si>
  <si>
    <t>"V2 -  na moste " 3,58*5,12*2</t>
  </si>
  <si>
    <t>Asfaltový betón vrstva obrusná AC 8 O v pruhu š. do 3 m z modifik. asfaltu tr. II, po zhutnení hr. 40 mm- V2+V1</t>
  </si>
  <si>
    <t>-1863672522</t>
  </si>
  <si>
    <t>"V2 - obrusná vrstva na moste " 3,58*5,12</t>
  </si>
  <si>
    <t>"V1 - obrusná vrstva na mostom " 5,12*1*2,00</t>
  </si>
  <si>
    <t>577154371</t>
  </si>
  <si>
    <t>Asfaltový betón vrstva obrusná alebo ložná AC 16 v pruhu š. do 3 m z modifik. asfaltu tr. II, po zhutnení hr. 65 mm-V2</t>
  </si>
  <si>
    <t>1690779053</t>
  </si>
  <si>
    <t>"V2 - ložná vrstva na moste " 3,58*5,12</t>
  </si>
  <si>
    <t>Asfaltový betón vrstva obrusná alebo ložná AC 16 v pruhu š. do 3 m z modifik. asfaltu tr. II, po zhutnení hr. 70 mm- V1</t>
  </si>
  <si>
    <t>1814012941</t>
  </si>
  <si>
    <t>"V1 - ložná vrstva na mostom " 5,12*1*2,00</t>
  </si>
  <si>
    <t>594111111</t>
  </si>
  <si>
    <t>Dlažba z lomového kameňa do lôžka z kameniva ťaženého</t>
  </si>
  <si>
    <t>-521620983</t>
  </si>
  <si>
    <t>"sklz vozovky do betónového žľabu z komového kameňa " 0,12*2</t>
  </si>
  <si>
    <t>550554108</t>
  </si>
  <si>
    <t>"reprofilácia opôr a trámov cestného mosta, 90% otriskaného povrchu"</t>
  </si>
  <si>
    <t>"opora 1 a 2" 6,12</t>
  </si>
  <si>
    <t>631312711</t>
  </si>
  <si>
    <t>Mazanina z betónu prostého (m3) tr. C 25/30 hr.nad 50 do 80 mm - spádový poter</t>
  </si>
  <si>
    <t>1351186628</t>
  </si>
  <si>
    <t>"spádový poter mostovky " 0,25*3,58</t>
  </si>
  <si>
    <t>632451507</t>
  </si>
  <si>
    <t>Opravná a vyrovnávacia hmota , vo vonkajších aj vnútorných priestoroch, hr. 20 mm</t>
  </si>
  <si>
    <t>248075005</t>
  </si>
  <si>
    <t>"maltove lôžko pod odvodňovacie žľaby" 0,13*3,58*2</t>
  </si>
  <si>
    <t>917862112</t>
  </si>
  <si>
    <t>Osadenie chodník. obrubníka betónového stojatého do lôžka z betónu prosteho tr. C 16/20 s bočnou oporou</t>
  </si>
  <si>
    <t>569607566</t>
  </si>
  <si>
    <t>"pri sklze opory"(0,50+0,265)*2</t>
  </si>
  <si>
    <t>592170003300</t>
  </si>
  <si>
    <t>Obrubník  palisádový, lxšxv 500x80x250 mm, sivá</t>
  </si>
  <si>
    <t>900651755</t>
  </si>
  <si>
    <t>1,53*2,01 'Prepočítané koeficientom množstva</t>
  </si>
  <si>
    <t>-1404004383</t>
  </si>
  <si>
    <t>"vytvorenie zárezu vozovky na konci opory" 5,12*2</t>
  </si>
  <si>
    <t>664139935</t>
  </si>
  <si>
    <t>5,12*2</t>
  </si>
  <si>
    <t>935111111</t>
  </si>
  <si>
    <t>Osadenie  žľabu z betónových  tvárnic šírky do 500 mm</t>
  </si>
  <si>
    <t>1844134435</t>
  </si>
  <si>
    <t>2,00*2</t>
  </si>
  <si>
    <t>592270017800.1</t>
  </si>
  <si>
    <t>Odvodňovacie žľabové tvárnice 400x300x120 mm</t>
  </si>
  <si>
    <t>-670169181</t>
  </si>
  <si>
    <t>10*1,02 'Prepočítané koeficientom množstva</t>
  </si>
  <si>
    <t>935111911</t>
  </si>
  <si>
    <t>Príplatok za každých ďalších aj začatých 10 mm hr. lôžka nad 100 mm, pri šírke do 500 mm</t>
  </si>
  <si>
    <t>1528861619</t>
  </si>
  <si>
    <t>4,000*0,50</t>
  </si>
  <si>
    <t>935114223</t>
  </si>
  <si>
    <t>Osadenie odvodňovacieho betónového žľabu  s ochrannou hranou vnútornej šírky 150 mm a s roštom triedy C 250</t>
  </si>
  <si>
    <t>1655260231</t>
  </si>
  <si>
    <t>"odvodňovací žľab na nových oporách" 3,58*2</t>
  </si>
  <si>
    <t>592270050900</t>
  </si>
  <si>
    <t>Odvodňovací žľab MultiDrain  V100S bez spádu, dĺ. 1 m, svetlá šírka 100 mm, s pozinkovanou ochrannou hranou, polymérbetón, líniový odvodňovací systém podľa normy STN EN 1433 s Drainlock®, s ochranou hrán- ACO</t>
  </si>
  <si>
    <t>1892071045</t>
  </si>
  <si>
    <t>7,16*1,08 'Prepočítané koeficientom množstva</t>
  </si>
  <si>
    <t>-2066695395</t>
  </si>
  <si>
    <t>(2,00+0,70*2)*2</t>
  </si>
  <si>
    <t>-38826393</t>
  </si>
  <si>
    <t>-5106906</t>
  </si>
  <si>
    <t>"opora 1" 1,43*1,34</t>
  </si>
  <si>
    <t>"opora 2" 1,43*1,34</t>
  </si>
  <si>
    <t>977141124</t>
  </si>
  <si>
    <t>Vrty pre kotvy do betónu  hĺbky 150 mm s vyplnením epoxidovým tmelom</t>
  </si>
  <si>
    <t>-1208012081</t>
  </si>
  <si>
    <t>"kotvenie nadbetonácky opory" 14*2</t>
  </si>
  <si>
    <t>1684113722</t>
  </si>
  <si>
    <t>-1120261333</t>
  </si>
  <si>
    <t>137906981</t>
  </si>
  <si>
    <t>"beton a drevené podvali na skládku, prebytky železničného zvršku sa používajú v násypoch cyklotrasy" 8,73</t>
  </si>
  <si>
    <t>874653660</t>
  </si>
  <si>
    <t>-1208001492</t>
  </si>
  <si>
    <t>2*30 'Prepočítané koeficientom množstva</t>
  </si>
  <si>
    <t>-328508190</t>
  </si>
  <si>
    <t>734963617</t>
  </si>
  <si>
    <t>-1571406844</t>
  </si>
  <si>
    <t>"náter zadnej a bočnej strany opôr odkrytej pri odkopávkach"</t>
  </si>
  <si>
    <t>5,12*0,50*2+1,00*4,00</t>
  </si>
  <si>
    <t>1934893241</t>
  </si>
  <si>
    <t>9,12*0,00035 'Prepočítané koeficientom množstva</t>
  </si>
  <si>
    <t>509521913</t>
  </si>
  <si>
    <t>(5,12*0,50*2+1,00*4,00)*2</t>
  </si>
  <si>
    <t>-1952268757</t>
  </si>
  <si>
    <t>18,24*0,0011 'Prepočítané koeficientom množstva</t>
  </si>
  <si>
    <t>711141559</t>
  </si>
  <si>
    <t>Zhotovenie  izolácie proti zemnej vlhkosti a tlakovej vode vodorovná NAIP pritavením</t>
  </si>
  <si>
    <t>711098762</t>
  </si>
  <si>
    <t xml:space="preserve">"hydroizolácia mostovky -1.vrstva " 5*3,60 </t>
  </si>
  <si>
    <t>628310001000</t>
  </si>
  <si>
    <t>Pás asfaltový HYDROBIT V 60 S 35 pre spodné vrstvy hydroizolačných systémov, ICOPAL</t>
  </si>
  <si>
    <t>1411161827</t>
  </si>
  <si>
    <t>18*1,15 'Prepočítané koeficientom množstva</t>
  </si>
  <si>
    <t>-1528911730</t>
  </si>
  <si>
    <t>159868083</t>
  </si>
  <si>
    <t>2,79*2</t>
  </si>
  <si>
    <t>Zábradlie oceľové s výpletom z ťahokovu, výška zábradlia 1300 mm , výkr.č.D-5.5</t>
  </si>
  <si>
    <t>-852408430</t>
  </si>
  <si>
    <t>"113,20kg x2 zábradlie"</t>
  </si>
  <si>
    <t>"ťahokov 2,10m2x2"</t>
  </si>
  <si>
    <t>-426556273</t>
  </si>
  <si>
    <t>777</t>
  </si>
  <si>
    <t>Podlahy syntetické</t>
  </si>
  <si>
    <t>777610200.1</t>
  </si>
  <si>
    <t>Epoxidový uzatvárací náter CHS-EPODUR 474 PRIMER, pečatiaca vrstva hladká</t>
  </si>
  <si>
    <t>959879645</t>
  </si>
  <si>
    <t>5,02*3,58</t>
  </si>
  <si>
    <t>998777201</t>
  </si>
  <si>
    <t>Presun hmôt pre podlahy syntetické v objektoch výšky do 6 m</t>
  </si>
  <si>
    <t>-1051474932</t>
  </si>
  <si>
    <t>783152312</t>
  </si>
  <si>
    <t>1988722217</t>
  </si>
  <si>
    <t>" konštrukcia zábradlia "4,90*2</t>
  </si>
  <si>
    <t>"plocha  ťahokovu" 2,10*4</t>
  </si>
  <si>
    <t>-1475292166</t>
  </si>
  <si>
    <t>1136-2-6 - SO 02.6 - Rúrový priepust</t>
  </si>
  <si>
    <t>-2007864708</t>
  </si>
  <si>
    <t>-1749925182</t>
  </si>
  <si>
    <t>-441814177</t>
  </si>
  <si>
    <t>-469774384</t>
  </si>
  <si>
    <t>1210045847</t>
  </si>
  <si>
    <t>276784337</t>
  </si>
  <si>
    <t>-2112119198</t>
  </si>
  <si>
    <t>-974074320</t>
  </si>
  <si>
    <t>2128841178</t>
  </si>
  <si>
    <t>828578636</t>
  </si>
  <si>
    <t>-1833434504</t>
  </si>
  <si>
    <t>-1821241996</t>
  </si>
  <si>
    <t>1427413957</t>
  </si>
  <si>
    <t>189955841</t>
  </si>
  <si>
    <t>-371017892</t>
  </si>
  <si>
    <t>-665503940</t>
  </si>
  <si>
    <t>-931449237</t>
  </si>
  <si>
    <t>793644760</t>
  </si>
  <si>
    <t>702536397</t>
  </si>
  <si>
    <t>-1939848771</t>
  </si>
  <si>
    <t>846568961</t>
  </si>
  <si>
    <t>-889357777</t>
  </si>
  <si>
    <t>1758825804</t>
  </si>
  <si>
    <t>-139852410</t>
  </si>
  <si>
    <t>879767044</t>
  </si>
  <si>
    <t>872240609</t>
  </si>
  <si>
    <t>-1500662755</t>
  </si>
  <si>
    <t>-1260884101</t>
  </si>
  <si>
    <t>-1261772710</t>
  </si>
  <si>
    <t>-2068949316</t>
  </si>
  <si>
    <t>724707876</t>
  </si>
  <si>
    <t>-58606227</t>
  </si>
  <si>
    <t>-308658317</t>
  </si>
  <si>
    <t>-965215193</t>
  </si>
  <si>
    <t>737697935</t>
  </si>
  <si>
    <t>-1401909546</t>
  </si>
  <si>
    <t xml:space="preserve">1136-2-7 - SO 02.7 - Ožďanský most </t>
  </si>
  <si>
    <t>1136-2-7-1 - SO 02.7 Ožďanský most  - stavebná časť</t>
  </si>
  <si>
    <t>695464594</t>
  </si>
  <si>
    <t xml:space="preserve">"odstránenie krovín na násype za oporou 1  po koniec obslužného schodiska " </t>
  </si>
  <si>
    <t>24,70*12,40</t>
  </si>
  <si>
    <t xml:space="preserve">"odstránenie krovín na násype za oporou 2 vrchol násypu , 6m od konca záverného múrika " </t>
  </si>
  <si>
    <t>-298169801</t>
  </si>
  <si>
    <t>"odstránenie ornice hr.20 cm, opora 1 v mieste odvodových žľabov " 8,50*0,60*2*0,20</t>
  </si>
  <si>
    <t>"odstránenie ornice hr.20 cm v mieste obslužného chodníka " 11,20*2*0,20</t>
  </si>
  <si>
    <t>"odstránenie ornice hr.20 cm pod plošinou " 8,50*8,50*2*0,20</t>
  </si>
  <si>
    <t>639210108</t>
  </si>
  <si>
    <t xml:space="preserve">"výkop rýh pre odvodňovacie žľaby pri opore 1" 2,84*0,50*2 </t>
  </si>
  <si>
    <t>"výkop rýh pre základové pásy výhliadkovej plošiny, pozdľžne"  0,75*0,50*8,50*2</t>
  </si>
  <si>
    <t>"výkop rýh pre základové pásy výhliadkovej plošiny, priečne"  0,50*0,30*2,95*3</t>
  </si>
  <si>
    <t>"rýha pre základ obslužného mostíka" 4,90*0,50</t>
  </si>
  <si>
    <t>65598882</t>
  </si>
  <si>
    <t>580219990</t>
  </si>
  <si>
    <t>"výkopy , ktoré sa použijú na spätný zásyp tam" 121,66</t>
  </si>
  <si>
    <t>"výkopy , ktoré sa použijú na spätný zásyp späť" 121,66</t>
  </si>
  <si>
    <t>-731895438</t>
  </si>
  <si>
    <t>"výkopové práce " 12,99</t>
  </si>
  <si>
    <t>"odhumusovanie  " 35,42</t>
  </si>
  <si>
    <t>"odstránenie železničného zvršku" 46,55</t>
  </si>
  <si>
    <t>"dosypanie násypových svahov a podkladných vrstiev"- 66,06</t>
  </si>
  <si>
    <t>"zahumusovanie násypových svahov" -28,90</t>
  </si>
  <si>
    <t>"chýbajúce množstvo štrku je spracovaná v položkách - podkladné vrstvy štrkové pod základy"</t>
  </si>
  <si>
    <t>1685680359</t>
  </si>
  <si>
    <t>"manipulácia so zeminou v rámci staveniska - výkop + ornica" 121,66</t>
  </si>
  <si>
    <t>440667893</t>
  </si>
  <si>
    <t>606767465</t>
  </si>
  <si>
    <t>"zriadenie dočasnej skládky zeminy v okolí staveniska" 94,96</t>
  </si>
  <si>
    <t>1890619152</t>
  </si>
  <si>
    <t>"spätný zásyp za oporami hr.0,45 m   "</t>
  </si>
  <si>
    <t>11,00*0,45+12,10*0,45</t>
  </si>
  <si>
    <t xml:space="preserve">"násyp pod výhliadkovou plošinou" </t>
  </si>
  <si>
    <t>0,90*7,90</t>
  </si>
  <si>
    <t>Zásyp sypaninou bez zhutnenia jám, šachiet, rýh, zárezov alebo okolo objektov do 100 m3</t>
  </si>
  <si>
    <t>2072890989</t>
  </si>
  <si>
    <t>"dosypanie železničného násypu do projektovaného sklonu - pod výhliakovou plošinou" (1,24+7,70)*8,50</t>
  </si>
  <si>
    <t>105322936</t>
  </si>
  <si>
    <t>"ornica na svahu, dosypanie násypových svahov za oporou 1" 8,50*2*8,50</t>
  </si>
  <si>
    <t>271521111</t>
  </si>
  <si>
    <t>Vankúše zhutnené pod základy z kameniva hrubého drveného</t>
  </si>
  <si>
    <t>-468644200</t>
  </si>
  <si>
    <t>"podkladná vrstva za oporami hr.20 cm" 2,50*3,50*0,20+12,10*3,50*0,20</t>
  </si>
  <si>
    <t>204444345</t>
  </si>
  <si>
    <t>"pod odvodňovacie žľaby" 17,40*0,34*2</t>
  </si>
  <si>
    <t>"obslužno schodisko" 2,15*1,50</t>
  </si>
  <si>
    <t>273321611</t>
  </si>
  <si>
    <t>Betón základových dosiek, železový (bez výstuže), tr. C 35/45</t>
  </si>
  <si>
    <t>113950339</t>
  </si>
  <si>
    <t>"doska výhliadkovej plošiny" 1,53*8,50+0,235*2,045*3,50</t>
  </si>
  <si>
    <t>273351215</t>
  </si>
  <si>
    <t>Debnenie stien základových dosiek, zhotovenie-dielce</t>
  </si>
  <si>
    <t>1613468485</t>
  </si>
  <si>
    <t>"doska výhliadkovej plošiny" 0,30*33,40+20,71</t>
  </si>
  <si>
    <t>273351216</t>
  </si>
  <si>
    <t>Debnenie stien základových dosiek, odstránenie-dielce</t>
  </si>
  <si>
    <t>-1452493933</t>
  </si>
  <si>
    <t>-2136950843</t>
  </si>
  <si>
    <t>"pre dodatočne vlepovanú výstuž" 537,60*1,1</t>
  </si>
  <si>
    <t>274321611</t>
  </si>
  <si>
    <t>Betón základových pásov, železový (bez výstuže), tr. C 35/45</t>
  </si>
  <si>
    <t>-288622622</t>
  </si>
  <si>
    <t>"výkop rýh pre základové pásy výhliadkovej plošiny, pozdľžne"  1,10*0,50*8,50*2</t>
  </si>
  <si>
    <t>"výkop rýh pre základové pásy výhliadkovej plošiny, priečne"  0,30*0,60*2,95*3</t>
  </si>
  <si>
    <t>274351215</t>
  </si>
  <si>
    <t>Debnenie stien základových pásov, zhotovenie-dielce</t>
  </si>
  <si>
    <t>1572160908</t>
  </si>
  <si>
    <t>"výkop rýh pre základové pásy výhliadkovej plošiny, pozdľžne"  (1,25*8,50*2+0,50*1,25*2)*2</t>
  </si>
  <si>
    <t>"výkop rýh pre základové pásy výhliadkovej plošiny, priečne"  (0,60*2,95*2)*3</t>
  </si>
  <si>
    <t>274351216</t>
  </si>
  <si>
    <t>Debnenie stien základových pásov, odstránenie-dielce</t>
  </si>
  <si>
    <t>1789604257</t>
  </si>
  <si>
    <t>274361821</t>
  </si>
  <si>
    <t>Výstuž základových pásov a dosky  z ocele 10505</t>
  </si>
  <si>
    <t>-107491830</t>
  </si>
  <si>
    <t>311101211</t>
  </si>
  <si>
    <t>Vytvorenie prestupov v múroch z betónu a železobetónu vložkami PVC rúr DN150 -dl.0,40 m</t>
  </si>
  <si>
    <t>-1283902100</t>
  </si>
  <si>
    <t>-46818421</t>
  </si>
  <si>
    <t>"dobetonávka ZM a vrcholu krídel , opora 1" 1,33*1,05*2+3,50*0,40*0,84+0,65*0,30*2</t>
  </si>
  <si>
    <t>"dobetonávka ZM a vrcholu krídel , opora 2" 1,33*1,05*2+3,50*0,40*0,84+0,65*0,30*2</t>
  </si>
  <si>
    <t>334351113</t>
  </si>
  <si>
    <t>Debnenie mostných konštrukcií-krídiel,opôr  stien výšky do 20 m, zhotovenie</t>
  </si>
  <si>
    <t>-1275403701</t>
  </si>
  <si>
    <t>"dobetonávka ZM a vrcholu krídel , opora 1" 7,46*1,05*2+(0,65*2+0,30*1,60)*2</t>
  </si>
  <si>
    <t>"dobetonávka ZM a vrcholu krídel , opora 2" 7,46*1,05*2+(0,65*2+0,30*1,60)*2</t>
  </si>
  <si>
    <t>334351213</t>
  </si>
  <si>
    <t>Debnenie mostných konštrukcií-krídiel,opôr stien výšky do 20 m, odstránenie</t>
  </si>
  <si>
    <t>927795670</t>
  </si>
  <si>
    <t>-951420200</t>
  </si>
  <si>
    <t>"výstuž nadbetonávky opory 1 a 2" 0,456*2</t>
  </si>
  <si>
    <t>-1469136318</t>
  </si>
  <si>
    <t>"betonáž úložných blokov opory 1" 0,75*1,75*0,73*2</t>
  </si>
  <si>
    <t>"betonáž úložných blokov opory 2" 0,75*1,75*0,73*2</t>
  </si>
  <si>
    <t>880093116</t>
  </si>
  <si>
    <t>"debnenie úložných blokov opory 1" (0,75*0,73*2+1,75*2*0,73)*2</t>
  </si>
  <si>
    <t>"debnenie úložných blokov opory 2" (0,75*0,73*2+1,75*2*0,73)*2</t>
  </si>
  <si>
    <t>Debnenie mostných konštrukcií-úložných prahov , odstránenie</t>
  </si>
  <si>
    <t>-1311330122</t>
  </si>
  <si>
    <t>388222697</t>
  </si>
  <si>
    <t>"výstuž nových náliatkov" 0,01</t>
  </si>
  <si>
    <t>"výstuž úložných blokov opory 1" 0,053</t>
  </si>
  <si>
    <t>"výstuž úložných blokov opory 2" 0,053</t>
  </si>
  <si>
    <t>430321716</t>
  </si>
  <si>
    <t>Schodiskové konštrukcie, betón železový tr. C 35/45</t>
  </si>
  <si>
    <t>1046086008</t>
  </si>
  <si>
    <t>"obslužné schodisko" 5,94*1,50</t>
  </si>
  <si>
    <t>430361821</t>
  </si>
  <si>
    <t>Výstuž schodiskových konštrukcií z betonárskej ocele 10505</t>
  </si>
  <si>
    <t>-760972495</t>
  </si>
  <si>
    <t>431351121</t>
  </si>
  <si>
    <t>Debnenie do 4 m výšky - podest a podstupňových dosiek pôdorysne priamočiarych zhotovenie</t>
  </si>
  <si>
    <t>-1795607251</t>
  </si>
  <si>
    <t>5,85*1,50+3,92*2</t>
  </si>
  <si>
    <t>431351122</t>
  </si>
  <si>
    <t>Debnenie do 4 m výšky - podest a podstupňových dosiek pôdorysne priamočiarych odstránenie</t>
  </si>
  <si>
    <t>-84978431</t>
  </si>
  <si>
    <t>529762797</t>
  </si>
  <si>
    <t>"betónové lôžko pod odvodňovacie žľaby" 1,60*0,50*2</t>
  </si>
  <si>
    <t>"betónové lôžko pod opevnenie sklzu z lomového kameňa" 2,27*0,12*2*2</t>
  </si>
  <si>
    <t>851900434</t>
  </si>
  <si>
    <t>"betónové lôžko pod odvodňovacie žľaby" 1,60*2*2</t>
  </si>
  <si>
    <t>"betónové lôžko pod opevnenie sklzu z lomového kameňa" 1,62*2*2</t>
  </si>
  <si>
    <t>-1897070873</t>
  </si>
  <si>
    <t>2033579511</t>
  </si>
  <si>
    <t xml:space="preserve">"podliatie úloťných platní a ložiska na oporách hr.30 mm" 0,51*0,51*2*2 </t>
  </si>
  <si>
    <t>452471102</t>
  </si>
  <si>
    <t>Podkladová vrstva z modifikovanej malty cementovej - každá ďalšia vrstva hr. 10 mm</t>
  </si>
  <si>
    <t>1178633226</t>
  </si>
  <si>
    <t>38,452*2 'Prepočítané koeficientom množstva</t>
  </si>
  <si>
    <t>60171233</t>
  </si>
  <si>
    <t>(0,115*0,115*3)*2*2</t>
  </si>
  <si>
    <t>"bočné vyspravenie nerovností pod kotvením zábradlia na výhlidkovej plošine"</t>
  </si>
  <si>
    <t>0,22*0,20*6+0,20*0,46*4</t>
  </si>
  <si>
    <t>1768946578</t>
  </si>
  <si>
    <t>"nános sute + kolajové lôžko, opora 2, po začiatok výhliadkovej plošiny" 0,95*7,00</t>
  </si>
  <si>
    <t>"nános sute + kolajové lôžko, opora 1, po  plošinu" 2,40*7,00</t>
  </si>
  <si>
    <t>"nános sute + kolajové lôžko, od opora  po obslužné schodisko hr.0,50 m " 11,55*4*0,50</t>
  </si>
  <si>
    <t>-185096048</t>
  </si>
  <si>
    <t>"podkladná vrtsva novej cesty" 2,00*3,50+3,50*3,50</t>
  </si>
  <si>
    <t>1163316360</t>
  </si>
  <si>
    <t xml:space="preserve">"V1 - asfaltová vozovka+ po koniec opory 2 + od výhliadkovej plošiny po obslužné schodisko" 2,00*3,50+3,50*3,50 </t>
  </si>
  <si>
    <t>2218231</t>
  </si>
  <si>
    <t xml:space="preserve">"V1 - obrusná vrstva  asfaltovej vozovky+ po koniec opory 2 + od výhliadkovej plošiny po obslužné schodisko" 2,00*3,50+3,50*3,50 </t>
  </si>
  <si>
    <t>1535784174</t>
  </si>
  <si>
    <t xml:space="preserve">"V1 - ložná vrstva  asfaltovej vozovky+ po koniec opory 2 + od výhliadkovej plošiny po obslužné schodisko" 2,00*3,50+3,50*3,50 </t>
  </si>
  <si>
    <t>-1688741190</t>
  </si>
  <si>
    <t>"sklz vozovky do betónového žľabu z komového kameňa " 2,27*2*2</t>
  </si>
  <si>
    <t>1479531125</t>
  </si>
  <si>
    <t>"reprofilácia opôr a trámov cestného mosta, 30% otriskaného povrchu"</t>
  </si>
  <si>
    <t>"opora 1 a 2" 51,96</t>
  </si>
  <si>
    <t>-387055076</t>
  </si>
  <si>
    <t>"vozovka na výhliadkovej plošine" 61,44</t>
  </si>
  <si>
    <t>-182976875</t>
  </si>
  <si>
    <t>Dopravná značka B25- (Povolený vjazd vozidiel do 12 t),  fólia RA1, pozinkovaná</t>
  </si>
  <si>
    <t>-1866029918</t>
  </si>
  <si>
    <t>Montáž stĺpika zvislej dopravnej značky dĺžky do 3,5 m osadený do debnenia dobetonávky</t>
  </si>
  <si>
    <t>2017132356</t>
  </si>
  <si>
    <t>-1255286668</t>
  </si>
  <si>
    <t>1927854012</t>
  </si>
  <si>
    <t>-1616811139</t>
  </si>
  <si>
    <t>-960428096</t>
  </si>
  <si>
    <t>"pri sklze opory"(0,50+0,58+2)*2+(1,00+1,795+0,50)*2</t>
  </si>
  <si>
    <t>1265314563</t>
  </si>
  <si>
    <t>12,75*2,01 'Prepočítané koeficientom množstva</t>
  </si>
  <si>
    <t>1603941268</t>
  </si>
  <si>
    <t>"vytvorenie zárezu vozovky na konci opory (det. A,C)"3,50*2</t>
  </si>
  <si>
    <t>-423418801</t>
  </si>
  <si>
    <t>936044018</t>
  </si>
  <si>
    <t>10,60+12,00</t>
  </si>
  <si>
    <t>59063044</t>
  </si>
  <si>
    <t>56,5*1,02 'Prepočítané koeficientom množstva</t>
  </si>
  <si>
    <t>-2129122471</t>
  </si>
  <si>
    <t>22,60*0,50</t>
  </si>
  <si>
    <t>1664374725</t>
  </si>
  <si>
    <t>"očistenie povrchu krídel a opory 1 "</t>
  </si>
  <si>
    <t>38,60+24,00*2</t>
  </si>
  <si>
    <t>"očistenie povrchu krídel a opory 2 "</t>
  </si>
  <si>
    <t>576874774</t>
  </si>
  <si>
    <t>3,30*2*2</t>
  </si>
  <si>
    <t>-257269607</t>
  </si>
  <si>
    <t>-896620432</t>
  </si>
  <si>
    <t>"opora 1 ZM " 1,40*0,82*2+4,45*0,50*0,22</t>
  </si>
  <si>
    <t>"opora 1 vrchol krídel " 0,65*1,00</t>
  </si>
  <si>
    <t>"opora 2 ZM " 1,40*0,82*2+4,45*0,50*0,22</t>
  </si>
  <si>
    <t>"opora 2 vrchol krídel " 0,65*1,00</t>
  </si>
  <si>
    <t>9610666666</t>
  </si>
  <si>
    <t>Demontáž reklamných banerov na oporách, bez ich poškodenia , vrátane ich bezpečného uskladnenia , rozmer 6,00x2,00 m</t>
  </si>
  <si>
    <t>-947587861</t>
  </si>
  <si>
    <t>1376549896</t>
  </si>
  <si>
    <t>"kotvenie nadbetonácky opory"78,00*2</t>
  </si>
  <si>
    <t>"kotvenie úložných blokov" 9,00*2</t>
  </si>
  <si>
    <t>"vrty pre osadenie zábradlia na schodisku " 40,00*2</t>
  </si>
  <si>
    <t>977141132</t>
  </si>
  <si>
    <t>Vrty pre kotvy do betónu  hĺbky 700 mm s vyplnením epoxidovým tmelom</t>
  </si>
  <si>
    <t>1513874915</t>
  </si>
  <si>
    <t>"kotvenie úložných blokov " 9,00*2</t>
  </si>
  <si>
    <t>9771411321</t>
  </si>
  <si>
    <t>Vrty pre kotvy do betónuhĺbky 220 mm s vyplnením epoxidovým tmelom</t>
  </si>
  <si>
    <t>-50221932</t>
  </si>
  <si>
    <t>"vrty pre osadenie zábradlia na krídlach" 14,00*2</t>
  </si>
  <si>
    <t>9771411322</t>
  </si>
  <si>
    <t>Vrty pre kotvy do betónuhĺbky 200 mm s vyplnením epoxidovým tmelom</t>
  </si>
  <si>
    <t>-1273781394</t>
  </si>
  <si>
    <t>"vrty pre osadenie zábradlia na plošine" 48,00</t>
  </si>
  <si>
    <t>-293168975</t>
  </si>
  <si>
    <t>"drevené podvali na skládku, beton, asfaltová vozovka + záklop na skládku" 18,09</t>
  </si>
  <si>
    <t>-1794203953</t>
  </si>
  <si>
    <t>"beton- odbúranie vrchnej časti ZM a opory" 15,80</t>
  </si>
  <si>
    <t>"odbúraná povrchová vrtsva betónu " 2,29</t>
  </si>
  <si>
    <t>-30231565</t>
  </si>
  <si>
    <t>16862089</t>
  </si>
  <si>
    <t>-1632899882</t>
  </si>
  <si>
    <t>"náter vnútornej strany nadbetonávky opory po úroveň projektovanej vozovky" 9,40*0,85*2</t>
  </si>
  <si>
    <t>-1869745081</t>
  </si>
  <si>
    <t>15,98*0,00035 'Prepočítané koeficientom množstva</t>
  </si>
  <si>
    <t>-1423336723</t>
  </si>
  <si>
    <t>"náter vnútornej strany nadbetonávky opory po úroveň projektovanej vozovky" 9,40*0,85*2*2</t>
  </si>
  <si>
    <t>798844279</t>
  </si>
  <si>
    <t>31,96*0,0011 'Prepočítané koeficientom množstva</t>
  </si>
  <si>
    <t>711761622</t>
  </si>
  <si>
    <t>Zhotovenie detailov, uzáver dilatač.škár vodor.gumovým pásom r.š. 400 alebo 500 mm plne prilepeným</t>
  </si>
  <si>
    <t>792951918</t>
  </si>
  <si>
    <t>13,50</t>
  </si>
  <si>
    <t>272440000100</t>
  </si>
  <si>
    <t>Gumenný lemovací pás</t>
  </si>
  <si>
    <t>-1735685064</t>
  </si>
  <si>
    <t>13,5*1,05 'Prepočítané koeficientom množstva</t>
  </si>
  <si>
    <t>1224031502</t>
  </si>
  <si>
    <t>83</t>
  </si>
  <si>
    <t>-688546947</t>
  </si>
  <si>
    <t>84</t>
  </si>
  <si>
    <t>-2080959200</t>
  </si>
  <si>
    <t>85</t>
  </si>
  <si>
    <t>-7390774</t>
  </si>
  <si>
    <t>"oceľové zábradlie na krídlach  " 8,475+6,20+8,45+6,64</t>
  </si>
  <si>
    <t>86</t>
  </si>
  <si>
    <t>Zábradlie oceľové , výška zábradlia 1450 mm , výkr.č.D-7.1.12 - zábradlie krídla</t>
  </si>
  <si>
    <t>-947226650</t>
  </si>
  <si>
    <t>"výkaz ocele - 25,47x7x2kg = 356,58 kg "</t>
  </si>
  <si>
    <t>8,475+6,20+8,45+6,64</t>
  </si>
  <si>
    <t>87</t>
  </si>
  <si>
    <t>2009502145</t>
  </si>
  <si>
    <t>"oceľové zábradlie na oporách  " 3,805*2*2</t>
  </si>
  <si>
    <t>88</t>
  </si>
  <si>
    <t>Zábradlie oceľové s výpletom z ťahokovu, výška zábradlia 1300 mm , výkr.č.D-7.1.12 - zábradlie opory</t>
  </si>
  <si>
    <t>-1836634440</t>
  </si>
  <si>
    <t>"opora1"</t>
  </si>
  <si>
    <t>"výkaz ocele - 160,00kg*2= 320,00 kg "</t>
  </si>
  <si>
    <t xml:space="preserve">"výplň zábradlia ťahokov - 2,17x2 m2 =4,34 m2" </t>
  </si>
  <si>
    <t>"opora2"</t>
  </si>
  <si>
    <t>"výkaz ocele - 168,07kg*2=336,14 kg"</t>
  </si>
  <si>
    <t xml:space="preserve">"výplň zábradlia ťahokov - 2,27x2= 4,54 m2 " </t>
  </si>
  <si>
    <t>3,805*2*2</t>
  </si>
  <si>
    <t>89</t>
  </si>
  <si>
    <t>-1218973575</t>
  </si>
  <si>
    <t>"oceľové zábradlie na výhliadkovej plošine  " 2,48+7,47+1,465+1,385</t>
  </si>
  <si>
    <t>90</t>
  </si>
  <si>
    <t>553520002900.3</t>
  </si>
  <si>
    <t>Zábradlie oceľové s výpletom z ťahokovu, výška zábradlia 1300 mm , výkr.č.D-7.3.4 - zábradlie výhliadkovej plošine</t>
  </si>
  <si>
    <t>-1690979677</t>
  </si>
  <si>
    <t>"Z1"</t>
  </si>
  <si>
    <t>"výkaz ocele - 341,05 kg "</t>
  </si>
  <si>
    <t xml:space="preserve">"výplň zábradlia ťahokov - 5,84m2 " </t>
  </si>
  <si>
    <t>"Z2"</t>
  </si>
  <si>
    <t>"výkaz ocele - 125,56 kg "</t>
  </si>
  <si>
    <t xml:space="preserve">"výplň zábradlia ťahokov - 1,84m2 " </t>
  </si>
  <si>
    <t>"Z3"</t>
  </si>
  <si>
    <t>"výkaz ocele - 131,87 kg "</t>
  </si>
  <si>
    <t xml:space="preserve">"výplň zábradlia ťahokov - 2,13m2 " </t>
  </si>
  <si>
    <t>2,48+7,47+1,465+1,385</t>
  </si>
  <si>
    <t>91</t>
  </si>
  <si>
    <t>1647528104</t>
  </si>
  <si>
    <t>"oceľové zábradlie obslužného schodiska " 5,00*2,00*1,99</t>
  </si>
  <si>
    <t>92</t>
  </si>
  <si>
    <t>553520002900.4</t>
  </si>
  <si>
    <t>Zábradlie oceľové , výška zábradlia 1151 mm , výkr.č.D-7.3.5 - zábradlie obslužného schodiska</t>
  </si>
  <si>
    <t>-1432942968</t>
  </si>
  <si>
    <t>"výkaz ocele - 174,78x2 = 349,56 kg "</t>
  </si>
  <si>
    <t xml:space="preserve"> 5,00*1,99*2</t>
  </si>
  <si>
    <t>93</t>
  </si>
  <si>
    <t>2102804728</t>
  </si>
  <si>
    <t>94</t>
  </si>
  <si>
    <t>-1330601187</t>
  </si>
  <si>
    <t>"zábradlie konštrukcia - na oporách " 6,00*2*2</t>
  </si>
  <si>
    <t>"zábradlie konštrukcia - na výhliadkovej plošine " 15,50</t>
  </si>
  <si>
    <t>"zábradlie konštrukcia - na krídlach opory  " 12,90</t>
  </si>
  <si>
    <t>"zábradlie konštrukcia - na obslužnom schodisku  " 6,70</t>
  </si>
  <si>
    <t>"náter novej konštrukcie" 336,00</t>
  </si>
  <si>
    <t xml:space="preserve">"zábradlie ťahokov- na oporách " </t>
  </si>
  <si>
    <t>"výplň zábradlia ťahokov - 2,17x2 m2 =4,34 m2" 4,34*2</t>
  </si>
  <si>
    <t>"výplň zábradlia ťahokov - 2,27x2= 4,54 m2 " 4,54*2</t>
  </si>
  <si>
    <t xml:space="preserve">"zábradlie ťahokov- na výhliadkovej plošine" </t>
  </si>
  <si>
    <t>"výplň zábradlia ťahokov - 5,84m2 " 5,84*2</t>
  </si>
  <si>
    <t>"výplň zábradlia ťahokov - 1,84m2 " 1,84*2</t>
  </si>
  <si>
    <t>"výplň zábradlia ťahokov - 2,13m2 " 2,13*2</t>
  </si>
  <si>
    <t>95</t>
  </si>
  <si>
    <t>-26136214</t>
  </si>
  <si>
    <t>96</t>
  </si>
  <si>
    <t>783851212</t>
  </si>
  <si>
    <t xml:space="preserve">Nátery epoxidové  omietok stien </t>
  </si>
  <si>
    <t>812225934</t>
  </si>
  <si>
    <t>"náter opory 1 a 2 zjednocujúcim náterom" (95,00+13,50*2)*2</t>
  </si>
  <si>
    <t>97</t>
  </si>
  <si>
    <t>656644545</t>
  </si>
  <si>
    <t>98</t>
  </si>
  <si>
    <t>Posun, manipulácia s hlavnými oceľovými nosníkmi mostu , hmotnosť do 20 t, prirážka za každých ďalších 5 m</t>
  </si>
  <si>
    <t>2026766765</t>
  </si>
  <si>
    <t>13,33*10 'Prepočítané koeficientom množstva</t>
  </si>
  <si>
    <t>Cestné mosty priehradové - skrutkované - oceľová konštrukcia - montáž</t>
  </si>
  <si>
    <t>1962760004</t>
  </si>
  <si>
    <t>100</t>
  </si>
  <si>
    <t>Cestné mosty priehradové- skrutkované - oceľová konštrukcia - materiál</t>
  </si>
  <si>
    <t>96210826</t>
  </si>
  <si>
    <t>10758,3*1,01 'Prepočítané koeficientom množstva</t>
  </si>
  <si>
    <t>101</t>
  </si>
  <si>
    <t>1410926624</t>
  </si>
  <si>
    <t>"SP 34x38, 40x4- 3,46*1,00 - 14 ks" 3,46*1,00*14</t>
  </si>
  <si>
    <t>"SP 34x38, 40x4- 3,46*0,746 - 2 ks" 3,46*0,746*2</t>
  </si>
  <si>
    <t>102</t>
  </si>
  <si>
    <t>Pozinkovaný podlahový  rošt SP 34x38, 40x4 -rozmer 3460x1000 mm</t>
  </si>
  <si>
    <t>-1209350640</t>
  </si>
  <si>
    <t>103</t>
  </si>
  <si>
    <t>59227271111.1</t>
  </si>
  <si>
    <t>Pozinkovaný podlahový  rošt SP 34x38, 40x4 -rozmer 3460x746 mm</t>
  </si>
  <si>
    <t>1453238561</t>
  </si>
  <si>
    <t>1136-2-7-2 - SO 02.7 Ožďanský most  - elektroinštalácia</t>
  </si>
  <si>
    <t xml:space="preserve">    21-M - Elektromontáže</t>
  </si>
  <si>
    <t>21-M</t>
  </si>
  <si>
    <t>Elektromontáže</t>
  </si>
  <si>
    <t>Elektroinšalácia mosta</t>
  </si>
  <si>
    <t>sub</t>
  </si>
  <si>
    <t>1099668152</t>
  </si>
  <si>
    <t>1136-2-8 - SO 02.8 - Most ( priepust)</t>
  </si>
  <si>
    <t>1215687219</t>
  </si>
  <si>
    <t>2,00*1,00*2</t>
  </si>
  <si>
    <t>-1362564629</t>
  </si>
  <si>
    <t>0,25*5,12*2</t>
  </si>
  <si>
    <t>Odkopávky a prekopávky nezapažené pre spodnú stavbu. Príplatok k cenám za sťaženie pri rekonštruk. horniny 4</t>
  </si>
  <si>
    <t>750619538</t>
  </si>
  <si>
    <t>-955224693</t>
  </si>
  <si>
    <t>0,50*0,50*2</t>
  </si>
  <si>
    <t>2000449002</t>
  </si>
  <si>
    <t>269766398</t>
  </si>
  <si>
    <t>"výkopy , ktoré sa použijú na spätný zásyp tam" 2,56</t>
  </si>
  <si>
    <t>"výkopy , ktoré sa použijú na spätný zásyp späť" 2,56</t>
  </si>
  <si>
    <t>-504099370</t>
  </si>
  <si>
    <t>"výkop za oporami" 2,56</t>
  </si>
  <si>
    <t>"rýha pre odvodňovací žľab" 0,50</t>
  </si>
  <si>
    <t>"odstránené kolajové lôžko " 14,34</t>
  </si>
  <si>
    <t>"spätný zásyp opory " -2,56</t>
  </si>
  <si>
    <t xml:space="preserve">"podkladná vrstva vozovky  V1" </t>
  </si>
  <si>
    <t>-1726130779</t>
  </si>
  <si>
    <t>"manipulácia so zeminou v rámci staveniska - výkop + ornica" 10,56</t>
  </si>
  <si>
    <t>-175180977</t>
  </si>
  <si>
    <t>1616704138</t>
  </si>
  <si>
    <t>"zriadenie dočasnej skládky zeminy v okolí staveniska" 2,56</t>
  </si>
  <si>
    <t>926683160</t>
  </si>
  <si>
    <t>"O1.1 zásyp opory" 0,25*5,12</t>
  </si>
  <si>
    <t>"O1.2 zásyp opory" 0,25*5,12</t>
  </si>
  <si>
    <t>-752099209</t>
  </si>
  <si>
    <t>2004034416</t>
  </si>
  <si>
    <t>-1396937865</t>
  </si>
  <si>
    <t>1711520091</t>
  </si>
  <si>
    <t>320,00*1,1</t>
  </si>
  <si>
    <t>614171819</t>
  </si>
  <si>
    <t>"základová pätka pre odvodňovací žľab " 0,50*0,50*2</t>
  </si>
  <si>
    <t>1717333156</t>
  </si>
  <si>
    <t>-282038992</t>
  </si>
  <si>
    <t>-724528778</t>
  </si>
  <si>
    <t>"nadbetonávka opory 1 a 2 " 1,80*5,12*0,20*2</t>
  </si>
  <si>
    <t>1383739862</t>
  </si>
  <si>
    <t>"nadbetonávka opory 1 a 2 " (0,30*1,80*2+5,12*0,30*2)*2</t>
  </si>
  <si>
    <t>2047517826</t>
  </si>
  <si>
    <t>1265626102</t>
  </si>
  <si>
    <t>-914840148</t>
  </si>
  <si>
    <t>"monolitická ŽB doska medzi prefabrikovanými rímsami" 3,52*0,20*4,60</t>
  </si>
  <si>
    <t>1496622269</t>
  </si>
  <si>
    <t>"spodný povrch ŽB dosky" 3,52*1,00</t>
  </si>
  <si>
    <t>-564437760</t>
  </si>
  <si>
    <t>1163176616</t>
  </si>
  <si>
    <t>"medzi prefabrikovanými rímsami" 0,87</t>
  </si>
  <si>
    <t>-2121033773</t>
  </si>
  <si>
    <t>Prefabrikát - rímsa z betónu železového tr.C35/45 - dl.4,60m - výkr.č. D-8.4</t>
  </si>
  <si>
    <t>-1812501347</t>
  </si>
  <si>
    <t>728160470</t>
  </si>
  <si>
    <t>0,20</t>
  </si>
  <si>
    <t>226312653</t>
  </si>
  <si>
    <t>0,60*1,80*4</t>
  </si>
  <si>
    <t>-61684567</t>
  </si>
  <si>
    <t>2,80*5,12*0,50*2</t>
  </si>
  <si>
    <t>1858722950</t>
  </si>
  <si>
    <t>342048599</t>
  </si>
  <si>
    <t>Postrek asfaltový spojovací bez posypu kamenivom z cestnej emulzie v množstve od 0,50 do 0,80 kg/m2 - V1+V2</t>
  </si>
  <si>
    <t>1703283387</t>
  </si>
  <si>
    <t>"V2 -  na moste " 4,60*5,12*2</t>
  </si>
  <si>
    <t>Asfaltový betón vrstva obrusná AC 8 O v pruhu š. do 3 m z modifik. asfaltu tr. II, po zhutnení hr. 40 mm - V1+V2</t>
  </si>
  <si>
    <t>1062185827</t>
  </si>
  <si>
    <t>"V2 - obrusná vrstva na moste " 4,60*5,12</t>
  </si>
  <si>
    <t>"V1 - obrusná vrstva za mostom " 5,12*1*2,00</t>
  </si>
  <si>
    <t>Asfaltový betón vrstva obrusná alebo ložná AC 16 v pruhu š. do 3 m z modifik. asfaltu tr. II, po zhutnení hr. 65 mm - V2</t>
  </si>
  <si>
    <t>2036398052</t>
  </si>
  <si>
    <t>"V2 - ložná vrstva na moste " 4,60*5,12</t>
  </si>
  <si>
    <t>990581595</t>
  </si>
  <si>
    <t>"V1 - ložná vrstva za mostom " 5,12*1*2,00</t>
  </si>
  <si>
    <t>-646834777</t>
  </si>
  <si>
    <t>-1190823703</t>
  </si>
  <si>
    <t>"opora 1 a 2"9,68</t>
  </si>
  <si>
    <t>989124883</t>
  </si>
  <si>
    <t>"spádový poter mostovky " 0,25*4,60</t>
  </si>
  <si>
    <t>-734371699</t>
  </si>
  <si>
    <t>"maltove lôžko pod odvodňovacie žľaby" 0,13*4,60*2</t>
  </si>
  <si>
    <t>1725882874</t>
  </si>
  <si>
    <t>-1924224129</t>
  </si>
  <si>
    <t>-536814262</t>
  </si>
  <si>
    <t>1961434173</t>
  </si>
  <si>
    <t>-1336239632</t>
  </si>
  <si>
    <t>2,44*2</t>
  </si>
  <si>
    <t>-615138062</t>
  </si>
  <si>
    <t>12,2*1,02 'Prepočítané koeficientom množstva</t>
  </si>
  <si>
    <t>-1417453356</t>
  </si>
  <si>
    <t>4,400*0,50</t>
  </si>
  <si>
    <t>-958767744</t>
  </si>
  <si>
    <t>641438987</t>
  </si>
  <si>
    <t>470600818</t>
  </si>
  <si>
    <t>(0,44+0,54+4,40)*2</t>
  </si>
  <si>
    <t>1468713773</t>
  </si>
  <si>
    <t>174230178</t>
  </si>
  <si>
    <t>"opora 1" 0,96*1,80</t>
  </si>
  <si>
    <t>"opora 2" 0,96*1,80</t>
  </si>
  <si>
    <t>-2006261445</t>
  </si>
  <si>
    <t>"kotvenie nadbetonácky opory" 16*2</t>
  </si>
  <si>
    <t>290913781</t>
  </si>
  <si>
    <t>"beton a drevené podvali na skládku, prebytky železničného zvršku sa používajú v násypoch cyklotrasy" 8,50</t>
  </si>
  <si>
    <t>-1536737377</t>
  </si>
  <si>
    <t>-1398750892</t>
  </si>
  <si>
    <t>1937693824</t>
  </si>
  <si>
    <t>455244420</t>
  </si>
  <si>
    <t>-1756172007</t>
  </si>
  <si>
    <t>-316758799</t>
  </si>
  <si>
    <t>-796352480</t>
  </si>
  <si>
    <t>-1143550920</t>
  </si>
  <si>
    <t>-2107556657</t>
  </si>
  <si>
    <t>734021336</t>
  </si>
  <si>
    <t>-180725951</t>
  </si>
  <si>
    <t>"hydroizolácia mostovky -1.vrstva " 5*4,60</t>
  </si>
  <si>
    <t>1933697015</t>
  </si>
  <si>
    <t>23*1,15 'Prepočítané koeficientom množstva</t>
  </si>
  <si>
    <t>-773558353</t>
  </si>
  <si>
    <t>895557669</t>
  </si>
  <si>
    <t>4,13*2</t>
  </si>
  <si>
    <t xml:space="preserve">Zábradlie oceľové s výpletom z ťahokovu, výška zábradlia 1300 mm , výkr.č.D-8.5 </t>
  </si>
  <si>
    <t>-1255218102</t>
  </si>
  <si>
    <t>"výkaz ocele - 171,98x2 kg"</t>
  </si>
  <si>
    <t xml:space="preserve">"výplň zábradlia ťahokov - 3,11 m2x2" </t>
  </si>
  <si>
    <t>-1963367101</t>
  </si>
  <si>
    <t>-49385361</t>
  </si>
  <si>
    <t>5,12*4,60</t>
  </si>
  <si>
    <t>214745313</t>
  </si>
  <si>
    <t>-437814451</t>
  </si>
  <si>
    <t>"zábradlie konštrukcia "6,10*2</t>
  </si>
  <si>
    <t>"zábradlie ťahokov" 3,11*4</t>
  </si>
  <si>
    <t>608506442</t>
  </si>
  <si>
    <t>1136-2-9 - SO 02.9 - Most cez Sušiansky potok</t>
  </si>
  <si>
    <t>-389227392</t>
  </si>
  <si>
    <t>1894495975</t>
  </si>
  <si>
    <t>1721823312</t>
  </si>
  <si>
    <t>-610314090</t>
  </si>
  <si>
    <t>"výkopy , ktoré sa použijú na spätný zásyp tam" 10,66</t>
  </si>
  <si>
    <t>"výkopy , ktoré sa použijú na spätný zásyp späť" 10,66</t>
  </si>
  <si>
    <t>-1043685872</t>
  </si>
  <si>
    <t>"rýha pre odvodňovací žľab" 1,00</t>
  </si>
  <si>
    <t>"odstránené kolajové lôžko " 19,11</t>
  </si>
  <si>
    <t>"spätný zásyp opory " -10,66</t>
  </si>
  <si>
    <t>"dovezenie ornice" 6,40</t>
  </si>
  <si>
    <t>1517489971</t>
  </si>
  <si>
    <t>"manipulácia so zeminou v rámci staveniska - výkop + ornica" 17,06</t>
  </si>
  <si>
    <t>2144180805</t>
  </si>
  <si>
    <t>-965483993</t>
  </si>
  <si>
    <t>"zriadenie dočasnej skládky zeminy v okolí staveniska" 10,66</t>
  </si>
  <si>
    <t>-2119450416</t>
  </si>
  <si>
    <t>"zásyp mostovky " 1,30*8,20</t>
  </si>
  <si>
    <t>1354019068</t>
  </si>
  <si>
    <t>"rozhrnutie ornice" (4,00*2,00*4,00)*0,20</t>
  </si>
  <si>
    <t>-320375508</t>
  </si>
  <si>
    <t>284668614</t>
  </si>
  <si>
    <t>"ornica na svahu, dosypanie násypových kúželov" 4,00*2,00*4</t>
  </si>
  <si>
    <t>-2025519914</t>
  </si>
  <si>
    <t>102,00*1,1</t>
  </si>
  <si>
    <t>971435987</t>
  </si>
  <si>
    <t>"základová pätka pre odvodňovací žľab pri opore O2 " 1,50*0,10*0,50*2</t>
  </si>
  <si>
    <t>435190743</t>
  </si>
  <si>
    <t>313432484</t>
  </si>
  <si>
    <t>982711192</t>
  </si>
  <si>
    <t>"nadbetonávka ríms mostovky" 0,24*8,10*2</t>
  </si>
  <si>
    <t>1327177744</t>
  </si>
  <si>
    <t>"nadbetonávka ríms" (0,50*0,25)*8,10*2</t>
  </si>
  <si>
    <t>-1933848490</t>
  </si>
  <si>
    <t>1912256814</t>
  </si>
  <si>
    <t>"kotvenie nadbetonávky na pôvodnú oporu" 0,082*2</t>
  </si>
  <si>
    <t>2020250067</t>
  </si>
  <si>
    <t>(0,15*0,12*2+0,15*0,22*2)*2</t>
  </si>
  <si>
    <t>1577074979</t>
  </si>
  <si>
    <t>0,50*4,20*9,10</t>
  </si>
  <si>
    <t>-1031216066</t>
  </si>
  <si>
    <t>2,10*4,77*2</t>
  </si>
  <si>
    <t>-1208852594</t>
  </si>
  <si>
    <t>"V2 -  na moste " 3,70*4,60</t>
  </si>
  <si>
    <t>"V1 - za oporami " 3,70*1,75*2*2</t>
  </si>
  <si>
    <t>-518985523</t>
  </si>
  <si>
    <t>"V2 - obrusná vrstva na moste " 3,70*4,60</t>
  </si>
  <si>
    <t>"V1 - obrusná vrstva za mostom " 3,70*1,75*2</t>
  </si>
  <si>
    <t>1816153024</t>
  </si>
  <si>
    <t>"V2 - ložná vrstva na moste " 4,60*3,70</t>
  </si>
  <si>
    <t>1839610742</t>
  </si>
  <si>
    <t>"V1 - ložná vrstva za mostom " 3,70*1,75*2</t>
  </si>
  <si>
    <t>815954828</t>
  </si>
  <si>
    <t>"sklz vozovky do betónového žľabu z komového kameňa " 0,51*2</t>
  </si>
  <si>
    <t>174882334</t>
  </si>
  <si>
    <t>"opora 1 a 2" 12,06</t>
  </si>
  <si>
    <t>1264422427</t>
  </si>
  <si>
    <t>"spádový vrstva nad doskou " 0,36*8,10</t>
  </si>
  <si>
    <t>"spádová vrstva pod asfaltom" 0,22*8,10</t>
  </si>
  <si>
    <t>-1842464777</t>
  </si>
  <si>
    <t>"maltove lôžko pod odvodňovacie žľaby" 0,13*8,10*2</t>
  </si>
  <si>
    <t>-521241268</t>
  </si>
  <si>
    <t>"pri sklze opory"1,60*2*2</t>
  </si>
  <si>
    <t>-2021134209</t>
  </si>
  <si>
    <t>6,4*2,01 'Prepočítané koeficientom množstva</t>
  </si>
  <si>
    <t>-1308992110</t>
  </si>
  <si>
    <t>"vytvorenie zárezu vozovky na konci opory" 3,54*2</t>
  </si>
  <si>
    <t>931992112</t>
  </si>
  <si>
    <t>Výplň dilatačných škár z penového polystyrénu hr. 30 mm</t>
  </si>
  <si>
    <t>-587136770</t>
  </si>
  <si>
    <t>2,50*2</t>
  </si>
  <si>
    <t>-1103548603</t>
  </si>
  <si>
    <t>3,54*2</t>
  </si>
  <si>
    <t>-1455397488</t>
  </si>
  <si>
    <t>1,66*2</t>
  </si>
  <si>
    <t>741244615</t>
  </si>
  <si>
    <t>8,3*1,02 'Prepočítané koeficientom množstva</t>
  </si>
  <si>
    <t>-301281900</t>
  </si>
  <si>
    <t>1,66*2*0,50</t>
  </si>
  <si>
    <t>-1422770712</t>
  </si>
  <si>
    <t>"odvodňovací žľab na nových oporách" 8,10*2</t>
  </si>
  <si>
    <t>-2010822833</t>
  </si>
  <si>
    <t>16,2*1,08 'Prepočítané koeficientom množstva</t>
  </si>
  <si>
    <t>1742718467</t>
  </si>
  <si>
    <t>5,52*2+0,94*4,57*2+4,57*4,5</t>
  </si>
  <si>
    <t>1351107723</t>
  </si>
  <si>
    <t xml:space="preserve">"odbúranie nosnej časti ríms pôvodnej konštrukcie" </t>
  </si>
  <si>
    <t>"rímsa mostovky" 0,24*8,10*2</t>
  </si>
  <si>
    <t>1869452711</t>
  </si>
  <si>
    <t>"odstránenie trojmadlového zábradlia na oporách "8,10*2</t>
  </si>
  <si>
    <t>1654249730</t>
  </si>
  <si>
    <t>"kotvenie nadbetonácky ríms" 17*2*2</t>
  </si>
  <si>
    <t>-1522629314</t>
  </si>
  <si>
    <t>"beton a drevené podvali na skládku, prebytky železničného zvršku sa používajú v násypoch cyklotrasy" 8,55</t>
  </si>
  <si>
    <t>-1754480525</t>
  </si>
  <si>
    <t>654979645</t>
  </si>
  <si>
    <t>699196535</t>
  </si>
  <si>
    <t>-680156261</t>
  </si>
  <si>
    <t>"hydroizolácia mostovky -1.vrstva " 8,10*4,80</t>
  </si>
  <si>
    <t>625512728</t>
  </si>
  <si>
    <t>38,88*1,15 'Prepočítané koeficientom množstva</t>
  </si>
  <si>
    <t>-14386042</t>
  </si>
  <si>
    <t>309012678</t>
  </si>
  <si>
    <t xml:space="preserve">Zábradlie oceľové s výpletom z ťahokovu, výška zábradlia 1300 mm , výkr.č.D-2.9 </t>
  </si>
  <si>
    <t>151901484</t>
  </si>
  <si>
    <t>-977455853</t>
  </si>
  <si>
    <t>717889545</t>
  </si>
  <si>
    <t>4,80*8,10</t>
  </si>
  <si>
    <t>1836943817</t>
  </si>
  <si>
    <t>1841977247</t>
  </si>
  <si>
    <t>102216006</t>
  </si>
  <si>
    <t>1136-2-10 - SO 02.10 - Most ( priepust)</t>
  </si>
  <si>
    <t>-1820138440</t>
  </si>
  <si>
    <t>2,00*6,66*2</t>
  </si>
  <si>
    <t>-186143569</t>
  </si>
  <si>
    <t>0,20*3,95*2</t>
  </si>
  <si>
    <t>-1357269159</t>
  </si>
  <si>
    <t>-547209054</t>
  </si>
  <si>
    <t>0,56*0,50*2</t>
  </si>
  <si>
    <t>-1986737591</t>
  </si>
  <si>
    <t>938466007</t>
  </si>
  <si>
    <t>"výkopy , ktoré sa použijú na spätný zásyp tam" 2,65</t>
  </si>
  <si>
    <t>"výkopy , ktoré sa použijú na spätný zásyp späť" 2,65</t>
  </si>
  <si>
    <t>-315039294</t>
  </si>
  <si>
    <t>"výkop za oporami"1,58</t>
  </si>
  <si>
    <t>"rýha pre odvodňovací žľab" 0,56</t>
  </si>
  <si>
    <t>"odstránené kolajové lôžko " 7,53</t>
  </si>
  <si>
    <t>"spätný zásyp opory " -1,58</t>
  </si>
  <si>
    <t>"podkladná vrstva vozovky  V1" -1,07</t>
  </si>
  <si>
    <t>-1771022875</t>
  </si>
  <si>
    <t>"manipulácia so zeminou v rámci staveniska - výkop + ornica" 10,65</t>
  </si>
  <si>
    <t>-968196473</t>
  </si>
  <si>
    <t>-269680751</t>
  </si>
  <si>
    <t>"zriadenie dočasnej skládky zeminy v okolí staveniska" 2,65</t>
  </si>
  <si>
    <t>1570360659</t>
  </si>
  <si>
    <t>"O1.1 zásyp opory" 0,20*3,95</t>
  </si>
  <si>
    <t>"O1.2 zásyp opory" 0,20*3,95</t>
  </si>
  <si>
    <t>616323712</t>
  </si>
  <si>
    <t>-1589103584</t>
  </si>
  <si>
    <t>1539873908</t>
  </si>
  <si>
    <t>"ornica na svahu, dosypanie násypových kúželov" 6,00*4</t>
  </si>
  <si>
    <t>211576320</t>
  </si>
  <si>
    <t>-34353537</t>
  </si>
  <si>
    <t>"základová pätka pre odvodňovací žľab " 0,56*0,50*2</t>
  </si>
  <si>
    <t>-136541231</t>
  </si>
  <si>
    <t>1603599514</t>
  </si>
  <si>
    <t>1315085851</t>
  </si>
  <si>
    <t>"nadbetonávka opory 1 a 2 " 3,55*1,82*0,20*2</t>
  </si>
  <si>
    <t>-564552162</t>
  </si>
  <si>
    <t>"nadbetonávka opory 1 a 2 " (3,55*0,20*2+1,82*0,20*2)*2</t>
  </si>
  <si>
    <t>2098681064</t>
  </si>
  <si>
    <t>1310697741</t>
  </si>
  <si>
    <t>-178228772</t>
  </si>
  <si>
    <t>"monolitická ŽB doska medzi prefabrikovanými rímsami" 2,35*0,20*4,66</t>
  </si>
  <si>
    <t>522717869</t>
  </si>
  <si>
    <t>"spodný povrch ŽB dosky" 3,55*1,00</t>
  </si>
  <si>
    <t>1004841165</t>
  </si>
  <si>
    <t>1505714256</t>
  </si>
  <si>
    <t>"medzi prefabrikovanými rímsami" 0,588</t>
  </si>
  <si>
    <t>1409585797</t>
  </si>
  <si>
    <t>Prefabrikát - rímsa z betónu železového tr.C35/45 - dl.4,66m - výkr.č. D-10.4</t>
  </si>
  <si>
    <t>-1714453000</t>
  </si>
  <si>
    <t>541421673</t>
  </si>
  <si>
    <t>1336193635</t>
  </si>
  <si>
    <t>0,60*1,84*4</t>
  </si>
  <si>
    <t>-821540321</t>
  </si>
  <si>
    <t>2,65*2,84*0,50*2</t>
  </si>
  <si>
    <t>1558538771</t>
  </si>
  <si>
    <t>1766524392</t>
  </si>
  <si>
    <t>"V1 - za oporami " 3,55*1*2</t>
  </si>
  <si>
    <t>-1287624573</t>
  </si>
  <si>
    <t>"V2 -  na moste " 3,30*4,66*2</t>
  </si>
  <si>
    <t>-909456458</t>
  </si>
  <si>
    <t>"V2 - obrusná vrstva na moste " 3,30*4,66</t>
  </si>
  <si>
    <t>"V1 - obrusná vrstva za mostom " 3,55*1*2</t>
  </si>
  <si>
    <t>91871383</t>
  </si>
  <si>
    <t>"V2 - ložná vrstva na moste " 3,30*4,66</t>
  </si>
  <si>
    <t>-379171235</t>
  </si>
  <si>
    <t>"V1 - ložná vrstva za mostom " 3,55*1*2</t>
  </si>
  <si>
    <t>1594882095</t>
  </si>
  <si>
    <t>466204961</t>
  </si>
  <si>
    <t>"opora 1 a 2"12,80</t>
  </si>
  <si>
    <t>-2048576168</t>
  </si>
  <si>
    <t>"spádový poter mostovky " 0,25*4,66</t>
  </si>
  <si>
    <t>-1745198504</t>
  </si>
  <si>
    <t>"maltove lôžko pod odvodňovacie žľaby" 0,13*4,66*2</t>
  </si>
  <si>
    <t>-95813087</t>
  </si>
  <si>
    <t>346152730</t>
  </si>
  <si>
    <t>1814819618</t>
  </si>
  <si>
    <t>"vytvorenie zárezu vozovky na konci opory" 3,55*2</t>
  </si>
  <si>
    <t>-434367522</t>
  </si>
  <si>
    <t>3,55*2</t>
  </si>
  <si>
    <t>211123693</t>
  </si>
  <si>
    <t>3,30*2</t>
  </si>
  <si>
    <t>-307612356</t>
  </si>
  <si>
    <t>16,5*1,02 'Prepočítané koeficientom množstva</t>
  </si>
  <si>
    <t>-1972420757</t>
  </si>
  <si>
    <t>3,30*0,50</t>
  </si>
  <si>
    <t>1708625489</t>
  </si>
  <si>
    <t>"odvodňovací žľab na nových oporách" 4,66*2</t>
  </si>
  <si>
    <t>-1574804158</t>
  </si>
  <si>
    <t>9,32*1,08 'Prepočítané koeficientom množstva</t>
  </si>
  <si>
    <t>-341342682</t>
  </si>
  <si>
    <t>(3,55*1,44+1,00*2)*2</t>
  </si>
  <si>
    <t>-1218753773</t>
  </si>
  <si>
    <t>-454101897</t>
  </si>
  <si>
    <t>"opora 1" 0,71*1,84</t>
  </si>
  <si>
    <t>"opora 2" 0,71*1,84</t>
  </si>
  <si>
    <t>291644172</t>
  </si>
  <si>
    <t>-392783911</t>
  </si>
  <si>
    <t>"beton a drevené podvali na skládku, prebytky železničného zvršku sa používajú v násypoch cyklotrasy" 6,35</t>
  </si>
  <si>
    <t>-341505844</t>
  </si>
  <si>
    <t>1458046486</t>
  </si>
  <si>
    <t>-1095361103</t>
  </si>
  <si>
    <t>1617078482</t>
  </si>
  <si>
    <t>-1032936578</t>
  </si>
  <si>
    <t>-152599636</t>
  </si>
  <si>
    <t>-2092270725</t>
  </si>
  <si>
    <t>3,55*0,50*2+1*4,00</t>
  </si>
  <si>
    <t>1952515395</t>
  </si>
  <si>
    <t>7,55*0,00035 'Prepočítané koeficientom množstva</t>
  </si>
  <si>
    <t>-1754953767</t>
  </si>
  <si>
    <t>(3,55*0,50*2+1*4,00)*2</t>
  </si>
  <si>
    <t>1658352524</t>
  </si>
  <si>
    <t>15,1*0,0011 'Prepočítané koeficientom množstva</t>
  </si>
  <si>
    <t>-1352258076</t>
  </si>
  <si>
    <t>"hydroizolácia mostovky -1.vrstva " 3,75*4,66</t>
  </si>
  <si>
    <t>-1564537913</t>
  </si>
  <si>
    <t>17,475*1,15 'Prepočítané koeficientom množstva</t>
  </si>
  <si>
    <t>831951851</t>
  </si>
  <si>
    <t>-1379850838</t>
  </si>
  <si>
    <t xml:space="preserve">Zábradlie oceľové s výpletom z ťahokovu, výška zábradlia 1300 mm , výkr.č.D-10.5 </t>
  </si>
  <si>
    <t>994627529</t>
  </si>
  <si>
    <t>"výkaz ocele - 171,98*2 kg"</t>
  </si>
  <si>
    <t xml:space="preserve">"výplň zábradlia ťahokov - 3,11 m2*2 " </t>
  </si>
  <si>
    <t>955230841</t>
  </si>
  <si>
    <t>-555701005</t>
  </si>
  <si>
    <t>3,75*4,66</t>
  </si>
  <si>
    <t>-1531276872</t>
  </si>
  <si>
    <t>860356686</t>
  </si>
  <si>
    <t>-286341008</t>
  </si>
  <si>
    <t>1136-2-11 - SO 02.11 - Rúrový  priepust</t>
  </si>
  <si>
    <t>151702007</t>
  </si>
  <si>
    <t>"odstránenie krovín v okolí priepusta "  20,00</t>
  </si>
  <si>
    <t>112427395</t>
  </si>
  <si>
    <t>19,10*6,00*0,20</t>
  </si>
  <si>
    <t>131201102</t>
  </si>
  <si>
    <t>Výkop nezapaženej jamy v hornine 3, nad 100 do 1000 m3</t>
  </si>
  <si>
    <t>-102834272</t>
  </si>
  <si>
    <t>"výkop stavebnej jamy " 38,80*1,20+38,80*2,70*0,50*2</t>
  </si>
  <si>
    <t>-"objem potrubia" 12,00</t>
  </si>
  <si>
    <t>-"odhumusovanie" 23,00</t>
  </si>
  <si>
    <t>131201109</t>
  </si>
  <si>
    <t>Hĺbenie nezapažených jám a zárezov. Príplatok za lepivosť horniny 3</t>
  </si>
  <si>
    <t>-1546998107</t>
  </si>
  <si>
    <t>1670925925</t>
  </si>
  <si>
    <t>"výkopy , ktoré sa použijú na spätný zásyp tam" 139,32</t>
  </si>
  <si>
    <t>"výkopy , ktoré sa použijú na spätný zásyp späť" 139,32</t>
  </si>
  <si>
    <t>153784908</t>
  </si>
  <si>
    <t>"odhumusovanie"23,00</t>
  </si>
  <si>
    <t>"výkop stavebnej jamy" 116,32</t>
  </si>
  <si>
    <t>" zásyp so zhutnením  " -116,32</t>
  </si>
  <si>
    <t>"násypy bez zhutnenia- rozprestrenie ornice" -23,00</t>
  </si>
  <si>
    <t>-2071748856</t>
  </si>
  <si>
    <t>"manipulácia so zeminou v rámci staveniska - výkop + ornica" 139,32</t>
  </si>
  <si>
    <t>1930720406</t>
  </si>
  <si>
    <t>1836326407</t>
  </si>
  <si>
    <t>"zriadenie dočasnej skládky zeminy v okolí staveniska" 139,32</t>
  </si>
  <si>
    <t>-1355546094</t>
  </si>
  <si>
    <t>"dosypanie násypu cyklotrasy - pôvodný materiál" 85,69</t>
  </si>
  <si>
    <t>175101102</t>
  </si>
  <si>
    <t xml:space="preserve">Obsyp potrubia štrkopieskom </t>
  </si>
  <si>
    <t>2004304865</t>
  </si>
  <si>
    <t>"zhutnený zásyp potrubia" 1,66*12,40</t>
  </si>
  <si>
    <t>264601762</t>
  </si>
  <si>
    <t>"ornica na svahu" 115,00</t>
  </si>
  <si>
    <t>183403253</t>
  </si>
  <si>
    <t>Obrobenie pôdy hrabaním na svahu nad 1:5 do 1:2</t>
  </si>
  <si>
    <t>1192850201</t>
  </si>
  <si>
    <t>183403261</t>
  </si>
  <si>
    <t>Obrobenie pôdy valcovaním na svahu nad 1:5 do 1:2</t>
  </si>
  <si>
    <t>2046947552</t>
  </si>
  <si>
    <t>183405211</t>
  </si>
  <si>
    <t>Výsev trávniku hydroosevom na ornicu</t>
  </si>
  <si>
    <t>1939643260</t>
  </si>
  <si>
    <t>005720001400</t>
  </si>
  <si>
    <t>Osivá tráv - semená parkovej zmesi</t>
  </si>
  <si>
    <t>-1289937664</t>
  </si>
  <si>
    <t>115*0,0309 'Prepočítané koeficientom množstva</t>
  </si>
  <si>
    <t>211971110</t>
  </si>
  <si>
    <t>Zhotovenie opláštenia výplne z geotextílie, v ryhe alebo v záreze so stenami šikmými o skl. do 1:2,5</t>
  </si>
  <si>
    <t>-92791218</t>
  </si>
  <si>
    <t>3,10*19</t>
  </si>
  <si>
    <t>693110001300</t>
  </si>
  <si>
    <t>Geotextília polypropylénová Tatratex GTX N PP 400, šírka 1,75-3,5 m, dĺžka 60 m, hrúbka 3,4 mm, netkaná</t>
  </si>
  <si>
    <t>1666113108</t>
  </si>
  <si>
    <t>58,9*1,02 'Prepočítané koeficientom množstva</t>
  </si>
  <si>
    <t>619916023</t>
  </si>
  <si>
    <t>0,49*12,40</t>
  </si>
  <si>
    <t>1648951247</t>
  </si>
  <si>
    <t>"podsyp zo štrkodrviny na dne stavebnej jamy " 0,32*12,40</t>
  </si>
  <si>
    <t>389121111</t>
  </si>
  <si>
    <t>Osadenie dielcov  konštrukcie priepustov a podchodov hmotnosti do 5 t</t>
  </si>
  <si>
    <t>1816278100</t>
  </si>
  <si>
    <t>593830000200</t>
  </si>
  <si>
    <t>Mostný  priepust - čelo priepustu , napr TO80-2,5</t>
  </si>
  <si>
    <t>-1633331336</t>
  </si>
  <si>
    <t>-1205214524</t>
  </si>
  <si>
    <t>0,76+0,72</t>
  </si>
  <si>
    <t>919521112</t>
  </si>
  <si>
    <t>Zhotovenie priepustu z rúr železobetónových DN 800 s tesnením spojov</t>
  </si>
  <si>
    <t>-916736257</t>
  </si>
  <si>
    <t>592220002100</t>
  </si>
  <si>
    <t xml:space="preserve">Rúra betónová hrdlová DN 800, dĺ. 2400 mm, hr. steny 110 mm / jedna bude atypická / </t>
  </si>
  <si>
    <t>-1178206453</t>
  </si>
  <si>
    <t>-1785243143</t>
  </si>
  <si>
    <t>"búranie čela pôvodného priepusta" (2*2*0,80)*2</t>
  </si>
  <si>
    <t>-47067817</t>
  </si>
  <si>
    <t>"beton a drevené podvali na skládku, prebytky železničného zvršku sa používajú v násypoch cyklotrasy" 24,355</t>
  </si>
  <si>
    <t>601789802</t>
  </si>
  <si>
    <t>972172206</t>
  </si>
  <si>
    <t>-2137091584</t>
  </si>
  <si>
    <t>-701247218</t>
  </si>
  <si>
    <t>"náter vonkajšieho povrchu  rúr a priepustov""</t>
  </si>
  <si>
    <t>2,34*2+1,33*1,38+3,14*1,00*12,395</t>
  </si>
  <si>
    <t>1621928363</t>
  </si>
  <si>
    <t>45,436*0,00035 'Prepočítané koeficientom množstva</t>
  </si>
  <si>
    <t>-827558847</t>
  </si>
  <si>
    <t>2,34*2+1,33*1,38+3,14*1,00*12,395*2</t>
  </si>
  <si>
    <t>-1435605109</t>
  </si>
  <si>
    <t>84,356*0,0011 'Prepočítané koeficientom množstva</t>
  </si>
  <si>
    <t>1653071492</t>
  </si>
  <si>
    <t>1136-2-12 - SO 02.12 - Most cez Zalužiansky potok</t>
  </si>
  <si>
    <t>-612718844</t>
  </si>
  <si>
    <t>971018636</t>
  </si>
  <si>
    <t>0,195*4,72*2</t>
  </si>
  <si>
    <t>-2040633371</t>
  </si>
  <si>
    <t>124203101</t>
  </si>
  <si>
    <t>Výkop vodotoku do 3 m horn. 3 do 1000 m3</t>
  </si>
  <si>
    <t>-988762839</t>
  </si>
  <si>
    <t xml:space="preserve">"odkopávka a prekopávky korýt vodotokov , základ opevnenia svahov"" </t>
  </si>
  <si>
    <t>0,30*0,30*7*2</t>
  </si>
  <si>
    <t>124203109</t>
  </si>
  <si>
    <t>Vykopávky pre korytá vodotokov. Príplatok za lepivosť horniny 3</t>
  </si>
  <si>
    <t>1390237561</t>
  </si>
  <si>
    <t>539782287</t>
  </si>
  <si>
    <t>0,82*0,50+0,51*0,50</t>
  </si>
  <si>
    <t>-1370140462</t>
  </si>
  <si>
    <t>-641725342</t>
  </si>
  <si>
    <t>"výkopy , ktoré sa použijú na spätný zásyp tam" 3,26</t>
  </si>
  <si>
    <t>"výkopy , ktoré sa použijú na spätný zásyp späť" 3,26</t>
  </si>
  <si>
    <t>723773635</t>
  </si>
  <si>
    <t>"výkop pätiek obvodových žľabov" 0,67</t>
  </si>
  <si>
    <t>"odkop za cestnými oporami" 1,84</t>
  </si>
  <si>
    <t>"výkop opvenenia svahov" 1,26</t>
  </si>
  <si>
    <t>"spätný zásyp vonkajšej časti opory " -1,84</t>
  </si>
  <si>
    <t>"podkladná vrstva vozovky  V1" -1,42</t>
  </si>
  <si>
    <t>"dovezenie ornice " 4,00</t>
  </si>
  <si>
    <t>167101101</t>
  </si>
  <si>
    <t>Nakladanie neuľahnutého výkopku z hornín tr.1-4 do 100 m3</t>
  </si>
  <si>
    <t>-914359878</t>
  </si>
  <si>
    <t>"manipulácia so zeminou v rámci staveniska - celý objem zeminy výkopu" 3,26</t>
  </si>
  <si>
    <t>-2119458205</t>
  </si>
  <si>
    <t>1337581896</t>
  </si>
  <si>
    <t>"zriadenie dočasnej skládky zeminy v okolí staveniska" 3,26</t>
  </si>
  <si>
    <t>2100185556</t>
  </si>
  <si>
    <t>0,51*1,8</t>
  </si>
  <si>
    <t>-658069556</t>
  </si>
  <si>
    <t>"spätný zásyp nových opor- štrkopiesok , pôvodný materiál"</t>
  </si>
  <si>
    <t>"O1.1 zásyp opory" 0,195*4,72</t>
  </si>
  <si>
    <t>"O1.2 zásyp opory" 0,195*4,72</t>
  </si>
  <si>
    <t>-149160716</t>
  </si>
  <si>
    <t>575914634</t>
  </si>
  <si>
    <t>-443829902</t>
  </si>
  <si>
    <t>"ornica na svahu, dosypanie násypových kúželov" 4,30*1+2,70*1</t>
  </si>
  <si>
    <t>-1024584708</t>
  </si>
  <si>
    <t>270,00*1,1</t>
  </si>
  <si>
    <t>779888003</t>
  </si>
  <si>
    <t>"základová pätka pre odvodňovací žľab " 0,82*0,50+0,51*0,50</t>
  </si>
  <si>
    <t>"základ opevnenia svahov" 0,30*0,30*7*2</t>
  </si>
  <si>
    <t>1171217288</t>
  </si>
  <si>
    <t>"základová pätka pre odvodňovací žľab " 2,00</t>
  </si>
  <si>
    <t>-163586017</t>
  </si>
  <si>
    <t>78922638</t>
  </si>
  <si>
    <t>"nadbetonávka opory 1 a 2 " 4,72*2,41*0,32*2</t>
  </si>
  <si>
    <t>1199924429</t>
  </si>
  <si>
    <t>"nadbetonávka opory 1 a 2 " (4,72*0,33*2+2,41*0,33*2)*2</t>
  </si>
  <si>
    <t>-333563892</t>
  </si>
  <si>
    <t>-388711069</t>
  </si>
  <si>
    <t>1433553510</t>
  </si>
  <si>
    <t>"monolitická ŽB doska medzi prefabrikovanými rímsami"3,52*0,20*6,84</t>
  </si>
  <si>
    <t>-1443227867</t>
  </si>
  <si>
    <t>"spodný povrch ŽB dosky" 3,52*2</t>
  </si>
  <si>
    <t>1162599792</t>
  </si>
  <si>
    <t>531974018</t>
  </si>
  <si>
    <t>"medzi prefabrikovanými rímsami" 0,128</t>
  </si>
  <si>
    <t>-103507718</t>
  </si>
  <si>
    <t>Prefabrikát - rímsa z betónu železového tr.C35/45 - dl.6,84m - výkr.č. D-12.4</t>
  </si>
  <si>
    <t>-346377169</t>
  </si>
  <si>
    <t>-2014061128</t>
  </si>
  <si>
    <t>(0,15*0,12*2+0,15*0,22*4)*2</t>
  </si>
  <si>
    <t>1786446850</t>
  </si>
  <si>
    <t>0,60*2,41*4</t>
  </si>
  <si>
    <t>71656814</t>
  </si>
  <si>
    <t>2,40*3,80*2*0,50</t>
  </si>
  <si>
    <t>1697972941</t>
  </si>
  <si>
    <t>1860489359</t>
  </si>
  <si>
    <t>"V1 - medzi krídlami opory " 4,72*1*2</t>
  </si>
  <si>
    <t>567124115</t>
  </si>
  <si>
    <t>Podklad z podkladového betónu PB I tr. C 25/30 hr. 150 mm</t>
  </si>
  <si>
    <t>-1529262974</t>
  </si>
  <si>
    <t>"betónové lôžko pod lomový kameň" 43,40</t>
  </si>
  <si>
    <t>-1638143860</t>
  </si>
  <si>
    <t>"V2 -  na moste " 6,84*4,46*2</t>
  </si>
  <si>
    <t>"V1 - za oporami " 4,46*1*2</t>
  </si>
  <si>
    <t>782299125</t>
  </si>
  <si>
    <t>"V2 - obrusná vrstva na moste " 6,84*4,46</t>
  </si>
  <si>
    <t>"V1 - obrusná vrstva za mostom " 4,46*1*2</t>
  </si>
  <si>
    <t>1074878016</t>
  </si>
  <si>
    <t>"V2 - ložná vrstva na moste " 6,84*4,46</t>
  </si>
  <si>
    <t>-1649565423</t>
  </si>
  <si>
    <t>"V1 - ložná vrstva za mostom " 4,46*1*2</t>
  </si>
  <si>
    <t>470908527</t>
  </si>
  <si>
    <t>594511111</t>
  </si>
  <si>
    <t>Dlažba z lomového kameňa do lôžka z betónu</t>
  </si>
  <si>
    <t>2099784617</t>
  </si>
  <si>
    <t>8,10*4+2,20*5</t>
  </si>
  <si>
    <t>422245098</t>
  </si>
  <si>
    <t>"opora 1 a 2"18,61</t>
  </si>
  <si>
    <t>-25330863</t>
  </si>
  <si>
    <t>"spádový poter mostovky " 0,27*6,84</t>
  </si>
  <si>
    <t>-121838632</t>
  </si>
  <si>
    <t>"maltove lôžko pod odvodňovacie žľaby" 0,13*6,84*2</t>
  </si>
  <si>
    <t>-443301873</t>
  </si>
  <si>
    <t>-1254603706</t>
  </si>
  <si>
    <t>1,53*2 'Prepočítané koeficientom množstva</t>
  </si>
  <si>
    <t>-92915659</t>
  </si>
  <si>
    <t>"vytvorenie zárezu vozovky na konci opory"4,72*2</t>
  </si>
  <si>
    <t>-874047689</t>
  </si>
  <si>
    <t>4,72*2</t>
  </si>
  <si>
    <t>-2050124719</t>
  </si>
  <si>
    <t>2*2</t>
  </si>
  <si>
    <t>477680846</t>
  </si>
  <si>
    <t>-192708245</t>
  </si>
  <si>
    <t>2,00*2*0,50</t>
  </si>
  <si>
    <t>1094279951</t>
  </si>
  <si>
    <t>"odvodňovací žľab na nových oporách"6,84*2</t>
  </si>
  <si>
    <t>-1630808432</t>
  </si>
  <si>
    <t>13,68*1,08 'Prepočítané koeficientom množstva</t>
  </si>
  <si>
    <t>1184414315</t>
  </si>
  <si>
    <t>(4,72*1,64+1,30*2)*2</t>
  </si>
  <si>
    <t>-216852778</t>
  </si>
  <si>
    <t>-1142323140</t>
  </si>
  <si>
    <t>"opora 1" 0,62*2,41</t>
  </si>
  <si>
    <t>"opora 2" 0,62*2,41</t>
  </si>
  <si>
    <t>9660761111</t>
  </si>
  <si>
    <t>Odstránenie dreveného oplotenia a zvodidlom ( drevený stĺpik + plastové pletivo, cca. 2kg/m)</t>
  </si>
  <si>
    <t>-863357590</t>
  </si>
  <si>
    <t>966076141</t>
  </si>
  <si>
    <t>Odstránenie zvodidlového zábradlia alebo ich častí na mostoch betónových v celku,  -0,05400t</t>
  </si>
  <si>
    <t>246674864</t>
  </si>
  <si>
    <t>1409896425</t>
  </si>
  <si>
    <t>"kotvenie nadbetonácky opory" 18</t>
  </si>
  <si>
    <t>1341272709</t>
  </si>
  <si>
    <t>"beton a drevené podvali na skládku, prebytky železničného zvršku sa používajú v násypoch cyklotrasy"8,63</t>
  </si>
  <si>
    <t>-2048676656</t>
  </si>
  <si>
    <t>1027702538</t>
  </si>
  <si>
    <t>-1522373514</t>
  </si>
  <si>
    <t>-1683172236</t>
  </si>
  <si>
    <t>70632065</t>
  </si>
  <si>
    <t>1005718433</t>
  </si>
  <si>
    <t>1261969241</t>
  </si>
  <si>
    <t>4,72*0,50*2+1*4,00</t>
  </si>
  <si>
    <t>-227665816</t>
  </si>
  <si>
    <t>8,72*0,00035 'Prepočítané koeficientom množstva</t>
  </si>
  <si>
    <t>-66281298</t>
  </si>
  <si>
    <t>(4,72*0,50*2+1,*4,00)*2</t>
  </si>
  <si>
    <t>-1920174367</t>
  </si>
  <si>
    <t>17,44*0,0011 'Prepočítané koeficientom množstva</t>
  </si>
  <si>
    <t>-1109576146</t>
  </si>
  <si>
    <t>"hydroizolácia mostovky -1.vrstva " 5*6,84</t>
  </si>
  <si>
    <t>488563273</t>
  </si>
  <si>
    <t>34,2*1,15 'Prepočítané koeficientom množstva</t>
  </si>
  <si>
    <t>-599975082</t>
  </si>
  <si>
    <t>1582529600</t>
  </si>
  <si>
    <t>6,56*2</t>
  </si>
  <si>
    <t xml:space="preserve">Zábradlie oceľové s výpletom z ťahokovu, výška zábradlia 1300 mm , výkr.č.D-12.5 </t>
  </si>
  <si>
    <t>2106602033</t>
  </si>
  <si>
    <t>"výkaz ocele - 281,00*2 kg= 562,00 kg "</t>
  </si>
  <si>
    <t xml:space="preserve">"výplň zábradlia ťahokov - 4,98m2*2 =9,96 m2 " </t>
  </si>
  <si>
    <t>767996802</t>
  </si>
  <si>
    <t>Demontáž ostatných doplnkov stavieb s hmotnosťou jednotlivých dielov konštr. nad 50 do 100 kg, - odstránenie pôvodnej oceľovej konštrukcie  -0,00100t</t>
  </si>
  <si>
    <t>1512345174</t>
  </si>
  <si>
    <t>257892931</t>
  </si>
  <si>
    <t>1434241541</t>
  </si>
  <si>
    <t>5,00*6,84</t>
  </si>
  <si>
    <t>131283039</t>
  </si>
  <si>
    <t>1660736283</t>
  </si>
  <si>
    <t>"zábradlie konštrukcia "9,90*2</t>
  </si>
  <si>
    <t>"zábradlie ťahokov" 4,98*4</t>
  </si>
  <si>
    <t>1282647730</t>
  </si>
  <si>
    <t>1136-2-13 - SO 02.13 - Novostavba priepustu</t>
  </si>
  <si>
    <t>Priepust nebude realizovaný z dôvodu uprednostnenia uného technického riešenia odvodnenia dotknutej lokality</t>
  </si>
  <si>
    <t>-1365227749</t>
  </si>
  <si>
    <t>1136-2-14 - SO 02.14 - Most ( priepust )</t>
  </si>
  <si>
    <t>-916203980</t>
  </si>
  <si>
    <t>2*6,20*2</t>
  </si>
  <si>
    <t>-1133593860</t>
  </si>
  <si>
    <t>0,45*3,92*2</t>
  </si>
  <si>
    <t>596958599</t>
  </si>
  <si>
    <t>1063662834</t>
  </si>
  <si>
    <t>0,48*0,50*2</t>
  </si>
  <si>
    <t>1066307857</t>
  </si>
  <si>
    <t>237192902</t>
  </si>
  <si>
    <t>"výkopy , ktoré sa použijú na spätný zásyp tam" 4,58</t>
  </si>
  <si>
    <t>"výkopy , ktoré sa použijú na spätný zásyp späť" 4,58</t>
  </si>
  <si>
    <t>-1934806860</t>
  </si>
  <si>
    <t>"výkop za oporami" 3,53</t>
  </si>
  <si>
    <t>"rýha pre odvodňovací žľab" 0,48</t>
  </si>
  <si>
    <t>"odstránené kolajové lôžko " 6,66</t>
  </si>
  <si>
    <t>"spätný zásyp opory " -3,53</t>
  </si>
  <si>
    <t>"podkladná vrstva vozovky  V1" -1,06</t>
  </si>
  <si>
    <t>"dovoz ornice" 8,00</t>
  </si>
  <si>
    <t>2143051159</t>
  </si>
  <si>
    <t>"manipulácia so zeminou v rámci staveniska - výkop + ornica" 18,66</t>
  </si>
  <si>
    <t>1702047073</t>
  </si>
  <si>
    <t>-450350618</t>
  </si>
  <si>
    <t>"zriadenie dočasnej skládky zeminy v okolí staveniska" 4,58</t>
  </si>
  <si>
    <t>1986610626</t>
  </si>
  <si>
    <t>"O1.1 zásyp opory" 0,45*3,92</t>
  </si>
  <si>
    <t>"O1.2 zásyp opory" 0,45*3,92</t>
  </si>
  <si>
    <t>1895885342</t>
  </si>
  <si>
    <t>-417775400</t>
  </si>
  <si>
    <t>333859817</t>
  </si>
  <si>
    <t>"ornica na svahu, dosypanie násypových kúželov" 5*4</t>
  </si>
  <si>
    <t>-510791875</t>
  </si>
  <si>
    <t>390,00*1,1</t>
  </si>
  <si>
    <t>-1367223041</t>
  </si>
  <si>
    <t>"základová pätka pre odvodňovací žľab " 0,48*0,50*2</t>
  </si>
  <si>
    <t>-770083166</t>
  </si>
  <si>
    <t>-1658130003</t>
  </si>
  <si>
    <t>-1098282750</t>
  </si>
  <si>
    <t>"nadbetonávka opory 1 a 2 " 3,50*0,20*1,60*2</t>
  </si>
  <si>
    <t>910376028</t>
  </si>
  <si>
    <t>"nadbetonávka opory 1 a 2 " (3,52*0,20*2+1,60*0,20*2)*2</t>
  </si>
  <si>
    <t>1333645399</t>
  </si>
  <si>
    <t>-1167302178</t>
  </si>
  <si>
    <t>1211436626</t>
  </si>
  <si>
    <t>"monolitická ŽB doska medzi prefabrikovanými rímsami" 2,32*0,20*4,20</t>
  </si>
  <si>
    <t>717197448</t>
  </si>
  <si>
    <t>"spodný povrch ŽB dosky" 2,32*1,00</t>
  </si>
  <si>
    <t>-1342921410</t>
  </si>
  <si>
    <t>-147874142</t>
  </si>
  <si>
    <t>"medzi prefabrikovanými rímsami" 0,514</t>
  </si>
  <si>
    <t>743574790</t>
  </si>
  <si>
    <t>Prefabrikát - rímsa z betónu železového tr.C35/45 - dl.4,20m - výkr.č. D-14.4</t>
  </si>
  <si>
    <t>-265893459</t>
  </si>
  <si>
    <t>235596892</t>
  </si>
  <si>
    <t>70996255</t>
  </si>
  <si>
    <t>0,60*1,60*4</t>
  </si>
  <si>
    <t>857205733</t>
  </si>
  <si>
    <t>2,60*1,60*0,50*2</t>
  </si>
  <si>
    <t>2003583147</t>
  </si>
  <si>
    <t>845355616</t>
  </si>
  <si>
    <t>"V1 - za oporami " 3,52*1*2</t>
  </si>
  <si>
    <t>2106739690</t>
  </si>
  <si>
    <t>"V2 -  na moste " 3,26*4,20*2</t>
  </si>
  <si>
    <t>1388966264</t>
  </si>
  <si>
    <t>"V2 - obrusná vrstva na moste " 3,26*4,20</t>
  </si>
  <si>
    <t>"V1 - obrusná vrstva za mostom " 3,52*1*2</t>
  </si>
  <si>
    <t>543533945</t>
  </si>
  <si>
    <t>"V2 - ložná vrstva na moste " 3,26*4,20</t>
  </si>
  <si>
    <t>-242863909</t>
  </si>
  <si>
    <t>"V1 - ložná vrstva za mostom " 3,52*1*2</t>
  </si>
  <si>
    <t>1471031997</t>
  </si>
  <si>
    <t>-609206225</t>
  </si>
  <si>
    <t>"opora 1 a 2"5,77</t>
  </si>
  <si>
    <t>525717677</t>
  </si>
  <si>
    <t>"spádový poter mostovky " 0,18*4,20</t>
  </si>
  <si>
    <t>894835547</t>
  </si>
  <si>
    <t>"maltove lôžko pod odvodňovacie žľaby" 0,13*4,20*2</t>
  </si>
  <si>
    <t>-1571422058</t>
  </si>
  <si>
    <t>-1265249665</t>
  </si>
  <si>
    <t>774089422</t>
  </si>
  <si>
    <t>"vytvorenie zárezu vozovky na konci opory" 3,52*2</t>
  </si>
  <si>
    <t>1642860016</t>
  </si>
  <si>
    <t>3,52*2</t>
  </si>
  <si>
    <t>1186460688</t>
  </si>
  <si>
    <t>2*2,00</t>
  </si>
  <si>
    <t>72700254</t>
  </si>
  <si>
    <t>-117537777</t>
  </si>
  <si>
    <t>-1376888870</t>
  </si>
  <si>
    <t>"odvodňovací žľab na nových oporách" 4,20*2</t>
  </si>
  <si>
    <t>-599491781</t>
  </si>
  <si>
    <t>8,4*1,08 'Prepočítané koeficientom množstva</t>
  </si>
  <si>
    <t>-191437620</t>
  </si>
  <si>
    <t>(3,92*0,69+0,25*2)*2</t>
  </si>
  <si>
    <t>1440473127</t>
  </si>
  <si>
    <t>445409044</t>
  </si>
  <si>
    <t>"opora 1" 1,75*1,60</t>
  </si>
  <si>
    <t>"opora 2" 1,75*1,60</t>
  </si>
  <si>
    <t>-770843398</t>
  </si>
  <si>
    <t>"kotvenie nadbetonácky opory" 13*2</t>
  </si>
  <si>
    <t>-273644233</t>
  </si>
  <si>
    <t>"beton a drevené podvali na skládku, prebytky železničného zvršku sa používajú v násypoch cyklotrasy" 12,62</t>
  </si>
  <si>
    <t>-1536279236</t>
  </si>
  <si>
    <t>-121711396</t>
  </si>
  <si>
    <t>-144257656</t>
  </si>
  <si>
    <t>1788761759</t>
  </si>
  <si>
    <t>922827050</t>
  </si>
  <si>
    <t>-713050909</t>
  </si>
  <si>
    <t>-1144656981</t>
  </si>
  <si>
    <t>3,92*0,50*2</t>
  </si>
  <si>
    <t>512702215</t>
  </si>
  <si>
    <t>3,92*0,00035 'Prepočítané koeficientom množstva</t>
  </si>
  <si>
    <t>53911942</t>
  </si>
  <si>
    <t>3,92*0,50*2*2</t>
  </si>
  <si>
    <t>1438947280</t>
  </si>
  <si>
    <t>7,84*0,0011 'Prepočítané koeficientom množstva</t>
  </si>
  <si>
    <t>-227157565</t>
  </si>
  <si>
    <t>"hydroizolácia mostovky -1.vrstva " 3,80*4,20</t>
  </si>
  <si>
    <t>123493513</t>
  </si>
  <si>
    <t>15,96*1,15 'Prepočítané koeficientom množstva</t>
  </si>
  <si>
    <t>-541618958</t>
  </si>
  <si>
    <t>1382863887</t>
  </si>
  <si>
    <t xml:space="preserve">Zábradlie oceľové s výpletom z ťahokovu, výška zábradlia 1300 mm , výkr.č.D-14.5 </t>
  </si>
  <si>
    <t>-1384842965</t>
  </si>
  <si>
    <t>"výkaz ocele - 172,00kgx2 =344,00 kg "</t>
  </si>
  <si>
    <t xml:space="preserve">"výplň zábradlia ťahokov - 3,11x2=6,22 m2 " </t>
  </si>
  <si>
    <t>1560869882</t>
  </si>
  <si>
    <t>-757862303</t>
  </si>
  <si>
    <t>3,72*4,20</t>
  </si>
  <si>
    <t>-1287517936</t>
  </si>
  <si>
    <t>-1927915618</t>
  </si>
  <si>
    <t>"zábradlie konštrukcia "6,28*2</t>
  </si>
  <si>
    <t>-1961048047</t>
  </si>
  <si>
    <t>1136-2-15 - SO 02.15 - Most cez rieku Suchá</t>
  </si>
  <si>
    <t>-334302328</t>
  </si>
  <si>
    <t>3,50*1,50*2*2</t>
  </si>
  <si>
    <t>112101104</t>
  </si>
  <si>
    <t>Odstránenie listnatých stromov do priemeru 900 mm, motorovou pílou</t>
  </si>
  <si>
    <t>1479999772</t>
  </si>
  <si>
    <t>112201104</t>
  </si>
  <si>
    <t>Odstránenie pňov na vzdial. 50 m priemeru nad 700 do 900 mm</t>
  </si>
  <si>
    <t>-2075565848</t>
  </si>
  <si>
    <t>1187350831</t>
  </si>
  <si>
    <t xml:space="preserve">"odkopávka časti zvršku za oporami je vykázaná v demolačných prácach" </t>
  </si>
  <si>
    <t>"výkop za oporami mostom"</t>
  </si>
  <si>
    <t>3*2,25*0,75*2</t>
  </si>
  <si>
    <t>-484299564</t>
  </si>
  <si>
    <t>-1379085294</t>
  </si>
  <si>
    <t>"výkopy , ktoré sa použijú na spätný zásyp tam" 13,77</t>
  </si>
  <si>
    <t>"výkopy , ktoré sa použijú na spätný zásyp späť" 13,77</t>
  </si>
  <si>
    <t>162401404</t>
  </si>
  <si>
    <t>Vodorovné premiestnenie konárov stromov nad 700 do 900 mm do 2000 m</t>
  </si>
  <si>
    <t>-414973609</t>
  </si>
  <si>
    <t>-1659019941</t>
  </si>
  <si>
    <t>"odkopávka pod mostom " 10,13</t>
  </si>
  <si>
    <t>"použiteľný železničný zvršok  "4,05</t>
  </si>
  <si>
    <t>"spätný zásyp opory " -10,13</t>
  </si>
  <si>
    <t>"podkladná vrstva vozovky  V1" -3,65</t>
  </si>
  <si>
    <t>162501404</t>
  </si>
  <si>
    <t>Vodorovné premiestnenie kmeňov nad 700 do 900 mm do 2000 m</t>
  </si>
  <si>
    <t>3799402</t>
  </si>
  <si>
    <t>162601404</t>
  </si>
  <si>
    <t>Vodorovné premiestnenie pňov nad 700 do 900 mm do 2000 m</t>
  </si>
  <si>
    <t>2062002312</t>
  </si>
  <si>
    <t>-279596308</t>
  </si>
  <si>
    <t>"manipulácia so zeminou v rámci staveniska - výkop + ornica" 13,77</t>
  </si>
  <si>
    <t>-908353697</t>
  </si>
  <si>
    <t>-1985017250</t>
  </si>
  <si>
    <t>"zriadenie dočasnej skládky zeminy v okolí staveniska" 13,77</t>
  </si>
  <si>
    <t>42833101</t>
  </si>
  <si>
    <t>"deponia nevhodnej zeminy" 0,41*1,8</t>
  </si>
  <si>
    <t>-733662263</t>
  </si>
  <si>
    <t>"spätný zásyp po nadbetónovaní opory 1 a 2  "</t>
  </si>
  <si>
    <t>17,40*0,34*2</t>
  </si>
  <si>
    <t>-612475869</t>
  </si>
  <si>
    <t>"pre dodatočne vlepovanú výstuž" 560,00*1,1</t>
  </si>
  <si>
    <t>"chemická kotva pre kotvenie nového zábradlia " 1360,00*1,1</t>
  </si>
  <si>
    <t>1624768814</t>
  </si>
  <si>
    <t>"domurovanie poškodeného muriva opor, ôvodný alebo nový lomový kameň do betónu" 1,50</t>
  </si>
  <si>
    <t>341202471</t>
  </si>
  <si>
    <t>"nadbetonávka opory 1 a 2 " 2,90*1,018*2</t>
  </si>
  <si>
    <t>1491418840</t>
  </si>
  <si>
    <t>"nadbetonávka opory 1 a 2 " (2,68*1,00*2+2,25*1,02*2+3*0,715+3,60*0,715)*2</t>
  </si>
  <si>
    <t>-1451979033</t>
  </si>
  <si>
    <t>-625521536</t>
  </si>
  <si>
    <t>"výstuž nadbetonávky opory 1 a 2" 0,74</t>
  </si>
  <si>
    <t>Mostné opory a úložné prahy z betónu železového tr. C 40/50</t>
  </si>
  <si>
    <t>1515950564</t>
  </si>
  <si>
    <t>"nové náliatky na oporách" 0,09*0,42*0,37*2*2</t>
  </si>
  <si>
    <t>-513670422</t>
  </si>
  <si>
    <t>"nové náliatky na oporách"(0,09*0,42+0,09*0,37)*2*4</t>
  </si>
  <si>
    <t>1014945675</t>
  </si>
  <si>
    <t>1012012920</t>
  </si>
  <si>
    <t>1857003231</t>
  </si>
  <si>
    <t xml:space="preserve">Prefabrikát - mostná doska P1 z betónu železového tr.C35/45 - rozmer 1900 x 3000 mm - výkr.č. D-15.6, D-15.5, závesné oká KK025 , manipulačné kotvy </t>
  </si>
  <si>
    <t>1283593323</t>
  </si>
  <si>
    <t>1050048922</t>
  </si>
  <si>
    <t>"betónové lôžko pod prefabrikovanými doskami na závernom múriku" 0,43*3,00*2</t>
  </si>
  <si>
    <t>-1703204471</t>
  </si>
  <si>
    <t>1426866575</t>
  </si>
  <si>
    <t>1616505505</t>
  </si>
  <si>
    <t xml:space="preserve">"podliatie úloťných platní a ložiska na oporách hr.5 mm" 0,37*0,42*2*2 </t>
  </si>
  <si>
    <t>112990459</t>
  </si>
  <si>
    <t>0,20*0,46*2*5</t>
  </si>
  <si>
    <t>-136427230</t>
  </si>
  <si>
    <t>"nános sute + kolajové lôžko na oporách hr.0,50 m"</t>
  </si>
  <si>
    <t>3,00*2,25*0,50*2</t>
  </si>
  <si>
    <t>-742128214</t>
  </si>
  <si>
    <t>Podklad zo štrkodrviny s rozprestretím a zhutnením, po zhutnení hr. 270 mm -V1</t>
  </si>
  <si>
    <t>1050138097</t>
  </si>
  <si>
    <t>"V1 - vozovka medzi krídlami opory " 2,25*3,00*2</t>
  </si>
  <si>
    <t>1890619521</t>
  </si>
  <si>
    <t>699977397</t>
  </si>
  <si>
    <t>304800715</t>
  </si>
  <si>
    <t>627455111</t>
  </si>
  <si>
    <t>Škarovanie vypadaných a poškodených škár muriva pôvodných opôr (uvažuje sa s  30% plochy)</t>
  </si>
  <si>
    <t>-212014767</t>
  </si>
  <si>
    <t>"opora 1 a 2" 9,28</t>
  </si>
  <si>
    <t>933267594</t>
  </si>
  <si>
    <t>7,60*3</t>
  </si>
  <si>
    <t>-235226604</t>
  </si>
  <si>
    <t>"vytvorenie zárezu vozovky na konci záverného múrika v priečnom smere" 3,00*2</t>
  </si>
  <si>
    <t>877434614</t>
  </si>
  <si>
    <t>2,24*2*2+3*2</t>
  </si>
  <si>
    <t>-1613516636</t>
  </si>
  <si>
    <t>"medzera medzi prefabrikátmi"</t>
  </si>
  <si>
    <t>3,00*3</t>
  </si>
  <si>
    <t>-878941300</t>
  </si>
  <si>
    <t>3,10*2*2+3,60*1,50*2</t>
  </si>
  <si>
    <t>1403724463</t>
  </si>
  <si>
    <t>1282952649</t>
  </si>
  <si>
    <t>1682921403</t>
  </si>
  <si>
    <t>"opora 1" 3,60*1,05</t>
  </si>
  <si>
    <t>"opora 2" 3,60*1,05</t>
  </si>
  <si>
    <t>1261752315</t>
  </si>
  <si>
    <t>"kotvenie nadbetonácky opory" 56,00</t>
  </si>
  <si>
    <t>2061682800</t>
  </si>
  <si>
    <t>"drevené podvali na skládku, beton, asfaltová vozovka + záklop na skládku" 23,98</t>
  </si>
  <si>
    <t>-1109747691</t>
  </si>
  <si>
    <t>"beton- odbúranie vrchnej časti ZM a opory" 17,39</t>
  </si>
  <si>
    <t>"suť  - 40% " 2,70</t>
  </si>
  <si>
    <t>"odbúraná povrchová vrtsva betónu " 0,41</t>
  </si>
  <si>
    <t>"podvali "3,48</t>
  </si>
  <si>
    <t>-1955534403</t>
  </si>
  <si>
    <t>-1703538665</t>
  </si>
  <si>
    <t>-1290908083</t>
  </si>
  <si>
    <t>4*30 'Prepočítané koeficientom množstva</t>
  </si>
  <si>
    <t>217686435</t>
  </si>
  <si>
    <t>1297895139</t>
  </si>
  <si>
    <t>1835429543</t>
  </si>
  <si>
    <t>6,70*2</t>
  </si>
  <si>
    <t>Gumový pás</t>
  </si>
  <si>
    <t>-501291866</t>
  </si>
  <si>
    <t>13,4*1,05 'Prepočítané koeficientom množstva</t>
  </si>
  <si>
    <t>1438614207</t>
  </si>
  <si>
    <t>1722562664</t>
  </si>
  <si>
    <t>2*6,70</t>
  </si>
  <si>
    <t>324091474</t>
  </si>
  <si>
    <t>-733838217</t>
  </si>
  <si>
    <t>"oceľové zábradlie mostovka " 7,64*2</t>
  </si>
  <si>
    <t>Zábradlie oceľové s výpletom z ťahokovu, výška zábradlia 1300 mm , výkr.č.D-15.7 - zábradlie mostovky</t>
  </si>
  <si>
    <t>-1908410132</t>
  </si>
  <si>
    <t>"výkaz ocele - 337,50 kgx2 =675,00 kg "</t>
  </si>
  <si>
    <t xml:space="preserve">"výplň zábradlia ťahokov - 6,00x2=12,00 m2 " </t>
  </si>
  <si>
    <t>7,64*2</t>
  </si>
  <si>
    <t>-530868256</t>
  </si>
  <si>
    <t>Zábradlie oceľové s výpletom z ťahokovu, výška zábradlia 1300 mm , výkr.č.D-15.7 - zábradlie opory</t>
  </si>
  <si>
    <t>-1211760385</t>
  </si>
  <si>
    <t>"výkaz ocele - 104,17kgx4 =416,08 kg "</t>
  </si>
  <si>
    <t>-622663403</t>
  </si>
  <si>
    <t>"podkladná pásovina pre uloženie prefabrikátov" 0,03*0,06*6,72*7850*2</t>
  </si>
  <si>
    <t>-1782009150</t>
  </si>
  <si>
    <t>1295132152</t>
  </si>
  <si>
    <t>-900897151</t>
  </si>
  <si>
    <t>"zábradlie konštrukcia - na oporách " 4,50*4</t>
  </si>
  <si>
    <t>"zábradlie konštrukcia - na moste " 13,00*2</t>
  </si>
  <si>
    <t>"zábradlie ťahokov- na oporách " 1,70*4</t>
  </si>
  <si>
    <t>"zábradlie ťahokov- na moste " 6,00*2</t>
  </si>
  <si>
    <t>"náter pôvodnej konštrukcie" 71,00</t>
  </si>
  <si>
    <t>-1476203525</t>
  </si>
  <si>
    <t>Posun, manipulácia s hlavnými oceľovými  nosníkmi  mostu, hmotnosť do 20 t, do 5 m - premiestnenie oceľovej mostovky na miesto , kde prebehne jej sanácia -do 100 m</t>
  </si>
  <si>
    <t>-1376732734</t>
  </si>
  <si>
    <t>Posun, manipulácia  shlavnými oceľovými nosníkmi mostu , hmotnosť do 20 t, prirážka za každých ďalších 5 m</t>
  </si>
  <si>
    <t>-1814506425</t>
  </si>
  <si>
    <t>3,8*40 'Prepočítané koeficientom množstva</t>
  </si>
  <si>
    <t>1511973112</t>
  </si>
  <si>
    <t>71,00</t>
  </si>
  <si>
    <t>430864003</t>
  </si>
  <si>
    <t>Montáž rôznych dielov OK - štvrtá cenová krivka do 5 000 kg vrátane</t>
  </si>
  <si>
    <t>342350589</t>
  </si>
  <si>
    <t>1136-2-16 - SO 02.16 - Most</t>
  </si>
  <si>
    <t>-380738833</t>
  </si>
  <si>
    <t>48,00</t>
  </si>
  <si>
    <t>131301101</t>
  </si>
  <si>
    <t>Výkop nezapaženej jamy v hornine 4, do 100 m3</t>
  </si>
  <si>
    <t>679622318</t>
  </si>
  <si>
    <t>"výkop stavebnej jamy pre opory"</t>
  </si>
  <si>
    <t>9,59*1,685*2*0,50+9,59*0,53*2+2,91*2*1,50*2+5,82*2</t>
  </si>
  <si>
    <t>131301109</t>
  </si>
  <si>
    <t>Hĺbenie nezapažených jám a zárezov. Príplatok za lepivosť horniny 4</t>
  </si>
  <si>
    <t>1556846238</t>
  </si>
  <si>
    <t>1005615318</t>
  </si>
  <si>
    <t>0,24*0,50*2</t>
  </si>
  <si>
    <t>-8086484</t>
  </si>
  <si>
    <t>-70089141</t>
  </si>
  <si>
    <t>"výkopy , ktoré sa použijú na spätný zásyp tam" 62,45</t>
  </si>
  <si>
    <t>"výkopy , ktoré sa použijú na spätný zásyp späť" 62,45</t>
  </si>
  <si>
    <t>450857144</t>
  </si>
  <si>
    <t>"výkop opôr nových " 55,66</t>
  </si>
  <si>
    <t>"časť - odstránené kolajové lôžko " 6,79</t>
  </si>
  <si>
    <t>"spätný zásyp opory " -24,43</t>
  </si>
  <si>
    <t>"násypy nad úroveň terénu" -29,32</t>
  </si>
  <si>
    <t>"podkladné vrstvy medzi krídlami  " -8,709</t>
  </si>
  <si>
    <t>-1673092603</t>
  </si>
  <si>
    <t>"manipulácia so zeminou v rámci staveniska -celý objem zeminy výkopu + dovez. materiálu" 77,24</t>
  </si>
  <si>
    <t>-1827033175</t>
  </si>
  <si>
    <t>171101141</t>
  </si>
  <si>
    <t>Uloženie akýchkoľvek hornín do násypu  - kamenistých a balvanitých</t>
  </si>
  <si>
    <t>1403827332</t>
  </si>
  <si>
    <t>"dosypanie násypových kúžeľov" 0,74*4</t>
  </si>
  <si>
    <t>"dospyanie telesa cyklotrasy od krídel opory" 9,59*1,685*2*0,50+9,59*0,53*2</t>
  </si>
  <si>
    <t>1665341390</t>
  </si>
  <si>
    <t>"zriadenie dočasnej skládky zeminy v okolí staveniska" 62,45</t>
  </si>
  <si>
    <t>1240360775</t>
  </si>
  <si>
    <t>"spätný zásyp medzi krídlami opory- štrkopiesok - pôvodný materiál"</t>
  </si>
  <si>
    <t>"zásyp medzi oporami " 5,82*2</t>
  </si>
  <si>
    <t>"zásyp poku opôr" 1,23*2*2,60*2</t>
  </si>
  <si>
    <t>-936718604</t>
  </si>
  <si>
    <t>-1867871381</t>
  </si>
  <si>
    <t>1704572663</t>
  </si>
  <si>
    <t>"ornica na svahu, dosypanie násypových kúželov" 5,00*4,00+2,00*2,60*4</t>
  </si>
  <si>
    <t>-1184675362</t>
  </si>
  <si>
    <t>1,90*4,10*0,10*2+1,20*2,90*0,10*2</t>
  </si>
  <si>
    <t>-1313157381</t>
  </si>
  <si>
    <t>2095437800</t>
  </si>
  <si>
    <t>273321119</t>
  </si>
  <si>
    <t>Základové dosky mostných konštrukcií z betónu železového tr. C 35/45</t>
  </si>
  <si>
    <t>-994511974</t>
  </si>
  <si>
    <t>"základová doska " 1,70*0,35*3,90*2</t>
  </si>
  <si>
    <t>-1007811191</t>
  </si>
  <si>
    <t>"základová doska " (1,70*0,35*2+0,35*3,90*2)*2</t>
  </si>
  <si>
    <t>1547043818</t>
  </si>
  <si>
    <t>273362111</t>
  </si>
  <si>
    <t>Výstuž základových dosiek z betonárskej ocele 10 505 mostných konštrukcií- vykázané pri oporách</t>
  </si>
  <si>
    <t>123583423</t>
  </si>
  <si>
    <t>-1554234006</t>
  </si>
  <si>
    <t>"základová pätka pre odvodňovací žľab " 0,41*0,50*2</t>
  </si>
  <si>
    <t>-979379479</t>
  </si>
  <si>
    <t>-1161809522</t>
  </si>
  <si>
    <t>-1986486136</t>
  </si>
  <si>
    <t>"driek " 0,30*1,25*3,50*2</t>
  </si>
  <si>
    <t>334323139</t>
  </si>
  <si>
    <t>Mostné krídla a záverné stienky z betónu železového tr. C 35/45</t>
  </si>
  <si>
    <t>325808221</t>
  </si>
  <si>
    <t>"mostné krídlá" 0,30*1,20*1,25*2*2</t>
  </si>
  <si>
    <t>Debnenie mostných konštrukcií- opôr výšky do 20 m, zhotovenie</t>
  </si>
  <si>
    <t>-789753422</t>
  </si>
  <si>
    <t>"driek" (0,30*1,25*2+1,25*3,50*2)*2</t>
  </si>
  <si>
    <t>Debnenie mostných konštrukcií-krídiel, stien výšky do 20 m, zhotovenie</t>
  </si>
  <si>
    <t>841154055</t>
  </si>
  <si>
    <t>"mostné krídlá" (1,25*0,30+1,25*1,20*2)*2*2</t>
  </si>
  <si>
    <t>-1407869806</t>
  </si>
  <si>
    <t>Debnenie mostných konštrukcií-krídiel, stien výšky do 20 m, odstránenie</t>
  </si>
  <si>
    <t>2114303114</t>
  </si>
  <si>
    <t>Výstuž  opôr,základovej dosky , krídla z betonárskej ocele 10 505 mostných konštrukcií</t>
  </si>
  <si>
    <t>-1829867613</t>
  </si>
  <si>
    <t>"vystuženie pre opory 1 a 2" 0,46190*2</t>
  </si>
  <si>
    <t>968908742</t>
  </si>
  <si>
    <t>"monolitická ŽB doska medzi prefabrikovanými rímsami" 2,30*0,20*5,00</t>
  </si>
  <si>
    <t>-1521496451</t>
  </si>
  <si>
    <t>"spodný povrch ŽB dosky" 2,30*2,00</t>
  </si>
  <si>
    <t>-1775648901</t>
  </si>
  <si>
    <t>-298993447</t>
  </si>
  <si>
    <t>"medzi prefabrikovanými rímsami" 0,646</t>
  </si>
  <si>
    <t>54788054</t>
  </si>
  <si>
    <t>Prefabrikát - rímsa z betónu železového tr.C35/45 - dl.5,00m - výkr.č. D-16.4</t>
  </si>
  <si>
    <t>-2136581587</t>
  </si>
  <si>
    <t>406195147</t>
  </si>
  <si>
    <t>Podliatie prefabrikovaných ríms modifikovanou maltou hr.5 mm</t>
  </si>
  <si>
    <t>-442764467</t>
  </si>
  <si>
    <t>0,60*1,20*4</t>
  </si>
  <si>
    <t>2144631491</t>
  </si>
  <si>
    <t>9,52*0,50*3,50</t>
  </si>
  <si>
    <t>-92036809</t>
  </si>
  <si>
    <t>1414073010</t>
  </si>
  <si>
    <t>"V1 - nová cesta za oporami "3,24*2,20*2</t>
  </si>
  <si>
    <t>566111587</t>
  </si>
  <si>
    <t>"V2 -  na moste " 3,24*5,00*2</t>
  </si>
  <si>
    <t>"V1 - za oporami " 3,24*2,2*2</t>
  </si>
  <si>
    <t>477992120</t>
  </si>
  <si>
    <t>"V2 - obrusná vrstva na moste " 3,24*5,00</t>
  </si>
  <si>
    <t>"V1 - obrusná vrstva za mostom " 3,24*2,20*2</t>
  </si>
  <si>
    <t>755914986</t>
  </si>
  <si>
    <t>"V2 - ložná vrstva na moste " 3,24*5,00</t>
  </si>
  <si>
    <t>107765130</t>
  </si>
  <si>
    <t>"V1 - ložná  vrstva za mostom " 3,24*2,20*2</t>
  </si>
  <si>
    <t>-53349281</t>
  </si>
  <si>
    <t>-926614136</t>
  </si>
  <si>
    <t>"spádový poter mostovky " 0,18*5,00</t>
  </si>
  <si>
    <t>1440962042</t>
  </si>
  <si>
    <t>"maltove lôžko pod odvodňovacie žľaby" 0,13*5,00*2</t>
  </si>
  <si>
    <t>-1105593574</t>
  </si>
  <si>
    <t>-1879039618</t>
  </si>
  <si>
    <t>1222406226</t>
  </si>
  <si>
    <t>"vytvorenie zárezu vozovky na konci opory" 3,50*2</t>
  </si>
  <si>
    <t>384509831</t>
  </si>
  <si>
    <t>3,50*2</t>
  </si>
  <si>
    <t>1585797508</t>
  </si>
  <si>
    <t>2*1,70</t>
  </si>
  <si>
    <t>1542790209</t>
  </si>
  <si>
    <t>8,5*1,02 'Prepočítané koeficientom množstva</t>
  </si>
  <si>
    <t>183606983</t>
  </si>
  <si>
    <t>1,70*2*0,50</t>
  </si>
  <si>
    <t>-693649581</t>
  </si>
  <si>
    <t>"odvodňovací žľab na nových oporách" 5,00*2</t>
  </si>
  <si>
    <t>-1898989219</t>
  </si>
  <si>
    <t>10*1,08 'Prepočítané koeficientom množstva</t>
  </si>
  <si>
    <t>1982652576</t>
  </si>
  <si>
    <t>-1837322473</t>
  </si>
  <si>
    <t>"odbúranie pôvodných ríms a časti drieku opory"</t>
  </si>
  <si>
    <t>"opora 1" 3,50*1,90*1,70+0,50*1,90*0,56*2</t>
  </si>
  <si>
    <t>"opora 2" 3,50*1,90*1,70+0,50*1,90*0,56*2</t>
  </si>
  <si>
    <t>-490743839</t>
  </si>
  <si>
    <t>"beton a drevené podvali na skládku, prebytky železničného zvršku sa používajú v násypoch cyklotrasy" 71,12</t>
  </si>
  <si>
    <t>1716659357</t>
  </si>
  <si>
    <t>1758575726</t>
  </si>
  <si>
    <t>-1655895725</t>
  </si>
  <si>
    <t>1766698725</t>
  </si>
  <si>
    <t>-144806325</t>
  </si>
  <si>
    <t>-793371646</t>
  </si>
  <si>
    <t>-342805602</t>
  </si>
  <si>
    <t>(2,40*2+1,25*0,30*2+2,90*1,25+1,25*1,20*2)*2</t>
  </si>
  <si>
    <t>367378697</t>
  </si>
  <si>
    <t>24,35*0,00035 'Prepočítané koeficientom množstva</t>
  </si>
  <si>
    <t>-1672568295</t>
  </si>
  <si>
    <t>"náter zadnej a bočnej strany opôr "</t>
  </si>
  <si>
    <t>(2,40*2+1,25*0,30*2+2,90*1,25+1,25*1,20*2)*2*2</t>
  </si>
  <si>
    <t>1212706332</t>
  </si>
  <si>
    <t>48,7*0,0011 'Prepočítané koeficientom množstva</t>
  </si>
  <si>
    <t>1913048977</t>
  </si>
  <si>
    <t>"hydroizolácia mostovky -1.vrstva " 3,70*5,00</t>
  </si>
  <si>
    <t>21353463</t>
  </si>
  <si>
    <t>18,5*1,15 'Prepočítané koeficientom množstva</t>
  </si>
  <si>
    <t>1271151802</t>
  </si>
  <si>
    <t>1189047632</t>
  </si>
  <si>
    <t xml:space="preserve">Zábradlie oceľové s výpletom z ťahokovu, výška zábradlia 1300 mm , výkr.č.D-16.6 </t>
  </si>
  <si>
    <t>492895762</t>
  </si>
  <si>
    <t>"výkaz ocele - 171,98kgx2 =343,96 kg "</t>
  </si>
  <si>
    <t>-199271772</t>
  </si>
  <si>
    <t>707301952</t>
  </si>
  <si>
    <t>"pečatiaca vstva  dna mostovky"</t>
  </si>
  <si>
    <t>3,50*5,00</t>
  </si>
  <si>
    <t>988614218</t>
  </si>
  <si>
    <t>1487783802</t>
  </si>
  <si>
    <t>1882273920</t>
  </si>
  <si>
    <t>1136-2-17 - SO 02.17 - Most</t>
  </si>
  <si>
    <t>209886688</t>
  </si>
  <si>
    <t>17,00*2</t>
  </si>
  <si>
    <t>-2122049488</t>
  </si>
  <si>
    <t>0,28*3,60*2</t>
  </si>
  <si>
    <t>-933793680</t>
  </si>
  <si>
    <t>1627928071</t>
  </si>
  <si>
    <t>0,45*0,50*2</t>
  </si>
  <si>
    <t>-41392330</t>
  </si>
  <si>
    <t>-589572547</t>
  </si>
  <si>
    <t>"výkopy , ktoré sa použijú na spätný zásyp tam" 5,02</t>
  </si>
  <si>
    <t>"výkopy , ktoré sa použijú na spätný zásyp späť" 5,02</t>
  </si>
  <si>
    <t>1849548839</t>
  </si>
  <si>
    <t>"výkop za oporami" 2,02</t>
  </si>
  <si>
    <t>"rýha pre odvodňovací žľab" 0,45</t>
  </si>
  <si>
    <t>"odstránené kolajové lôžko " 3,80</t>
  </si>
  <si>
    <t>"spätný zásyp opory " -4,03</t>
  </si>
  <si>
    <t>"podkladná vrstva vozovky  V1" -0,99</t>
  </si>
  <si>
    <t>816434755</t>
  </si>
  <si>
    <t>"manipulácia so zeminou v rámci staveniska - výkop + ornica"13,02</t>
  </si>
  <si>
    <t>-1941433022</t>
  </si>
  <si>
    <t>-2041418727</t>
  </si>
  <si>
    <t>"zriadenie dočasnej skládky zeminy v okolí staveniska" 5,02</t>
  </si>
  <si>
    <t>667485001</t>
  </si>
  <si>
    <t>"O1.1 zásyp opory" 0,28*3,60*2</t>
  </si>
  <si>
    <t>"O1.2 zásyp opory" 0,28*3,60*2</t>
  </si>
  <si>
    <t>-22086781</t>
  </si>
  <si>
    <t>1937255638</t>
  </si>
  <si>
    <t>-1912043853</t>
  </si>
  <si>
    <t>775795896</t>
  </si>
  <si>
    <t>-1686486532</t>
  </si>
  <si>
    <t>"základová pätka pre odvodňovací žľab " 0,45*0,50*2</t>
  </si>
  <si>
    <t>-1287130641</t>
  </si>
  <si>
    <t>-42141674</t>
  </si>
  <si>
    <t>1052308935</t>
  </si>
  <si>
    <t>"nadbetonávka opory 1 a 2 " 3,60*0,20*1,90*2</t>
  </si>
  <si>
    <t>-749893195</t>
  </si>
  <si>
    <t>"nadbetonávka opory 1 a 2 " (3,60*0,20*2+1,90*0,20*2)*2</t>
  </si>
  <si>
    <t>618174552</t>
  </si>
  <si>
    <t>439670201</t>
  </si>
  <si>
    <t>1566810551</t>
  </si>
  <si>
    <t>"monolitická ŽB doska medzi prefabrikovanými rímsami" 2,40*0,20*5,80</t>
  </si>
  <si>
    <t>-655729723</t>
  </si>
  <si>
    <t>"spodný povrch ŽB dosky" 2,42*2,00</t>
  </si>
  <si>
    <t>-1704724350</t>
  </si>
  <si>
    <t>-2106174394</t>
  </si>
  <si>
    <t>"medzi prefabrikovanými rímsami"0,75</t>
  </si>
  <si>
    <t>1486012938</t>
  </si>
  <si>
    <t>Prefabrikát - rímsa z betónu železového tr.C35/45 - dl.5,80m - výkr.č. D-17.4</t>
  </si>
  <si>
    <t>189972928</t>
  </si>
  <si>
    <t>22007761</t>
  </si>
  <si>
    <t>1737502138</t>
  </si>
  <si>
    <t>0,60*1,90*4</t>
  </si>
  <si>
    <t>1215228322</t>
  </si>
  <si>
    <t>2,70*3,52*2*0,20</t>
  </si>
  <si>
    <t>1060655002</t>
  </si>
  <si>
    <t>-487913358</t>
  </si>
  <si>
    <t>"V1 - za oporami " 3,60*0,915*2</t>
  </si>
  <si>
    <t>-1419264951</t>
  </si>
  <si>
    <t>"V2 -  na moste " 3,58*5,80*2</t>
  </si>
  <si>
    <t>"V1 - za oporami " 3,58*1*2</t>
  </si>
  <si>
    <t>-2081040800</t>
  </si>
  <si>
    <t>"V2 - obrusná vrstva na moste " 3,34*5,80</t>
  </si>
  <si>
    <t>"V1 - obrusná vrstva za mostom " 3,58*1*2</t>
  </si>
  <si>
    <t>21160151</t>
  </si>
  <si>
    <t>"V2 - ložná vrstva na moste " 3,34*5,80</t>
  </si>
  <si>
    <t>-1680831772</t>
  </si>
  <si>
    <t>"V1 - ložná vrstva za mostom " 3,58*1*2</t>
  </si>
  <si>
    <t>1114032888</t>
  </si>
  <si>
    <t>1976945016</t>
  </si>
  <si>
    <t>"opora 1 a 2"6,61</t>
  </si>
  <si>
    <t>564024130</t>
  </si>
  <si>
    <t>"spádový poter mostovky " 0,18*5,80</t>
  </si>
  <si>
    <t>1770445460</t>
  </si>
  <si>
    <t>"maltove lôžko pod odvodňovacie žľaby" 0,13*5,80*2</t>
  </si>
  <si>
    <t>-707866626</t>
  </si>
  <si>
    <t>2024244178</t>
  </si>
  <si>
    <t>-1768323295</t>
  </si>
  <si>
    <t>"vytvorenie zárezu vozovky na konci opory" 3,60*2</t>
  </si>
  <si>
    <t>1588486339</t>
  </si>
  <si>
    <t>3,60*2</t>
  </si>
  <si>
    <t>1515068153</t>
  </si>
  <si>
    <t>2*2,10</t>
  </si>
  <si>
    <t>1899745163</t>
  </si>
  <si>
    <t>10,5*1,02 'Prepočítané koeficientom množstva</t>
  </si>
  <si>
    <t>1446354344</t>
  </si>
  <si>
    <t>2,10*2*0,50</t>
  </si>
  <si>
    <t>362705187</t>
  </si>
  <si>
    <t>"odvodňovací žľab na nových oporách" 5,80*2</t>
  </si>
  <si>
    <t>-570890738</t>
  </si>
  <si>
    <t>11,6*1,08 'Prepočítané koeficientom množstva</t>
  </si>
  <si>
    <t>2050794502</t>
  </si>
  <si>
    <t>(3,60*0,72+0,54*2)*2</t>
  </si>
  <si>
    <t>895437866</t>
  </si>
  <si>
    <t>-731562680</t>
  </si>
  <si>
    <t>"opora 1" 1,05*1,90</t>
  </si>
  <si>
    <t>"opora 2" 1,05*1,90</t>
  </si>
  <si>
    <t>-199336474</t>
  </si>
  <si>
    <t>-906837580</t>
  </si>
  <si>
    <t>"beton a drevené podvali na skládku, prebytky železničného zvršku sa používajú v násypoch cyklotrasy" 9,08</t>
  </si>
  <si>
    <t>-690613455</t>
  </si>
  <si>
    <t>-1436922496</t>
  </si>
  <si>
    <t>1837805302</t>
  </si>
  <si>
    <t>1196762369</t>
  </si>
  <si>
    <t>659779361</t>
  </si>
  <si>
    <t>-1388857233</t>
  </si>
  <si>
    <t>-11263339</t>
  </si>
  <si>
    <t>3,60*0,50*2+1*4,00</t>
  </si>
  <si>
    <t>-508250599</t>
  </si>
  <si>
    <t>7,6*0,00035 'Prepočítané koeficientom množstva</t>
  </si>
  <si>
    <t>-1933985865</t>
  </si>
  <si>
    <t>(3,60*0,50*2+1*4,00)*2</t>
  </si>
  <si>
    <t>1457550994</t>
  </si>
  <si>
    <t>15,2*0,0011 'Prepočítané koeficientom množstva</t>
  </si>
  <si>
    <t>1200180855</t>
  </si>
  <si>
    <t>"hydroizolácia mostovky -1.vrstva " 5,80*3,79</t>
  </si>
  <si>
    <t>1667381996</t>
  </si>
  <si>
    <t>21,982*1,15 'Prepočítané koeficientom množstva</t>
  </si>
  <si>
    <t>128419753</t>
  </si>
  <si>
    <t>-25969547</t>
  </si>
  <si>
    <t xml:space="preserve">Zábradlie oceľové s výpletom z ťahokovu, výška zábradlia 1300 mm , výkr.č.D-17.5 </t>
  </si>
  <si>
    <t>1388906108</t>
  </si>
  <si>
    <t>1809452689</t>
  </si>
  <si>
    <t>2128213301</t>
  </si>
  <si>
    <t>5,80*3,58</t>
  </si>
  <si>
    <t>-1056263269</t>
  </si>
  <si>
    <t>1780738706</t>
  </si>
  <si>
    <t>1108266564</t>
  </si>
  <si>
    <t>1136-2-18 - SO 02.18 - Rúrový priepust</t>
  </si>
  <si>
    <t>695566945</t>
  </si>
  <si>
    <t>1880423456</t>
  </si>
  <si>
    <t>-289617202</t>
  </si>
  <si>
    <t>1293407470</t>
  </si>
  <si>
    <t>-704377170</t>
  </si>
  <si>
    <t>-1475196750</t>
  </si>
  <si>
    <t>-2048192827</t>
  </si>
  <si>
    <t>858595312</t>
  </si>
  <si>
    <t>1334262290</t>
  </si>
  <si>
    <t>-321672594</t>
  </si>
  <si>
    <t>1810313218</t>
  </si>
  <si>
    <t>618627286</t>
  </si>
  <si>
    <t>-305768547</t>
  </si>
  <si>
    <t>-1745701802</t>
  </si>
  <si>
    <t>-10564619</t>
  </si>
  <si>
    <t>2024000180</t>
  </si>
  <si>
    <t>-912889660</t>
  </si>
  <si>
    <t>-2054522356</t>
  </si>
  <si>
    <t>-1351605216</t>
  </si>
  <si>
    <t>934521784</t>
  </si>
  <si>
    <t>-1815118767</t>
  </si>
  <si>
    <t>-1920975276</t>
  </si>
  <si>
    <t>-525285302</t>
  </si>
  <si>
    <t>1393356690</t>
  </si>
  <si>
    <t>-994505800</t>
  </si>
  <si>
    <t>-176271091</t>
  </si>
  <si>
    <t>-935931691</t>
  </si>
  <si>
    <t>673694248</t>
  </si>
  <si>
    <t>1651248364</t>
  </si>
  <si>
    <t>-1450292466</t>
  </si>
  <si>
    <t>570413732</t>
  </si>
  <si>
    <t>-1288202738</t>
  </si>
  <si>
    <t>1741172147</t>
  </si>
  <si>
    <t>-1711515957</t>
  </si>
  <si>
    <t>-259719274</t>
  </si>
  <si>
    <t>784916552</t>
  </si>
  <si>
    <t>1136-2-19 - SO 02.19 - Most ( priepust )</t>
  </si>
  <si>
    <t>-826582196</t>
  </si>
  <si>
    <t>7,10*2+4,30*2</t>
  </si>
  <si>
    <t>-27294237</t>
  </si>
  <si>
    <t>0,35*4,30*2</t>
  </si>
  <si>
    <t>1112393443</t>
  </si>
  <si>
    <t>165387933</t>
  </si>
  <si>
    <t>0,37*0,50*2</t>
  </si>
  <si>
    <t>919441954</t>
  </si>
  <si>
    <t>-723873281</t>
  </si>
  <si>
    <t>"výkopy , ktoré sa použijú na spätný zásyp tam" 2,63</t>
  </si>
  <si>
    <t>"výkopy , ktoré sa použijú na spätný zásyp späť" 2,63</t>
  </si>
  <si>
    <t>471688772</t>
  </si>
  <si>
    <t>"výkop za oporami" 1,72</t>
  </si>
  <si>
    <t>"rýha pre odvodňovací žľab" 0,37</t>
  </si>
  <si>
    <t>"odstránené kolajové lôžko " 3,78</t>
  </si>
  <si>
    <t>"spätný zásyp opory " -1,56</t>
  </si>
  <si>
    <t>-1218492268</t>
  </si>
  <si>
    <t>"manipulácia so zeminou v rámci staveniska - výkop + ornica" 10,63</t>
  </si>
  <si>
    <t>-689473947</t>
  </si>
  <si>
    <t>1674414597</t>
  </si>
  <si>
    <t>"zriadenie dočasnej skládky zeminy v okolí staveniska" 2,63</t>
  </si>
  <si>
    <t>427127214</t>
  </si>
  <si>
    <t>"O1.1 zásyp opory" 0,20*3,90</t>
  </si>
  <si>
    <t>"O1.2 zásyp opory" 0,20*3,90</t>
  </si>
  <si>
    <t>-812533797</t>
  </si>
  <si>
    <t>-162185470</t>
  </si>
  <si>
    <t>1592870957</t>
  </si>
  <si>
    <t>"ornica na svahu, dosypanie násypových kúželov" 13,50+1,40*4</t>
  </si>
  <si>
    <t>273362520</t>
  </si>
  <si>
    <t>Dodatočné vystužovanie betónových konštrukcií betonárskou oceľou chemickou injektážnou kotvou VME, D 20 mm -0.00001t</t>
  </si>
  <si>
    <t>-840627868</t>
  </si>
  <si>
    <t>360,00</t>
  </si>
  <si>
    <t>-1177098346</t>
  </si>
  <si>
    <t>"základová pätka pre odvodňovací žľab " 0,37*0,50*2</t>
  </si>
  <si>
    <t>147672600</t>
  </si>
  <si>
    <t>2888672</t>
  </si>
  <si>
    <t>456724219</t>
  </si>
  <si>
    <t>"nadbetonávka opory 1 a 2 " 3,90*0,20*1,10*2</t>
  </si>
  <si>
    <t>-360221103</t>
  </si>
  <si>
    <t>"nadbetonávka opory 1 a 2 " (3,90*0,20*2+1,10*0,20*2)*2</t>
  </si>
  <si>
    <t>545635393</t>
  </si>
  <si>
    <t>1671375351</t>
  </si>
  <si>
    <t>240030118</t>
  </si>
  <si>
    <t>"monolitická ŽB doska medzi prefabrikovanými rímsami" 2,70*0,20*2,72</t>
  </si>
  <si>
    <t>-1759909757</t>
  </si>
  <si>
    <t>"spodný povrch ŽB dosky" 2,70*0,52</t>
  </si>
  <si>
    <t>214835753</t>
  </si>
  <si>
    <t>-845011144</t>
  </si>
  <si>
    <t>"medzi prefabrikovanými rímsami" 0,411</t>
  </si>
  <si>
    <t>501791617</t>
  </si>
  <si>
    <t>Prefabrikát - rímsa z betónu železového tr.C35/45 - dl.2,72m - výkr.č. D-19.4</t>
  </si>
  <si>
    <t>-1732112195</t>
  </si>
  <si>
    <t>-766330349</t>
  </si>
  <si>
    <t>172001819</t>
  </si>
  <si>
    <t>0,60*1,10*4</t>
  </si>
  <si>
    <t>-94727860</t>
  </si>
  <si>
    <t>3,00*2,10*2*0,30</t>
  </si>
  <si>
    <t>2100205685</t>
  </si>
  <si>
    <t>-1201904339</t>
  </si>
  <si>
    <t>"V1 - za oporami " 3,90*0,915*2</t>
  </si>
  <si>
    <t>-1535592292</t>
  </si>
  <si>
    <t>"V2 -  na moste " 3,64*2,72*2</t>
  </si>
  <si>
    <t>"V1 - za oporami " 3,90*1*2</t>
  </si>
  <si>
    <t>1507174518</t>
  </si>
  <si>
    <t>"V2 - obrusná vrstva na moste " 3,64*2,72</t>
  </si>
  <si>
    <t>"V1 - obrusná vrstva za mostom " 3,90*1*2</t>
  </si>
  <si>
    <t>748695494</t>
  </si>
  <si>
    <t>"V2 - ložná vrstva na moste " 3,64*2,72</t>
  </si>
  <si>
    <t>1275384176</t>
  </si>
  <si>
    <t>"V1 - ložná vrstva za mostom " 3,90*1*2</t>
  </si>
  <si>
    <t>-320283278</t>
  </si>
  <si>
    <t>1647695677</t>
  </si>
  <si>
    <t>"opora 1 a 2"3,26</t>
  </si>
  <si>
    <t>-1355843867</t>
  </si>
  <si>
    <t>"spádový poter mostovky " 0,21*2,72</t>
  </si>
  <si>
    <t>-1545217953</t>
  </si>
  <si>
    <t>"maltove lôžko pod odvodňovacie žľaby" 0,13*2,72*2</t>
  </si>
  <si>
    <t>1540764980</t>
  </si>
  <si>
    <t>-1559678414</t>
  </si>
  <si>
    <t>1511686055</t>
  </si>
  <si>
    <t>"vytvorenie zárezu vozovky na konci opory" 3,90*2</t>
  </si>
  <si>
    <t>1362960083</t>
  </si>
  <si>
    <t>3,90*2</t>
  </si>
  <si>
    <t>-1854175493</t>
  </si>
  <si>
    <t>2*1,40</t>
  </si>
  <si>
    <t>-1321696852</t>
  </si>
  <si>
    <t>7*1,02 'Prepočítané koeficientom množstva</t>
  </si>
  <si>
    <t>-1252087630</t>
  </si>
  <si>
    <t>1,40*2*0,50</t>
  </si>
  <si>
    <t>172785686</t>
  </si>
  <si>
    <t>"odvodňovací žľab na nových oporách" 2,72*2</t>
  </si>
  <si>
    <t>593189809</t>
  </si>
  <si>
    <t>5,44*1,08 'Prepočítané koeficientom množstva</t>
  </si>
  <si>
    <t>-2120860035</t>
  </si>
  <si>
    <t>(4,30*0,375+0,10*2)*2</t>
  </si>
  <si>
    <t>1549260872</t>
  </si>
  <si>
    <t>3,00*1,50</t>
  </si>
  <si>
    <t>462534620</t>
  </si>
  <si>
    <t>"opora 1" 1,18*1,10</t>
  </si>
  <si>
    <t>"opora 2" 1,18*1,10</t>
  </si>
  <si>
    <t>-2005627889</t>
  </si>
  <si>
    <t>"kotvenie nadbetonácky opory" 12*2</t>
  </si>
  <si>
    <t>1530766708</t>
  </si>
  <si>
    <t>"beton a drevené podvali na skládku, prebytky železničného zvršku sa používajú v násypoch cyklotrasy" 6,01</t>
  </si>
  <si>
    <t>-594413550</t>
  </si>
  <si>
    <t>-1168364303</t>
  </si>
  <si>
    <t>-1118891774</t>
  </si>
  <si>
    <t>1303001086</t>
  </si>
  <si>
    <t>-2103223864</t>
  </si>
  <si>
    <t>164041722</t>
  </si>
  <si>
    <t>347116888</t>
  </si>
  <si>
    <t>3,90*0,50*2</t>
  </si>
  <si>
    <t>-51243653</t>
  </si>
  <si>
    <t>3,9*0,00035 'Prepočítané koeficientom množstva</t>
  </si>
  <si>
    <t>-248277349</t>
  </si>
  <si>
    <t>3,90*0,50*2*2</t>
  </si>
  <si>
    <t>508644610</t>
  </si>
  <si>
    <t>7,8*0,0011 'Prepočítané koeficientom množstva</t>
  </si>
  <si>
    <t>-673207836</t>
  </si>
  <si>
    <t>"hydroizolácia mostovky -1.vrstva " 4,20*2,72</t>
  </si>
  <si>
    <t>-2113284400</t>
  </si>
  <si>
    <t>11,424*1,15 'Prepočítané koeficientom množstva</t>
  </si>
  <si>
    <t>-685206327</t>
  </si>
  <si>
    <t>-1109525733</t>
  </si>
  <si>
    <t xml:space="preserve">Zábradlie oceľové s výpletom z ťahokovu, výška zábradlia 1300 mm , výkr.č.D-19.5 </t>
  </si>
  <si>
    <t>645149265</t>
  </si>
  <si>
    <t>"výkaz ocele - 118,24*2 kg"</t>
  </si>
  <si>
    <t xml:space="preserve">"výplň zábradlia ťahokov - 2,08*2 m2 " </t>
  </si>
  <si>
    <t>-966267633</t>
  </si>
  <si>
    <t>-916708681</t>
  </si>
  <si>
    <t>3,90*2,72</t>
  </si>
  <si>
    <t>-2080249310</t>
  </si>
  <si>
    <t>-1570580672</t>
  </si>
  <si>
    <t>"zábradlie konštrukcia "4,25*2</t>
  </si>
  <si>
    <t>"zábradlie ťahokov" 2,08*4</t>
  </si>
  <si>
    <t>1335117905</t>
  </si>
  <si>
    <t>1136-3 - SO 03 Ožďanský tunel</t>
  </si>
  <si>
    <t>1136-3-1 - SO 03 Oždianský tunel - stavebná časť</t>
  </si>
  <si>
    <t>-1341115980</t>
  </si>
  <si>
    <t xml:space="preserve">"odstránenie krovín a porastu pred portálmi tunela  - po koniec krídel" </t>
  </si>
  <si>
    <t>10,00*4,70*2</t>
  </si>
  <si>
    <t>-1620378919</t>
  </si>
  <si>
    <t>"odstránenie železničného zvršku do projektovanej hlbky "</t>
  </si>
  <si>
    <t>1,38*161,07</t>
  </si>
  <si>
    <t xml:space="preserve">"kolajové lôžko výklenkov" </t>
  </si>
  <si>
    <t>0,45*2,05*4</t>
  </si>
  <si>
    <t>"odstránenie zvršku pred portálom 1 a 2"</t>
  </si>
  <si>
    <t>1,08*9,00*2,00</t>
  </si>
  <si>
    <t>378642753</t>
  </si>
  <si>
    <t>-121386216</t>
  </si>
  <si>
    <t>" výkop pre základy osvetlenia- portál 1"</t>
  </si>
  <si>
    <t>0,71*(9,70+9,20)</t>
  </si>
  <si>
    <t>" výkop pre základy osvetlenia- portál 2"</t>
  </si>
  <si>
    <t>0,71*(9,00+9,00)</t>
  </si>
  <si>
    <t>1920671258</t>
  </si>
  <si>
    <t>-105784111</t>
  </si>
  <si>
    <t>"výkopy , ktoré sa použijú na spätný zásyp tam" 5,40</t>
  </si>
  <si>
    <t>"výkopy , ktoré sa použijú na spätný zásyp späť" 5,40</t>
  </si>
  <si>
    <t>162304113</t>
  </si>
  <si>
    <t>Vodorovné premiestnenie výkopku c po nespevnenej ceste z horniny tr.1-4 do 1000 m3 na vzdialenosť do 500 m- výkop v tunely</t>
  </si>
  <si>
    <t>242067249</t>
  </si>
  <si>
    <t>"premiestnenie odkopávky časti železničného zvršku mimo tunela"</t>
  </si>
  <si>
    <t>225,97</t>
  </si>
  <si>
    <t>-92685515</t>
  </si>
  <si>
    <t>"odstránenie železničného zvršku"</t>
  </si>
  <si>
    <t>245,41</t>
  </si>
  <si>
    <t>"nánosy po čistení rigolov"</t>
  </si>
  <si>
    <t>6,44</t>
  </si>
  <si>
    <t>"výkop základových pásov"</t>
  </si>
  <si>
    <t>26,20</t>
  </si>
  <si>
    <t xml:space="preserve">"štrkopiesok použitý na násyp" </t>
  </si>
  <si>
    <t>-0,77</t>
  </si>
  <si>
    <t>"nezhutnené zásypy"</t>
  </si>
  <si>
    <t>-4,63</t>
  </si>
  <si>
    <t>817911117</t>
  </si>
  <si>
    <t xml:space="preserve">"manipulácia so zeminou v rámci staveniska - celý objem oužitej zeminy + ornica" </t>
  </si>
  <si>
    <t>5,40</t>
  </si>
  <si>
    <t>-1724247816</t>
  </si>
  <si>
    <t>830464863</t>
  </si>
  <si>
    <t>"zriadenie dočasnej skládky zeminy v okolí staveniska" 5,40</t>
  </si>
  <si>
    <t>-145536043</t>
  </si>
  <si>
    <t>"deponia nevhodnej zeminy" 272,65*1,8</t>
  </si>
  <si>
    <t>-1161159605</t>
  </si>
  <si>
    <t>"dosypanie z pôvodného materiálu" "</t>
  </si>
  <si>
    <t>0,274*9,00*2,00</t>
  </si>
  <si>
    <t>(0,12+0,14)*9,00*2</t>
  </si>
  <si>
    <t>1952024874</t>
  </si>
  <si>
    <t xml:space="preserve">"makadámový zásyp rigolov pri portále 1" </t>
  </si>
  <si>
    <t>0,20*0,80*9,00+0,20*0,63*9,00</t>
  </si>
  <si>
    <t xml:space="preserve">"makadámový zásyp rigolov pri portále 2" </t>
  </si>
  <si>
    <t>0,20*0,60*9,00+0,20*0,54*9,00</t>
  </si>
  <si>
    <t>583410003700</t>
  </si>
  <si>
    <t>Kamenivo drvené hrubé frakcia 32-63 mm, STN EN 13450- makadám</t>
  </si>
  <si>
    <t>1856356694</t>
  </si>
  <si>
    <t>4,626*2,2 'Prepočítané koeficientom množstva</t>
  </si>
  <si>
    <t>212755111</t>
  </si>
  <si>
    <t>Trativod z drenážnych rúrok bez lôžka, vnútorného priem. rúrok 50 mm</t>
  </si>
  <si>
    <t>2028827178</t>
  </si>
  <si>
    <t>"drenážne potrubie za segmentami zosilnenia sekundárneho ostenia"</t>
  </si>
  <si>
    <t>(2,40+2,30+3,00+10,30+10,50+8,90+3,00)*2</t>
  </si>
  <si>
    <t>269011121</t>
  </si>
  <si>
    <t>Vrty (pre injektáž, pre geotechnický monitoring) nepažené podzemné do priemeru 56mm, dĺžky do 4m</t>
  </si>
  <si>
    <t>1853377214</t>
  </si>
  <si>
    <t>"injektážne vrty pre tesnenie vrcholu ostenia , realizované v segmentoch S7-S13"</t>
  </si>
  <si>
    <t>12,00*1,00</t>
  </si>
  <si>
    <t>-1666390465</t>
  </si>
  <si>
    <t>"doska základu osvetlenia"</t>
  </si>
  <si>
    <t>3,825*0,10*9,00+0,60</t>
  </si>
  <si>
    <t>273351217</t>
  </si>
  <si>
    <t>Debnenie stien základových dosiek, zhotovenie-tradičné- debnenie je vykázané spolu s debnením základových pásov</t>
  </si>
  <si>
    <t>261729320</t>
  </si>
  <si>
    <t>273361821</t>
  </si>
  <si>
    <t>Výstuž základových dosiek z ocele 10505- je vykázaná s výstužou ostenia tunela</t>
  </si>
  <si>
    <t>-932105886</t>
  </si>
  <si>
    <t>314801902</t>
  </si>
  <si>
    <t>"pre osvetlenie portálu 1"</t>
  </si>
  <si>
    <t>0,50*1,00*9,00*2</t>
  </si>
  <si>
    <t>"pre osvetlenie portálu 2"</t>
  </si>
  <si>
    <t>0,50*0,80*9,00*2</t>
  </si>
  <si>
    <t>274351217</t>
  </si>
  <si>
    <t>Debnenie stien základových pásov, zhotovenie-tradičné</t>
  </si>
  <si>
    <t>-449303542</t>
  </si>
  <si>
    <t>1,00*9,00*2,00*2,00</t>
  </si>
  <si>
    <t>0,80*9,00*2,00*2,00</t>
  </si>
  <si>
    <t>274351218</t>
  </si>
  <si>
    <t>Debnenie stien základových pásov, odstránenie-tradičné</t>
  </si>
  <si>
    <t>-1923973544</t>
  </si>
  <si>
    <t>Výstuž základových pásov z ocele 10505- vykázaná spolu s výstužou ostenia tunela</t>
  </si>
  <si>
    <t>239489658</t>
  </si>
  <si>
    <t>311102062</t>
  </si>
  <si>
    <t>Prestup v múroch z PVC rúr, dĺžky do 300 mm, DN 200x4,90 mm</t>
  </si>
  <si>
    <t>-61456323</t>
  </si>
  <si>
    <t>"pred každým vývodom drenáže"</t>
  </si>
  <si>
    <t>(7,00+1,00+1,00)*(3,00+1,00)</t>
  </si>
  <si>
    <t>375311114</t>
  </si>
  <si>
    <t xml:space="preserve">Dno tunela z betónu prostého tr. C16/20- podkladné konštrukcie </t>
  </si>
  <si>
    <t>1227611834</t>
  </si>
  <si>
    <t>"betónove lôžko pod dno tunela"</t>
  </si>
  <si>
    <t>0,43*(161,07-4)</t>
  </si>
  <si>
    <t>"betónové lôžko vo výklenku "</t>
  </si>
  <si>
    <t>1,065*4</t>
  </si>
  <si>
    <t>3753111151</t>
  </si>
  <si>
    <t xml:space="preserve">Dno tunela z betónu železového tr. C 30/37 </t>
  </si>
  <si>
    <t>-231918383</t>
  </si>
  <si>
    <t xml:space="preserve">"dno v typickom reze " </t>
  </si>
  <si>
    <t>1,022*(161,073-4,00)</t>
  </si>
  <si>
    <t>"dno v mieste výklenku" 1,698*4,00</t>
  </si>
  <si>
    <t>376351111</t>
  </si>
  <si>
    <t xml:space="preserve">Debnenie dna  vrátane oddebnenia </t>
  </si>
  <si>
    <t>-715941942</t>
  </si>
  <si>
    <t xml:space="preserve">"debnenie odvodňovacích žľabov" </t>
  </si>
  <si>
    <t>0,232*161,07*2</t>
  </si>
  <si>
    <t>3793611151</t>
  </si>
  <si>
    <t>Výstuž dna tunela  z betonásrkej ocele 10 505- je vykázaná spolu s výstužom sekundárneho ostenia</t>
  </si>
  <si>
    <t>-1210472531</t>
  </si>
  <si>
    <t>0,00</t>
  </si>
  <si>
    <t>378321111</t>
  </si>
  <si>
    <t>Sekundárne ostenie tunela z betónu železového, tr. C 30/37</t>
  </si>
  <si>
    <t>-697457382</t>
  </si>
  <si>
    <t>"zosilnenie sekundárneho ostenia v segmentoch S1, S7-S13, S26 ( priemerná hrúbka ostenia 300 mm - musí byť použitý biely cement"</t>
  </si>
  <si>
    <t>4,05*(5,58+36,00+4,70)</t>
  </si>
  <si>
    <t>378351111</t>
  </si>
  <si>
    <t>Sekundárne ostenie tunela , debnenie z dielcov drevených</t>
  </si>
  <si>
    <t>-1889845340</t>
  </si>
  <si>
    <t>"Debnenie zosilnenia sekundárneho ostenia tunela, celková plocha"</t>
  </si>
  <si>
    <t>15,20*(5,58+36,00+4,70)+3,80*2,00*3,00</t>
  </si>
  <si>
    <t>378361121</t>
  </si>
  <si>
    <t>Sekundárne ostenie tunela , výstuž zbetonárskej ocele 10505</t>
  </si>
  <si>
    <t>-2018002121</t>
  </si>
  <si>
    <t xml:space="preserve">"vystuženie zosilnenia sekundárneho ostenia  vrátane vystuženia základov osvetlenia pred portálmi tunela" </t>
  </si>
  <si>
    <t>37,043+1,00</t>
  </si>
  <si>
    <t>378366111</t>
  </si>
  <si>
    <t>Sekundárne ostenie tunela , výstuž zbetonárskej ocele zo zváraných sietí</t>
  </si>
  <si>
    <t>51655202</t>
  </si>
  <si>
    <t xml:space="preserve">"základy pre osvetlenie pred portálmi tunela - sieť KY50 2mx3mx10ks" </t>
  </si>
  <si>
    <t>0,324</t>
  </si>
  <si>
    <t>451478011</t>
  </si>
  <si>
    <t>Podkladová vrstva plastbetónová drenážna</t>
  </si>
  <si>
    <t>1435875291</t>
  </si>
  <si>
    <t>"prekrytie drenážneho potrubia"</t>
  </si>
  <si>
    <t>0,006*(2,40+2,30+3,00+10,30+10,50+8,90+3,00)*2</t>
  </si>
  <si>
    <t>2009906485</t>
  </si>
  <si>
    <t>1073639557</t>
  </si>
  <si>
    <t>"V2 -asfaltová vozovka po koniec základu osvetlenia pred obidvoma portálmi"</t>
  </si>
  <si>
    <t>3,825*9,00*2</t>
  </si>
  <si>
    <t>1394994369</t>
  </si>
  <si>
    <t>-1078713066</t>
  </si>
  <si>
    <t>Asfaltový betón vrstva obrusná alebo ložná AC 16 v pruhu š. do 3 m z modifik. asfaltu tr. II, po zhutnení hr. 70 mm - V2</t>
  </si>
  <si>
    <t>1155779239</t>
  </si>
  <si>
    <t>1347722032</t>
  </si>
  <si>
    <t>"sklz vozovky  z lomového kameňa " 0,078*2</t>
  </si>
  <si>
    <t>Škárovanie starého muriva z lomového kameňa, so škárovaním do hĺbky 80 mm</t>
  </si>
  <si>
    <t>-1886326509</t>
  </si>
  <si>
    <t>"na krídlach portálu tunela , uvažuje sa 30% plochy krídel"</t>
  </si>
  <si>
    <t>39,00*2*2*0,30</t>
  </si>
  <si>
    <t>57964078</t>
  </si>
  <si>
    <t>"reprofilácia opôr a trámov cestného mosta  -  uvažuje sa  50% otryskaného povrchu"</t>
  </si>
  <si>
    <t>15,02*(161,07-5,58-30,00-4,70)*0,50</t>
  </si>
  <si>
    <t>1167599105</t>
  </si>
  <si>
    <t>"pochodzne izolačné súvrstvie  - dno tunela"</t>
  </si>
  <si>
    <t>4,55*161,07</t>
  </si>
  <si>
    <t>"pochodzne izolačné súvrstvie  - základy osvetlenia portálov""</t>
  </si>
  <si>
    <t>0,50*9,00*2,00*2,00</t>
  </si>
  <si>
    <t>1085197478</t>
  </si>
  <si>
    <t>Dopravná značka  (Obec) č.305</t>
  </si>
  <si>
    <t>-1845053811</t>
  </si>
  <si>
    <t>-525532134</t>
  </si>
  <si>
    <t>"pri sklze portály 2"(0,50+0,265)*2</t>
  </si>
  <si>
    <t>972114383</t>
  </si>
  <si>
    <t>186222354</t>
  </si>
  <si>
    <t>"vytvorenie zárezu vozovky pri portáloch - detail D"</t>
  </si>
  <si>
    <t>3,825*2</t>
  </si>
  <si>
    <t>"úprava PŠ medzi segmentami rozpornej dosky dna tunela"</t>
  </si>
  <si>
    <t>4,05*28,00</t>
  </si>
  <si>
    <t>-1290786955</t>
  </si>
  <si>
    <t>"zárez vozovky pri portáloch  det. D"</t>
  </si>
  <si>
    <t>"úprava PŠ medzi segmentami rozpernej dosky dna tunela"</t>
  </si>
  <si>
    <t>9319941051</t>
  </si>
  <si>
    <t>Tesnenie pracovnej škáry betónovej konštrukcie "waterstop" - bentonitové tesnenie Aquastop</t>
  </si>
  <si>
    <t>2015684085</t>
  </si>
  <si>
    <t>"dno tunela"</t>
  </si>
  <si>
    <t>26,00*4,45</t>
  </si>
  <si>
    <t>"zosilnenie sekundárneho ostenia"</t>
  </si>
  <si>
    <t>15,20*5</t>
  </si>
  <si>
    <t>1635452644</t>
  </si>
  <si>
    <t xml:space="preserve">"očistenie povrchu ostenia tunela - povrchová vrtsva 0-30 mm" </t>
  </si>
  <si>
    <t>15,02*161,07</t>
  </si>
  <si>
    <t>"očistenie povchu krídel portálov tunela - povrchová vrtva 0-30 mm"</t>
  </si>
  <si>
    <t>39,00*2*2</t>
  </si>
  <si>
    <t>938906144</t>
  </si>
  <si>
    <t>Prečistenie drenážneho potrubia DN nad 160 do 200</t>
  </si>
  <si>
    <t>-663058405</t>
  </si>
  <si>
    <t xml:space="preserve">"čistenie existujúceho drenážneho porubia ostenia tunela" </t>
  </si>
  <si>
    <t>161,09*4</t>
  </si>
  <si>
    <t xml:space="preserve">"čistenie vývodov drenáže" </t>
  </si>
  <si>
    <t>(0,50*3*26,00+2,00+1,20*26,00)*2</t>
  </si>
  <si>
    <t>938909502</t>
  </si>
  <si>
    <t>Čistenie rigolov komunikácií od nánosu ručne hrúbky nad 300 do 400 mm, -0,352 t</t>
  </si>
  <si>
    <t>-1638512476</t>
  </si>
  <si>
    <t>"čistenie rigolov pred portálom 1"</t>
  </si>
  <si>
    <t>"uvažuje sa  50% zanesenia  rigola bahnom a suťou"</t>
  </si>
  <si>
    <t>0,83*9,70*2</t>
  </si>
  <si>
    <t>Merací bod konvergenčný, čapové značky , vzťažný bod, pozorovací bod</t>
  </si>
  <si>
    <t>1064417148</t>
  </si>
  <si>
    <t>"merací bod konvergenčný "</t>
  </si>
  <si>
    <t>"čapová značka"</t>
  </si>
  <si>
    <t>"vzťažný bod"</t>
  </si>
  <si>
    <t>"pozorovací bod"</t>
  </si>
  <si>
    <t>941955004</t>
  </si>
  <si>
    <t>Lešenie ľahké pracovné pomocné s výškou lešeňovej podlahy nad 2,50 do 3,5 m</t>
  </si>
  <si>
    <t>-938436634</t>
  </si>
  <si>
    <t xml:space="preserve">"pre zhotovenie náterov otesnenia" </t>
  </si>
  <si>
    <t>161,50*1,50</t>
  </si>
  <si>
    <t>9740425321</t>
  </si>
  <si>
    <t>Vysekanie rýh v betónovej vozovke do hĺbky 20 mm a šírky do 20 mm,  -0,00800t</t>
  </si>
  <si>
    <t>-841806191</t>
  </si>
  <si>
    <t>"vyrezanie drážky odvodnenia"</t>
  </si>
  <si>
    <t>3,20*2*80</t>
  </si>
  <si>
    <t>1445265683</t>
  </si>
  <si>
    <t>1368434842</t>
  </si>
  <si>
    <t>"beton- odbúranie vrchnej časti ríms a uvoľnených betónových konštrukcií" 56,66</t>
  </si>
  <si>
    <t>"podvali "30,00</t>
  </si>
  <si>
    <t>709166716</t>
  </si>
  <si>
    <t>998259011</t>
  </si>
  <si>
    <t>Presun hmôt pre rekonštr. a sanácie  tunelov pri stúpaní do 15 promile</t>
  </si>
  <si>
    <t>-1677662689</t>
  </si>
  <si>
    <t>711111002</t>
  </si>
  <si>
    <t xml:space="preserve">Zhotovenie izolácie - impregnačný hydrofóbny náter </t>
  </si>
  <si>
    <t>-1891518580</t>
  </si>
  <si>
    <t>"impregnačný hydrofóbny náter medzi drážkami odvodnenia pod vývodmi drenáže "</t>
  </si>
  <si>
    <t>0,10*3,20*80</t>
  </si>
  <si>
    <t>246170001000</t>
  </si>
  <si>
    <t>BTPprotekt 5l</t>
  </si>
  <si>
    <t>1663669505</t>
  </si>
  <si>
    <t>1333,33333333333*0,00075 'Prepočítané koeficientom množstva</t>
  </si>
  <si>
    <t>711113225</t>
  </si>
  <si>
    <t>Zhotovenie náteru kryštalickou izoláciou Xypex na ploche zvislej</t>
  </si>
  <si>
    <t>1873263274</t>
  </si>
  <si>
    <t>"kryštalická hydroizolácia ostenia celoplošne "</t>
  </si>
  <si>
    <t>15,20*161,07</t>
  </si>
  <si>
    <t>245640000300</t>
  </si>
  <si>
    <t>Náter izolačný XYPEX CONCENTRATE DS-1 , kryštalická izolácia</t>
  </si>
  <si>
    <t>-958508579</t>
  </si>
  <si>
    <t>711491271</t>
  </si>
  <si>
    <t>Zhotovenie podkladnej vrstvy izolácie z textílie na ploche zvislej, pre izolácie proti zemnej vlhkosti, podpovrchovej a tlakovej vode</t>
  </si>
  <si>
    <t>337516898</t>
  </si>
  <si>
    <t>693110001700</t>
  </si>
  <si>
    <t>Geotextília polypropylénová Tatratex GTX N PP 900 netkaná, šírka 3,5, dĺžka 30 m, hrúbka 7,3 mm, netkaná, MIVA</t>
  </si>
  <si>
    <t>1824491681</t>
  </si>
  <si>
    <t>703,456*1,15 'Prepočítané koeficientom množstva</t>
  </si>
  <si>
    <t>711671051</t>
  </si>
  <si>
    <t>Zhotovenie  izolácie podzemných objektov termoplastami rubová fóliou PVC položenou voľne</t>
  </si>
  <si>
    <t>-1120611359</t>
  </si>
  <si>
    <t>"hydroizolačná fólia ostenia v mieste zosilnenia segmentov"</t>
  </si>
  <si>
    <t>15,20*(5,58+36,00+4,70)</t>
  </si>
  <si>
    <t>283220000400</t>
  </si>
  <si>
    <t>Hydroizolačná fólia PVC-P FATRAFOL 803, hr. 2 mm</t>
  </si>
  <si>
    <t>1971338323</t>
  </si>
  <si>
    <t>703,456*1,17 'Prepočítané koeficientom množstva</t>
  </si>
  <si>
    <t>-531500485</t>
  </si>
  <si>
    <t>783851112</t>
  </si>
  <si>
    <t>Nátery epoxidové farby stropov dvojnásobné 1x penetračný a 1x uzatvárací náter</t>
  </si>
  <si>
    <t>1851119133</t>
  </si>
  <si>
    <t>15,02*(161,07-5,58-30,00-4,70)</t>
  </si>
  <si>
    <t>000300021</t>
  </si>
  <si>
    <t>Geodetické práce - vykonávané v priebehu výstavby výškové merania</t>
  </si>
  <si>
    <t>1499186028</t>
  </si>
  <si>
    <t>"geodetické zameranie vybraných segmentov tunela 22rezov*7bodov*50,- Eur" 1,00</t>
  </si>
  <si>
    <t>Geodetické práce - vykonávané po výstavbe zameranie kontrolné meranie zhotovaného objektu</t>
  </si>
  <si>
    <t>1599635853</t>
  </si>
  <si>
    <t>"prvé nulté zameranie meracích bodov "1</t>
  </si>
  <si>
    <t>Projektové práce - stavebná časť  náklady na vypracovanie výrobnej dokumentácie , náklady na návrh debnenia pre zosilnenie sekundárneho ostenia , doplnenie realizačnej dokumentácie po dodatočnom zameraní ostenia</t>
  </si>
  <si>
    <t>-79540074</t>
  </si>
  <si>
    <t>1136-3-2 - SO 03 Oždianský tunel - elektroinštalácia</t>
  </si>
  <si>
    <t>Elektroinštalácia tunela</t>
  </si>
  <si>
    <t>-1275451989</t>
  </si>
  <si>
    <t>1136-4 - SO 04 Architektúra</t>
  </si>
  <si>
    <t>1136-4-1 - SO 04.1 - Odpočívadlo pre cyklistov Dúžava</t>
  </si>
  <si>
    <t xml:space="preserve">    765 - Konštrukcie - krytiny tvrdé</t>
  </si>
  <si>
    <t>527198487</t>
  </si>
  <si>
    <t>33,95*0,25</t>
  </si>
  <si>
    <t>1463757950</t>
  </si>
  <si>
    <t xml:space="preserve">"pätky pre stojan na mapy" </t>
  </si>
  <si>
    <t>0,41</t>
  </si>
  <si>
    <t>-539634706</t>
  </si>
  <si>
    <t>275313612</t>
  </si>
  <si>
    <t>Betón základových pätiek, prostý tr. C 20/25</t>
  </si>
  <si>
    <t>-1503787894</t>
  </si>
  <si>
    <t>"základové pätky stlpikov"</t>
  </si>
  <si>
    <t>0,37</t>
  </si>
  <si>
    <t>964763923</t>
  </si>
  <si>
    <t>0,40*4*0,90*2</t>
  </si>
  <si>
    <t>1849722562</t>
  </si>
  <si>
    <t>Zhotovenie vrstvy z geotextílie na upravenom povrchu sklon do 1 : 5 , šírky od 0 do 3 m- K3</t>
  </si>
  <si>
    <t>-1264844665</t>
  </si>
  <si>
    <t>Geotextília polypropylénová Tatratex GTX N PP 300, šírka 1,27; 1,75-3,5 m, dĺžka 20-60; 90 m, hrúbka 2,7 mm, netkaná, MIVA</t>
  </si>
  <si>
    <t>1245992177</t>
  </si>
  <si>
    <t>23,8*1,02 'Prepočítané koeficientom množstva</t>
  </si>
  <si>
    <t>Podklad zo štrkodrviny ŠD 0/63 s rozprestretím a zhutnením, po zhutnení hr. 150 mm-K3</t>
  </si>
  <si>
    <t>-226806087</t>
  </si>
  <si>
    <t>451577777</t>
  </si>
  <si>
    <t>Podklad pod dlažbu v ploche vodorovnej alebo v sklone do 1:5 hr. 30-100 mm z kameniva ťaženého drveného KD 4/8 hr.40 mm -K3</t>
  </si>
  <si>
    <t>761722193</t>
  </si>
  <si>
    <t>5648511112</t>
  </si>
  <si>
    <t>Mlatová konštrukcia , hr. 60 mm</t>
  </si>
  <si>
    <t>414468456</t>
  </si>
  <si>
    <t>916561111</t>
  </si>
  <si>
    <t>Osadenie záhonového alebo parkového obrubníka betón., do lôžka z bet. pros. tr. C 12/15 s bočnou oporou</t>
  </si>
  <si>
    <t>265545074</t>
  </si>
  <si>
    <t>592170001800</t>
  </si>
  <si>
    <t>Obrubník  parkový, lxšxv 1000x50x200 mm</t>
  </si>
  <si>
    <t>-1095774659</t>
  </si>
  <si>
    <t>25*1,01 'Prepočítané koeficientom množstva</t>
  </si>
  <si>
    <t>918101111</t>
  </si>
  <si>
    <t>Lôžko pod obrubníky, krajníky alebo obruby z dlažobných kociek z betónu prostého tr. C 12/15</t>
  </si>
  <si>
    <t>1142091627</t>
  </si>
  <si>
    <t>936104211</t>
  </si>
  <si>
    <t xml:space="preserve">Osadenie odpadkového koša </t>
  </si>
  <si>
    <t>-1220245749</t>
  </si>
  <si>
    <t>553560003800</t>
  </si>
  <si>
    <t xml:space="preserve">Kôš odpadkový betónový, opláštený drevenými lamelami </t>
  </si>
  <si>
    <t>1152261090</t>
  </si>
  <si>
    <t>936124122</t>
  </si>
  <si>
    <t xml:space="preserve">Osadenie parkovej lavičky  bez zabetónovania nôh </t>
  </si>
  <si>
    <t>-1549164069</t>
  </si>
  <si>
    <t>553560000100</t>
  </si>
  <si>
    <t>Lavička parková, konštrukcia betónová , sedadlo z dosiek , dĺžky 2000 mm, bez operadla</t>
  </si>
  <si>
    <t>-2072594010</t>
  </si>
  <si>
    <t>936124122.1</t>
  </si>
  <si>
    <t xml:space="preserve">Osadenie stola  bez zabetónovania nôh </t>
  </si>
  <si>
    <t>805226435</t>
  </si>
  <si>
    <t>5535600001001</t>
  </si>
  <si>
    <t>Stôl , konštrukcia betónová , s drevenou doskou , dĺžky 2000 mm</t>
  </si>
  <si>
    <t>-1588537653</t>
  </si>
  <si>
    <t>936124122.2</t>
  </si>
  <si>
    <t>Osadenie a dodávka dreveného stojana na zavesenie bicyklov z dubového /agátové dreva , atyp</t>
  </si>
  <si>
    <t>-2020221238</t>
  </si>
  <si>
    <t>998011001</t>
  </si>
  <si>
    <t>Presun hmôt pre budovy  (801, 803, 812), zvislá konštr. z tehál, tvárnic, z kovu výšky do 6 m</t>
  </si>
  <si>
    <t>-745940968</t>
  </si>
  <si>
    <t>762311103</t>
  </si>
  <si>
    <t>Kotevné želiezo, príložiek, pätiek, ťahadiel, s pripojením k drevenej konštrukcii</t>
  </si>
  <si>
    <t>-1859407601</t>
  </si>
  <si>
    <t>762332110</t>
  </si>
  <si>
    <t>Montáž viazaných konštrukcií krovov striech z reziva priemernej plochy do 120 cm2</t>
  </si>
  <si>
    <t>81059003</t>
  </si>
  <si>
    <t>"stojan na mapu"</t>
  </si>
  <si>
    <t>"priečľa 100/100" 1,20*2</t>
  </si>
  <si>
    <t>"krokva 80/80"0,325*4</t>
  </si>
  <si>
    <t>762332120</t>
  </si>
  <si>
    <t>Montáž  konštrukcie  z reziva priemernej plochy 120-224 cm2</t>
  </si>
  <si>
    <t>-436584182</t>
  </si>
  <si>
    <t>"stlpik 120/120" 1,92*2</t>
  </si>
  <si>
    <t>6051591600</t>
  </si>
  <si>
    <t>Hranoly smrekovec akosť I dĺžky 100-175 140x140,160,200</t>
  </si>
  <si>
    <t>652518495</t>
  </si>
  <si>
    <t>"priečľa 100/100" 1,20*2*0,10*0,10</t>
  </si>
  <si>
    <t>"krokva 80/80"0,325*4*0,08*0,08</t>
  </si>
  <si>
    <t>"stlpik 120/120" 1,92*2*0,12*0,12</t>
  </si>
  <si>
    <t>0,087*1,1 'Prepočítané koeficientom množstva</t>
  </si>
  <si>
    <t>762341210</t>
  </si>
  <si>
    <t>Montáž debnenia a latovania striech rovných alebo oblukových z dosiek hrubých na zraz hr. do 32 m</t>
  </si>
  <si>
    <t>-623774286</t>
  </si>
  <si>
    <t>1,60*2*0,35</t>
  </si>
  <si>
    <t>6051010200</t>
  </si>
  <si>
    <t>Dosky a fošne neomietané SM/JD akosť I 13-15x60-130</t>
  </si>
  <si>
    <t>-883074221</t>
  </si>
  <si>
    <t>1,12*0,05</t>
  </si>
  <si>
    <t>0,056*1,1 'Prepočítané koeficientom množstva</t>
  </si>
  <si>
    <t>762395000</t>
  </si>
  <si>
    <t>Spojovacie a ochranné prostriedky svorky, dosky, klince, pásová oceľ, vruty, impregnácia</t>
  </si>
  <si>
    <t>-277196923</t>
  </si>
  <si>
    <t>0,096+0,062</t>
  </si>
  <si>
    <t>998762202</t>
  </si>
  <si>
    <t>Presun hmôt pre konštrukcie tesárske v objektoch výšky do 12 m</t>
  </si>
  <si>
    <t>-1687690316</t>
  </si>
  <si>
    <t>765</t>
  </si>
  <si>
    <t>Konštrukcie - krytiny tvrdé</t>
  </si>
  <si>
    <t>765363001</t>
  </si>
  <si>
    <t xml:space="preserve">Krytina z asfaltových šindľov </t>
  </si>
  <si>
    <t>2001303023</t>
  </si>
  <si>
    <t>0,35*1,60*2</t>
  </si>
  <si>
    <t>998765201</t>
  </si>
  <si>
    <t>Presun hmôt pre tvrdé krytiny v objektoch výšky do 6 m</t>
  </si>
  <si>
    <t>331201597</t>
  </si>
  <si>
    <t>783626200</t>
  </si>
  <si>
    <t>Nátery stolárskych výrobkov syntetické lazurovacím lakom 2x lakovaním</t>
  </si>
  <si>
    <t>1270637666</t>
  </si>
  <si>
    <t>"priečľa 100/100" 1,20*2*0,10*4</t>
  </si>
  <si>
    <t>"krokva 80/80"0,325*4*0,08*4</t>
  </si>
  <si>
    <t>"stlpik 120/120" 1,92*2*0,12*4</t>
  </si>
  <si>
    <t>"strecha"</t>
  </si>
  <si>
    <t>1,12</t>
  </si>
  <si>
    <t>783782203</t>
  </si>
  <si>
    <t xml:space="preserve">Nátery tesárskych konštrukcií povrchová impregnácia </t>
  </si>
  <si>
    <t>-2128621811</t>
  </si>
  <si>
    <t>1,12*2</t>
  </si>
  <si>
    <t>1136-4-2 - SO 04.2 - Odpočívadlo pre cyklistov Ožďany</t>
  </si>
  <si>
    <t>505616037</t>
  </si>
  <si>
    <t>"odstránenie ornice hr.20 cm pod plošinou " 8,50*8,50*0,20</t>
  </si>
  <si>
    <t>1964779721</t>
  </si>
  <si>
    <t>2103112637</t>
  </si>
  <si>
    <t>-1063122766</t>
  </si>
  <si>
    <t>393909325</t>
  </si>
  <si>
    <t>191941087</t>
  </si>
  <si>
    <t>154762767</t>
  </si>
  <si>
    <t>1703332580</t>
  </si>
  <si>
    <t>-1998255535</t>
  </si>
  <si>
    <t>1629352610</t>
  </si>
  <si>
    <t>1068203638</t>
  </si>
  <si>
    <t>-896480512</t>
  </si>
  <si>
    <t>485477846</t>
  </si>
  <si>
    <t>201370773</t>
  </si>
  <si>
    <t>117004588</t>
  </si>
  <si>
    <t>547343419</t>
  </si>
  <si>
    <t>-71018410</t>
  </si>
  <si>
    <t>-961081593</t>
  </si>
  <si>
    <t>"bočné vyspravenie nerovností pod kotvením zábradlia na výhliadkovej plošine"</t>
  </si>
  <si>
    <t>494607355</t>
  </si>
  <si>
    <t>6,50*3,95*0,60</t>
  </si>
  <si>
    <t>-2094870259</t>
  </si>
  <si>
    <t>"vozovka na výhliadkovej plošine"8,50*6,45</t>
  </si>
  <si>
    <t>936104212</t>
  </si>
  <si>
    <t>Osadenie odpadkového koša kotevnými skrutkami na pevný podklad</t>
  </si>
  <si>
    <t>1262332069</t>
  </si>
  <si>
    <t>553560003900</t>
  </si>
  <si>
    <t xml:space="preserve">Kôš odpadkový  oceľová kostra opláštená drevenými lamelami </t>
  </si>
  <si>
    <t>1211406912</t>
  </si>
  <si>
    <t>566840518</t>
  </si>
  <si>
    <t>Stôl , konštrukcia oceľová  , s drevenou doskou , dĺžky 2000 mm</t>
  </si>
  <si>
    <t>1862824293</t>
  </si>
  <si>
    <t>9361241221</t>
  </si>
  <si>
    <t>Osadenie parkovej lavičky kotevnými skrutkami bez zabetónovania nôh na pevný podklad</t>
  </si>
  <si>
    <t>-967050173</t>
  </si>
  <si>
    <t>553560001700</t>
  </si>
  <si>
    <t>Lavička parková, oceľová konštrukcia, sedadlo z dreva, dĺžky 2000 mm</t>
  </si>
  <si>
    <t>-755116272</t>
  </si>
  <si>
    <t>1591387182</t>
  </si>
  <si>
    <t>458537746</t>
  </si>
  <si>
    <t>1596908353</t>
  </si>
  <si>
    <t>461511313</t>
  </si>
  <si>
    <t>1589155618</t>
  </si>
  <si>
    <t>619661435</t>
  </si>
  <si>
    <t>-208346470</t>
  </si>
  <si>
    <t>-28148972</t>
  </si>
  <si>
    <t>-147589901</t>
  </si>
  <si>
    <t>-1324127997</t>
  </si>
  <si>
    <t>-1197367556</t>
  </si>
  <si>
    <t>1517782432</t>
  </si>
  <si>
    <t>1352125787</t>
  </si>
  <si>
    <t>1789292616</t>
  </si>
  <si>
    <t>Zábradlie oceľové s výpletom z ťahokovu, výška zábradlia 1300 mm , výkr.č.F-3.3  - zábradlie výhliadkovej plošine</t>
  </si>
  <si>
    <t>370950769</t>
  </si>
  <si>
    <t>1990428277</t>
  </si>
  <si>
    <t>2070711888</t>
  </si>
  <si>
    <t>1301263260</t>
  </si>
  <si>
    <t>-195283438</t>
  </si>
  <si>
    <t>1136-4-3 - SO 04.3 - Odpočívadlo pre cyklistov Sušany</t>
  </si>
  <si>
    <t>537867613</t>
  </si>
  <si>
    <t>"pätky pre prístrešok"</t>
  </si>
  <si>
    <t>3,92</t>
  </si>
  <si>
    <t>-1712486201</t>
  </si>
  <si>
    <t>1882023818</t>
  </si>
  <si>
    <t>3,90</t>
  </si>
  <si>
    <t>-704243456</t>
  </si>
  <si>
    <t>0,40*4*0,90*8</t>
  </si>
  <si>
    <t>-248904650</t>
  </si>
  <si>
    <t>1255736095</t>
  </si>
  <si>
    <t>-329384517</t>
  </si>
  <si>
    <t xml:space="preserve">Osadenie zrubovej zostavy na sedenie </t>
  </si>
  <si>
    <t>472473107</t>
  </si>
  <si>
    <t>Zrubová zostava na sedenie ( 2 ks lavice + 1ks stôl pevne spojené ) z dubového/agátového dreva</t>
  </si>
  <si>
    <t>983256753</t>
  </si>
  <si>
    <t>Osadenie a dodávka dreveného stojana na zavesenie bicyklov z dubového/agátového dreva , atyp</t>
  </si>
  <si>
    <t>-1220720131</t>
  </si>
  <si>
    <t>-1691564633</t>
  </si>
  <si>
    <t>260144178</t>
  </si>
  <si>
    <t>"stojan na mapu "</t>
  </si>
  <si>
    <t>"prístrešok"</t>
  </si>
  <si>
    <t>4,00*2</t>
  </si>
  <si>
    <t>-1276710379</t>
  </si>
  <si>
    <t>"klieština 40/120" 2,59*10*2</t>
  </si>
  <si>
    <t>1,14*4*2</t>
  </si>
  <si>
    <t>"krokva 80/120" 2,21*5*2</t>
  </si>
  <si>
    <t>2,71*5*2</t>
  </si>
  <si>
    <t>"pásik vzpera 80/140"</t>
  </si>
  <si>
    <t>2,095*2*2</t>
  </si>
  <si>
    <t>1,30*2*2</t>
  </si>
  <si>
    <t>-642415209</t>
  </si>
  <si>
    <t xml:space="preserve">"stlpik 140/140" </t>
  </si>
  <si>
    <t>1,98*2*2</t>
  </si>
  <si>
    <t>1,37*2*2</t>
  </si>
  <si>
    <t xml:space="preserve">"väznica 140/140" </t>
  </si>
  <si>
    <t>2,90*2*2</t>
  </si>
  <si>
    <t>"pásik vzpera 140/140"</t>
  </si>
  <si>
    <t>0,96*4*2</t>
  </si>
  <si>
    <t>2139469109</t>
  </si>
  <si>
    <t>"klieština 40/120" 2,59*10*2*0,04*0,12</t>
  </si>
  <si>
    <t>1,14*4*2*0,04*0,12</t>
  </si>
  <si>
    <t>"krokva 80/120" 2,21*5*2*0,08*0,12</t>
  </si>
  <si>
    <t>2,71*5*2*0,08*0,12</t>
  </si>
  <si>
    <t>2,095*2*2*0,08*0,14</t>
  </si>
  <si>
    <t>1,30*2*2*0,08*0,14</t>
  </si>
  <si>
    <t>1,98*2*2*0,14*0,14</t>
  </si>
  <si>
    <t>1,37*2*2*0,14*0,14</t>
  </si>
  <si>
    <t>2,90*2*2*0,14*0,14</t>
  </si>
  <si>
    <t>0,96*4*2*0,14*0,14</t>
  </si>
  <si>
    <t>1,644*1,1 'Prepočítané koeficientom množstva</t>
  </si>
  <si>
    <t>378831229</t>
  </si>
  <si>
    <t>3,08*2,21*2</t>
  </si>
  <si>
    <t>3,08*2,71*2</t>
  </si>
  <si>
    <t>-1538828746</t>
  </si>
  <si>
    <t>30,308*0,05</t>
  </si>
  <si>
    <t>1,571*1,1 'Prepočítané koeficientom množstva</t>
  </si>
  <si>
    <t>1231475818</t>
  </si>
  <si>
    <t>1,808+1,728</t>
  </si>
  <si>
    <t>923159593</t>
  </si>
  <si>
    <t>1144988199</t>
  </si>
  <si>
    <t>"prístrešok</t>
  </si>
  <si>
    <t>1174844414</t>
  </si>
  <si>
    <t>-1553257932</t>
  </si>
  <si>
    <t>"klieština 40/120" 2,59*10*2*(0,04+0,12)*2</t>
  </si>
  <si>
    <t>1,14*4*2*(0,04+0,12)*2</t>
  </si>
  <si>
    <t>"krokva 80/120" 2,21*5*2*(0,08+0,12)*2</t>
  </si>
  <si>
    <t>2,71*5*2*(0,08+0,12)*2</t>
  </si>
  <si>
    <t>2,095*2*2*(0,08+0,14)*2</t>
  </si>
  <si>
    <t>1,30*2*2*(0,08+0,14)*2</t>
  </si>
  <si>
    <t>1,98*2*2*0,14*4</t>
  </si>
  <si>
    <t>1,37*2*2*0,14*4</t>
  </si>
  <si>
    <t>2,90*2*2*0,14*4</t>
  </si>
  <si>
    <t>0,96*4*2*0,14*4</t>
  </si>
  <si>
    <t>30,308</t>
  </si>
  <si>
    <t>1292906935</t>
  </si>
  <si>
    <t>30,308*2</t>
  </si>
  <si>
    <t>1136-4-4 - SO 04.4 - Odpočívadlo pre cyklistov Hrnčiarska Ves</t>
  </si>
  <si>
    <t>1641748726</t>
  </si>
  <si>
    <t>-1799466728</t>
  </si>
  <si>
    <t>"pätky mapy" 0,41</t>
  </si>
  <si>
    <t>"pätky prístrešku" 1,96</t>
  </si>
  <si>
    <t xml:space="preserve">"pätky servisného stojanu" 0,36 </t>
  </si>
  <si>
    <t>-243896717</t>
  </si>
  <si>
    <t>-1721475879</t>
  </si>
  <si>
    <t>1078183098</t>
  </si>
  <si>
    <t>-246782273</t>
  </si>
  <si>
    <t>283400020</t>
  </si>
  <si>
    <t>-1661334381</t>
  </si>
  <si>
    <t>27,3*1,02 'Prepočítané koeficientom množstva</t>
  </si>
  <si>
    <t>-1731449651</t>
  </si>
  <si>
    <t>-718402788</t>
  </si>
  <si>
    <t>-1558805807</t>
  </si>
  <si>
    <t>865977189</t>
  </si>
  <si>
    <t>-691197132</t>
  </si>
  <si>
    <t>1611774592</t>
  </si>
  <si>
    <t>-1989494971</t>
  </si>
  <si>
    <t>-568676029</t>
  </si>
  <si>
    <t>1643921191</t>
  </si>
  <si>
    <t>-749287298</t>
  </si>
  <si>
    <t>-1175660765</t>
  </si>
  <si>
    <t>812388327</t>
  </si>
  <si>
    <t>Osadenie a dodávka oceľového stojana na zavesenie bicyklov, atyp</t>
  </si>
  <si>
    <t>-565833337</t>
  </si>
  <si>
    <t>911111111R.2</t>
  </si>
  <si>
    <t xml:space="preserve">Montáž servisného stojana na bicykle </t>
  </si>
  <si>
    <t>202825593</t>
  </si>
  <si>
    <t>911111113R</t>
  </si>
  <si>
    <t>Servisný stojan na opravu bicyklov</t>
  </si>
  <si>
    <t>-1800285638</t>
  </si>
  <si>
    <t>-1468057534</t>
  </si>
  <si>
    <t>1819926109</t>
  </si>
  <si>
    <t>1247187326</t>
  </si>
  <si>
    <t>"klieština 40/120" 2,59*10</t>
  </si>
  <si>
    <t>1,14*4</t>
  </si>
  <si>
    <t>"krokva 80/120" 2,21*5</t>
  </si>
  <si>
    <t>2,71*5</t>
  </si>
  <si>
    <t>2,095*2</t>
  </si>
  <si>
    <t>1,30*2</t>
  </si>
  <si>
    <t>-315129373</t>
  </si>
  <si>
    <t>1,98*2</t>
  </si>
  <si>
    <t>1,37*2</t>
  </si>
  <si>
    <t>2,90*2</t>
  </si>
  <si>
    <t>0,96*4</t>
  </si>
  <si>
    <t>1468677228</t>
  </si>
  <si>
    <t>"klieština 40/120" 2,59*10*0,04*0,12</t>
  </si>
  <si>
    <t>1,14*4*0,04*0,12</t>
  </si>
  <si>
    <t>"krokva 80/120" 2,21*5*0,08*0,12</t>
  </si>
  <si>
    <t>2,71*5*0,08*0,12</t>
  </si>
  <si>
    <t>2,095*2*0,08*0,14</t>
  </si>
  <si>
    <t>1,30*2*0,08*0,14</t>
  </si>
  <si>
    <t>1,98*2*0,14*0,14</t>
  </si>
  <si>
    <t>1,37*2*0,14*0,14</t>
  </si>
  <si>
    <t>2,90*2*0,14*0,14</t>
  </si>
  <si>
    <t>0,96*4*0,14*0,14</t>
  </si>
  <si>
    <t>0,866*1,1 'Prepočítané koeficientom množstva</t>
  </si>
  <si>
    <t>-557543762</t>
  </si>
  <si>
    <t>3,08*2,21</t>
  </si>
  <si>
    <t>3,08*2,71</t>
  </si>
  <si>
    <t>-1244918656</t>
  </si>
  <si>
    <t>15,154*0,05</t>
  </si>
  <si>
    <t>0,814*1,1 'Prepočítané koeficientom množstva</t>
  </si>
  <si>
    <t>-1193639742</t>
  </si>
  <si>
    <t>0,953+0,895</t>
  </si>
  <si>
    <t>1366003353</t>
  </si>
  <si>
    <t>-1236339996</t>
  </si>
  <si>
    <t>1430706859</t>
  </si>
  <si>
    <t>-1137921611</t>
  </si>
  <si>
    <t>"klieština 40/120" 2,59*10*(0,04+0,12)*2</t>
  </si>
  <si>
    <t>1,14*4*(0,04+0,12)*2</t>
  </si>
  <si>
    <t>"krokva 80/120" 2,21*5*(0,08+0,12)*2</t>
  </si>
  <si>
    <t>2,71*5*(0,08+0,12)*2</t>
  </si>
  <si>
    <t>2,095*2*(0,08+0,14)*2</t>
  </si>
  <si>
    <t>1,30*2*(0,08+0,14)*2</t>
  </si>
  <si>
    <t>1,98*2*0,14*4</t>
  </si>
  <si>
    <t>1,37*2*0,14*4</t>
  </si>
  <si>
    <t>2,90*2*0,14*4</t>
  </si>
  <si>
    <t>0,96*4*0,14*4</t>
  </si>
  <si>
    <t>15,154</t>
  </si>
  <si>
    <t>753255492</t>
  </si>
  <si>
    <t>15,154*2</t>
  </si>
  <si>
    <t>1136-5 - SO 05 Elektroinštalácie a VO</t>
  </si>
  <si>
    <t>1136-5-1 - SO 05.1 Osvetlenie priechodu pre cyklistov</t>
  </si>
  <si>
    <t>Elektroinštalácia</t>
  </si>
  <si>
    <t>-529501469</t>
  </si>
  <si>
    <t>1136-5-2 - SO 05.2 Osvetlenie priechodu pre cyklistov</t>
  </si>
  <si>
    <t>1136-5-3 - SO 05.3 Osvetlenie priechodu pre cyklistov</t>
  </si>
  <si>
    <t>1136-5-4 - SO 05.4 Osvetlenie priechodu pre cyklistov</t>
  </si>
  <si>
    <t>1136-6 - Ostatné náklady</t>
  </si>
  <si>
    <t>OST - Ostatné</t>
  </si>
  <si>
    <t xml:space="preserve">    OST - Ostatné</t>
  </si>
  <si>
    <t>OST</t>
  </si>
  <si>
    <t>Ostatné</t>
  </si>
  <si>
    <t>000200022</t>
  </si>
  <si>
    <t>Prieskumné práce -  dendrologický prieskum-predrealizačný dendrologický prieskum s výpočtom spoločenskej hodnoty drevín</t>
  </si>
  <si>
    <t>262144</t>
  </si>
  <si>
    <t>-273364484</t>
  </si>
  <si>
    <t>000300013</t>
  </si>
  <si>
    <t>Geodetické práce - vykonávané pred výstavbou, určenie priebehu nadzemného alebo podzemného existujúceho vedenia, geometrický plán,polohopisné a výškopisné zameranie  zrealizovanej stavby</t>
  </si>
  <si>
    <t>91714884</t>
  </si>
  <si>
    <t xml:space="preserve">Projektové práce - náklady na vypracovanie výrobnej dokumentácie - oceľové mosty </t>
  </si>
  <si>
    <t>-887061557</t>
  </si>
  <si>
    <t>000400021.1</t>
  </si>
  <si>
    <t>Projektové práce - náklady na vypracovanie výrobnej dokumentácie - tunel</t>
  </si>
  <si>
    <t>-396835463</t>
  </si>
  <si>
    <t>000400021.2</t>
  </si>
  <si>
    <t>Projektové práce - náklady na vypracovanie projektu náhradnej výsadby</t>
  </si>
  <si>
    <t>-2131201443</t>
  </si>
  <si>
    <t>000400021.3</t>
  </si>
  <si>
    <t>Projektové práce - náklady na vypracovanie výrobnej dokumentácie – oceľové zábradlie baranené</t>
  </si>
  <si>
    <t>1736507719</t>
  </si>
  <si>
    <t>002222222</t>
  </si>
  <si>
    <t>Vybudovanie medziskládku na depónovanie vykopanej zeminy</t>
  </si>
  <si>
    <t>-152732091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</si>
</sst>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2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1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9" fillId="0" borderId="0" xfId="0" applyFont="1" applyAlignment="1" applyProtection="1">
      <alignment horizontal="left" vertical="center"/>
    </xf>
    <xf numFmtId="0" fontId="19" fillId="0" borderId="0" xfId="0" applyFont="1" applyAlignment="1" applyProtection="1">
      <alignment vertical="center"/>
    </xf>
    <xf numFmtId="0" fontId="19" fillId="0" borderId="3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2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25" fillId="4" borderId="0" xfId="0" applyFont="1" applyFill="1" applyAlignment="1" applyProtection="1">
      <alignment horizontal="center" vertical="center"/>
    </xf>
    <xf numFmtId="0" fontId="26" fillId="0" borderId="16" xfId="0" applyFont="1" applyBorder="1" applyAlignment="1" applyProtection="1">
      <alignment horizontal="center" vertical="center" wrapText="1"/>
    </xf>
    <xf numFmtId="0" fontId="26" fillId="0" borderId="17" xfId="0" applyFont="1" applyBorder="1" applyAlignment="1" applyProtection="1">
      <alignment horizontal="center" vertical="center" wrapText="1"/>
    </xf>
    <xf numFmtId="0" fontId="26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horizontal="left" vertical="center"/>
    </xf>
    <xf numFmtId="0" fontId="27" fillId="0" borderId="0" xfId="0" applyFont="1" applyAlignment="1" applyProtection="1">
      <alignment vertical="center"/>
    </xf>
    <xf numFmtId="4" fontId="27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3" fillId="0" borderId="14" xfId="0" applyNumberFormat="1" applyFont="1" applyBorder="1" applyAlignment="1" applyProtection="1">
      <alignment vertical="center"/>
    </xf>
    <xf numFmtId="4" fontId="23" fillId="0" borderId="0" xfId="0" applyNumberFormat="1" applyFont="1" applyBorder="1" applyAlignment="1" applyProtection="1">
      <alignment vertical="center"/>
    </xf>
    <xf numFmtId="166" fontId="23" fillId="0" borderId="0" xfId="0" applyNumberFormat="1" applyFont="1" applyBorder="1" applyAlignment="1" applyProtection="1">
      <alignment vertical="center"/>
    </xf>
    <xf numFmtId="4" fontId="23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9" fillId="0" borderId="0" xfId="0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1" fillId="0" borderId="14" xfId="0" applyNumberFormat="1" applyFont="1" applyBorder="1" applyAlignment="1" applyProtection="1">
      <alignment vertical="center"/>
    </xf>
    <xf numFmtId="4" fontId="31" fillId="0" borderId="0" xfId="0" applyNumberFormat="1" applyFont="1" applyBorder="1" applyAlignment="1" applyProtection="1">
      <alignment vertical="center"/>
    </xf>
    <xf numFmtId="166" fontId="31" fillId="0" borderId="0" xfId="0" applyNumberFormat="1" applyFont="1" applyBorder="1" applyAlignment="1" applyProtection="1">
      <alignment vertical="center"/>
    </xf>
    <xf numFmtId="4" fontId="31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31" fillId="0" borderId="19" xfId="0" applyNumberFormat="1" applyFont="1" applyBorder="1" applyAlignment="1" applyProtection="1">
      <alignment vertical="center"/>
    </xf>
    <xf numFmtId="4" fontId="31" fillId="0" borderId="20" xfId="0" applyNumberFormat="1" applyFont="1" applyBorder="1" applyAlignment="1" applyProtection="1">
      <alignment vertical="center"/>
    </xf>
    <xf numFmtId="166" fontId="31" fillId="0" borderId="20" xfId="0" applyNumberFormat="1" applyFont="1" applyBorder="1" applyAlignment="1" applyProtection="1">
      <alignment vertical="center"/>
    </xf>
    <xf numFmtId="4" fontId="3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4" fontId="19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9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2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5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5" fillId="4" borderId="0" xfId="0" applyFont="1" applyFill="1" applyAlignment="1" applyProtection="1">
      <alignment horizontal="right" vertical="center"/>
    </xf>
    <xf numFmtId="0" fontId="35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5" fillId="4" borderId="16" xfId="0" applyFont="1" applyFill="1" applyBorder="1" applyAlignment="1" applyProtection="1">
      <alignment horizontal="center" vertical="center" wrapText="1"/>
    </xf>
    <xf numFmtId="0" fontId="25" fillId="4" borderId="17" xfId="0" applyFont="1" applyFill="1" applyBorder="1" applyAlignment="1" applyProtection="1">
      <alignment horizontal="center" vertical="center" wrapText="1"/>
    </xf>
    <xf numFmtId="0" fontId="25" fillId="4" borderId="18" xfId="0" applyFont="1" applyFill="1" applyBorder="1" applyAlignment="1" applyProtection="1">
      <alignment horizontal="center" vertical="center" wrapText="1"/>
    </xf>
    <xf numFmtId="0" fontId="25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7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6" fillId="0" borderId="12" xfId="0" applyNumberFormat="1" applyFont="1" applyBorder="1" applyAlignment="1" applyProtection="1"/>
    <xf numFmtId="166" fontId="36" fillId="0" borderId="13" xfId="0" applyNumberFormat="1" applyFont="1" applyBorder="1" applyAlignment="1" applyProtection="1"/>
    <xf numFmtId="4" fontId="37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5" fillId="0" borderId="22" xfId="0" applyFont="1" applyBorder="1" applyAlignment="1" applyProtection="1">
      <alignment horizontal="center" vertical="center"/>
    </xf>
    <xf numFmtId="49" fontId="25" fillId="0" borderId="22" xfId="0" applyNumberFormat="1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left" vertical="center" wrapText="1"/>
    </xf>
    <xf numFmtId="0" fontId="25" fillId="0" borderId="22" xfId="0" applyFont="1" applyBorder="1" applyAlignment="1" applyProtection="1">
      <alignment horizontal="center" vertical="center" wrapText="1"/>
    </xf>
    <xf numFmtId="167" fontId="25" fillId="0" borderId="22" xfId="0" applyNumberFormat="1" applyFont="1" applyBorder="1" applyAlignment="1" applyProtection="1">
      <alignment vertical="center"/>
    </xf>
    <xf numFmtId="4" fontId="25" fillId="2" borderId="22" xfId="0" applyNumberFormat="1" applyFont="1" applyFill="1" applyBorder="1" applyAlignment="1" applyProtection="1">
      <alignment vertical="center"/>
      <protection locked="0"/>
    </xf>
    <xf numFmtId="4" fontId="25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6" fillId="2" borderId="14" xfId="0" applyFont="1" applyFill="1" applyBorder="1" applyAlignment="1" applyProtection="1">
      <alignment horizontal="left" vertical="center"/>
      <protection locked="0"/>
    </xf>
    <xf numFmtId="0" fontId="26" fillId="0" borderId="0" xfId="0" applyFont="1" applyBorder="1" applyAlignment="1" applyProtection="1">
      <alignment horizontal="center" vertical="center"/>
    </xf>
    <xf numFmtId="166" fontId="26" fillId="0" borderId="0" xfId="0" applyNumberFormat="1" applyFont="1" applyBorder="1" applyAlignment="1" applyProtection="1">
      <alignment vertical="center"/>
    </xf>
    <xf numFmtId="166" fontId="26" fillId="0" borderId="15" xfId="0" applyNumberFormat="1" applyFont="1" applyBorder="1" applyAlignment="1" applyProtection="1">
      <alignment vertical="center"/>
    </xf>
    <xf numFmtId="0" fontId="25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8" fillId="0" borderId="22" xfId="0" applyFont="1" applyBorder="1" applyAlignment="1" applyProtection="1">
      <alignment horizontal="center" vertical="center"/>
    </xf>
    <xf numFmtId="49" fontId="38" fillId="0" borderId="22" xfId="0" applyNumberFormat="1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left" vertical="center" wrapText="1"/>
    </xf>
    <xf numFmtId="0" fontId="38" fillId="0" borderId="22" xfId="0" applyFont="1" applyBorder="1" applyAlignment="1" applyProtection="1">
      <alignment horizontal="center" vertical="center" wrapText="1"/>
    </xf>
    <xf numFmtId="167" fontId="38" fillId="0" borderId="22" xfId="0" applyNumberFormat="1" applyFont="1" applyBorder="1" applyAlignment="1" applyProtection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4" fontId="38" fillId="0" borderId="22" xfId="0" applyNumberFormat="1" applyFont="1" applyBorder="1" applyAlignment="1" applyProtection="1">
      <alignment vertical="center"/>
    </xf>
    <xf numFmtId="0" fontId="39" fillId="0" borderId="22" xfId="0" applyFont="1" applyBorder="1" applyAlignment="1" applyProtection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38" fillId="0" borderId="0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40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26" fillId="2" borderId="19" xfId="0" applyFont="1" applyFill="1" applyBorder="1" applyAlignment="1" applyProtection="1">
      <alignment horizontal="left" vertical="center"/>
      <protection locked="0"/>
    </xf>
    <xf numFmtId="0" fontId="26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166" fontId="26" fillId="0" borderId="21" xfId="0" applyNumberFormat="1" applyFont="1" applyBorder="1" applyAlignment="1" applyProtection="1">
      <alignment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167" fontId="25" fillId="2" borderId="22" xfId="0" applyNumberFormat="1" applyFont="1" applyFill="1" applyBorder="1" applyAlignment="1" applyProtection="1">
      <alignment vertical="center"/>
      <protection locked="0"/>
    </xf>
    <xf numFmtId="0" fontId="9" fillId="0" borderId="19" xfId="0" applyFont="1" applyBorder="1" applyAlignment="1" applyProtection="1">
      <alignment vertical="center"/>
    </xf>
    <xf numFmtId="0" fontId="9" fillId="0" borderId="20" xfId="0" applyFont="1" applyBorder="1" applyAlignment="1" applyProtection="1">
      <alignment vertical="center"/>
    </xf>
    <xf numFmtId="0" fontId="9" fillId="0" borderId="21" xfId="0" applyFont="1" applyBorder="1" applyAlignment="1" applyProtection="1">
      <alignment vertical="center"/>
    </xf>
    <xf numFmtId="0" fontId="38" fillId="2" borderId="19" xfId="0" applyFont="1" applyFill="1" applyBorder="1" applyAlignment="1" applyProtection="1">
      <alignment horizontal="left" vertical="center"/>
      <protection locked="0"/>
    </xf>
    <xf numFmtId="0" fontId="38" fillId="0" borderId="20" xfId="0" applyFont="1" applyBorder="1" applyAlignment="1" applyProtection="1">
      <alignment horizontal="center" vertical="center"/>
    </xf>
    <xf numFmtId="0" fontId="12" fillId="0" borderId="19" xfId="0" applyFont="1" applyBorder="1" applyAlignment="1" applyProtection="1">
      <alignment vertical="center"/>
    </xf>
    <xf numFmtId="0" fontId="12" fillId="0" borderId="20" xfId="0" applyFont="1" applyBorder="1" applyAlignment="1" applyProtection="1">
      <alignment vertical="center"/>
    </xf>
    <xf numFmtId="0" fontId="12" fillId="0" borderId="21" xfId="0" applyFont="1" applyBorder="1" applyAlignment="1" applyProtection="1">
      <alignment vertical="center"/>
    </xf>
    <xf numFmtId="0" fontId="33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horizontal="left" vertical="center" wrapText="1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23" fillId="0" borderId="11" xfId="0" applyFont="1" applyBorder="1" applyAlignment="1">
      <alignment horizontal="center" vertical="center"/>
    </xf>
    <xf numFmtId="0" fontId="23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14" xfId="0" applyFont="1" applyBorder="1" applyAlignment="1" applyProtection="1">
      <alignment horizontal="left" vertical="center"/>
    </xf>
    <xf numFmtId="0" fontId="24" fillId="0" borderId="0" xfId="0" applyFont="1" applyBorder="1" applyAlignment="1" applyProtection="1">
      <alignment horizontal="left" vertical="center"/>
    </xf>
    <xf numFmtId="0" fontId="25" fillId="4" borderId="7" xfId="0" applyFont="1" applyFill="1" applyBorder="1" applyAlignment="1" applyProtection="1">
      <alignment horizontal="right" vertical="center"/>
    </xf>
    <xf numFmtId="0" fontId="25" fillId="4" borderId="7" xfId="0" applyFont="1" applyFill="1" applyBorder="1" applyAlignment="1" applyProtection="1">
      <alignment horizontal="left"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8" xfId="0" applyFont="1" applyFill="1" applyBorder="1" applyAlignment="1" applyProtection="1">
      <alignment horizontal="left" vertical="center"/>
    </xf>
    <xf numFmtId="4" fontId="30" fillId="0" borderId="0" xfId="0" applyNumberFormat="1" applyFont="1" applyAlignment="1" applyProtection="1">
      <alignment vertical="center"/>
    </xf>
    <xf numFmtId="0" fontId="30" fillId="0" borderId="0" xfId="0" applyFont="1" applyAlignment="1" applyProtection="1">
      <alignment vertical="center"/>
    </xf>
    <xf numFmtId="4" fontId="30" fillId="0" borderId="0" xfId="0" applyNumberFormat="1" applyFont="1" applyAlignment="1" applyProtection="1">
      <alignment horizontal="right" vertical="center"/>
    </xf>
    <xf numFmtId="4" fontId="7" fillId="0" borderId="0" xfId="0" applyNumberFormat="1" applyFont="1" applyAlignment="1" applyProtection="1">
      <alignment vertical="center"/>
    </xf>
    <xf numFmtId="0" fontId="7" fillId="0" borderId="0" xfId="0" applyFont="1" applyAlignment="1" applyProtection="1">
      <alignment vertical="center"/>
    </xf>
    <xf numFmtId="4" fontId="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horizontal="right" vertical="center"/>
    </xf>
    <xf numFmtId="4" fontId="27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0" fontId="25" fillId="4" borderId="6" xfId="0" applyFont="1" applyFill="1" applyBorder="1" applyAlignment="1" applyProtection="1">
      <alignment horizontal="center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7" xfId="0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0" borderId="0" xfId="0"/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8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20" fillId="0" borderId="0" xfId="0" applyNumberFormat="1" applyFont="1" applyAlignment="1" applyProtection="1">
      <alignment vertical="center"/>
    </xf>
    <xf numFmtId="0" fontId="19" fillId="0" borderId="0" xfId="0" applyFont="1" applyAlignment="1" applyProtection="1">
      <alignment vertical="center"/>
    </xf>
    <xf numFmtId="164" fontId="19" fillId="0" borderId="0" xfId="0" applyNumberFormat="1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>
      <alignment horizontal="left"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38"/>
  <sheetViews>
    <sheetView showGridLines="0" workbookViewId="0">
      <selection activeCell="AN21" sqref="AN21"/>
    </sheetView>
  </sheetViews>
  <sheetFormatPr defaultRowHeight="11.25"/>
  <cols>
    <col min="1" max="1" width="8.83203125" style="1" customWidth="1"/>
    <col min="2" max="2" width="1.6640625" style="1" customWidth="1"/>
    <col min="3" max="3" width="4.5" style="1" customWidth="1"/>
    <col min="4" max="33" width="2.83203125" style="1" customWidth="1"/>
    <col min="34" max="34" width="3.5" style="1" customWidth="1"/>
    <col min="35" max="35" width="42.33203125" style="1" customWidth="1"/>
    <col min="36" max="37" width="2.5" style="1" customWidth="1"/>
    <col min="38" max="38" width="8.83203125" style="1" customWidth="1"/>
    <col min="39" max="39" width="3.5" style="1" customWidth="1"/>
    <col min="40" max="40" width="14.33203125" style="1" customWidth="1"/>
    <col min="41" max="41" width="8" style="1" customWidth="1"/>
    <col min="42" max="42" width="4.5" style="1" customWidth="1"/>
    <col min="43" max="43" width="16.6640625" style="1" hidden="1" customWidth="1"/>
    <col min="44" max="44" width="14.5" style="1" customWidth="1"/>
    <col min="45" max="47" width="27.6640625" style="1" hidden="1" customWidth="1"/>
    <col min="48" max="49" width="23.1640625" style="1" hidden="1" customWidth="1"/>
    <col min="50" max="51" width="26.6640625" style="1" hidden="1" customWidth="1"/>
    <col min="52" max="52" width="23.1640625" style="1" hidden="1" customWidth="1"/>
    <col min="53" max="53" width="20.5" style="1" hidden="1" customWidth="1"/>
    <col min="54" max="54" width="26.6640625" style="1" hidden="1" customWidth="1"/>
    <col min="55" max="55" width="23.1640625" style="1" hidden="1" customWidth="1"/>
    <col min="56" max="56" width="20.5" style="1" hidden="1" customWidth="1"/>
    <col min="57" max="57" width="71.1640625" style="1" customWidth="1"/>
    <col min="71" max="91" width="9.1640625" style="1" hidden="1"/>
  </cols>
  <sheetData>
    <row r="1" spans="1:74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pans="1:74" s="1" customFormat="1" ht="36.950000000000003" customHeight="1">
      <c r="AR2" s="314"/>
      <c r="AS2" s="314"/>
      <c r="AT2" s="314"/>
      <c r="AU2" s="314"/>
      <c r="AV2" s="314"/>
      <c r="AW2" s="314"/>
      <c r="AX2" s="314"/>
      <c r="AY2" s="314"/>
      <c r="AZ2" s="314"/>
      <c r="BA2" s="314"/>
      <c r="BB2" s="314"/>
      <c r="BC2" s="314"/>
      <c r="BD2" s="314"/>
      <c r="BE2" s="314"/>
      <c r="BS2" s="18" t="s">
        <v>6</v>
      </c>
      <c r="BT2" s="18" t="s">
        <v>7</v>
      </c>
    </row>
    <row r="3" spans="1:74" s="1" customFormat="1" ht="6.95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7</v>
      </c>
    </row>
    <row r="4" spans="1:74" s="1" customFormat="1" ht="24.95" customHeight="1">
      <c r="B4" s="22"/>
      <c r="C4" s="23"/>
      <c r="D4" s="24" t="s">
        <v>8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9</v>
      </c>
      <c r="BE4" s="26" t="s">
        <v>10</v>
      </c>
      <c r="BS4" s="18" t="s">
        <v>11</v>
      </c>
    </row>
    <row r="5" spans="1:74" s="1" customFormat="1" ht="12" customHeight="1">
      <c r="B5" s="22"/>
      <c r="C5" s="23"/>
      <c r="D5" s="27" t="s">
        <v>12</v>
      </c>
      <c r="E5" s="23"/>
      <c r="F5" s="23"/>
      <c r="G5" s="23"/>
      <c r="H5" s="23"/>
      <c r="I5" s="23"/>
      <c r="J5" s="23"/>
      <c r="K5" s="318" t="s">
        <v>13</v>
      </c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19"/>
      <c r="AA5" s="319"/>
      <c r="AB5" s="319"/>
      <c r="AC5" s="319"/>
      <c r="AD5" s="319"/>
      <c r="AE5" s="319"/>
      <c r="AF5" s="319"/>
      <c r="AG5" s="319"/>
      <c r="AH5" s="319"/>
      <c r="AI5" s="319"/>
      <c r="AJ5" s="319"/>
      <c r="AK5" s="319"/>
      <c r="AL5" s="319"/>
      <c r="AM5" s="319"/>
      <c r="AN5" s="319"/>
      <c r="AO5" s="319"/>
      <c r="AP5" s="23"/>
      <c r="AQ5" s="23"/>
      <c r="AR5" s="21"/>
      <c r="BE5" s="315" t="s">
        <v>14</v>
      </c>
      <c r="BS5" s="18" t="s">
        <v>6</v>
      </c>
    </row>
    <row r="6" spans="1:74" s="1" customFormat="1" ht="36.950000000000003" customHeight="1">
      <c r="B6" s="22"/>
      <c r="C6" s="23"/>
      <c r="D6" s="29" t="s">
        <v>15</v>
      </c>
      <c r="E6" s="23"/>
      <c r="F6" s="23"/>
      <c r="G6" s="23"/>
      <c r="H6" s="23"/>
      <c r="I6" s="23"/>
      <c r="J6" s="23"/>
      <c r="K6" s="320" t="s">
        <v>16</v>
      </c>
      <c r="L6" s="319"/>
      <c r="M6" s="319"/>
      <c r="N6" s="319"/>
      <c r="O6" s="319"/>
      <c r="P6" s="319"/>
      <c r="Q6" s="319"/>
      <c r="R6" s="319"/>
      <c r="S6" s="319"/>
      <c r="T6" s="319"/>
      <c r="U6" s="319"/>
      <c r="V6" s="319"/>
      <c r="W6" s="319"/>
      <c r="X6" s="319"/>
      <c r="Y6" s="319"/>
      <c r="Z6" s="319"/>
      <c r="AA6" s="319"/>
      <c r="AB6" s="319"/>
      <c r="AC6" s="319"/>
      <c r="AD6" s="319"/>
      <c r="AE6" s="319"/>
      <c r="AF6" s="319"/>
      <c r="AG6" s="319"/>
      <c r="AH6" s="319"/>
      <c r="AI6" s="319"/>
      <c r="AJ6" s="319"/>
      <c r="AK6" s="319"/>
      <c r="AL6" s="319"/>
      <c r="AM6" s="319"/>
      <c r="AN6" s="319"/>
      <c r="AO6" s="319"/>
      <c r="AP6" s="23"/>
      <c r="AQ6" s="23"/>
      <c r="AR6" s="21"/>
      <c r="BE6" s="316"/>
      <c r="BS6" s="18" t="s">
        <v>6</v>
      </c>
    </row>
    <row r="7" spans="1:74" s="1" customFormat="1" ht="12" customHeight="1">
      <c r="B7" s="22"/>
      <c r="C7" s="23"/>
      <c r="D7" s="30" t="s">
        <v>17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0" t="s">
        <v>18</v>
      </c>
      <c r="AL7" s="23"/>
      <c r="AM7" s="23"/>
      <c r="AN7" s="28" t="s">
        <v>1</v>
      </c>
      <c r="AO7" s="23"/>
      <c r="AP7" s="23"/>
      <c r="AQ7" s="23"/>
      <c r="AR7" s="21"/>
      <c r="BE7" s="316"/>
      <c r="BS7" s="18" t="s">
        <v>6</v>
      </c>
    </row>
    <row r="8" spans="1:74" s="1" customFormat="1" ht="12" customHeight="1">
      <c r="B8" s="22"/>
      <c r="C8" s="23"/>
      <c r="D8" s="30" t="s">
        <v>19</v>
      </c>
      <c r="E8" s="23"/>
      <c r="F8" s="23"/>
      <c r="G8" s="23"/>
      <c r="H8" s="23"/>
      <c r="I8" s="23"/>
      <c r="J8" s="23"/>
      <c r="K8" s="28" t="s">
        <v>20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0" t="s">
        <v>21</v>
      </c>
      <c r="AL8" s="23"/>
      <c r="AM8" s="23"/>
      <c r="AN8" s="31"/>
      <c r="AO8" s="23"/>
      <c r="AP8" s="23"/>
      <c r="AQ8" s="23"/>
      <c r="AR8" s="21"/>
      <c r="BE8" s="316"/>
      <c r="BS8" s="18" t="s">
        <v>6</v>
      </c>
    </row>
    <row r="9" spans="1:74" s="1" customFormat="1" ht="14.45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16"/>
      <c r="BS9" s="18" t="s">
        <v>6</v>
      </c>
    </row>
    <row r="10" spans="1:74" s="1" customFormat="1" ht="12" customHeight="1">
      <c r="B10" s="22"/>
      <c r="C10" s="23"/>
      <c r="D10" s="30" t="s">
        <v>22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0" t="s">
        <v>23</v>
      </c>
      <c r="AL10" s="23"/>
      <c r="AM10" s="23"/>
      <c r="AN10" s="28" t="s">
        <v>24</v>
      </c>
      <c r="AO10" s="23"/>
      <c r="AP10" s="23"/>
      <c r="AQ10" s="23"/>
      <c r="AR10" s="21"/>
      <c r="BE10" s="316"/>
      <c r="BS10" s="18" t="s">
        <v>6</v>
      </c>
    </row>
    <row r="11" spans="1:74" s="1" customFormat="1" ht="18.399999999999999" customHeight="1">
      <c r="B11" s="22"/>
      <c r="C11" s="23"/>
      <c r="D11" s="23"/>
      <c r="E11" s="28" t="s">
        <v>25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0" t="s">
        <v>26</v>
      </c>
      <c r="AL11" s="23"/>
      <c r="AM11" s="23"/>
      <c r="AN11" s="28" t="s">
        <v>1</v>
      </c>
      <c r="AO11" s="23"/>
      <c r="AP11" s="23"/>
      <c r="AQ11" s="23"/>
      <c r="AR11" s="21"/>
      <c r="BE11" s="316"/>
      <c r="BS11" s="18" t="s">
        <v>6</v>
      </c>
    </row>
    <row r="12" spans="1:74" s="1" customFormat="1" ht="6.95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16"/>
      <c r="BS12" s="18" t="s">
        <v>6</v>
      </c>
    </row>
    <row r="13" spans="1:74" s="1" customFormat="1" ht="12" customHeight="1">
      <c r="B13" s="22"/>
      <c r="C13" s="23"/>
      <c r="D13" s="30" t="s">
        <v>27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0" t="s">
        <v>23</v>
      </c>
      <c r="AL13" s="23"/>
      <c r="AM13" s="23"/>
      <c r="AN13" s="32" t="s">
        <v>28</v>
      </c>
      <c r="AO13" s="23"/>
      <c r="AP13" s="23"/>
      <c r="AQ13" s="23"/>
      <c r="AR13" s="21"/>
      <c r="BE13" s="316"/>
      <c r="BS13" s="18" t="s">
        <v>6</v>
      </c>
    </row>
    <row r="14" spans="1:74" ht="12.75">
      <c r="B14" s="22"/>
      <c r="C14" s="23"/>
      <c r="D14" s="23"/>
      <c r="E14" s="321" t="s">
        <v>28</v>
      </c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30" t="s">
        <v>26</v>
      </c>
      <c r="AL14" s="23"/>
      <c r="AM14" s="23"/>
      <c r="AN14" s="32" t="s">
        <v>28</v>
      </c>
      <c r="AO14" s="23"/>
      <c r="AP14" s="23"/>
      <c r="AQ14" s="23"/>
      <c r="AR14" s="21"/>
      <c r="BE14" s="316"/>
      <c r="BS14" s="18" t="s">
        <v>6</v>
      </c>
    </row>
    <row r="15" spans="1:74" s="1" customFormat="1" ht="6.95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16"/>
      <c r="BS15" s="18" t="s">
        <v>4</v>
      </c>
    </row>
    <row r="16" spans="1:74" s="1" customFormat="1" ht="12" customHeight="1">
      <c r="B16" s="22"/>
      <c r="C16" s="23"/>
      <c r="D16" s="30" t="s">
        <v>29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0" t="s">
        <v>23</v>
      </c>
      <c r="AL16" s="23"/>
      <c r="AM16" s="23"/>
      <c r="AN16" s="28" t="s">
        <v>30</v>
      </c>
      <c r="AO16" s="23"/>
      <c r="AP16" s="23"/>
      <c r="AQ16" s="23"/>
      <c r="AR16" s="21"/>
      <c r="BE16" s="316"/>
      <c r="BS16" s="18" t="s">
        <v>4</v>
      </c>
    </row>
    <row r="17" spans="1:71" s="1" customFormat="1" ht="18.399999999999999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0" t="s">
        <v>26</v>
      </c>
      <c r="AL17" s="23"/>
      <c r="AM17" s="23"/>
      <c r="AN17" s="28" t="s">
        <v>32</v>
      </c>
      <c r="AO17" s="23"/>
      <c r="AP17" s="23"/>
      <c r="AQ17" s="23"/>
      <c r="AR17" s="21"/>
      <c r="BE17" s="316"/>
      <c r="BS17" s="18" t="s">
        <v>33</v>
      </c>
    </row>
    <row r="18" spans="1:71" s="1" customFormat="1" ht="6.95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16"/>
      <c r="BS18" s="18" t="s">
        <v>6</v>
      </c>
    </row>
    <row r="19" spans="1:71" s="1" customFormat="1" ht="12" customHeight="1">
      <c r="B19" s="22"/>
      <c r="C19" s="23"/>
      <c r="D19" s="30" t="s">
        <v>34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0" t="s">
        <v>23</v>
      </c>
      <c r="AL19" s="23"/>
      <c r="AM19" s="23"/>
      <c r="AN19" s="28" t="s">
        <v>1</v>
      </c>
      <c r="AO19" s="23"/>
      <c r="AP19" s="23"/>
      <c r="AQ19" s="23"/>
      <c r="AR19" s="21"/>
      <c r="BE19" s="316"/>
      <c r="BS19" s="18" t="s">
        <v>6</v>
      </c>
    </row>
    <row r="20" spans="1:71" s="1" customFormat="1" ht="18.399999999999999" customHeight="1">
      <c r="B20" s="22"/>
      <c r="C20" s="23"/>
      <c r="D20" s="23"/>
      <c r="E20" s="28" t="s">
        <v>35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0" t="s">
        <v>26</v>
      </c>
      <c r="AL20" s="23"/>
      <c r="AM20" s="23"/>
      <c r="AN20" s="28" t="s">
        <v>1</v>
      </c>
      <c r="AO20" s="23"/>
      <c r="AP20" s="23"/>
      <c r="AQ20" s="23"/>
      <c r="AR20" s="21"/>
      <c r="BE20" s="316"/>
      <c r="BS20" s="18" t="s">
        <v>33</v>
      </c>
    </row>
    <row r="21" spans="1:71" s="1" customFormat="1" ht="6.95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16"/>
    </row>
    <row r="22" spans="1:71" s="1" customFormat="1" ht="12" customHeight="1">
      <c r="B22" s="22"/>
      <c r="C22" s="23"/>
      <c r="D22" s="30" t="s">
        <v>36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16"/>
    </row>
    <row r="23" spans="1:71" s="1" customFormat="1" ht="14.45" customHeight="1">
      <c r="B23" s="22"/>
      <c r="C23" s="23"/>
      <c r="D23" s="23"/>
      <c r="E23" s="323" t="s">
        <v>1</v>
      </c>
      <c r="F23" s="323"/>
      <c r="G23" s="323"/>
      <c r="H23" s="323"/>
      <c r="I23" s="323"/>
      <c r="J23" s="323"/>
      <c r="K23" s="323"/>
      <c r="L23" s="323"/>
      <c r="M23" s="323"/>
      <c r="N23" s="323"/>
      <c r="O23" s="323"/>
      <c r="P23" s="323"/>
      <c r="Q23" s="323"/>
      <c r="R23" s="323"/>
      <c r="S23" s="323"/>
      <c r="T23" s="323"/>
      <c r="U23" s="323"/>
      <c r="V23" s="323"/>
      <c r="W23" s="323"/>
      <c r="X23" s="323"/>
      <c r="Y23" s="323"/>
      <c r="Z23" s="323"/>
      <c r="AA23" s="323"/>
      <c r="AB23" s="323"/>
      <c r="AC23" s="323"/>
      <c r="AD23" s="323"/>
      <c r="AE23" s="323"/>
      <c r="AF23" s="323"/>
      <c r="AG23" s="323"/>
      <c r="AH23" s="323"/>
      <c r="AI23" s="323"/>
      <c r="AJ23" s="323"/>
      <c r="AK23" s="323"/>
      <c r="AL23" s="323"/>
      <c r="AM23" s="323"/>
      <c r="AN23" s="323"/>
      <c r="AO23" s="23"/>
      <c r="AP23" s="23"/>
      <c r="AQ23" s="23"/>
      <c r="AR23" s="21"/>
      <c r="BE23" s="316"/>
    </row>
    <row r="24" spans="1:71" s="1" customFormat="1" ht="6.95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16"/>
    </row>
    <row r="25" spans="1:71" s="1" customFormat="1" ht="6.95" customHeight="1">
      <c r="B25" s="22"/>
      <c r="C25" s="23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23"/>
      <c r="AQ25" s="23"/>
      <c r="AR25" s="21"/>
      <c r="BE25" s="316"/>
    </row>
    <row r="26" spans="1:71" s="2" customFormat="1" ht="25.9" customHeight="1">
      <c r="A26" s="35"/>
      <c r="B26" s="36"/>
      <c r="C26" s="37"/>
      <c r="D26" s="38" t="s">
        <v>37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324">
        <f>ROUND(AG94,2)</f>
        <v>0</v>
      </c>
      <c r="AL26" s="325"/>
      <c r="AM26" s="325"/>
      <c r="AN26" s="325"/>
      <c r="AO26" s="325"/>
      <c r="AP26" s="37"/>
      <c r="AQ26" s="37"/>
      <c r="AR26" s="40"/>
      <c r="BE26" s="316"/>
    </row>
    <row r="27" spans="1:71" s="2" customFormat="1" ht="6.95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0"/>
      <c r="BE27" s="316"/>
    </row>
    <row r="28" spans="1:71" s="2" customFormat="1" ht="12.75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326" t="s">
        <v>38</v>
      </c>
      <c r="M28" s="326"/>
      <c r="N28" s="326"/>
      <c r="O28" s="326"/>
      <c r="P28" s="326"/>
      <c r="Q28" s="37"/>
      <c r="R28" s="37"/>
      <c r="S28" s="37"/>
      <c r="T28" s="37"/>
      <c r="U28" s="37"/>
      <c r="V28" s="37"/>
      <c r="W28" s="326" t="s">
        <v>39</v>
      </c>
      <c r="X28" s="326"/>
      <c r="Y28" s="326"/>
      <c r="Z28" s="326"/>
      <c r="AA28" s="326"/>
      <c r="AB28" s="326"/>
      <c r="AC28" s="326"/>
      <c r="AD28" s="326"/>
      <c r="AE28" s="326"/>
      <c r="AF28" s="37"/>
      <c r="AG28" s="37"/>
      <c r="AH28" s="37"/>
      <c r="AI28" s="37"/>
      <c r="AJ28" s="37"/>
      <c r="AK28" s="326" t="s">
        <v>40</v>
      </c>
      <c r="AL28" s="326"/>
      <c r="AM28" s="326"/>
      <c r="AN28" s="326"/>
      <c r="AO28" s="326"/>
      <c r="AP28" s="37"/>
      <c r="AQ28" s="37"/>
      <c r="AR28" s="40"/>
      <c r="BE28" s="316"/>
    </row>
    <row r="29" spans="1:71" s="3" customFormat="1" ht="14.45" customHeight="1">
      <c r="B29" s="41"/>
      <c r="C29" s="42"/>
      <c r="D29" s="30" t="s">
        <v>41</v>
      </c>
      <c r="E29" s="42"/>
      <c r="F29" s="43" t="s">
        <v>42</v>
      </c>
      <c r="G29" s="42"/>
      <c r="H29" s="42"/>
      <c r="I29" s="42"/>
      <c r="J29" s="42"/>
      <c r="K29" s="42"/>
      <c r="L29" s="329">
        <v>0.2</v>
      </c>
      <c r="M29" s="328"/>
      <c r="N29" s="328"/>
      <c r="O29" s="328"/>
      <c r="P29" s="328"/>
      <c r="Q29" s="44"/>
      <c r="R29" s="44"/>
      <c r="S29" s="44"/>
      <c r="T29" s="44"/>
      <c r="U29" s="44"/>
      <c r="V29" s="44"/>
      <c r="W29" s="327">
        <f>ROUND(AZ94, 2)</f>
        <v>0</v>
      </c>
      <c r="X29" s="328"/>
      <c r="Y29" s="328"/>
      <c r="Z29" s="328"/>
      <c r="AA29" s="328"/>
      <c r="AB29" s="328"/>
      <c r="AC29" s="328"/>
      <c r="AD29" s="328"/>
      <c r="AE29" s="328"/>
      <c r="AF29" s="44"/>
      <c r="AG29" s="44"/>
      <c r="AH29" s="44"/>
      <c r="AI29" s="44"/>
      <c r="AJ29" s="44"/>
      <c r="AK29" s="327">
        <f>ROUND(AV94, 2)</f>
        <v>0</v>
      </c>
      <c r="AL29" s="328"/>
      <c r="AM29" s="328"/>
      <c r="AN29" s="328"/>
      <c r="AO29" s="328"/>
      <c r="AP29" s="44"/>
      <c r="AQ29" s="44"/>
      <c r="AR29" s="45"/>
      <c r="AS29" s="46"/>
      <c r="AT29" s="46"/>
      <c r="AU29" s="46"/>
      <c r="AV29" s="46"/>
      <c r="AW29" s="46"/>
      <c r="AX29" s="46"/>
      <c r="AY29" s="46"/>
      <c r="AZ29" s="46"/>
      <c r="BE29" s="317"/>
    </row>
    <row r="30" spans="1:71" s="3" customFormat="1" ht="14.45" customHeight="1">
      <c r="B30" s="41"/>
      <c r="C30" s="42"/>
      <c r="D30" s="42"/>
      <c r="E30" s="42"/>
      <c r="F30" s="43" t="s">
        <v>43</v>
      </c>
      <c r="G30" s="42"/>
      <c r="H30" s="42"/>
      <c r="I30" s="42"/>
      <c r="J30" s="42"/>
      <c r="K30" s="42"/>
      <c r="L30" s="329">
        <v>0.2</v>
      </c>
      <c r="M30" s="328"/>
      <c r="N30" s="328"/>
      <c r="O30" s="328"/>
      <c r="P30" s="328"/>
      <c r="Q30" s="44"/>
      <c r="R30" s="44"/>
      <c r="S30" s="44"/>
      <c r="T30" s="44"/>
      <c r="U30" s="44"/>
      <c r="V30" s="44"/>
      <c r="W30" s="327">
        <f>ROUND(BA94, 2)</f>
        <v>0</v>
      </c>
      <c r="X30" s="328"/>
      <c r="Y30" s="328"/>
      <c r="Z30" s="328"/>
      <c r="AA30" s="328"/>
      <c r="AB30" s="328"/>
      <c r="AC30" s="328"/>
      <c r="AD30" s="328"/>
      <c r="AE30" s="328"/>
      <c r="AF30" s="44"/>
      <c r="AG30" s="44"/>
      <c r="AH30" s="44"/>
      <c r="AI30" s="44"/>
      <c r="AJ30" s="44"/>
      <c r="AK30" s="327">
        <f>ROUND(AW94, 2)</f>
        <v>0</v>
      </c>
      <c r="AL30" s="328"/>
      <c r="AM30" s="328"/>
      <c r="AN30" s="328"/>
      <c r="AO30" s="328"/>
      <c r="AP30" s="44"/>
      <c r="AQ30" s="44"/>
      <c r="AR30" s="45"/>
      <c r="AS30" s="46"/>
      <c r="AT30" s="46"/>
      <c r="AU30" s="46"/>
      <c r="AV30" s="46"/>
      <c r="AW30" s="46"/>
      <c r="AX30" s="46"/>
      <c r="AY30" s="46"/>
      <c r="AZ30" s="46"/>
      <c r="BE30" s="317"/>
    </row>
    <row r="31" spans="1:71" s="3" customFormat="1" ht="14.45" hidden="1" customHeight="1">
      <c r="B31" s="41"/>
      <c r="C31" s="42"/>
      <c r="D31" s="42"/>
      <c r="E31" s="42"/>
      <c r="F31" s="30" t="s">
        <v>44</v>
      </c>
      <c r="G31" s="42"/>
      <c r="H31" s="42"/>
      <c r="I31" s="42"/>
      <c r="J31" s="42"/>
      <c r="K31" s="42"/>
      <c r="L31" s="332">
        <v>0.2</v>
      </c>
      <c r="M31" s="331"/>
      <c r="N31" s="331"/>
      <c r="O31" s="331"/>
      <c r="P31" s="331"/>
      <c r="Q31" s="42"/>
      <c r="R31" s="42"/>
      <c r="S31" s="42"/>
      <c r="T31" s="42"/>
      <c r="U31" s="42"/>
      <c r="V31" s="42"/>
      <c r="W31" s="330">
        <f>ROUND(BB94, 2)</f>
        <v>0</v>
      </c>
      <c r="X31" s="331"/>
      <c r="Y31" s="331"/>
      <c r="Z31" s="331"/>
      <c r="AA31" s="331"/>
      <c r="AB31" s="331"/>
      <c r="AC31" s="331"/>
      <c r="AD31" s="331"/>
      <c r="AE31" s="331"/>
      <c r="AF31" s="42"/>
      <c r="AG31" s="42"/>
      <c r="AH31" s="42"/>
      <c r="AI31" s="42"/>
      <c r="AJ31" s="42"/>
      <c r="AK31" s="330">
        <v>0</v>
      </c>
      <c r="AL31" s="331"/>
      <c r="AM31" s="331"/>
      <c r="AN31" s="331"/>
      <c r="AO31" s="331"/>
      <c r="AP31" s="42"/>
      <c r="AQ31" s="42"/>
      <c r="AR31" s="47"/>
      <c r="BE31" s="317"/>
    </row>
    <row r="32" spans="1:71" s="3" customFormat="1" ht="14.45" hidden="1" customHeight="1">
      <c r="B32" s="41"/>
      <c r="C32" s="42"/>
      <c r="D32" s="42"/>
      <c r="E32" s="42"/>
      <c r="F32" s="30" t="s">
        <v>45</v>
      </c>
      <c r="G32" s="42"/>
      <c r="H32" s="42"/>
      <c r="I32" s="42"/>
      <c r="J32" s="42"/>
      <c r="K32" s="42"/>
      <c r="L32" s="332">
        <v>0.2</v>
      </c>
      <c r="M32" s="331"/>
      <c r="N32" s="331"/>
      <c r="O32" s="331"/>
      <c r="P32" s="331"/>
      <c r="Q32" s="42"/>
      <c r="R32" s="42"/>
      <c r="S32" s="42"/>
      <c r="T32" s="42"/>
      <c r="U32" s="42"/>
      <c r="V32" s="42"/>
      <c r="W32" s="330">
        <f>ROUND(BC94, 2)</f>
        <v>0</v>
      </c>
      <c r="X32" s="331"/>
      <c r="Y32" s="331"/>
      <c r="Z32" s="331"/>
      <c r="AA32" s="331"/>
      <c r="AB32" s="331"/>
      <c r="AC32" s="331"/>
      <c r="AD32" s="331"/>
      <c r="AE32" s="331"/>
      <c r="AF32" s="42"/>
      <c r="AG32" s="42"/>
      <c r="AH32" s="42"/>
      <c r="AI32" s="42"/>
      <c r="AJ32" s="42"/>
      <c r="AK32" s="330">
        <v>0</v>
      </c>
      <c r="AL32" s="331"/>
      <c r="AM32" s="331"/>
      <c r="AN32" s="331"/>
      <c r="AO32" s="331"/>
      <c r="AP32" s="42"/>
      <c r="AQ32" s="42"/>
      <c r="AR32" s="47"/>
      <c r="BE32" s="317"/>
    </row>
    <row r="33" spans="1:57" s="3" customFormat="1" ht="14.45" hidden="1" customHeight="1">
      <c r="B33" s="41"/>
      <c r="C33" s="42"/>
      <c r="D33" s="42"/>
      <c r="E33" s="42"/>
      <c r="F33" s="43" t="s">
        <v>46</v>
      </c>
      <c r="G33" s="42"/>
      <c r="H33" s="42"/>
      <c r="I33" s="42"/>
      <c r="J33" s="42"/>
      <c r="K33" s="42"/>
      <c r="L33" s="329">
        <v>0</v>
      </c>
      <c r="M33" s="328"/>
      <c r="N33" s="328"/>
      <c r="O33" s="328"/>
      <c r="P33" s="328"/>
      <c r="Q33" s="44"/>
      <c r="R33" s="44"/>
      <c r="S33" s="44"/>
      <c r="T33" s="44"/>
      <c r="U33" s="44"/>
      <c r="V33" s="44"/>
      <c r="W33" s="327">
        <f>ROUND(BD94, 2)</f>
        <v>0</v>
      </c>
      <c r="X33" s="328"/>
      <c r="Y33" s="328"/>
      <c r="Z33" s="328"/>
      <c r="AA33" s="328"/>
      <c r="AB33" s="328"/>
      <c r="AC33" s="328"/>
      <c r="AD33" s="328"/>
      <c r="AE33" s="328"/>
      <c r="AF33" s="44"/>
      <c r="AG33" s="44"/>
      <c r="AH33" s="44"/>
      <c r="AI33" s="44"/>
      <c r="AJ33" s="44"/>
      <c r="AK33" s="327">
        <v>0</v>
      </c>
      <c r="AL33" s="328"/>
      <c r="AM33" s="328"/>
      <c r="AN33" s="328"/>
      <c r="AO33" s="328"/>
      <c r="AP33" s="44"/>
      <c r="AQ33" s="44"/>
      <c r="AR33" s="45"/>
      <c r="AS33" s="46"/>
      <c r="AT33" s="46"/>
      <c r="AU33" s="46"/>
      <c r="AV33" s="46"/>
      <c r="AW33" s="46"/>
      <c r="AX33" s="46"/>
      <c r="AY33" s="46"/>
      <c r="AZ33" s="46"/>
      <c r="BE33" s="317"/>
    </row>
    <row r="34" spans="1:57" s="2" customFormat="1" ht="6.95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0"/>
      <c r="BE34" s="316"/>
    </row>
    <row r="35" spans="1:57" s="2" customFormat="1" ht="25.9" customHeight="1">
      <c r="A35" s="35"/>
      <c r="B35" s="36"/>
      <c r="C35" s="48"/>
      <c r="D35" s="49" t="s">
        <v>47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1" t="s">
        <v>48</v>
      </c>
      <c r="U35" s="50"/>
      <c r="V35" s="50"/>
      <c r="W35" s="50"/>
      <c r="X35" s="313" t="s">
        <v>49</v>
      </c>
      <c r="Y35" s="311"/>
      <c r="Z35" s="311"/>
      <c r="AA35" s="311"/>
      <c r="AB35" s="311"/>
      <c r="AC35" s="50"/>
      <c r="AD35" s="50"/>
      <c r="AE35" s="50"/>
      <c r="AF35" s="50"/>
      <c r="AG35" s="50"/>
      <c r="AH35" s="50"/>
      <c r="AI35" s="50"/>
      <c r="AJ35" s="50"/>
      <c r="AK35" s="310">
        <f>SUM(AK26:AK33)</f>
        <v>0</v>
      </c>
      <c r="AL35" s="311"/>
      <c r="AM35" s="311"/>
      <c r="AN35" s="311"/>
      <c r="AO35" s="312"/>
      <c r="AP35" s="48"/>
      <c r="AQ35" s="48"/>
      <c r="AR35" s="40"/>
      <c r="BE35" s="35"/>
    </row>
    <row r="36" spans="1:57" s="2" customFormat="1" ht="6.95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0"/>
      <c r="BE36" s="35"/>
    </row>
    <row r="37" spans="1:57" s="2" customFormat="1" ht="14.45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0"/>
      <c r="BE37" s="35"/>
    </row>
    <row r="38" spans="1:57" s="1" customFormat="1" ht="14.45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pans="1:57" s="1" customFormat="1" ht="14.45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pans="1:57" s="1" customFormat="1" ht="14.45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pans="1:57" s="1" customFormat="1" ht="14.45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pans="1:57" s="1" customFormat="1" ht="14.45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pans="1:57" s="1" customFormat="1" ht="14.45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pans="1:57" s="1" customFormat="1" ht="14.45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pans="1:57" s="1" customFormat="1" ht="14.45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pans="1:57" s="1" customFormat="1" ht="14.45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pans="1:57" s="1" customFormat="1" ht="14.45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pans="1:57" s="1" customFormat="1" ht="14.45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pans="1:57" s="2" customFormat="1" ht="14.45" customHeight="1">
      <c r="B49" s="52"/>
      <c r="C49" s="53"/>
      <c r="D49" s="54" t="s">
        <v>50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4" t="s">
        <v>51</v>
      </c>
      <c r="AI49" s="55"/>
      <c r="AJ49" s="55"/>
      <c r="AK49" s="55"/>
      <c r="AL49" s="55"/>
      <c r="AM49" s="55"/>
      <c r="AN49" s="55"/>
      <c r="AO49" s="55"/>
      <c r="AP49" s="53"/>
      <c r="AQ49" s="53"/>
      <c r="AR49" s="56"/>
    </row>
    <row r="50" spans="1:57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 spans="1:57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 spans="1:57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 spans="1:57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 spans="1:57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 spans="1:57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 spans="1:57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 spans="1: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 spans="1:57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 spans="1:57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pans="1:57" s="2" customFormat="1" ht="12.75">
      <c r="A60" s="35"/>
      <c r="B60" s="36"/>
      <c r="C60" s="37"/>
      <c r="D60" s="57" t="s">
        <v>52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57" t="s">
        <v>53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57" t="s">
        <v>52</v>
      </c>
      <c r="AI60" s="39"/>
      <c r="AJ60" s="39"/>
      <c r="AK60" s="39"/>
      <c r="AL60" s="39"/>
      <c r="AM60" s="57" t="s">
        <v>53</v>
      </c>
      <c r="AN60" s="39"/>
      <c r="AO60" s="39"/>
      <c r="AP60" s="37"/>
      <c r="AQ60" s="37"/>
      <c r="AR60" s="40"/>
      <c r="BE60" s="35"/>
    </row>
    <row r="61" spans="1:57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 spans="1:57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 spans="1:57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pans="1:57" s="2" customFormat="1" ht="12.75">
      <c r="A64" s="35"/>
      <c r="B64" s="36"/>
      <c r="C64" s="37"/>
      <c r="D64" s="54" t="s">
        <v>54</v>
      </c>
      <c r="E64" s="58"/>
      <c r="F64" s="58"/>
      <c r="G64" s="58"/>
      <c r="H64" s="58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  <c r="V64" s="58"/>
      <c r="W64" s="58"/>
      <c r="X64" s="58"/>
      <c r="Y64" s="58"/>
      <c r="Z64" s="58"/>
      <c r="AA64" s="58"/>
      <c r="AB64" s="58"/>
      <c r="AC64" s="58"/>
      <c r="AD64" s="58"/>
      <c r="AE64" s="58"/>
      <c r="AF64" s="58"/>
      <c r="AG64" s="58"/>
      <c r="AH64" s="54" t="s">
        <v>55</v>
      </c>
      <c r="AI64" s="58"/>
      <c r="AJ64" s="58"/>
      <c r="AK64" s="58"/>
      <c r="AL64" s="58"/>
      <c r="AM64" s="58"/>
      <c r="AN64" s="58"/>
      <c r="AO64" s="58"/>
      <c r="AP64" s="37"/>
      <c r="AQ64" s="37"/>
      <c r="AR64" s="40"/>
      <c r="BE64" s="35"/>
    </row>
    <row r="65" spans="1:57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 spans="1:57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 spans="1:5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 spans="1:57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 spans="1:57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 spans="1:57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 spans="1:57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 spans="1:57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 spans="1:57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 spans="1:57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pans="1:57" s="2" customFormat="1" ht="12.75">
      <c r="A75" s="35"/>
      <c r="B75" s="36"/>
      <c r="C75" s="37"/>
      <c r="D75" s="57" t="s">
        <v>52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57" t="s">
        <v>53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57" t="s">
        <v>52</v>
      </c>
      <c r="AI75" s="39"/>
      <c r="AJ75" s="39"/>
      <c r="AK75" s="39"/>
      <c r="AL75" s="39"/>
      <c r="AM75" s="57" t="s">
        <v>53</v>
      </c>
      <c r="AN75" s="39"/>
      <c r="AO75" s="39"/>
      <c r="AP75" s="37"/>
      <c r="AQ75" s="37"/>
      <c r="AR75" s="40"/>
      <c r="BE75" s="35"/>
    </row>
    <row r="76" spans="1:57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0"/>
      <c r="BE76" s="35"/>
    </row>
    <row r="77" spans="1:57" s="2" customFormat="1" ht="6.95" customHeight="1">
      <c r="A77" s="35"/>
      <c r="B77" s="59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40"/>
      <c r="BE77" s="35"/>
    </row>
    <row r="81" spans="1:91" s="2" customFormat="1" ht="6.95" customHeight="1">
      <c r="A81" s="35"/>
      <c r="B81" s="61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62"/>
      <c r="AO81" s="62"/>
      <c r="AP81" s="62"/>
      <c r="AQ81" s="62"/>
      <c r="AR81" s="40"/>
      <c r="BE81" s="35"/>
    </row>
    <row r="82" spans="1:91" s="2" customFormat="1" ht="24.95" customHeight="1">
      <c r="A82" s="35"/>
      <c r="B82" s="36"/>
      <c r="C82" s="24" t="s">
        <v>56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0"/>
      <c r="BE82" s="35"/>
    </row>
    <row r="83" spans="1:9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0"/>
      <c r="BE83" s="35"/>
    </row>
    <row r="84" spans="1:91" s="4" customFormat="1" ht="12" customHeight="1">
      <c r="B84" s="63"/>
      <c r="C84" s="30" t="s">
        <v>12</v>
      </c>
      <c r="D84" s="64"/>
      <c r="E84" s="64"/>
      <c r="F84" s="64"/>
      <c r="G84" s="64"/>
      <c r="H84" s="64"/>
      <c r="I84" s="64"/>
      <c r="J84" s="64"/>
      <c r="K84" s="64"/>
      <c r="L84" s="64" t="str">
        <f>K5</f>
        <v>11363</v>
      </c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64"/>
      <c r="X84" s="64"/>
      <c r="Y84" s="64"/>
      <c r="Z84" s="64"/>
      <c r="AA84" s="64"/>
      <c r="AB84" s="64"/>
      <c r="AC84" s="64"/>
      <c r="AD84" s="64"/>
      <c r="AE84" s="64"/>
      <c r="AF84" s="64"/>
      <c r="AG84" s="64"/>
      <c r="AH84" s="64"/>
      <c r="AI84" s="64"/>
      <c r="AJ84" s="64"/>
      <c r="AK84" s="64"/>
      <c r="AL84" s="64"/>
      <c r="AM84" s="64"/>
      <c r="AN84" s="64"/>
      <c r="AO84" s="64"/>
      <c r="AP84" s="64"/>
      <c r="AQ84" s="64"/>
      <c r="AR84" s="65"/>
    </row>
    <row r="85" spans="1:91" s="5" customFormat="1" ht="36.950000000000003" customHeight="1">
      <c r="B85" s="66"/>
      <c r="C85" s="67" t="s">
        <v>15</v>
      </c>
      <c r="D85" s="68"/>
      <c r="E85" s="68"/>
      <c r="F85" s="68"/>
      <c r="G85" s="68"/>
      <c r="H85" s="68"/>
      <c r="I85" s="68"/>
      <c r="J85" s="68"/>
      <c r="K85" s="68"/>
      <c r="L85" s="307" t="str">
        <f>K6</f>
        <v>Cyklotrasa Rimavská Sobota - Poltár</v>
      </c>
      <c r="M85" s="308"/>
      <c r="N85" s="308"/>
      <c r="O85" s="308"/>
      <c r="P85" s="308"/>
      <c r="Q85" s="308"/>
      <c r="R85" s="308"/>
      <c r="S85" s="308"/>
      <c r="T85" s="308"/>
      <c r="U85" s="308"/>
      <c r="V85" s="308"/>
      <c r="W85" s="308"/>
      <c r="X85" s="308"/>
      <c r="Y85" s="308"/>
      <c r="Z85" s="308"/>
      <c r="AA85" s="308"/>
      <c r="AB85" s="308"/>
      <c r="AC85" s="308"/>
      <c r="AD85" s="308"/>
      <c r="AE85" s="308"/>
      <c r="AF85" s="308"/>
      <c r="AG85" s="308"/>
      <c r="AH85" s="308"/>
      <c r="AI85" s="308"/>
      <c r="AJ85" s="308"/>
      <c r="AK85" s="308"/>
      <c r="AL85" s="308"/>
      <c r="AM85" s="308"/>
      <c r="AN85" s="308"/>
      <c r="AO85" s="308"/>
      <c r="AP85" s="68"/>
      <c r="AQ85" s="68"/>
      <c r="AR85" s="69"/>
    </row>
    <row r="86" spans="1:91" s="2" customFormat="1" ht="6.95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0"/>
      <c r="BE86" s="35"/>
    </row>
    <row r="87" spans="1:91" s="2" customFormat="1" ht="12" customHeight="1">
      <c r="A87" s="35"/>
      <c r="B87" s="36"/>
      <c r="C87" s="30" t="s">
        <v>19</v>
      </c>
      <c r="D87" s="37"/>
      <c r="E87" s="37"/>
      <c r="F87" s="37"/>
      <c r="G87" s="37"/>
      <c r="H87" s="37"/>
      <c r="I87" s="37"/>
      <c r="J87" s="37"/>
      <c r="K87" s="37"/>
      <c r="L87" s="70" t="str">
        <f>IF(K8="","",K8)</f>
        <v>Rimavská Sobota, Poltár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0" t="s">
        <v>21</v>
      </c>
      <c r="AJ87" s="37"/>
      <c r="AK87" s="37"/>
      <c r="AL87" s="37"/>
      <c r="AM87" s="286" t="str">
        <f>IF(AN8= "","",AN8)</f>
        <v/>
      </c>
      <c r="AN87" s="286"/>
      <c r="AO87" s="37"/>
      <c r="AP87" s="37"/>
      <c r="AQ87" s="37"/>
      <c r="AR87" s="40"/>
      <c r="BE87" s="35"/>
    </row>
    <row r="88" spans="1:91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0"/>
      <c r="BE88" s="35"/>
    </row>
    <row r="89" spans="1:91" s="2" customFormat="1" ht="26.45" customHeight="1">
      <c r="A89" s="35"/>
      <c r="B89" s="36"/>
      <c r="C89" s="30" t="s">
        <v>22</v>
      </c>
      <c r="D89" s="37"/>
      <c r="E89" s="37"/>
      <c r="F89" s="37"/>
      <c r="G89" s="37"/>
      <c r="H89" s="37"/>
      <c r="I89" s="37"/>
      <c r="J89" s="37"/>
      <c r="K89" s="37"/>
      <c r="L89" s="64" t="str">
        <f>IF(E11= "","",E11)</f>
        <v>Banskobystrický samosprávny kraj, B. Bystrica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0" t="s">
        <v>29</v>
      </c>
      <c r="AJ89" s="37"/>
      <c r="AK89" s="37"/>
      <c r="AL89" s="37"/>
      <c r="AM89" s="287" t="str">
        <f>IF(E17="","",E17)</f>
        <v>Cykloprojekt s.r.o., Bratislava, Laurinská 18</v>
      </c>
      <c r="AN89" s="288"/>
      <c r="AO89" s="288"/>
      <c r="AP89" s="288"/>
      <c r="AQ89" s="37"/>
      <c r="AR89" s="40"/>
      <c r="AS89" s="289" t="s">
        <v>57</v>
      </c>
      <c r="AT89" s="290"/>
      <c r="AU89" s="72"/>
      <c r="AV89" s="72"/>
      <c r="AW89" s="72"/>
      <c r="AX89" s="72"/>
      <c r="AY89" s="72"/>
      <c r="AZ89" s="72"/>
      <c r="BA89" s="72"/>
      <c r="BB89" s="72"/>
      <c r="BC89" s="72"/>
      <c r="BD89" s="73"/>
      <c r="BE89" s="35"/>
    </row>
    <row r="90" spans="1:91" s="2" customFormat="1" ht="15.6" customHeight="1">
      <c r="A90" s="35"/>
      <c r="B90" s="36"/>
      <c r="C90" s="30" t="s">
        <v>27</v>
      </c>
      <c r="D90" s="37"/>
      <c r="E90" s="37"/>
      <c r="F90" s="37"/>
      <c r="G90" s="37"/>
      <c r="H90" s="37"/>
      <c r="I90" s="37"/>
      <c r="J90" s="37"/>
      <c r="K90" s="37"/>
      <c r="L90" s="6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0" t="s">
        <v>34</v>
      </c>
      <c r="AJ90" s="37"/>
      <c r="AK90" s="37"/>
      <c r="AL90" s="37"/>
      <c r="AM90" s="287" t="str">
        <f>IF(E20="","",E20)</f>
        <v xml:space="preserve"> </v>
      </c>
      <c r="AN90" s="288"/>
      <c r="AO90" s="288"/>
      <c r="AP90" s="288"/>
      <c r="AQ90" s="37"/>
      <c r="AR90" s="40"/>
      <c r="AS90" s="291"/>
      <c r="AT90" s="292"/>
      <c r="AU90" s="74"/>
      <c r="AV90" s="74"/>
      <c r="AW90" s="74"/>
      <c r="AX90" s="74"/>
      <c r="AY90" s="74"/>
      <c r="AZ90" s="74"/>
      <c r="BA90" s="74"/>
      <c r="BB90" s="74"/>
      <c r="BC90" s="74"/>
      <c r="BD90" s="75"/>
      <c r="BE90" s="35"/>
    </row>
    <row r="91" spans="1:91" s="2" customFormat="1" ht="10.9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0"/>
      <c r="AS91" s="293"/>
      <c r="AT91" s="294"/>
      <c r="AU91" s="76"/>
      <c r="AV91" s="76"/>
      <c r="AW91" s="76"/>
      <c r="AX91" s="76"/>
      <c r="AY91" s="76"/>
      <c r="AZ91" s="76"/>
      <c r="BA91" s="76"/>
      <c r="BB91" s="76"/>
      <c r="BC91" s="76"/>
      <c r="BD91" s="77"/>
      <c r="BE91" s="35"/>
    </row>
    <row r="92" spans="1:91" s="2" customFormat="1" ht="29.25" customHeight="1">
      <c r="A92" s="35"/>
      <c r="B92" s="36"/>
      <c r="C92" s="309" t="s">
        <v>58</v>
      </c>
      <c r="D92" s="296"/>
      <c r="E92" s="296"/>
      <c r="F92" s="296"/>
      <c r="G92" s="296"/>
      <c r="H92" s="78"/>
      <c r="I92" s="297" t="s">
        <v>59</v>
      </c>
      <c r="J92" s="296"/>
      <c r="K92" s="296"/>
      <c r="L92" s="296"/>
      <c r="M92" s="296"/>
      <c r="N92" s="296"/>
      <c r="O92" s="296"/>
      <c r="P92" s="296"/>
      <c r="Q92" s="296"/>
      <c r="R92" s="296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5" t="s">
        <v>60</v>
      </c>
      <c r="AH92" s="296"/>
      <c r="AI92" s="296"/>
      <c r="AJ92" s="296"/>
      <c r="AK92" s="296"/>
      <c r="AL92" s="296"/>
      <c r="AM92" s="296"/>
      <c r="AN92" s="297" t="s">
        <v>61</v>
      </c>
      <c r="AO92" s="296"/>
      <c r="AP92" s="298"/>
      <c r="AQ92" s="79" t="s">
        <v>62</v>
      </c>
      <c r="AR92" s="40"/>
      <c r="AS92" s="80" t="s">
        <v>63</v>
      </c>
      <c r="AT92" s="81" t="s">
        <v>64</v>
      </c>
      <c r="AU92" s="81" t="s">
        <v>65</v>
      </c>
      <c r="AV92" s="81" t="s">
        <v>66</v>
      </c>
      <c r="AW92" s="81" t="s">
        <v>67</v>
      </c>
      <c r="AX92" s="81" t="s">
        <v>68</v>
      </c>
      <c r="AY92" s="81" t="s">
        <v>69</v>
      </c>
      <c r="AZ92" s="81" t="s">
        <v>70</v>
      </c>
      <c r="BA92" s="81" t="s">
        <v>71</v>
      </c>
      <c r="BB92" s="81" t="s">
        <v>72</v>
      </c>
      <c r="BC92" s="81" t="s">
        <v>73</v>
      </c>
      <c r="BD92" s="82" t="s">
        <v>74</v>
      </c>
      <c r="BE92" s="35"/>
    </row>
    <row r="93" spans="1:91" s="2" customFormat="1" ht="10.9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0"/>
      <c r="AS93" s="83"/>
      <c r="AT93" s="84"/>
      <c r="AU93" s="84"/>
      <c r="AV93" s="84"/>
      <c r="AW93" s="84"/>
      <c r="AX93" s="84"/>
      <c r="AY93" s="84"/>
      <c r="AZ93" s="84"/>
      <c r="BA93" s="84"/>
      <c r="BB93" s="84"/>
      <c r="BC93" s="84"/>
      <c r="BD93" s="85"/>
      <c r="BE93" s="35"/>
    </row>
    <row r="94" spans="1:91" s="6" customFormat="1" ht="32.450000000000003" customHeight="1">
      <c r="B94" s="86"/>
      <c r="C94" s="87" t="s">
        <v>75</v>
      </c>
      <c r="D94" s="88"/>
      <c r="E94" s="88"/>
      <c r="F94" s="88"/>
      <c r="G94" s="88"/>
      <c r="H94" s="88"/>
      <c r="I94" s="88"/>
      <c r="J94" s="88"/>
      <c r="K94" s="88"/>
      <c r="L94" s="88"/>
      <c r="M94" s="88"/>
      <c r="N94" s="88"/>
      <c r="O94" s="88"/>
      <c r="P94" s="88"/>
      <c r="Q94" s="88"/>
      <c r="R94" s="88"/>
      <c r="S94" s="88"/>
      <c r="T94" s="88"/>
      <c r="U94" s="88"/>
      <c r="V94" s="88"/>
      <c r="W94" s="88"/>
      <c r="X94" s="88"/>
      <c r="Y94" s="88"/>
      <c r="Z94" s="88"/>
      <c r="AA94" s="88"/>
      <c r="AB94" s="88"/>
      <c r="AC94" s="88"/>
      <c r="AD94" s="88"/>
      <c r="AE94" s="88"/>
      <c r="AF94" s="88"/>
      <c r="AG94" s="305">
        <f>ROUND(AG95+AG101+AG123+AG126+AG131+AG136,2)</f>
        <v>0</v>
      </c>
      <c r="AH94" s="305"/>
      <c r="AI94" s="305"/>
      <c r="AJ94" s="305"/>
      <c r="AK94" s="305"/>
      <c r="AL94" s="305"/>
      <c r="AM94" s="305"/>
      <c r="AN94" s="306">
        <f t="shared" ref="AN94:AN136" si="0">SUM(AG94,AT94)</f>
        <v>0</v>
      </c>
      <c r="AO94" s="306"/>
      <c r="AP94" s="306"/>
      <c r="AQ94" s="90" t="s">
        <v>1</v>
      </c>
      <c r="AR94" s="91"/>
      <c r="AS94" s="92">
        <f>ROUND(AS95+AS101+AS123+AS126+AS131+AS136,2)</f>
        <v>0</v>
      </c>
      <c r="AT94" s="93">
        <f t="shared" ref="AT94:AT136" si="1">ROUND(SUM(AV94:AW94),2)</f>
        <v>0</v>
      </c>
      <c r="AU94" s="94">
        <f>ROUND(AU95+AU101+AU123+AU126+AU131+AU136,5)</f>
        <v>0</v>
      </c>
      <c r="AV94" s="93">
        <f>ROUND(AZ94*L29,2)</f>
        <v>0</v>
      </c>
      <c r="AW94" s="93">
        <f>ROUND(BA94*L30,2)</f>
        <v>0</v>
      </c>
      <c r="AX94" s="93">
        <f>ROUND(BB94*L29,2)</f>
        <v>0</v>
      </c>
      <c r="AY94" s="93">
        <f>ROUND(BC94*L30,2)</f>
        <v>0</v>
      </c>
      <c r="AZ94" s="93">
        <f>ROUND(AZ95+AZ101+AZ123+AZ126+AZ131+AZ136,2)</f>
        <v>0</v>
      </c>
      <c r="BA94" s="93">
        <f>ROUND(BA95+BA101+BA123+BA126+BA131+BA136,2)</f>
        <v>0</v>
      </c>
      <c r="BB94" s="93">
        <f>ROUND(BB95+BB101+BB123+BB126+BB131+BB136,2)</f>
        <v>0</v>
      </c>
      <c r="BC94" s="93">
        <f>ROUND(BC95+BC101+BC123+BC126+BC131+BC136,2)</f>
        <v>0</v>
      </c>
      <c r="BD94" s="95">
        <f>ROUND(BD95+BD101+BD123+BD126+BD131+BD136,2)</f>
        <v>0</v>
      </c>
      <c r="BS94" s="96" t="s">
        <v>76</v>
      </c>
      <c r="BT94" s="96" t="s">
        <v>77</v>
      </c>
      <c r="BU94" s="97" t="s">
        <v>78</v>
      </c>
      <c r="BV94" s="96" t="s">
        <v>79</v>
      </c>
      <c r="BW94" s="96" t="s">
        <v>5</v>
      </c>
      <c r="BX94" s="96" t="s">
        <v>80</v>
      </c>
      <c r="CL94" s="96" t="s">
        <v>1</v>
      </c>
    </row>
    <row r="95" spans="1:91" s="7" customFormat="1" ht="14.45" customHeight="1">
      <c r="B95" s="98"/>
      <c r="C95" s="99"/>
      <c r="D95" s="285" t="s">
        <v>81</v>
      </c>
      <c r="E95" s="285"/>
      <c r="F95" s="285"/>
      <c r="G95" s="285"/>
      <c r="H95" s="285"/>
      <c r="I95" s="100"/>
      <c r="J95" s="285" t="s">
        <v>82</v>
      </c>
      <c r="K95" s="285"/>
      <c r="L95" s="285"/>
      <c r="M95" s="285"/>
      <c r="N95" s="285"/>
      <c r="O95" s="285"/>
      <c r="P95" s="285"/>
      <c r="Q95" s="285"/>
      <c r="R95" s="285"/>
      <c r="S95" s="285"/>
      <c r="T95" s="285"/>
      <c r="U95" s="285"/>
      <c r="V95" s="285"/>
      <c r="W95" s="285"/>
      <c r="X95" s="285"/>
      <c r="Y95" s="285"/>
      <c r="Z95" s="285"/>
      <c r="AA95" s="285"/>
      <c r="AB95" s="285"/>
      <c r="AC95" s="285"/>
      <c r="AD95" s="285"/>
      <c r="AE95" s="285"/>
      <c r="AF95" s="285"/>
      <c r="AG95" s="301">
        <f>ROUND(AG96+AG97+AG98,2)</f>
        <v>0</v>
      </c>
      <c r="AH95" s="300"/>
      <c r="AI95" s="300"/>
      <c r="AJ95" s="300"/>
      <c r="AK95" s="300"/>
      <c r="AL95" s="300"/>
      <c r="AM95" s="300"/>
      <c r="AN95" s="299">
        <f t="shared" si="0"/>
        <v>0</v>
      </c>
      <c r="AO95" s="300"/>
      <c r="AP95" s="300"/>
      <c r="AQ95" s="101" t="s">
        <v>83</v>
      </c>
      <c r="AR95" s="102"/>
      <c r="AS95" s="103">
        <f>ROUND(AS96+AS97+AS98,2)</f>
        <v>0</v>
      </c>
      <c r="AT95" s="104">
        <f t="shared" si="1"/>
        <v>0</v>
      </c>
      <c r="AU95" s="105">
        <f>ROUND(AU96+AU97+AU98,5)</f>
        <v>0</v>
      </c>
      <c r="AV95" s="104">
        <f>ROUND(AZ95*L29,2)</f>
        <v>0</v>
      </c>
      <c r="AW95" s="104">
        <f>ROUND(BA95*L30,2)</f>
        <v>0</v>
      </c>
      <c r="AX95" s="104">
        <f>ROUND(BB95*L29,2)</f>
        <v>0</v>
      </c>
      <c r="AY95" s="104">
        <f>ROUND(BC95*L30,2)</f>
        <v>0</v>
      </c>
      <c r="AZ95" s="104">
        <f>ROUND(AZ96+AZ97+AZ98,2)</f>
        <v>0</v>
      </c>
      <c r="BA95" s="104">
        <f>ROUND(BA96+BA97+BA98,2)</f>
        <v>0</v>
      </c>
      <c r="BB95" s="104">
        <f>ROUND(BB96+BB97+BB98,2)</f>
        <v>0</v>
      </c>
      <c r="BC95" s="104">
        <f>ROUND(BC96+BC97+BC98,2)</f>
        <v>0</v>
      </c>
      <c r="BD95" s="106">
        <f>ROUND(BD96+BD97+BD98,2)</f>
        <v>0</v>
      </c>
      <c r="BS95" s="107" t="s">
        <v>76</v>
      </c>
      <c r="BT95" s="107" t="s">
        <v>84</v>
      </c>
      <c r="BU95" s="107" t="s">
        <v>78</v>
      </c>
      <c r="BV95" s="107" t="s">
        <v>79</v>
      </c>
      <c r="BW95" s="107" t="s">
        <v>85</v>
      </c>
      <c r="BX95" s="107" t="s">
        <v>5</v>
      </c>
      <c r="CL95" s="107" t="s">
        <v>1</v>
      </c>
      <c r="CM95" s="107" t="s">
        <v>77</v>
      </c>
    </row>
    <row r="96" spans="1:91" s="4" customFormat="1" ht="24" customHeight="1">
      <c r="A96" s="108" t="s">
        <v>86</v>
      </c>
      <c r="B96" s="63"/>
      <c r="C96" s="109"/>
      <c r="D96" s="109"/>
      <c r="E96" s="284" t="s">
        <v>87</v>
      </c>
      <c r="F96" s="284"/>
      <c r="G96" s="284"/>
      <c r="H96" s="284"/>
      <c r="I96" s="284"/>
      <c r="J96" s="109"/>
      <c r="K96" s="284" t="s">
        <v>88</v>
      </c>
      <c r="L96" s="284"/>
      <c r="M96" s="284"/>
      <c r="N96" s="284"/>
      <c r="O96" s="284"/>
      <c r="P96" s="284"/>
      <c r="Q96" s="284"/>
      <c r="R96" s="284"/>
      <c r="S96" s="284"/>
      <c r="T96" s="284"/>
      <c r="U96" s="284"/>
      <c r="V96" s="284"/>
      <c r="W96" s="284"/>
      <c r="X96" s="284"/>
      <c r="Y96" s="284"/>
      <c r="Z96" s="284"/>
      <c r="AA96" s="284"/>
      <c r="AB96" s="284"/>
      <c r="AC96" s="284"/>
      <c r="AD96" s="284"/>
      <c r="AE96" s="284"/>
      <c r="AF96" s="284"/>
      <c r="AG96" s="302">
        <f>'1136-1-1 - SO 01.1 - Cykl...'!J32</f>
        <v>0</v>
      </c>
      <c r="AH96" s="303"/>
      <c r="AI96" s="303"/>
      <c r="AJ96" s="303"/>
      <c r="AK96" s="303"/>
      <c r="AL96" s="303"/>
      <c r="AM96" s="303"/>
      <c r="AN96" s="302">
        <f t="shared" si="0"/>
        <v>0</v>
      </c>
      <c r="AO96" s="303"/>
      <c r="AP96" s="303"/>
      <c r="AQ96" s="110" t="s">
        <v>89</v>
      </c>
      <c r="AR96" s="65"/>
      <c r="AS96" s="111">
        <v>0</v>
      </c>
      <c r="AT96" s="112">
        <f t="shared" si="1"/>
        <v>0</v>
      </c>
      <c r="AU96" s="113">
        <f>'1136-1-1 - SO 01.1 - Cykl...'!P125</f>
        <v>0</v>
      </c>
      <c r="AV96" s="112">
        <f>'1136-1-1 - SO 01.1 - Cykl...'!J35</f>
        <v>0</v>
      </c>
      <c r="AW96" s="112">
        <f>'1136-1-1 - SO 01.1 - Cykl...'!J36</f>
        <v>0</v>
      </c>
      <c r="AX96" s="112">
        <f>'1136-1-1 - SO 01.1 - Cykl...'!J37</f>
        <v>0</v>
      </c>
      <c r="AY96" s="112">
        <f>'1136-1-1 - SO 01.1 - Cykl...'!J38</f>
        <v>0</v>
      </c>
      <c r="AZ96" s="112">
        <f>'1136-1-1 - SO 01.1 - Cykl...'!F35</f>
        <v>0</v>
      </c>
      <c r="BA96" s="112">
        <f>'1136-1-1 - SO 01.1 - Cykl...'!F36</f>
        <v>0</v>
      </c>
      <c r="BB96" s="112">
        <f>'1136-1-1 - SO 01.1 - Cykl...'!F37</f>
        <v>0</v>
      </c>
      <c r="BC96" s="112">
        <f>'1136-1-1 - SO 01.1 - Cykl...'!F38</f>
        <v>0</v>
      </c>
      <c r="BD96" s="114">
        <f>'1136-1-1 - SO 01.1 - Cykl...'!F39</f>
        <v>0</v>
      </c>
      <c r="BT96" s="115" t="s">
        <v>90</v>
      </c>
      <c r="BV96" s="115" t="s">
        <v>79</v>
      </c>
      <c r="BW96" s="115" t="s">
        <v>91</v>
      </c>
      <c r="BX96" s="115" t="s">
        <v>85</v>
      </c>
      <c r="CL96" s="115" t="s">
        <v>1</v>
      </c>
    </row>
    <row r="97" spans="1:91" s="4" customFormat="1" ht="14.45" customHeight="1">
      <c r="A97" s="108" t="s">
        <v>86</v>
      </c>
      <c r="B97" s="63"/>
      <c r="C97" s="109"/>
      <c r="D97" s="109"/>
      <c r="E97" s="284" t="s">
        <v>92</v>
      </c>
      <c r="F97" s="284"/>
      <c r="G97" s="284"/>
      <c r="H97" s="284"/>
      <c r="I97" s="284"/>
      <c r="J97" s="109"/>
      <c r="K97" s="284" t="s">
        <v>93</v>
      </c>
      <c r="L97" s="284"/>
      <c r="M97" s="284"/>
      <c r="N97" s="284"/>
      <c r="O97" s="284"/>
      <c r="P97" s="284"/>
      <c r="Q97" s="284"/>
      <c r="R97" s="284"/>
      <c r="S97" s="284"/>
      <c r="T97" s="284"/>
      <c r="U97" s="284"/>
      <c r="V97" s="284"/>
      <c r="W97" s="284"/>
      <c r="X97" s="284"/>
      <c r="Y97" s="284"/>
      <c r="Z97" s="284"/>
      <c r="AA97" s="284"/>
      <c r="AB97" s="284"/>
      <c r="AC97" s="284"/>
      <c r="AD97" s="284"/>
      <c r="AE97" s="284"/>
      <c r="AF97" s="284"/>
      <c r="AG97" s="302">
        <f>'1136-1-2 - SO 01.2 - Cykl...'!J32</f>
        <v>0</v>
      </c>
      <c r="AH97" s="303"/>
      <c r="AI97" s="303"/>
      <c r="AJ97" s="303"/>
      <c r="AK97" s="303"/>
      <c r="AL97" s="303"/>
      <c r="AM97" s="303"/>
      <c r="AN97" s="302">
        <f t="shared" si="0"/>
        <v>0</v>
      </c>
      <c r="AO97" s="303"/>
      <c r="AP97" s="303"/>
      <c r="AQ97" s="110" t="s">
        <v>89</v>
      </c>
      <c r="AR97" s="65"/>
      <c r="AS97" s="111">
        <v>0</v>
      </c>
      <c r="AT97" s="112">
        <f t="shared" si="1"/>
        <v>0</v>
      </c>
      <c r="AU97" s="113">
        <f>'1136-1-2 - SO 01.2 - Cykl...'!P129</f>
        <v>0</v>
      </c>
      <c r="AV97" s="112">
        <f>'1136-1-2 - SO 01.2 - Cykl...'!J35</f>
        <v>0</v>
      </c>
      <c r="AW97" s="112">
        <f>'1136-1-2 - SO 01.2 - Cykl...'!J36</f>
        <v>0</v>
      </c>
      <c r="AX97" s="112">
        <f>'1136-1-2 - SO 01.2 - Cykl...'!J37</f>
        <v>0</v>
      </c>
      <c r="AY97" s="112">
        <f>'1136-1-2 - SO 01.2 - Cykl...'!J38</f>
        <v>0</v>
      </c>
      <c r="AZ97" s="112">
        <f>'1136-1-2 - SO 01.2 - Cykl...'!F35</f>
        <v>0</v>
      </c>
      <c r="BA97" s="112">
        <f>'1136-1-2 - SO 01.2 - Cykl...'!F36</f>
        <v>0</v>
      </c>
      <c r="BB97" s="112">
        <f>'1136-1-2 - SO 01.2 - Cykl...'!F37</f>
        <v>0</v>
      </c>
      <c r="BC97" s="112">
        <f>'1136-1-2 - SO 01.2 - Cykl...'!F38</f>
        <v>0</v>
      </c>
      <c r="BD97" s="114">
        <f>'1136-1-2 - SO 01.2 - Cykl...'!F39</f>
        <v>0</v>
      </c>
      <c r="BT97" s="115" t="s">
        <v>90</v>
      </c>
      <c r="BV97" s="115" t="s">
        <v>79</v>
      </c>
      <c r="BW97" s="115" t="s">
        <v>94</v>
      </c>
      <c r="BX97" s="115" t="s">
        <v>85</v>
      </c>
      <c r="CL97" s="115" t="s">
        <v>1</v>
      </c>
    </row>
    <row r="98" spans="1:91" s="4" customFormat="1" ht="24" customHeight="1">
      <c r="B98" s="63"/>
      <c r="C98" s="109"/>
      <c r="D98" s="109"/>
      <c r="E98" s="284" t="s">
        <v>95</v>
      </c>
      <c r="F98" s="284"/>
      <c r="G98" s="284"/>
      <c r="H98" s="284"/>
      <c r="I98" s="284"/>
      <c r="J98" s="109"/>
      <c r="K98" s="284" t="s">
        <v>96</v>
      </c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4"/>
      <c r="W98" s="284"/>
      <c r="X98" s="284"/>
      <c r="Y98" s="284"/>
      <c r="Z98" s="284"/>
      <c r="AA98" s="284"/>
      <c r="AB98" s="284"/>
      <c r="AC98" s="284"/>
      <c r="AD98" s="284"/>
      <c r="AE98" s="284"/>
      <c r="AF98" s="284"/>
      <c r="AG98" s="304">
        <f>ROUND(SUM(AG99:AG100),2)</f>
        <v>0</v>
      </c>
      <c r="AH98" s="303"/>
      <c r="AI98" s="303"/>
      <c r="AJ98" s="303"/>
      <c r="AK98" s="303"/>
      <c r="AL98" s="303"/>
      <c r="AM98" s="303"/>
      <c r="AN98" s="302">
        <f t="shared" si="0"/>
        <v>0</v>
      </c>
      <c r="AO98" s="303"/>
      <c r="AP98" s="303"/>
      <c r="AQ98" s="110" t="s">
        <v>89</v>
      </c>
      <c r="AR98" s="65"/>
      <c r="AS98" s="111">
        <f>ROUND(SUM(AS99:AS100),2)</f>
        <v>0</v>
      </c>
      <c r="AT98" s="112">
        <f t="shared" si="1"/>
        <v>0</v>
      </c>
      <c r="AU98" s="113">
        <f>ROUND(SUM(AU99:AU100),5)</f>
        <v>0</v>
      </c>
      <c r="AV98" s="112">
        <f>ROUND(AZ98*L29,2)</f>
        <v>0</v>
      </c>
      <c r="AW98" s="112">
        <f>ROUND(BA98*L30,2)</f>
        <v>0</v>
      </c>
      <c r="AX98" s="112">
        <f>ROUND(BB98*L29,2)</f>
        <v>0</v>
      </c>
      <c r="AY98" s="112">
        <f>ROUND(BC98*L30,2)</f>
        <v>0</v>
      </c>
      <c r="AZ98" s="112">
        <f>ROUND(SUM(AZ99:AZ100),2)</f>
        <v>0</v>
      </c>
      <c r="BA98" s="112">
        <f>ROUND(SUM(BA99:BA100),2)</f>
        <v>0</v>
      </c>
      <c r="BB98" s="112">
        <f>ROUND(SUM(BB99:BB100),2)</f>
        <v>0</v>
      </c>
      <c r="BC98" s="112">
        <f>ROUND(SUM(BC99:BC100),2)</f>
        <v>0</v>
      </c>
      <c r="BD98" s="114">
        <f>ROUND(SUM(BD99:BD100),2)</f>
        <v>0</v>
      </c>
      <c r="BS98" s="115" t="s">
        <v>76</v>
      </c>
      <c r="BT98" s="115" t="s">
        <v>90</v>
      </c>
      <c r="BU98" s="115" t="s">
        <v>78</v>
      </c>
      <c r="BV98" s="115" t="s">
        <v>79</v>
      </c>
      <c r="BW98" s="115" t="s">
        <v>97</v>
      </c>
      <c r="BX98" s="115" t="s">
        <v>85</v>
      </c>
      <c r="CL98" s="115" t="s">
        <v>1</v>
      </c>
    </row>
    <row r="99" spans="1:91" s="4" customFormat="1" ht="24" customHeight="1">
      <c r="A99" s="108" t="s">
        <v>86</v>
      </c>
      <c r="B99" s="63"/>
      <c r="C99" s="109"/>
      <c r="D99" s="109"/>
      <c r="E99" s="109"/>
      <c r="F99" s="284" t="s">
        <v>98</v>
      </c>
      <c r="G99" s="284"/>
      <c r="H99" s="284"/>
      <c r="I99" s="284"/>
      <c r="J99" s="284"/>
      <c r="K99" s="109"/>
      <c r="L99" s="284" t="s">
        <v>99</v>
      </c>
      <c r="M99" s="284"/>
      <c r="N99" s="284"/>
      <c r="O99" s="284"/>
      <c r="P99" s="284"/>
      <c r="Q99" s="284"/>
      <c r="R99" s="284"/>
      <c r="S99" s="284"/>
      <c r="T99" s="284"/>
      <c r="U99" s="284"/>
      <c r="V99" s="284"/>
      <c r="W99" s="284"/>
      <c r="X99" s="284"/>
      <c r="Y99" s="284"/>
      <c r="Z99" s="284"/>
      <c r="AA99" s="284"/>
      <c r="AB99" s="284"/>
      <c r="AC99" s="284"/>
      <c r="AD99" s="284"/>
      <c r="AE99" s="284"/>
      <c r="AF99" s="284"/>
      <c r="AG99" s="302">
        <f>'1136-1-3-1 - SO 01.3 - Cy...'!J34</f>
        <v>0</v>
      </c>
      <c r="AH99" s="303"/>
      <c r="AI99" s="303"/>
      <c r="AJ99" s="303"/>
      <c r="AK99" s="303"/>
      <c r="AL99" s="303"/>
      <c r="AM99" s="303"/>
      <c r="AN99" s="302">
        <f t="shared" si="0"/>
        <v>0</v>
      </c>
      <c r="AO99" s="303"/>
      <c r="AP99" s="303"/>
      <c r="AQ99" s="110" t="s">
        <v>89</v>
      </c>
      <c r="AR99" s="65"/>
      <c r="AS99" s="111">
        <v>0</v>
      </c>
      <c r="AT99" s="112">
        <f t="shared" si="1"/>
        <v>0</v>
      </c>
      <c r="AU99" s="113">
        <f>'1136-1-3-1 - SO 01.3 - Cy...'!P133</f>
        <v>0</v>
      </c>
      <c r="AV99" s="112">
        <f>'1136-1-3-1 - SO 01.3 - Cy...'!J37</f>
        <v>0</v>
      </c>
      <c r="AW99" s="112">
        <f>'1136-1-3-1 - SO 01.3 - Cy...'!J38</f>
        <v>0</v>
      </c>
      <c r="AX99" s="112">
        <f>'1136-1-3-1 - SO 01.3 - Cy...'!J39</f>
        <v>0</v>
      </c>
      <c r="AY99" s="112">
        <f>'1136-1-3-1 - SO 01.3 - Cy...'!J40</f>
        <v>0</v>
      </c>
      <c r="AZ99" s="112">
        <f>'1136-1-3-1 - SO 01.3 - Cy...'!F37</f>
        <v>0</v>
      </c>
      <c r="BA99" s="112">
        <f>'1136-1-3-1 - SO 01.3 - Cy...'!F38</f>
        <v>0</v>
      </c>
      <c r="BB99" s="112">
        <f>'1136-1-3-1 - SO 01.3 - Cy...'!F39</f>
        <v>0</v>
      </c>
      <c r="BC99" s="112">
        <f>'1136-1-3-1 - SO 01.3 - Cy...'!F40</f>
        <v>0</v>
      </c>
      <c r="BD99" s="114">
        <f>'1136-1-3-1 - SO 01.3 - Cy...'!F41</f>
        <v>0</v>
      </c>
      <c r="BT99" s="115" t="s">
        <v>100</v>
      </c>
      <c r="BV99" s="115" t="s">
        <v>79</v>
      </c>
      <c r="BW99" s="115" t="s">
        <v>101</v>
      </c>
      <c r="BX99" s="115" t="s">
        <v>97</v>
      </c>
      <c r="CL99" s="115" t="s">
        <v>1</v>
      </c>
    </row>
    <row r="100" spans="1:91" s="4" customFormat="1" ht="24" customHeight="1">
      <c r="A100" s="108" t="s">
        <v>86</v>
      </c>
      <c r="B100" s="63"/>
      <c r="C100" s="109"/>
      <c r="D100" s="109"/>
      <c r="E100" s="109"/>
      <c r="F100" s="284" t="s">
        <v>102</v>
      </c>
      <c r="G100" s="284"/>
      <c r="H100" s="284"/>
      <c r="I100" s="284"/>
      <c r="J100" s="284"/>
      <c r="K100" s="109"/>
      <c r="L100" s="284" t="s">
        <v>103</v>
      </c>
      <c r="M100" s="284"/>
      <c r="N100" s="284"/>
      <c r="O100" s="284"/>
      <c r="P100" s="284"/>
      <c r="Q100" s="284"/>
      <c r="R100" s="284"/>
      <c r="S100" s="284"/>
      <c r="T100" s="284"/>
      <c r="U100" s="284"/>
      <c r="V100" s="284"/>
      <c r="W100" s="284"/>
      <c r="X100" s="284"/>
      <c r="Y100" s="284"/>
      <c r="Z100" s="284"/>
      <c r="AA100" s="284"/>
      <c r="AB100" s="284"/>
      <c r="AC100" s="284"/>
      <c r="AD100" s="284"/>
      <c r="AE100" s="284"/>
      <c r="AF100" s="284"/>
      <c r="AG100" s="302">
        <f>'1136-1-3-2 - SO 01.3.1 - ...'!J34</f>
        <v>0</v>
      </c>
      <c r="AH100" s="303"/>
      <c r="AI100" s="303"/>
      <c r="AJ100" s="303"/>
      <c r="AK100" s="303"/>
      <c r="AL100" s="303"/>
      <c r="AM100" s="303"/>
      <c r="AN100" s="302">
        <f t="shared" si="0"/>
        <v>0</v>
      </c>
      <c r="AO100" s="303"/>
      <c r="AP100" s="303"/>
      <c r="AQ100" s="110" t="s">
        <v>89</v>
      </c>
      <c r="AR100" s="65"/>
      <c r="AS100" s="111">
        <v>0</v>
      </c>
      <c r="AT100" s="112">
        <f t="shared" si="1"/>
        <v>0</v>
      </c>
      <c r="AU100" s="113">
        <f>'1136-1-3-2 - SO 01.3.1 - ...'!P133</f>
        <v>0</v>
      </c>
      <c r="AV100" s="112">
        <f>'1136-1-3-2 - SO 01.3.1 - ...'!J37</f>
        <v>0</v>
      </c>
      <c r="AW100" s="112">
        <f>'1136-1-3-2 - SO 01.3.1 - ...'!J38</f>
        <v>0</v>
      </c>
      <c r="AX100" s="112">
        <f>'1136-1-3-2 - SO 01.3.1 - ...'!J39</f>
        <v>0</v>
      </c>
      <c r="AY100" s="112">
        <f>'1136-1-3-2 - SO 01.3.1 - ...'!J40</f>
        <v>0</v>
      </c>
      <c r="AZ100" s="112">
        <f>'1136-1-3-2 - SO 01.3.1 - ...'!F37</f>
        <v>0</v>
      </c>
      <c r="BA100" s="112">
        <f>'1136-1-3-2 - SO 01.3.1 - ...'!F38</f>
        <v>0</v>
      </c>
      <c r="BB100" s="112">
        <f>'1136-1-3-2 - SO 01.3.1 - ...'!F39</f>
        <v>0</v>
      </c>
      <c r="BC100" s="112">
        <f>'1136-1-3-2 - SO 01.3.1 - ...'!F40</f>
        <v>0</v>
      </c>
      <c r="BD100" s="114">
        <f>'1136-1-3-2 - SO 01.3.1 - ...'!F41</f>
        <v>0</v>
      </c>
      <c r="BT100" s="115" t="s">
        <v>100</v>
      </c>
      <c r="BV100" s="115" t="s">
        <v>79</v>
      </c>
      <c r="BW100" s="115" t="s">
        <v>104</v>
      </c>
      <c r="BX100" s="115" t="s">
        <v>97</v>
      </c>
      <c r="CL100" s="115" t="s">
        <v>1</v>
      </c>
    </row>
    <row r="101" spans="1:91" s="7" customFormat="1" ht="14.45" customHeight="1">
      <c r="B101" s="98"/>
      <c r="C101" s="99"/>
      <c r="D101" s="285" t="s">
        <v>105</v>
      </c>
      <c r="E101" s="285"/>
      <c r="F101" s="285"/>
      <c r="G101" s="285"/>
      <c r="H101" s="285"/>
      <c r="I101" s="100"/>
      <c r="J101" s="285" t="s">
        <v>106</v>
      </c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301">
        <f>ROUND(AG102+SUM(AG103:AG108)+SUM(AG111:AG122),2)</f>
        <v>0</v>
      </c>
      <c r="AH101" s="300"/>
      <c r="AI101" s="300"/>
      <c r="AJ101" s="300"/>
      <c r="AK101" s="300"/>
      <c r="AL101" s="300"/>
      <c r="AM101" s="300"/>
      <c r="AN101" s="299">
        <f t="shared" si="0"/>
        <v>0</v>
      </c>
      <c r="AO101" s="300"/>
      <c r="AP101" s="300"/>
      <c r="AQ101" s="101" t="s">
        <v>83</v>
      </c>
      <c r="AR101" s="102"/>
      <c r="AS101" s="103">
        <f>ROUND(AS102+SUM(AS103:AS108)+SUM(AS111:AS122),2)</f>
        <v>0</v>
      </c>
      <c r="AT101" s="104">
        <f t="shared" si="1"/>
        <v>0</v>
      </c>
      <c r="AU101" s="105">
        <f>ROUND(AU102+SUM(AU103:AU108)+SUM(AU111:AU122),5)</f>
        <v>0</v>
      </c>
      <c r="AV101" s="104">
        <f>ROUND(AZ101*L29,2)</f>
        <v>0</v>
      </c>
      <c r="AW101" s="104">
        <f>ROUND(BA101*L30,2)</f>
        <v>0</v>
      </c>
      <c r="AX101" s="104">
        <f>ROUND(BB101*L29,2)</f>
        <v>0</v>
      </c>
      <c r="AY101" s="104">
        <f>ROUND(BC101*L30,2)</f>
        <v>0</v>
      </c>
      <c r="AZ101" s="104">
        <f>ROUND(AZ102+SUM(AZ103:AZ108)+SUM(AZ111:AZ122),2)</f>
        <v>0</v>
      </c>
      <c r="BA101" s="104">
        <f>ROUND(BA102+SUM(BA103:BA108)+SUM(BA111:BA122),2)</f>
        <v>0</v>
      </c>
      <c r="BB101" s="104">
        <f>ROUND(BB102+SUM(BB103:BB108)+SUM(BB111:BB122),2)</f>
        <v>0</v>
      </c>
      <c r="BC101" s="104">
        <f>ROUND(BC102+SUM(BC103:BC108)+SUM(BC111:BC122),2)</f>
        <v>0</v>
      </c>
      <c r="BD101" s="106">
        <f>ROUND(BD102+SUM(BD103:BD108)+SUM(BD111:BD122),2)</f>
        <v>0</v>
      </c>
      <c r="BS101" s="107" t="s">
        <v>76</v>
      </c>
      <c r="BT101" s="107" t="s">
        <v>84</v>
      </c>
      <c r="BU101" s="107" t="s">
        <v>78</v>
      </c>
      <c r="BV101" s="107" t="s">
        <v>79</v>
      </c>
      <c r="BW101" s="107" t="s">
        <v>107</v>
      </c>
      <c r="BX101" s="107" t="s">
        <v>5</v>
      </c>
      <c r="CL101" s="107" t="s">
        <v>1</v>
      </c>
      <c r="CM101" s="107" t="s">
        <v>77</v>
      </c>
    </row>
    <row r="102" spans="1:91" s="4" customFormat="1" ht="14.45" customHeight="1">
      <c r="A102" s="108" t="s">
        <v>86</v>
      </c>
      <c r="B102" s="63"/>
      <c r="C102" s="109"/>
      <c r="D102" s="109"/>
      <c r="E102" s="284" t="s">
        <v>108</v>
      </c>
      <c r="F102" s="284"/>
      <c r="G102" s="284"/>
      <c r="H102" s="284"/>
      <c r="I102" s="284"/>
      <c r="J102" s="109"/>
      <c r="K102" s="284" t="s">
        <v>109</v>
      </c>
      <c r="L102" s="284"/>
      <c r="M102" s="284"/>
      <c r="N102" s="284"/>
      <c r="O102" s="284"/>
      <c r="P102" s="284"/>
      <c r="Q102" s="284"/>
      <c r="R102" s="284"/>
      <c r="S102" s="284"/>
      <c r="T102" s="284"/>
      <c r="U102" s="284"/>
      <c r="V102" s="284"/>
      <c r="W102" s="284"/>
      <c r="X102" s="284"/>
      <c r="Y102" s="284"/>
      <c r="Z102" s="284"/>
      <c r="AA102" s="284"/>
      <c r="AB102" s="284"/>
      <c r="AC102" s="284"/>
      <c r="AD102" s="284"/>
      <c r="AE102" s="284"/>
      <c r="AF102" s="284"/>
      <c r="AG102" s="302">
        <f>'1136-2-1 - SO 02.1 - Most...'!J32</f>
        <v>0</v>
      </c>
      <c r="AH102" s="303"/>
      <c r="AI102" s="303"/>
      <c r="AJ102" s="303"/>
      <c r="AK102" s="303"/>
      <c r="AL102" s="303"/>
      <c r="AM102" s="303"/>
      <c r="AN102" s="302">
        <f t="shared" si="0"/>
        <v>0</v>
      </c>
      <c r="AO102" s="303"/>
      <c r="AP102" s="303"/>
      <c r="AQ102" s="110" t="s">
        <v>89</v>
      </c>
      <c r="AR102" s="65"/>
      <c r="AS102" s="111">
        <v>0</v>
      </c>
      <c r="AT102" s="112">
        <f t="shared" si="1"/>
        <v>0</v>
      </c>
      <c r="AU102" s="113">
        <f>'1136-2-1 - SO 02.1 - Most...'!P137</f>
        <v>0</v>
      </c>
      <c r="AV102" s="112">
        <f>'1136-2-1 - SO 02.1 - Most...'!J35</f>
        <v>0</v>
      </c>
      <c r="AW102" s="112">
        <f>'1136-2-1 - SO 02.1 - Most...'!J36</f>
        <v>0</v>
      </c>
      <c r="AX102" s="112">
        <f>'1136-2-1 - SO 02.1 - Most...'!J37</f>
        <v>0</v>
      </c>
      <c r="AY102" s="112">
        <f>'1136-2-1 - SO 02.1 - Most...'!J38</f>
        <v>0</v>
      </c>
      <c r="AZ102" s="112">
        <f>'1136-2-1 - SO 02.1 - Most...'!F35</f>
        <v>0</v>
      </c>
      <c r="BA102" s="112">
        <f>'1136-2-1 - SO 02.1 - Most...'!F36</f>
        <v>0</v>
      </c>
      <c r="BB102" s="112">
        <f>'1136-2-1 - SO 02.1 - Most...'!F37</f>
        <v>0</v>
      </c>
      <c r="BC102" s="112">
        <f>'1136-2-1 - SO 02.1 - Most...'!F38</f>
        <v>0</v>
      </c>
      <c r="BD102" s="114">
        <f>'1136-2-1 - SO 02.1 - Most...'!F39</f>
        <v>0</v>
      </c>
      <c r="BT102" s="115" t="s">
        <v>90</v>
      </c>
      <c r="BV102" s="115" t="s">
        <v>79</v>
      </c>
      <c r="BW102" s="115" t="s">
        <v>110</v>
      </c>
      <c r="BX102" s="115" t="s">
        <v>107</v>
      </c>
      <c r="CL102" s="115" t="s">
        <v>1</v>
      </c>
    </row>
    <row r="103" spans="1:91" s="4" customFormat="1" ht="14.45" customHeight="1">
      <c r="A103" s="108" t="s">
        <v>86</v>
      </c>
      <c r="B103" s="63"/>
      <c r="C103" s="109"/>
      <c r="D103" s="109"/>
      <c r="E103" s="284" t="s">
        <v>111</v>
      </c>
      <c r="F103" s="284"/>
      <c r="G103" s="284"/>
      <c r="H103" s="284"/>
      <c r="I103" s="284"/>
      <c r="J103" s="109"/>
      <c r="K103" s="284" t="s">
        <v>112</v>
      </c>
      <c r="L103" s="284"/>
      <c r="M103" s="284"/>
      <c r="N103" s="284"/>
      <c r="O103" s="284"/>
      <c r="P103" s="284"/>
      <c r="Q103" s="284"/>
      <c r="R103" s="284"/>
      <c r="S103" s="284"/>
      <c r="T103" s="284"/>
      <c r="U103" s="284"/>
      <c r="V103" s="284"/>
      <c r="W103" s="284"/>
      <c r="X103" s="284"/>
      <c r="Y103" s="284"/>
      <c r="Z103" s="284"/>
      <c r="AA103" s="284"/>
      <c r="AB103" s="284"/>
      <c r="AC103" s="284"/>
      <c r="AD103" s="284"/>
      <c r="AE103" s="284"/>
      <c r="AF103" s="284"/>
      <c r="AG103" s="302">
        <f>'1136-2-2 - SO 02.2 - Most '!J32</f>
        <v>0</v>
      </c>
      <c r="AH103" s="303"/>
      <c r="AI103" s="303"/>
      <c r="AJ103" s="303"/>
      <c r="AK103" s="303"/>
      <c r="AL103" s="303"/>
      <c r="AM103" s="303"/>
      <c r="AN103" s="302">
        <f t="shared" si="0"/>
        <v>0</v>
      </c>
      <c r="AO103" s="303"/>
      <c r="AP103" s="303"/>
      <c r="AQ103" s="110" t="s">
        <v>89</v>
      </c>
      <c r="AR103" s="65"/>
      <c r="AS103" s="111">
        <v>0</v>
      </c>
      <c r="AT103" s="112">
        <f t="shared" si="1"/>
        <v>0</v>
      </c>
      <c r="AU103" s="113">
        <f>'1136-2-2 - SO 02.2 - Most '!P135</f>
        <v>0</v>
      </c>
      <c r="AV103" s="112">
        <f>'1136-2-2 - SO 02.2 - Most '!J35</f>
        <v>0</v>
      </c>
      <c r="AW103" s="112">
        <f>'1136-2-2 - SO 02.2 - Most '!J36</f>
        <v>0</v>
      </c>
      <c r="AX103" s="112">
        <f>'1136-2-2 - SO 02.2 - Most '!J37</f>
        <v>0</v>
      </c>
      <c r="AY103" s="112">
        <f>'1136-2-2 - SO 02.2 - Most '!J38</f>
        <v>0</v>
      </c>
      <c r="AZ103" s="112">
        <f>'1136-2-2 - SO 02.2 - Most '!F35</f>
        <v>0</v>
      </c>
      <c r="BA103" s="112">
        <f>'1136-2-2 - SO 02.2 - Most '!F36</f>
        <v>0</v>
      </c>
      <c r="BB103" s="112">
        <f>'1136-2-2 - SO 02.2 - Most '!F37</f>
        <v>0</v>
      </c>
      <c r="BC103" s="112">
        <f>'1136-2-2 - SO 02.2 - Most '!F38</f>
        <v>0</v>
      </c>
      <c r="BD103" s="114">
        <f>'1136-2-2 - SO 02.2 - Most '!F39</f>
        <v>0</v>
      </c>
      <c r="BT103" s="115" t="s">
        <v>90</v>
      </c>
      <c r="BV103" s="115" t="s">
        <v>79</v>
      </c>
      <c r="BW103" s="115" t="s">
        <v>113</v>
      </c>
      <c r="BX103" s="115" t="s">
        <v>107</v>
      </c>
      <c r="CL103" s="115" t="s">
        <v>1</v>
      </c>
    </row>
    <row r="104" spans="1:91" s="4" customFormat="1" ht="14.45" customHeight="1">
      <c r="A104" s="108" t="s">
        <v>86</v>
      </c>
      <c r="B104" s="63"/>
      <c r="C104" s="109"/>
      <c r="D104" s="109"/>
      <c r="E104" s="284" t="s">
        <v>114</v>
      </c>
      <c r="F104" s="284"/>
      <c r="G104" s="284"/>
      <c r="H104" s="284"/>
      <c r="I104" s="284"/>
      <c r="J104" s="109"/>
      <c r="K104" s="284" t="s">
        <v>115</v>
      </c>
      <c r="L104" s="284"/>
      <c r="M104" s="284"/>
      <c r="N104" s="284"/>
      <c r="O104" s="284"/>
      <c r="P104" s="284"/>
      <c r="Q104" s="284"/>
      <c r="R104" s="284"/>
      <c r="S104" s="284"/>
      <c r="T104" s="284"/>
      <c r="U104" s="284"/>
      <c r="V104" s="284"/>
      <c r="W104" s="284"/>
      <c r="X104" s="284"/>
      <c r="Y104" s="284"/>
      <c r="Z104" s="284"/>
      <c r="AA104" s="284"/>
      <c r="AB104" s="284"/>
      <c r="AC104" s="284"/>
      <c r="AD104" s="284"/>
      <c r="AE104" s="284"/>
      <c r="AF104" s="284"/>
      <c r="AG104" s="302">
        <f>'1136-2-3 - SO 02.3 - Most '!J32</f>
        <v>0</v>
      </c>
      <c r="AH104" s="303"/>
      <c r="AI104" s="303"/>
      <c r="AJ104" s="303"/>
      <c r="AK104" s="303"/>
      <c r="AL104" s="303"/>
      <c r="AM104" s="303"/>
      <c r="AN104" s="302">
        <f t="shared" si="0"/>
        <v>0</v>
      </c>
      <c r="AO104" s="303"/>
      <c r="AP104" s="303"/>
      <c r="AQ104" s="110" t="s">
        <v>89</v>
      </c>
      <c r="AR104" s="65"/>
      <c r="AS104" s="111">
        <v>0</v>
      </c>
      <c r="AT104" s="112">
        <f t="shared" si="1"/>
        <v>0</v>
      </c>
      <c r="AU104" s="113">
        <f>'1136-2-3 - SO 02.3 - Most '!P136</f>
        <v>0</v>
      </c>
      <c r="AV104" s="112">
        <f>'1136-2-3 - SO 02.3 - Most '!J35</f>
        <v>0</v>
      </c>
      <c r="AW104" s="112">
        <f>'1136-2-3 - SO 02.3 - Most '!J36</f>
        <v>0</v>
      </c>
      <c r="AX104" s="112">
        <f>'1136-2-3 - SO 02.3 - Most '!J37</f>
        <v>0</v>
      </c>
      <c r="AY104" s="112">
        <f>'1136-2-3 - SO 02.3 - Most '!J38</f>
        <v>0</v>
      </c>
      <c r="AZ104" s="112">
        <f>'1136-2-3 - SO 02.3 - Most '!F35</f>
        <v>0</v>
      </c>
      <c r="BA104" s="112">
        <f>'1136-2-3 - SO 02.3 - Most '!F36</f>
        <v>0</v>
      </c>
      <c r="BB104" s="112">
        <f>'1136-2-3 - SO 02.3 - Most '!F37</f>
        <v>0</v>
      </c>
      <c r="BC104" s="112">
        <f>'1136-2-3 - SO 02.3 - Most '!F38</f>
        <v>0</v>
      </c>
      <c r="BD104" s="114">
        <f>'1136-2-3 - SO 02.3 - Most '!F39</f>
        <v>0</v>
      </c>
      <c r="BT104" s="115" t="s">
        <v>90</v>
      </c>
      <c r="BV104" s="115" t="s">
        <v>79</v>
      </c>
      <c r="BW104" s="115" t="s">
        <v>116</v>
      </c>
      <c r="BX104" s="115" t="s">
        <v>107</v>
      </c>
      <c r="CL104" s="115" t="s">
        <v>1</v>
      </c>
    </row>
    <row r="105" spans="1:91" s="4" customFormat="1" ht="14.45" customHeight="1">
      <c r="A105" s="108" t="s">
        <v>86</v>
      </c>
      <c r="B105" s="63"/>
      <c r="C105" s="109"/>
      <c r="D105" s="109"/>
      <c r="E105" s="284" t="s">
        <v>117</v>
      </c>
      <c r="F105" s="284"/>
      <c r="G105" s="284"/>
      <c r="H105" s="284"/>
      <c r="I105" s="284"/>
      <c r="J105" s="109"/>
      <c r="K105" s="284" t="s">
        <v>118</v>
      </c>
      <c r="L105" s="284"/>
      <c r="M105" s="284"/>
      <c r="N105" s="284"/>
      <c r="O105" s="284"/>
      <c r="P105" s="284"/>
      <c r="Q105" s="284"/>
      <c r="R105" s="284"/>
      <c r="S105" s="284"/>
      <c r="T105" s="284"/>
      <c r="U105" s="284"/>
      <c r="V105" s="284"/>
      <c r="W105" s="284"/>
      <c r="X105" s="284"/>
      <c r="Y105" s="284"/>
      <c r="Z105" s="284"/>
      <c r="AA105" s="284"/>
      <c r="AB105" s="284"/>
      <c r="AC105" s="284"/>
      <c r="AD105" s="284"/>
      <c r="AE105" s="284"/>
      <c r="AF105" s="284"/>
      <c r="AG105" s="302">
        <f>'1136-2-4 - SO 02.4 - Most...'!J32</f>
        <v>0</v>
      </c>
      <c r="AH105" s="303"/>
      <c r="AI105" s="303"/>
      <c r="AJ105" s="303"/>
      <c r="AK105" s="303"/>
      <c r="AL105" s="303"/>
      <c r="AM105" s="303"/>
      <c r="AN105" s="302">
        <f t="shared" si="0"/>
        <v>0</v>
      </c>
      <c r="AO105" s="303"/>
      <c r="AP105" s="303"/>
      <c r="AQ105" s="110" t="s">
        <v>89</v>
      </c>
      <c r="AR105" s="65"/>
      <c r="AS105" s="111">
        <v>0</v>
      </c>
      <c r="AT105" s="112">
        <f t="shared" si="1"/>
        <v>0</v>
      </c>
      <c r="AU105" s="113">
        <f>'1136-2-4 - SO 02.4 - Most...'!P133</f>
        <v>0</v>
      </c>
      <c r="AV105" s="112">
        <f>'1136-2-4 - SO 02.4 - Most...'!J35</f>
        <v>0</v>
      </c>
      <c r="AW105" s="112">
        <f>'1136-2-4 - SO 02.4 - Most...'!J36</f>
        <v>0</v>
      </c>
      <c r="AX105" s="112">
        <f>'1136-2-4 - SO 02.4 - Most...'!J37</f>
        <v>0</v>
      </c>
      <c r="AY105" s="112">
        <f>'1136-2-4 - SO 02.4 - Most...'!J38</f>
        <v>0</v>
      </c>
      <c r="AZ105" s="112">
        <f>'1136-2-4 - SO 02.4 - Most...'!F35</f>
        <v>0</v>
      </c>
      <c r="BA105" s="112">
        <f>'1136-2-4 - SO 02.4 - Most...'!F36</f>
        <v>0</v>
      </c>
      <c r="BB105" s="112">
        <f>'1136-2-4 - SO 02.4 - Most...'!F37</f>
        <v>0</v>
      </c>
      <c r="BC105" s="112">
        <f>'1136-2-4 - SO 02.4 - Most...'!F38</f>
        <v>0</v>
      </c>
      <c r="BD105" s="114">
        <f>'1136-2-4 - SO 02.4 - Most...'!F39</f>
        <v>0</v>
      </c>
      <c r="BT105" s="115" t="s">
        <v>90</v>
      </c>
      <c r="BV105" s="115" t="s">
        <v>79</v>
      </c>
      <c r="BW105" s="115" t="s">
        <v>119</v>
      </c>
      <c r="BX105" s="115" t="s">
        <v>107</v>
      </c>
      <c r="CL105" s="115" t="s">
        <v>1</v>
      </c>
    </row>
    <row r="106" spans="1:91" s="4" customFormat="1" ht="14.45" customHeight="1">
      <c r="A106" s="108" t="s">
        <v>86</v>
      </c>
      <c r="B106" s="63"/>
      <c r="C106" s="109"/>
      <c r="D106" s="109"/>
      <c r="E106" s="284" t="s">
        <v>120</v>
      </c>
      <c r="F106" s="284"/>
      <c r="G106" s="284"/>
      <c r="H106" s="284"/>
      <c r="I106" s="284"/>
      <c r="J106" s="109"/>
      <c r="K106" s="284" t="s">
        <v>121</v>
      </c>
      <c r="L106" s="284"/>
      <c r="M106" s="284"/>
      <c r="N106" s="284"/>
      <c r="O106" s="284"/>
      <c r="P106" s="284"/>
      <c r="Q106" s="284"/>
      <c r="R106" s="284"/>
      <c r="S106" s="284"/>
      <c r="T106" s="284"/>
      <c r="U106" s="284"/>
      <c r="V106" s="284"/>
      <c r="W106" s="284"/>
      <c r="X106" s="284"/>
      <c r="Y106" s="284"/>
      <c r="Z106" s="284"/>
      <c r="AA106" s="284"/>
      <c r="AB106" s="284"/>
      <c r="AC106" s="284"/>
      <c r="AD106" s="284"/>
      <c r="AE106" s="284"/>
      <c r="AF106" s="284"/>
      <c r="AG106" s="302">
        <f>'1136-2-5 - SO 02.5 - Most...'!J32</f>
        <v>0</v>
      </c>
      <c r="AH106" s="303"/>
      <c r="AI106" s="303"/>
      <c r="AJ106" s="303"/>
      <c r="AK106" s="303"/>
      <c r="AL106" s="303"/>
      <c r="AM106" s="303"/>
      <c r="AN106" s="302">
        <f t="shared" si="0"/>
        <v>0</v>
      </c>
      <c r="AO106" s="303"/>
      <c r="AP106" s="303"/>
      <c r="AQ106" s="110" t="s">
        <v>89</v>
      </c>
      <c r="AR106" s="65"/>
      <c r="AS106" s="111">
        <v>0</v>
      </c>
      <c r="AT106" s="112">
        <f t="shared" si="1"/>
        <v>0</v>
      </c>
      <c r="AU106" s="113">
        <f>'1136-2-5 - SO 02.5 - Most...'!P134</f>
        <v>0</v>
      </c>
      <c r="AV106" s="112">
        <f>'1136-2-5 - SO 02.5 - Most...'!J35</f>
        <v>0</v>
      </c>
      <c r="AW106" s="112">
        <f>'1136-2-5 - SO 02.5 - Most...'!J36</f>
        <v>0</v>
      </c>
      <c r="AX106" s="112">
        <f>'1136-2-5 - SO 02.5 - Most...'!J37</f>
        <v>0</v>
      </c>
      <c r="AY106" s="112">
        <f>'1136-2-5 - SO 02.5 - Most...'!J38</f>
        <v>0</v>
      </c>
      <c r="AZ106" s="112">
        <f>'1136-2-5 - SO 02.5 - Most...'!F35</f>
        <v>0</v>
      </c>
      <c r="BA106" s="112">
        <f>'1136-2-5 - SO 02.5 - Most...'!F36</f>
        <v>0</v>
      </c>
      <c r="BB106" s="112">
        <f>'1136-2-5 - SO 02.5 - Most...'!F37</f>
        <v>0</v>
      </c>
      <c r="BC106" s="112">
        <f>'1136-2-5 - SO 02.5 - Most...'!F38</f>
        <v>0</v>
      </c>
      <c r="BD106" s="114">
        <f>'1136-2-5 - SO 02.5 - Most...'!F39</f>
        <v>0</v>
      </c>
      <c r="BT106" s="115" t="s">
        <v>90</v>
      </c>
      <c r="BV106" s="115" t="s">
        <v>79</v>
      </c>
      <c r="BW106" s="115" t="s">
        <v>122</v>
      </c>
      <c r="BX106" s="115" t="s">
        <v>107</v>
      </c>
      <c r="CL106" s="115" t="s">
        <v>1</v>
      </c>
    </row>
    <row r="107" spans="1:91" s="4" customFormat="1" ht="14.45" customHeight="1">
      <c r="A107" s="108" t="s">
        <v>86</v>
      </c>
      <c r="B107" s="63"/>
      <c r="C107" s="109"/>
      <c r="D107" s="109"/>
      <c r="E107" s="284" t="s">
        <v>123</v>
      </c>
      <c r="F107" s="284"/>
      <c r="G107" s="284"/>
      <c r="H107" s="284"/>
      <c r="I107" s="284"/>
      <c r="J107" s="109"/>
      <c r="K107" s="284" t="s">
        <v>124</v>
      </c>
      <c r="L107" s="284"/>
      <c r="M107" s="284"/>
      <c r="N107" s="284"/>
      <c r="O107" s="284"/>
      <c r="P107" s="284"/>
      <c r="Q107" s="284"/>
      <c r="R107" s="284"/>
      <c r="S107" s="284"/>
      <c r="T107" s="284"/>
      <c r="U107" s="284"/>
      <c r="V107" s="284"/>
      <c r="W107" s="284"/>
      <c r="X107" s="284"/>
      <c r="Y107" s="284"/>
      <c r="Z107" s="284"/>
      <c r="AA107" s="284"/>
      <c r="AB107" s="284"/>
      <c r="AC107" s="284"/>
      <c r="AD107" s="284"/>
      <c r="AE107" s="284"/>
      <c r="AF107" s="284"/>
      <c r="AG107" s="302">
        <f>'1136-2-6 - SO 02.6 - Rúro...'!J32</f>
        <v>0</v>
      </c>
      <c r="AH107" s="303"/>
      <c r="AI107" s="303"/>
      <c r="AJ107" s="303"/>
      <c r="AK107" s="303"/>
      <c r="AL107" s="303"/>
      <c r="AM107" s="303"/>
      <c r="AN107" s="302">
        <f t="shared" si="0"/>
        <v>0</v>
      </c>
      <c r="AO107" s="303"/>
      <c r="AP107" s="303"/>
      <c r="AQ107" s="110" t="s">
        <v>89</v>
      </c>
      <c r="AR107" s="65"/>
      <c r="AS107" s="111">
        <v>0</v>
      </c>
      <c r="AT107" s="112">
        <f t="shared" si="1"/>
        <v>0</v>
      </c>
      <c r="AU107" s="113">
        <f>'1136-2-6 - SO 02.6 - Rúro...'!P129</f>
        <v>0</v>
      </c>
      <c r="AV107" s="112">
        <f>'1136-2-6 - SO 02.6 - Rúro...'!J35</f>
        <v>0</v>
      </c>
      <c r="AW107" s="112">
        <f>'1136-2-6 - SO 02.6 - Rúro...'!J36</f>
        <v>0</v>
      </c>
      <c r="AX107" s="112">
        <f>'1136-2-6 - SO 02.6 - Rúro...'!J37</f>
        <v>0</v>
      </c>
      <c r="AY107" s="112">
        <f>'1136-2-6 - SO 02.6 - Rúro...'!J38</f>
        <v>0</v>
      </c>
      <c r="AZ107" s="112">
        <f>'1136-2-6 - SO 02.6 - Rúro...'!F35</f>
        <v>0</v>
      </c>
      <c r="BA107" s="112">
        <f>'1136-2-6 - SO 02.6 - Rúro...'!F36</f>
        <v>0</v>
      </c>
      <c r="BB107" s="112">
        <f>'1136-2-6 - SO 02.6 - Rúro...'!F37</f>
        <v>0</v>
      </c>
      <c r="BC107" s="112">
        <f>'1136-2-6 - SO 02.6 - Rúro...'!F38</f>
        <v>0</v>
      </c>
      <c r="BD107" s="114">
        <f>'1136-2-6 - SO 02.6 - Rúro...'!F39</f>
        <v>0</v>
      </c>
      <c r="BT107" s="115" t="s">
        <v>90</v>
      </c>
      <c r="BV107" s="115" t="s">
        <v>79</v>
      </c>
      <c r="BW107" s="115" t="s">
        <v>125</v>
      </c>
      <c r="BX107" s="115" t="s">
        <v>107</v>
      </c>
      <c r="CL107" s="115" t="s">
        <v>1</v>
      </c>
    </row>
    <row r="108" spans="1:91" s="4" customFormat="1" ht="14.45" customHeight="1">
      <c r="B108" s="63"/>
      <c r="C108" s="109"/>
      <c r="D108" s="109"/>
      <c r="E108" s="284" t="s">
        <v>126</v>
      </c>
      <c r="F108" s="284"/>
      <c r="G108" s="284"/>
      <c r="H108" s="284"/>
      <c r="I108" s="284"/>
      <c r="J108" s="109"/>
      <c r="K108" s="284" t="s">
        <v>127</v>
      </c>
      <c r="L108" s="284"/>
      <c r="M108" s="284"/>
      <c r="N108" s="284"/>
      <c r="O108" s="284"/>
      <c r="P108" s="284"/>
      <c r="Q108" s="284"/>
      <c r="R108" s="284"/>
      <c r="S108" s="284"/>
      <c r="T108" s="284"/>
      <c r="U108" s="284"/>
      <c r="V108" s="284"/>
      <c r="W108" s="284"/>
      <c r="X108" s="284"/>
      <c r="Y108" s="284"/>
      <c r="Z108" s="284"/>
      <c r="AA108" s="284"/>
      <c r="AB108" s="284"/>
      <c r="AC108" s="284"/>
      <c r="AD108" s="284"/>
      <c r="AE108" s="284"/>
      <c r="AF108" s="284"/>
      <c r="AG108" s="304">
        <f>ROUND(SUM(AG109:AG110),2)</f>
        <v>0</v>
      </c>
      <c r="AH108" s="303"/>
      <c r="AI108" s="303"/>
      <c r="AJ108" s="303"/>
      <c r="AK108" s="303"/>
      <c r="AL108" s="303"/>
      <c r="AM108" s="303"/>
      <c r="AN108" s="302">
        <f t="shared" si="0"/>
        <v>0</v>
      </c>
      <c r="AO108" s="303"/>
      <c r="AP108" s="303"/>
      <c r="AQ108" s="110" t="s">
        <v>89</v>
      </c>
      <c r="AR108" s="65"/>
      <c r="AS108" s="111">
        <f>ROUND(SUM(AS109:AS110),2)</f>
        <v>0</v>
      </c>
      <c r="AT108" s="112">
        <f t="shared" si="1"/>
        <v>0</v>
      </c>
      <c r="AU108" s="113">
        <f>ROUND(SUM(AU109:AU110),5)</f>
        <v>0</v>
      </c>
      <c r="AV108" s="112">
        <f>ROUND(AZ108*L29,2)</f>
        <v>0</v>
      </c>
      <c r="AW108" s="112">
        <f>ROUND(BA108*L30,2)</f>
        <v>0</v>
      </c>
      <c r="AX108" s="112">
        <f>ROUND(BB108*L29,2)</f>
        <v>0</v>
      </c>
      <c r="AY108" s="112">
        <f>ROUND(BC108*L30,2)</f>
        <v>0</v>
      </c>
      <c r="AZ108" s="112">
        <f>ROUND(SUM(AZ109:AZ110),2)</f>
        <v>0</v>
      </c>
      <c r="BA108" s="112">
        <f>ROUND(SUM(BA109:BA110),2)</f>
        <v>0</v>
      </c>
      <c r="BB108" s="112">
        <f>ROUND(SUM(BB109:BB110),2)</f>
        <v>0</v>
      </c>
      <c r="BC108" s="112">
        <f>ROUND(SUM(BC109:BC110),2)</f>
        <v>0</v>
      </c>
      <c r="BD108" s="114">
        <f>ROUND(SUM(BD109:BD110),2)</f>
        <v>0</v>
      </c>
      <c r="BS108" s="115" t="s">
        <v>76</v>
      </c>
      <c r="BT108" s="115" t="s">
        <v>90</v>
      </c>
      <c r="BU108" s="115" t="s">
        <v>78</v>
      </c>
      <c r="BV108" s="115" t="s">
        <v>79</v>
      </c>
      <c r="BW108" s="115" t="s">
        <v>128</v>
      </c>
      <c r="BX108" s="115" t="s">
        <v>107</v>
      </c>
      <c r="CL108" s="115" t="s">
        <v>1</v>
      </c>
    </row>
    <row r="109" spans="1:91" s="4" customFormat="1" ht="24" customHeight="1">
      <c r="A109" s="108" t="s">
        <v>86</v>
      </c>
      <c r="B109" s="63"/>
      <c r="C109" s="109"/>
      <c r="D109" s="109"/>
      <c r="E109" s="109"/>
      <c r="F109" s="284" t="s">
        <v>129</v>
      </c>
      <c r="G109" s="284"/>
      <c r="H109" s="284"/>
      <c r="I109" s="284"/>
      <c r="J109" s="284"/>
      <c r="K109" s="109"/>
      <c r="L109" s="284" t="s">
        <v>130</v>
      </c>
      <c r="M109" s="284"/>
      <c r="N109" s="284"/>
      <c r="O109" s="284"/>
      <c r="P109" s="284"/>
      <c r="Q109" s="284"/>
      <c r="R109" s="284"/>
      <c r="S109" s="284"/>
      <c r="T109" s="284"/>
      <c r="U109" s="284"/>
      <c r="V109" s="284"/>
      <c r="W109" s="284"/>
      <c r="X109" s="284"/>
      <c r="Y109" s="284"/>
      <c r="Z109" s="284"/>
      <c r="AA109" s="284"/>
      <c r="AB109" s="284"/>
      <c r="AC109" s="284"/>
      <c r="AD109" s="284"/>
      <c r="AE109" s="284"/>
      <c r="AF109" s="284"/>
      <c r="AG109" s="302">
        <f>'1136-2-7-1 - SO 02.7 Ožďa...'!J34</f>
        <v>0</v>
      </c>
      <c r="AH109" s="303"/>
      <c r="AI109" s="303"/>
      <c r="AJ109" s="303"/>
      <c r="AK109" s="303"/>
      <c r="AL109" s="303"/>
      <c r="AM109" s="303"/>
      <c r="AN109" s="302">
        <f t="shared" si="0"/>
        <v>0</v>
      </c>
      <c r="AO109" s="303"/>
      <c r="AP109" s="303"/>
      <c r="AQ109" s="110" t="s">
        <v>89</v>
      </c>
      <c r="AR109" s="65"/>
      <c r="AS109" s="111">
        <v>0</v>
      </c>
      <c r="AT109" s="112">
        <f t="shared" si="1"/>
        <v>0</v>
      </c>
      <c r="AU109" s="113">
        <f>'1136-2-7-1 - SO 02.7 Ožďa...'!P140</f>
        <v>0</v>
      </c>
      <c r="AV109" s="112">
        <f>'1136-2-7-1 - SO 02.7 Ožďa...'!J37</f>
        <v>0</v>
      </c>
      <c r="AW109" s="112">
        <f>'1136-2-7-1 - SO 02.7 Ožďa...'!J38</f>
        <v>0</v>
      </c>
      <c r="AX109" s="112">
        <f>'1136-2-7-1 - SO 02.7 Ožďa...'!J39</f>
        <v>0</v>
      </c>
      <c r="AY109" s="112">
        <f>'1136-2-7-1 - SO 02.7 Ožďa...'!J40</f>
        <v>0</v>
      </c>
      <c r="AZ109" s="112">
        <f>'1136-2-7-1 - SO 02.7 Ožďa...'!F37</f>
        <v>0</v>
      </c>
      <c r="BA109" s="112">
        <f>'1136-2-7-1 - SO 02.7 Ožďa...'!F38</f>
        <v>0</v>
      </c>
      <c r="BB109" s="112">
        <f>'1136-2-7-1 - SO 02.7 Ožďa...'!F39</f>
        <v>0</v>
      </c>
      <c r="BC109" s="112">
        <f>'1136-2-7-1 - SO 02.7 Ožďa...'!F40</f>
        <v>0</v>
      </c>
      <c r="BD109" s="114">
        <f>'1136-2-7-1 - SO 02.7 Ožďa...'!F41</f>
        <v>0</v>
      </c>
      <c r="BT109" s="115" t="s">
        <v>100</v>
      </c>
      <c r="BV109" s="115" t="s">
        <v>79</v>
      </c>
      <c r="BW109" s="115" t="s">
        <v>131</v>
      </c>
      <c r="BX109" s="115" t="s">
        <v>128</v>
      </c>
      <c r="CL109" s="115" t="s">
        <v>1</v>
      </c>
    </row>
    <row r="110" spans="1:91" s="4" customFormat="1" ht="24" customHeight="1">
      <c r="A110" s="108" t="s">
        <v>86</v>
      </c>
      <c r="B110" s="63"/>
      <c r="C110" s="109"/>
      <c r="D110" s="109"/>
      <c r="E110" s="109"/>
      <c r="F110" s="284" t="s">
        <v>132</v>
      </c>
      <c r="G110" s="284"/>
      <c r="H110" s="284"/>
      <c r="I110" s="284"/>
      <c r="J110" s="284"/>
      <c r="K110" s="109"/>
      <c r="L110" s="284" t="s">
        <v>133</v>
      </c>
      <c r="M110" s="284"/>
      <c r="N110" s="284"/>
      <c r="O110" s="284"/>
      <c r="P110" s="284"/>
      <c r="Q110" s="284"/>
      <c r="R110" s="284"/>
      <c r="S110" s="284"/>
      <c r="T110" s="284"/>
      <c r="U110" s="284"/>
      <c r="V110" s="284"/>
      <c r="W110" s="284"/>
      <c r="X110" s="284"/>
      <c r="Y110" s="284"/>
      <c r="Z110" s="284"/>
      <c r="AA110" s="284"/>
      <c r="AB110" s="284"/>
      <c r="AC110" s="284"/>
      <c r="AD110" s="284"/>
      <c r="AE110" s="284"/>
      <c r="AF110" s="284"/>
      <c r="AG110" s="302">
        <f>'1136-2-7-2 - SO 02.7 Ožďa...'!J34</f>
        <v>0</v>
      </c>
      <c r="AH110" s="303"/>
      <c r="AI110" s="303"/>
      <c r="AJ110" s="303"/>
      <c r="AK110" s="303"/>
      <c r="AL110" s="303"/>
      <c r="AM110" s="303"/>
      <c r="AN110" s="302">
        <f t="shared" si="0"/>
        <v>0</v>
      </c>
      <c r="AO110" s="303"/>
      <c r="AP110" s="303"/>
      <c r="AQ110" s="110" t="s">
        <v>89</v>
      </c>
      <c r="AR110" s="65"/>
      <c r="AS110" s="111">
        <v>0</v>
      </c>
      <c r="AT110" s="112">
        <f t="shared" si="1"/>
        <v>0</v>
      </c>
      <c r="AU110" s="113">
        <f>'1136-2-7-2 - SO 02.7 Ožďa...'!P126</f>
        <v>0</v>
      </c>
      <c r="AV110" s="112">
        <f>'1136-2-7-2 - SO 02.7 Ožďa...'!J37</f>
        <v>0</v>
      </c>
      <c r="AW110" s="112">
        <f>'1136-2-7-2 - SO 02.7 Ožďa...'!J38</f>
        <v>0</v>
      </c>
      <c r="AX110" s="112">
        <f>'1136-2-7-2 - SO 02.7 Ožďa...'!J39</f>
        <v>0</v>
      </c>
      <c r="AY110" s="112">
        <f>'1136-2-7-2 - SO 02.7 Ožďa...'!J40</f>
        <v>0</v>
      </c>
      <c r="AZ110" s="112">
        <f>'1136-2-7-2 - SO 02.7 Ožďa...'!F37</f>
        <v>0</v>
      </c>
      <c r="BA110" s="112">
        <f>'1136-2-7-2 - SO 02.7 Ožďa...'!F38</f>
        <v>0</v>
      </c>
      <c r="BB110" s="112">
        <f>'1136-2-7-2 - SO 02.7 Ožďa...'!F39</f>
        <v>0</v>
      </c>
      <c r="BC110" s="112">
        <f>'1136-2-7-2 - SO 02.7 Ožďa...'!F40</f>
        <v>0</v>
      </c>
      <c r="BD110" s="114">
        <f>'1136-2-7-2 - SO 02.7 Ožďa...'!F41</f>
        <v>0</v>
      </c>
      <c r="BT110" s="115" t="s">
        <v>100</v>
      </c>
      <c r="BV110" s="115" t="s">
        <v>79</v>
      </c>
      <c r="BW110" s="115" t="s">
        <v>134</v>
      </c>
      <c r="BX110" s="115" t="s">
        <v>128</v>
      </c>
      <c r="CL110" s="115" t="s">
        <v>1</v>
      </c>
    </row>
    <row r="111" spans="1:91" s="4" customFormat="1" ht="14.45" customHeight="1">
      <c r="A111" s="108" t="s">
        <v>86</v>
      </c>
      <c r="B111" s="63"/>
      <c r="C111" s="109"/>
      <c r="D111" s="109"/>
      <c r="E111" s="284" t="s">
        <v>135</v>
      </c>
      <c r="F111" s="284"/>
      <c r="G111" s="284"/>
      <c r="H111" s="284"/>
      <c r="I111" s="284"/>
      <c r="J111" s="109"/>
      <c r="K111" s="284" t="s">
        <v>136</v>
      </c>
      <c r="L111" s="284"/>
      <c r="M111" s="284"/>
      <c r="N111" s="284"/>
      <c r="O111" s="284"/>
      <c r="P111" s="284"/>
      <c r="Q111" s="284"/>
      <c r="R111" s="284"/>
      <c r="S111" s="284"/>
      <c r="T111" s="284"/>
      <c r="U111" s="284"/>
      <c r="V111" s="284"/>
      <c r="W111" s="284"/>
      <c r="X111" s="284"/>
      <c r="Y111" s="284"/>
      <c r="Z111" s="284"/>
      <c r="AA111" s="284"/>
      <c r="AB111" s="284"/>
      <c r="AC111" s="284"/>
      <c r="AD111" s="284"/>
      <c r="AE111" s="284"/>
      <c r="AF111" s="284"/>
      <c r="AG111" s="302">
        <f>'1136-2-8 - SO 02.8 - Most...'!J32</f>
        <v>0</v>
      </c>
      <c r="AH111" s="303"/>
      <c r="AI111" s="303"/>
      <c r="AJ111" s="303"/>
      <c r="AK111" s="303"/>
      <c r="AL111" s="303"/>
      <c r="AM111" s="303"/>
      <c r="AN111" s="302">
        <f t="shared" si="0"/>
        <v>0</v>
      </c>
      <c r="AO111" s="303"/>
      <c r="AP111" s="303"/>
      <c r="AQ111" s="110" t="s">
        <v>89</v>
      </c>
      <c r="AR111" s="65"/>
      <c r="AS111" s="111">
        <v>0</v>
      </c>
      <c r="AT111" s="112">
        <f t="shared" si="1"/>
        <v>0</v>
      </c>
      <c r="AU111" s="113">
        <f>'1136-2-8 - SO 02.8 - Most...'!P134</f>
        <v>0</v>
      </c>
      <c r="AV111" s="112">
        <f>'1136-2-8 - SO 02.8 - Most...'!J35</f>
        <v>0</v>
      </c>
      <c r="AW111" s="112">
        <f>'1136-2-8 - SO 02.8 - Most...'!J36</f>
        <v>0</v>
      </c>
      <c r="AX111" s="112">
        <f>'1136-2-8 - SO 02.8 - Most...'!J37</f>
        <v>0</v>
      </c>
      <c r="AY111" s="112">
        <f>'1136-2-8 - SO 02.8 - Most...'!J38</f>
        <v>0</v>
      </c>
      <c r="AZ111" s="112">
        <f>'1136-2-8 - SO 02.8 - Most...'!F35</f>
        <v>0</v>
      </c>
      <c r="BA111" s="112">
        <f>'1136-2-8 - SO 02.8 - Most...'!F36</f>
        <v>0</v>
      </c>
      <c r="BB111" s="112">
        <f>'1136-2-8 - SO 02.8 - Most...'!F37</f>
        <v>0</v>
      </c>
      <c r="BC111" s="112">
        <f>'1136-2-8 - SO 02.8 - Most...'!F38</f>
        <v>0</v>
      </c>
      <c r="BD111" s="114">
        <f>'1136-2-8 - SO 02.8 - Most...'!F39</f>
        <v>0</v>
      </c>
      <c r="BT111" s="115" t="s">
        <v>90</v>
      </c>
      <c r="BV111" s="115" t="s">
        <v>79</v>
      </c>
      <c r="BW111" s="115" t="s">
        <v>137</v>
      </c>
      <c r="BX111" s="115" t="s">
        <v>107</v>
      </c>
      <c r="CL111" s="115" t="s">
        <v>1</v>
      </c>
    </row>
    <row r="112" spans="1:91" s="4" customFormat="1" ht="14.45" customHeight="1">
      <c r="A112" s="108" t="s">
        <v>86</v>
      </c>
      <c r="B112" s="63"/>
      <c r="C112" s="109"/>
      <c r="D112" s="109"/>
      <c r="E112" s="284" t="s">
        <v>138</v>
      </c>
      <c r="F112" s="284"/>
      <c r="G112" s="284"/>
      <c r="H112" s="284"/>
      <c r="I112" s="284"/>
      <c r="J112" s="109"/>
      <c r="K112" s="284" t="s">
        <v>139</v>
      </c>
      <c r="L112" s="284"/>
      <c r="M112" s="284"/>
      <c r="N112" s="284"/>
      <c r="O112" s="284"/>
      <c r="P112" s="284"/>
      <c r="Q112" s="284"/>
      <c r="R112" s="284"/>
      <c r="S112" s="284"/>
      <c r="T112" s="284"/>
      <c r="U112" s="284"/>
      <c r="V112" s="284"/>
      <c r="W112" s="284"/>
      <c r="X112" s="284"/>
      <c r="Y112" s="284"/>
      <c r="Z112" s="284"/>
      <c r="AA112" s="284"/>
      <c r="AB112" s="284"/>
      <c r="AC112" s="284"/>
      <c r="AD112" s="284"/>
      <c r="AE112" s="284"/>
      <c r="AF112" s="284"/>
      <c r="AG112" s="302">
        <f>'1136-2-9 - SO 02.9 - Most...'!J32</f>
        <v>0</v>
      </c>
      <c r="AH112" s="303"/>
      <c r="AI112" s="303"/>
      <c r="AJ112" s="303"/>
      <c r="AK112" s="303"/>
      <c r="AL112" s="303"/>
      <c r="AM112" s="303"/>
      <c r="AN112" s="302">
        <f t="shared" si="0"/>
        <v>0</v>
      </c>
      <c r="AO112" s="303"/>
      <c r="AP112" s="303"/>
      <c r="AQ112" s="110" t="s">
        <v>89</v>
      </c>
      <c r="AR112" s="65"/>
      <c r="AS112" s="111">
        <v>0</v>
      </c>
      <c r="AT112" s="112">
        <f t="shared" si="1"/>
        <v>0</v>
      </c>
      <c r="AU112" s="113">
        <f>'1136-2-9 - SO 02.9 - Most...'!P134</f>
        <v>0</v>
      </c>
      <c r="AV112" s="112">
        <f>'1136-2-9 - SO 02.9 - Most...'!J35</f>
        <v>0</v>
      </c>
      <c r="AW112" s="112">
        <f>'1136-2-9 - SO 02.9 - Most...'!J36</f>
        <v>0</v>
      </c>
      <c r="AX112" s="112">
        <f>'1136-2-9 - SO 02.9 - Most...'!J37</f>
        <v>0</v>
      </c>
      <c r="AY112" s="112">
        <f>'1136-2-9 - SO 02.9 - Most...'!J38</f>
        <v>0</v>
      </c>
      <c r="AZ112" s="112">
        <f>'1136-2-9 - SO 02.9 - Most...'!F35</f>
        <v>0</v>
      </c>
      <c r="BA112" s="112">
        <f>'1136-2-9 - SO 02.9 - Most...'!F36</f>
        <v>0</v>
      </c>
      <c r="BB112" s="112">
        <f>'1136-2-9 - SO 02.9 - Most...'!F37</f>
        <v>0</v>
      </c>
      <c r="BC112" s="112">
        <f>'1136-2-9 - SO 02.9 - Most...'!F38</f>
        <v>0</v>
      </c>
      <c r="BD112" s="114">
        <f>'1136-2-9 - SO 02.9 - Most...'!F39</f>
        <v>0</v>
      </c>
      <c r="BT112" s="115" t="s">
        <v>90</v>
      </c>
      <c r="BV112" s="115" t="s">
        <v>79</v>
      </c>
      <c r="BW112" s="115" t="s">
        <v>140</v>
      </c>
      <c r="BX112" s="115" t="s">
        <v>107</v>
      </c>
      <c r="CL112" s="115" t="s">
        <v>1</v>
      </c>
    </row>
    <row r="113" spans="1:91" s="4" customFormat="1" ht="24" customHeight="1">
      <c r="A113" s="108" t="s">
        <v>86</v>
      </c>
      <c r="B113" s="63"/>
      <c r="C113" s="109"/>
      <c r="D113" s="109"/>
      <c r="E113" s="284" t="s">
        <v>141</v>
      </c>
      <c r="F113" s="284"/>
      <c r="G113" s="284"/>
      <c r="H113" s="284"/>
      <c r="I113" s="284"/>
      <c r="J113" s="109"/>
      <c r="K113" s="284" t="s">
        <v>142</v>
      </c>
      <c r="L113" s="284"/>
      <c r="M113" s="284"/>
      <c r="N113" s="284"/>
      <c r="O113" s="284"/>
      <c r="P113" s="284"/>
      <c r="Q113" s="284"/>
      <c r="R113" s="284"/>
      <c r="S113" s="284"/>
      <c r="T113" s="284"/>
      <c r="U113" s="284"/>
      <c r="V113" s="284"/>
      <c r="W113" s="284"/>
      <c r="X113" s="284"/>
      <c r="Y113" s="284"/>
      <c r="Z113" s="284"/>
      <c r="AA113" s="284"/>
      <c r="AB113" s="284"/>
      <c r="AC113" s="284"/>
      <c r="AD113" s="284"/>
      <c r="AE113" s="284"/>
      <c r="AF113" s="284"/>
      <c r="AG113" s="302">
        <f>'1136-2-10 - SO 02.10 - Mo...'!J32</f>
        <v>0</v>
      </c>
      <c r="AH113" s="303"/>
      <c r="AI113" s="303"/>
      <c r="AJ113" s="303"/>
      <c r="AK113" s="303"/>
      <c r="AL113" s="303"/>
      <c r="AM113" s="303"/>
      <c r="AN113" s="302">
        <f t="shared" si="0"/>
        <v>0</v>
      </c>
      <c r="AO113" s="303"/>
      <c r="AP113" s="303"/>
      <c r="AQ113" s="110" t="s">
        <v>89</v>
      </c>
      <c r="AR113" s="65"/>
      <c r="AS113" s="111">
        <v>0</v>
      </c>
      <c r="AT113" s="112">
        <f t="shared" si="1"/>
        <v>0</v>
      </c>
      <c r="AU113" s="113">
        <f>'1136-2-10 - SO 02.10 - Mo...'!P134</f>
        <v>0</v>
      </c>
      <c r="AV113" s="112">
        <f>'1136-2-10 - SO 02.10 - Mo...'!J35</f>
        <v>0</v>
      </c>
      <c r="AW113" s="112">
        <f>'1136-2-10 - SO 02.10 - Mo...'!J36</f>
        <v>0</v>
      </c>
      <c r="AX113" s="112">
        <f>'1136-2-10 - SO 02.10 - Mo...'!J37</f>
        <v>0</v>
      </c>
      <c r="AY113" s="112">
        <f>'1136-2-10 - SO 02.10 - Mo...'!J38</f>
        <v>0</v>
      </c>
      <c r="AZ113" s="112">
        <f>'1136-2-10 - SO 02.10 - Mo...'!F35</f>
        <v>0</v>
      </c>
      <c r="BA113" s="112">
        <f>'1136-2-10 - SO 02.10 - Mo...'!F36</f>
        <v>0</v>
      </c>
      <c r="BB113" s="112">
        <f>'1136-2-10 - SO 02.10 - Mo...'!F37</f>
        <v>0</v>
      </c>
      <c r="BC113" s="112">
        <f>'1136-2-10 - SO 02.10 - Mo...'!F38</f>
        <v>0</v>
      </c>
      <c r="BD113" s="114">
        <f>'1136-2-10 - SO 02.10 - Mo...'!F39</f>
        <v>0</v>
      </c>
      <c r="BT113" s="115" t="s">
        <v>90</v>
      </c>
      <c r="BV113" s="115" t="s">
        <v>79</v>
      </c>
      <c r="BW113" s="115" t="s">
        <v>143</v>
      </c>
      <c r="BX113" s="115" t="s">
        <v>107</v>
      </c>
      <c r="CL113" s="115" t="s">
        <v>1</v>
      </c>
    </row>
    <row r="114" spans="1:91" s="4" customFormat="1" ht="24" customHeight="1">
      <c r="A114" s="108" t="s">
        <v>86</v>
      </c>
      <c r="B114" s="63"/>
      <c r="C114" s="109"/>
      <c r="D114" s="109"/>
      <c r="E114" s="284" t="s">
        <v>144</v>
      </c>
      <c r="F114" s="284"/>
      <c r="G114" s="284"/>
      <c r="H114" s="284"/>
      <c r="I114" s="284"/>
      <c r="J114" s="109"/>
      <c r="K114" s="284" t="s">
        <v>145</v>
      </c>
      <c r="L114" s="284"/>
      <c r="M114" s="284"/>
      <c r="N114" s="284"/>
      <c r="O114" s="284"/>
      <c r="P114" s="284"/>
      <c r="Q114" s="284"/>
      <c r="R114" s="284"/>
      <c r="S114" s="284"/>
      <c r="T114" s="284"/>
      <c r="U114" s="284"/>
      <c r="V114" s="284"/>
      <c r="W114" s="284"/>
      <c r="X114" s="284"/>
      <c r="Y114" s="284"/>
      <c r="Z114" s="284"/>
      <c r="AA114" s="284"/>
      <c r="AB114" s="284"/>
      <c r="AC114" s="284"/>
      <c r="AD114" s="284"/>
      <c r="AE114" s="284"/>
      <c r="AF114" s="284"/>
      <c r="AG114" s="302">
        <f>'1136-2-11 - SO 02.11 - Rú...'!J32</f>
        <v>0</v>
      </c>
      <c r="AH114" s="303"/>
      <c r="AI114" s="303"/>
      <c r="AJ114" s="303"/>
      <c r="AK114" s="303"/>
      <c r="AL114" s="303"/>
      <c r="AM114" s="303"/>
      <c r="AN114" s="302">
        <f t="shared" si="0"/>
        <v>0</v>
      </c>
      <c r="AO114" s="303"/>
      <c r="AP114" s="303"/>
      <c r="AQ114" s="110" t="s">
        <v>89</v>
      </c>
      <c r="AR114" s="65"/>
      <c r="AS114" s="111">
        <v>0</v>
      </c>
      <c r="AT114" s="112">
        <f t="shared" si="1"/>
        <v>0</v>
      </c>
      <c r="AU114" s="113">
        <f>'1136-2-11 - SO 02.11 - Rú...'!P129</f>
        <v>0</v>
      </c>
      <c r="AV114" s="112">
        <f>'1136-2-11 - SO 02.11 - Rú...'!J35</f>
        <v>0</v>
      </c>
      <c r="AW114" s="112">
        <f>'1136-2-11 - SO 02.11 - Rú...'!J36</f>
        <v>0</v>
      </c>
      <c r="AX114" s="112">
        <f>'1136-2-11 - SO 02.11 - Rú...'!J37</f>
        <v>0</v>
      </c>
      <c r="AY114" s="112">
        <f>'1136-2-11 - SO 02.11 - Rú...'!J38</f>
        <v>0</v>
      </c>
      <c r="AZ114" s="112">
        <f>'1136-2-11 - SO 02.11 - Rú...'!F35</f>
        <v>0</v>
      </c>
      <c r="BA114" s="112">
        <f>'1136-2-11 - SO 02.11 - Rú...'!F36</f>
        <v>0</v>
      </c>
      <c r="BB114" s="112">
        <f>'1136-2-11 - SO 02.11 - Rú...'!F37</f>
        <v>0</v>
      </c>
      <c r="BC114" s="112">
        <f>'1136-2-11 - SO 02.11 - Rú...'!F38</f>
        <v>0</v>
      </c>
      <c r="BD114" s="114">
        <f>'1136-2-11 - SO 02.11 - Rú...'!F39</f>
        <v>0</v>
      </c>
      <c r="BT114" s="115" t="s">
        <v>90</v>
      </c>
      <c r="BV114" s="115" t="s">
        <v>79</v>
      </c>
      <c r="BW114" s="115" t="s">
        <v>146</v>
      </c>
      <c r="BX114" s="115" t="s">
        <v>107</v>
      </c>
      <c r="CL114" s="115" t="s">
        <v>1</v>
      </c>
    </row>
    <row r="115" spans="1:91" s="4" customFormat="1" ht="24" customHeight="1">
      <c r="A115" s="108" t="s">
        <v>86</v>
      </c>
      <c r="B115" s="63"/>
      <c r="C115" s="109"/>
      <c r="D115" s="109"/>
      <c r="E115" s="284" t="s">
        <v>147</v>
      </c>
      <c r="F115" s="284"/>
      <c r="G115" s="284"/>
      <c r="H115" s="284"/>
      <c r="I115" s="284"/>
      <c r="J115" s="109"/>
      <c r="K115" s="284" t="s">
        <v>148</v>
      </c>
      <c r="L115" s="284"/>
      <c r="M115" s="284"/>
      <c r="N115" s="284"/>
      <c r="O115" s="284"/>
      <c r="P115" s="284"/>
      <c r="Q115" s="284"/>
      <c r="R115" s="284"/>
      <c r="S115" s="284"/>
      <c r="T115" s="284"/>
      <c r="U115" s="284"/>
      <c r="V115" s="284"/>
      <c r="W115" s="284"/>
      <c r="X115" s="284"/>
      <c r="Y115" s="284"/>
      <c r="Z115" s="284"/>
      <c r="AA115" s="284"/>
      <c r="AB115" s="284"/>
      <c r="AC115" s="284"/>
      <c r="AD115" s="284"/>
      <c r="AE115" s="284"/>
      <c r="AF115" s="284"/>
      <c r="AG115" s="302">
        <f>'1136-2-12 - SO 02.12 - Mo...'!J32</f>
        <v>0</v>
      </c>
      <c r="AH115" s="303"/>
      <c r="AI115" s="303"/>
      <c r="AJ115" s="303"/>
      <c r="AK115" s="303"/>
      <c r="AL115" s="303"/>
      <c r="AM115" s="303"/>
      <c r="AN115" s="302">
        <f t="shared" si="0"/>
        <v>0</v>
      </c>
      <c r="AO115" s="303"/>
      <c r="AP115" s="303"/>
      <c r="AQ115" s="110" t="s">
        <v>89</v>
      </c>
      <c r="AR115" s="65"/>
      <c r="AS115" s="111">
        <v>0</v>
      </c>
      <c r="AT115" s="112">
        <f t="shared" si="1"/>
        <v>0</v>
      </c>
      <c r="AU115" s="113">
        <f>'1136-2-12 - SO 02.12 - Mo...'!P134</f>
        <v>0</v>
      </c>
      <c r="AV115" s="112">
        <f>'1136-2-12 - SO 02.12 - Mo...'!J35</f>
        <v>0</v>
      </c>
      <c r="AW115" s="112">
        <f>'1136-2-12 - SO 02.12 - Mo...'!J36</f>
        <v>0</v>
      </c>
      <c r="AX115" s="112">
        <f>'1136-2-12 - SO 02.12 - Mo...'!J37</f>
        <v>0</v>
      </c>
      <c r="AY115" s="112">
        <f>'1136-2-12 - SO 02.12 - Mo...'!J38</f>
        <v>0</v>
      </c>
      <c r="AZ115" s="112">
        <f>'1136-2-12 - SO 02.12 - Mo...'!F35</f>
        <v>0</v>
      </c>
      <c r="BA115" s="112">
        <f>'1136-2-12 - SO 02.12 - Mo...'!F36</f>
        <v>0</v>
      </c>
      <c r="BB115" s="112">
        <f>'1136-2-12 - SO 02.12 - Mo...'!F37</f>
        <v>0</v>
      </c>
      <c r="BC115" s="112">
        <f>'1136-2-12 - SO 02.12 - Mo...'!F38</f>
        <v>0</v>
      </c>
      <c r="BD115" s="114">
        <f>'1136-2-12 - SO 02.12 - Mo...'!F39</f>
        <v>0</v>
      </c>
      <c r="BT115" s="115" t="s">
        <v>90</v>
      </c>
      <c r="BV115" s="115" t="s">
        <v>79</v>
      </c>
      <c r="BW115" s="115" t="s">
        <v>149</v>
      </c>
      <c r="BX115" s="115" t="s">
        <v>107</v>
      </c>
      <c r="CL115" s="115" t="s">
        <v>1</v>
      </c>
    </row>
    <row r="116" spans="1:91" s="4" customFormat="1" ht="24" customHeight="1">
      <c r="A116" s="108" t="s">
        <v>86</v>
      </c>
      <c r="B116" s="63"/>
      <c r="C116" s="109"/>
      <c r="D116" s="109"/>
      <c r="E116" s="284" t="s">
        <v>150</v>
      </c>
      <c r="F116" s="284"/>
      <c r="G116" s="284"/>
      <c r="H116" s="284"/>
      <c r="I116" s="284"/>
      <c r="J116" s="109"/>
      <c r="K116" s="284" t="s">
        <v>151</v>
      </c>
      <c r="L116" s="284"/>
      <c r="M116" s="284"/>
      <c r="N116" s="284"/>
      <c r="O116" s="284"/>
      <c r="P116" s="284"/>
      <c r="Q116" s="284"/>
      <c r="R116" s="284"/>
      <c r="S116" s="284"/>
      <c r="T116" s="284"/>
      <c r="U116" s="284"/>
      <c r="V116" s="284"/>
      <c r="W116" s="284"/>
      <c r="X116" s="284"/>
      <c r="Y116" s="284"/>
      <c r="Z116" s="284"/>
      <c r="AA116" s="284"/>
      <c r="AB116" s="284"/>
      <c r="AC116" s="284"/>
      <c r="AD116" s="284"/>
      <c r="AE116" s="284"/>
      <c r="AF116" s="284"/>
      <c r="AG116" s="302">
        <f>'1136-2-13 - SO 02.13 - No...'!J32</f>
        <v>0</v>
      </c>
      <c r="AH116" s="303"/>
      <c r="AI116" s="303"/>
      <c r="AJ116" s="303"/>
      <c r="AK116" s="303"/>
      <c r="AL116" s="303"/>
      <c r="AM116" s="303"/>
      <c r="AN116" s="302">
        <f t="shared" si="0"/>
        <v>0</v>
      </c>
      <c r="AO116" s="303"/>
      <c r="AP116" s="303"/>
      <c r="AQ116" s="110" t="s">
        <v>89</v>
      </c>
      <c r="AR116" s="65"/>
      <c r="AS116" s="111">
        <v>0</v>
      </c>
      <c r="AT116" s="112">
        <f t="shared" si="1"/>
        <v>0</v>
      </c>
      <c r="AU116" s="113">
        <f>'1136-2-13 - SO 02.13 - No...'!P122</f>
        <v>0</v>
      </c>
      <c r="AV116" s="112">
        <f>'1136-2-13 - SO 02.13 - No...'!J35</f>
        <v>0</v>
      </c>
      <c r="AW116" s="112">
        <f>'1136-2-13 - SO 02.13 - No...'!J36</f>
        <v>0</v>
      </c>
      <c r="AX116" s="112">
        <f>'1136-2-13 - SO 02.13 - No...'!J37</f>
        <v>0</v>
      </c>
      <c r="AY116" s="112">
        <f>'1136-2-13 - SO 02.13 - No...'!J38</f>
        <v>0</v>
      </c>
      <c r="AZ116" s="112">
        <f>'1136-2-13 - SO 02.13 - No...'!F35</f>
        <v>0</v>
      </c>
      <c r="BA116" s="112">
        <f>'1136-2-13 - SO 02.13 - No...'!F36</f>
        <v>0</v>
      </c>
      <c r="BB116" s="112">
        <f>'1136-2-13 - SO 02.13 - No...'!F37</f>
        <v>0</v>
      </c>
      <c r="BC116" s="112">
        <f>'1136-2-13 - SO 02.13 - No...'!F38</f>
        <v>0</v>
      </c>
      <c r="BD116" s="114">
        <f>'1136-2-13 - SO 02.13 - No...'!F39</f>
        <v>0</v>
      </c>
      <c r="BT116" s="115" t="s">
        <v>90</v>
      </c>
      <c r="BV116" s="115" t="s">
        <v>79</v>
      </c>
      <c r="BW116" s="115" t="s">
        <v>152</v>
      </c>
      <c r="BX116" s="115" t="s">
        <v>107</v>
      </c>
      <c r="CL116" s="115" t="s">
        <v>1</v>
      </c>
    </row>
    <row r="117" spans="1:91" s="4" customFormat="1" ht="24" customHeight="1">
      <c r="A117" s="108" t="s">
        <v>86</v>
      </c>
      <c r="B117" s="63"/>
      <c r="C117" s="109"/>
      <c r="D117" s="109"/>
      <c r="E117" s="284" t="s">
        <v>153</v>
      </c>
      <c r="F117" s="284"/>
      <c r="G117" s="284"/>
      <c r="H117" s="284"/>
      <c r="I117" s="284"/>
      <c r="J117" s="109"/>
      <c r="K117" s="284" t="s">
        <v>154</v>
      </c>
      <c r="L117" s="284"/>
      <c r="M117" s="284"/>
      <c r="N117" s="284"/>
      <c r="O117" s="284"/>
      <c r="P117" s="284"/>
      <c r="Q117" s="284"/>
      <c r="R117" s="284"/>
      <c r="S117" s="284"/>
      <c r="T117" s="284"/>
      <c r="U117" s="284"/>
      <c r="V117" s="284"/>
      <c r="W117" s="284"/>
      <c r="X117" s="284"/>
      <c r="Y117" s="284"/>
      <c r="Z117" s="284"/>
      <c r="AA117" s="284"/>
      <c r="AB117" s="284"/>
      <c r="AC117" s="284"/>
      <c r="AD117" s="284"/>
      <c r="AE117" s="284"/>
      <c r="AF117" s="284"/>
      <c r="AG117" s="302">
        <f>'1136-2-14 - SO 02.14 - Mo...'!J32</f>
        <v>0</v>
      </c>
      <c r="AH117" s="303"/>
      <c r="AI117" s="303"/>
      <c r="AJ117" s="303"/>
      <c r="AK117" s="303"/>
      <c r="AL117" s="303"/>
      <c r="AM117" s="303"/>
      <c r="AN117" s="302">
        <f t="shared" si="0"/>
        <v>0</v>
      </c>
      <c r="AO117" s="303"/>
      <c r="AP117" s="303"/>
      <c r="AQ117" s="110" t="s">
        <v>89</v>
      </c>
      <c r="AR117" s="65"/>
      <c r="AS117" s="111">
        <v>0</v>
      </c>
      <c r="AT117" s="112">
        <f t="shared" si="1"/>
        <v>0</v>
      </c>
      <c r="AU117" s="113">
        <f>'1136-2-14 - SO 02.14 - Mo...'!P134</f>
        <v>0</v>
      </c>
      <c r="AV117" s="112">
        <f>'1136-2-14 - SO 02.14 - Mo...'!J35</f>
        <v>0</v>
      </c>
      <c r="AW117" s="112">
        <f>'1136-2-14 - SO 02.14 - Mo...'!J36</f>
        <v>0</v>
      </c>
      <c r="AX117" s="112">
        <f>'1136-2-14 - SO 02.14 - Mo...'!J37</f>
        <v>0</v>
      </c>
      <c r="AY117" s="112">
        <f>'1136-2-14 - SO 02.14 - Mo...'!J38</f>
        <v>0</v>
      </c>
      <c r="AZ117" s="112">
        <f>'1136-2-14 - SO 02.14 - Mo...'!F35</f>
        <v>0</v>
      </c>
      <c r="BA117" s="112">
        <f>'1136-2-14 - SO 02.14 - Mo...'!F36</f>
        <v>0</v>
      </c>
      <c r="BB117" s="112">
        <f>'1136-2-14 - SO 02.14 - Mo...'!F37</f>
        <v>0</v>
      </c>
      <c r="BC117" s="112">
        <f>'1136-2-14 - SO 02.14 - Mo...'!F38</f>
        <v>0</v>
      </c>
      <c r="BD117" s="114">
        <f>'1136-2-14 - SO 02.14 - Mo...'!F39</f>
        <v>0</v>
      </c>
      <c r="BT117" s="115" t="s">
        <v>90</v>
      </c>
      <c r="BV117" s="115" t="s">
        <v>79</v>
      </c>
      <c r="BW117" s="115" t="s">
        <v>155</v>
      </c>
      <c r="BX117" s="115" t="s">
        <v>107</v>
      </c>
      <c r="CL117" s="115" t="s">
        <v>1</v>
      </c>
    </row>
    <row r="118" spans="1:91" s="4" customFormat="1" ht="24" customHeight="1">
      <c r="A118" s="108" t="s">
        <v>86</v>
      </c>
      <c r="B118" s="63"/>
      <c r="C118" s="109"/>
      <c r="D118" s="109"/>
      <c r="E118" s="284" t="s">
        <v>156</v>
      </c>
      <c r="F118" s="284"/>
      <c r="G118" s="284"/>
      <c r="H118" s="284"/>
      <c r="I118" s="284"/>
      <c r="J118" s="109"/>
      <c r="K118" s="284" t="s">
        <v>157</v>
      </c>
      <c r="L118" s="284"/>
      <c r="M118" s="284"/>
      <c r="N118" s="284"/>
      <c r="O118" s="284"/>
      <c r="P118" s="284"/>
      <c r="Q118" s="284"/>
      <c r="R118" s="284"/>
      <c r="S118" s="284"/>
      <c r="T118" s="284"/>
      <c r="U118" s="284"/>
      <c r="V118" s="284"/>
      <c r="W118" s="284"/>
      <c r="X118" s="284"/>
      <c r="Y118" s="284"/>
      <c r="Z118" s="284"/>
      <c r="AA118" s="284"/>
      <c r="AB118" s="284"/>
      <c r="AC118" s="284"/>
      <c r="AD118" s="284"/>
      <c r="AE118" s="284"/>
      <c r="AF118" s="284"/>
      <c r="AG118" s="302">
        <f>'1136-2-15 - SO 02.15 - Mo...'!J32</f>
        <v>0</v>
      </c>
      <c r="AH118" s="303"/>
      <c r="AI118" s="303"/>
      <c r="AJ118" s="303"/>
      <c r="AK118" s="303"/>
      <c r="AL118" s="303"/>
      <c r="AM118" s="303"/>
      <c r="AN118" s="302">
        <f t="shared" si="0"/>
        <v>0</v>
      </c>
      <c r="AO118" s="303"/>
      <c r="AP118" s="303"/>
      <c r="AQ118" s="110" t="s">
        <v>89</v>
      </c>
      <c r="AR118" s="65"/>
      <c r="AS118" s="111">
        <v>0</v>
      </c>
      <c r="AT118" s="112">
        <f t="shared" si="1"/>
        <v>0</v>
      </c>
      <c r="AU118" s="113">
        <f>'1136-2-15 - SO 02.15 - Mo...'!P136</f>
        <v>0</v>
      </c>
      <c r="AV118" s="112">
        <f>'1136-2-15 - SO 02.15 - Mo...'!J35</f>
        <v>0</v>
      </c>
      <c r="AW118" s="112">
        <f>'1136-2-15 - SO 02.15 - Mo...'!J36</f>
        <v>0</v>
      </c>
      <c r="AX118" s="112">
        <f>'1136-2-15 - SO 02.15 - Mo...'!J37</f>
        <v>0</v>
      </c>
      <c r="AY118" s="112">
        <f>'1136-2-15 - SO 02.15 - Mo...'!J38</f>
        <v>0</v>
      </c>
      <c r="AZ118" s="112">
        <f>'1136-2-15 - SO 02.15 - Mo...'!F35</f>
        <v>0</v>
      </c>
      <c r="BA118" s="112">
        <f>'1136-2-15 - SO 02.15 - Mo...'!F36</f>
        <v>0</v>
      </c>
      <c r="BB118" s="112">
        <f>'1136-2-15 - SO 02.15 - Mo...'!F37</f>
        <v>0</v>
      </c>
      <c r="BC118" s="112">
        <f>'1136-2-15 - SO 02.15 - Mo...'!F38</f>
        <v>0</v>
      </c>
      <c r="BD118" s="114">
        <f>'1136-2-15 - SO 02.15 - Mo...'!F39</f>
        <v>0</v>
      </c>
      <c r="BT118" s="115" t="s">
        <v>90</v>
      </c>
      <c r="BV118" s="115" t="s">
        <v>79</v>
      </c>
      <c r="BW118" s="115" t="s">
        <v>158</v>
      </c>
      <c r="BX118" s="115" t="s">
        <v>107</v>
      </c>
      <c r="CL118" s="115" t="s">
        <v>1</v>
      </c>
    </row>
    <row r="119" spans="1:91" s="4" customFormat="1" ht="24" customHeight="1">
      <c r="A119" s="108" t="s">
        <v>86</v>
      </c>
      <c r="B119" s="63"/>
      <c r="C119" s="109"/>
      <c r="D119" s="109"/>
      <c r="E119" s="284" t="s">
        <v>159</v>
      </c>
      <c r="F119" s="284"/>
      <c r="G119" s="284"/>
      <c r="H119" s="284"/>
      <c r="I119" s="284"/>
      <c r="J119" s="109"/>
      <c r="K119" s="284" t="s">
        <v>160</v>
      </c>
      <c r="L119" s="284"/>
      <c r="M119" s="284"/>
      <c r="N119" s="284"/>
      <c r="O119" s="284"/>
      <c r="P119" s="284"/>
      <c r="Q119" s="284"/>
      <c r="R119" s="284"/>
      <c r="S119" s="284"/>
      <c r="T119" s="284"/>
      <c r="U119" s="284"/>
      <c r="V119" s="284"/>
      <c r="W119" s="284"/>
      <c r="X119" s="284"/>
      <c r="Y119" s="284"/>
      <c r="Z119" s="284"/>
      <c r="AA119" s="284"/>
      <c r="AB119" s="284"/>
      <c r="AC119" s="284"/>
      <c r="AD119" s="284"/>
      <c r="AE119" s="284"/>
      <c r="AF119" s="284"/>
      <c r="AG119" s="302">
        <f>'1136-2-16 - SO 02.16 - Most'!J32</f>
        <v>0</v>
      </c>
      <c r="AH119" s="303"/>
      <c r="AI119" s="303"/>
      <c r="AJ119" s="303"/>
      <c r="AK119" s="303"/>
      <c r="AL119" s="303"/>
      <c r="AM119" s="303"/>
      <c r="AN119" s="302">
        <f t="shared" si="0"/>
        <v>0</v>
      </c>
      <c r="AO119" s="303"/>
      <c r="AP119" s="303"/>
      <c r="AQ119" s="110" t="s">
        <v>89</v>
      </c>
      <c r="AR119" s="65"/>
      <c r="AS119" s="111">
        <v>0</v>
      </c>
      <c r="AT119" s="112">
        <f t="shared" si="1"/>
        <v>0</v>
      </c>
      <c r="AU119" s="113">
        <f>'1136-2-16 - SO 02.16 - Most'!P134</f>
        <v>0</v>
      </c>
      <c r="AV119" s="112">
        <f>'1136-2-16 - SO 02.16 - Most'!J35</f>
        <v>0</v>
      </c>
      <c r="AW119" s="112">
        <f>'1136-2-16 - SO 02.16 - Most'!J36</f>
        <v>0</v>
      </c>
      <c r="AX119" s="112">
        <f>'1136-2-16 - SO 02.16 - Most'!J37</f>
        <v>0</v>
      </c>
      <c r="AY119" s="112">
        <f>'1136-2-16 - SO 02.16 - Most'!J38</f>
        <v>0</v>
      </c>
      <c r="AZ119" s="112">
        <f>'1136-2-16 - SO 02.16 - Most'!F35</f>
        <v>0</v>
      </c>
      <c r="BA119" s="112">
        <f>'1136-2-16 - SO 02.16 - Most'!F36</f>
        <v>0</v>
      </c>
      <c r="BB119" s="112">
        <f>'1136-2-16 - SO 02.16 - Most'!F37</f>
        <v>0</v>
      </c>
      <c r="BC119" s="112">
        <f>'1136-2-16 - SO 02.16 - Most'!F38</f>
        <v>0</v>
      </c>
      <c r="BD119" s="114">
        <f>'1136-2-16 - SO 02.16 - Most'!F39</f>
        <v>0</v>
      </c>
      <c r="BT119" s="115" t="s">
        <v>90</v>
      </c>
      <c r="BV119" s="115" t="s">
        <v>79</v>
      </c>
      <c r="BW119" s="115" t="s">
        <v>161</v>
      </c>
      <c r="BX119" s="115" t="s">
        <v>107</v>
      </c>
      <c r="CL119" s="115" t="s">
        <v>1</v>
      </c>
    </row>
    <row r="120" spans="1:91" s="4" customFormat="1" ht="24" customHeight="1">
      <c r="A120" s="108" t="s">
        <v>86</v>
      </c>
      <c r="B120" s="63"/>
      <c r="C120" s="109"/>
      <c r="D120" s="109"/>
      <c r="E120" s="284" t="s">
        <v>162</v>
      </c>
      <c r="F120" s="284"/>
      <c r="G120" s="284"/>
      <c r="H120" s="284"/>
      <c r="I120" s="284"/>
      <c r="J120" s="109"/>
      <c r="K120" s="284" t="s">
        <v>163</v>
      </c>
      <c r="L120" s="284"/>
      <c r="M120" s="284"/>
      <c r="N120" s="284"/>
      <c r="O120" s="284"/>
      <c r="P120" s="284"/>
      <c r="Q120" s="284"/>
      <c r="R120" s="284"/>
      <c r="S120" s="284"/>
      <c r="T120" s="284"/>
      <c r="U120" s="284"/>
      <c r="V120" s="284"/>
      <c r="W120" s="284"/>
      <c r="X120" s="284"/>
      <c r="Y120" s="284"/>
      <c r="Z120" s="284"/>
      <c r="AA120" s="284"/>
      <c r="AB120" s="284"/>
      <c r="AC120" s="284"/>
      <c r="AD120" s="284"/>
      <c r="AE120" s="284"/>
      <c r="AF120" s="284"/>
      <c r="AG120" s="302">
        <f>'1136-2-17 - SO 02.17 - Most'!J32</f>
        <v>0</v>
      </c>
      <c r="AH120" s="303"/>
      <c r="AI120" s="303"/>
      <c r="AJ120" s="303"/>
      <c r="AK120" s="303"/>
      <c r="AL120" s="303"/>
      <c r="AM120" s="303"/>
      <c r="AN120" s="302">
        <f t="shared" si="0"/>
        <v>0</v>
      </c>
      <c r="AO120" s="303"/>
      <c r="AP120" s="303"/>
      <c r="AQ120" s="110" t="s">
        <v>89</v>
      </c>
      <c r="AR120" s="65"/>
      <c r="AS120" s="111">
        <v>0</v>
      </c>
      <c r="AT120" s="112">
        <f t="shared" si="1"/>
        <v>0</v>
      </c>
      <c r="AU120" s="113">
        <f>'1136-2-17 - SO 02.17 - Most'!P134</f>
        <v>0</v>
      </c>
      <c r="AV120" s="112">
        <f>'1136-2-17 - SO 02.17 - Most'!J35</f>
        <v>0</v>
      </c>
      <c r="AW120" s="112">
        <f>'1136-2-17 - SO 02.17 - Most'!J36</f>
        <v>0</v>
      </c>
      <c r="AX120" s="112">
        <f>'1136-2-17 - SO 02.17 - Most'!J37</f>
        <v>0</v>
      </c>
      <c r="AY120" s="112">
        <f>'1136-2-17 - SO 02.17 - Most'!J38</f>
        <v>0</v>
      </c>
      <c r="AZ120" s="112">
        <f>'1136-2-17 - SO 02.17 - Most'!F35</f>
        <v>0</v>
      </c>
      <c r="BA120" s="112">
        <f>'1136-2-17 - SO 02.17 - Most'!F36</f>
        <v>0</v>
      </c>
      <c r="BB120" s="112">
        <f>'1136-2-17 - SO 02.17 - Most'!F37</f>
        <v>0</v>
      </c>
      <c r="BC120" s="112">
        <f>'1136-2-17 - SO 02.17 - Most'!F38</f>
        <v>0</v>
      </c>
      <c r="BD120" s="114">
        <f>'1136-2-17 - SO 02.17 - Most'!F39</f>
        <v>0</v>
      </c>
      <c r="BT120" s="115" t="s">
        <v>90</v>
      </c>
      <c r="BV120" s="115" t="s">
        <v>79</v>
      </c>
      <c r="BW120" s="115" t="s">
        <v>164</v>
      </c>
      <c r="BX120" s="115" t="s">
        <v>107</v>
      </c>
      <c r="CL120" s="115" t="s">
        <v>1</v>
      </c>
    </row>
    <row r="121" spans="1:91" s="4" customFormat="1" ht="24" customHeight="1">
      <c r="A121" s="108" t="s">
        <v>86</v>
      </c>
      <c r="B121" s="63"/>
      <c r="C121" s="109"/>
      <c r="D121" s="109"/>
      <c r="E121" s="284" t="s">
        <v>165</v>
      </c>
      <c r="F121" s="284"/>
      <c r="G121" s="284"/>
      <c r="H121" s="284"/>
      <c r="I121" s="284"/>
      <c r="J121" s="109"/>
      <c r="K121" s="284" t="s">
        <v>166</v>
      </c>
      <c r="L121" s="284"/>
      <c r="M121" s="284"/>
      <c r="N121" s="284"/>
      <c r="O121" s="284"/>
      <c r="P121" s="284"/>
      <c r="Q121" s="284"/>
      <c r="R121" s="284"/>
      <c r="S121" s="284"/>
      <c r="T121" s="284"/>
      <c r="U121" s="284"/>
      <c r="V121" s="284"/>
      <c r="W121" s="284"/>
      <c r="X121" s="284"/>
      <c r="Y121" s="284"/>
      <c r="Z121" s="284"/>
      <c r="AA121" s="284"/>
      <c r="AB121" s="284"/>
      <c r="AC121" s="284"/>
      <c r="AD121" s="284"/>
      <c r="AE121" s="284"/>
      <c r="AF121" s="284"/>
      <c r="AG121" s="302">
        <f>'1136-2-18 - SO 02.18 - Rú...'!J32</f>
        <v>0</v>
      </c>
      <c r="AH121" s="303"/>
      <c r="AI121" s="303"/>
      <c r="AJ121" s="303"/>
      <c r="AK121" s="303"/>
      <c r="AL121" s="303"/>
      <c r="AM121" s="303"/>
      <c r="AN121" s="302">
        <f t="shared" si="0"/>
        <v>0</v>
      </c>
      <c r="AO121" s="303"/>
      <c r="AP121" s="303"/>
      <c r="AQ121" s="110" t="s">
        <v>89</v>
      </c>
      <c r="AR121" s="65"/>
      <c r="AS121" s="111">
        <v>0</v>
      </c>
      <c r="AT121" s="112">
        <f t="shared" si="1"/>
        <v>0</v>
      </c>
      <c r="AU121" s="113">
        <f>'1136-2-18 - SO 02.18 - Rú...'!P129</f>
        <v>0</v>
      </c>
      <c r="AV121" s="112">
        <f>'1136-2-18 - SO 02.18 - Rú...'!J35</f>
        <v>0</v>
      </c>
      <c r="AW121" s="112">
        <f>'1136-2-18 - SO 02.18 - Rú...'!J36</f>
        <v>0</v>
      </c>
      <c r="AX121" s="112">
        <f>'1136-2-18 - SO 02.18 - Rú...'!J37</f>
        <v>0</v>
      </c>
      <c r="AY121" s="112">
        <f>'1136-2-18 - SO 02.18 - Rú...'!J38</f>
        <v>0</v>
      </c>
      <c r="AZ121" s="112">
        <f>'1136-2-18 - SO 02.18 - Rú...'!F35</f>
        <v>0</v>
      </c>
      <c r="BA121" s="112">
        <f>'1136-2-18 - SO 02.18 - Rú...'!F36</f>
        <v>0</v>
      </c>
      <c r="BB121" s="112">
        <f>'1136-2-18 - SO 02.18 - Rú...'!F37</f>
        <v>0</v>
      </c>
      <c r="BC121" s="112">
        <f>'1136-2-18 - SO 02.18 - Rú...'!F38</f>
        <v>0</v>
      </c>
      <c r="BD121" s="114">
        <f>'1136-2-18 - SO 02.18 - Rú...'!F39</f>
        <v>0</v>
      </c>
      <c r="BT121" s="115" t="s">
        <v>90</v>
      </c>
      <c r="BV121" s="115" t="s">
        <v>79</v>
      </c>
      <c r="BW121" s="115" t="s">
        <v>167</v>
      </c>
      <c r="BX121" s="115" t="s">
        <v>107</v>
      </c>
      <c r="CL121" s="115" t="s">
        <v>1</v>
      </c>
    </row>
    <row r="122" spans="1:91" s="4" customFormat="1" ht="24" customHeight="1">
      <c r="A122" s="108" t="s">
        <v>86</v>
      </c>
      <c r="B122" s="63"/>
      <c r="C122" s="109"/>
      <c r="D122" s="109"/>
      <c r="E122" s="284" t="s">
        <v>168</v>
      </c>
      <c r="F122" s="284"/>
      <c r="G122" s="284"/>
      <c r="H122" s="284"/>
      <c r="I122" s="284"/>
      <c r="J122" s="109"/>
      <c r="K122" s="284" t="s">
        <v>169</v>
      </c>
      <c r="L122" s="284"/>
      <c r="M122" s="284"/>
      <c r="N122" s="284"/>
      <c r="O122" s="284"/>
      <c r="P122" s="284"/>
      <c r="Q122" s="284"/>
      <c r="R122" s="284"/>
      <c r="S122" s="284"/>
      <c r="T122" s="284"/>
      <c r="U122" s="284"/>
      <c r="V122" s="284"/>
      <c r="W122" s="284"/>
      <c r="X122" s="284"/>
      <c r="Y122" s="284"/>
      <c r="Z122" s="284"/>
      <c r="AA122" s="284"/>
      <c r="AB122" s="284"/>
      <c r="AC122" s="284"/>
      <c r="AD122" s="284"/>
      <c r="AE122" s="284"/>
      <c r="AF122" s="284"/>
      <c r="AG122" s="302">
        <f>'1136-2-19 - SO 02.19 - Mo...'!J32</f>
        <v>0</v>
      </c>
      <c r="AH122" s="303"/>
      <c r="AI122" s="303"/>
      <c r="AJ122" s="303"/>
      <c r="AK122" s="303"/>
      <c r="AL122" s="303"/>
      <c r="AM122" s="303"/>
      <c r="AN122" s="302">
        <f t="shared" si="0"/>
        <v>0</v>
      </c>
      <c r="AO122" s="303"/>
      <c r="AP122" s="303"/>
      <c r="AQ122" s="110" t="s">
        <v>89</v>
      </c>
      <c r="AR122" s="65"/>
      <c r="AS122" s="111">
        <v>0</v>
      </c>
      <c r="AT122" s="112">
        <f t="shared" si="1"/>
        <v>0</v>
      </c>
      <c r="AU122" s="113">
        <f>'1136-2-19 - SO 02.19 - Mo...'!P134</f>
        <v>0</v>
      </c>
      <c r="AV122" s="112">
        <f>'1136-2-19 - SO 02.19 - Mo...'!J35</f>
        <v>0</v>
      </c>
      <c r="AW122" s="112">
        <f>'1136-2-19 - SO 02.19 - Mo...'!J36</f>
        <v>0</v>
      </c>
      <c r="AX122" s="112">
        <f>'1136-2-19 - SO 02.19 - Mo...'!J37</f>
        <v>0</v>
      </c>
      <c r="AY122" s="112">
        <f>'1136-2-19 - SO 02.19 - Mo...'!J38</f>
        <v>0</v>
      </c>
      <c r="AZ122" s="112">
        <f>'1136-2-19 - SO 02.19 - Mo...'!F35</f>
        <v>0</v>
      </c>
      <c r="BA122" s="112">
        <f>'1136-2-19 - SO 02.19 - Mo...'!F36</f>
        <v>0</v>
      </c>
      <c r="BB122" s="112">
        <f>'1136-2-19 - SO 02.19 - Mo...'!F37</f>
        <v>0</v>
      </c>
      <c r="BC122" s="112">
        <f>'1136-2-19 - SO 02.19 - Mo...'!F38</f>
        <v>0</v>
      </c>
      <c r="BD122" s="114">
        <f>'1136-2-19 - SO 02.19 - Mo...'!F39</f>
        <v>0</v>
      </c>
      <c r="BT122" s="115" t="s">
        <v>90</v>
      </c>
      <c r="BV122" s="115" t="s">
        <v>79</v>
      </c>
      <c r="BW122" s="115" t="s">
        <v>170</v>
      </c>
      <c r="BX122" s="115" t="s">
        <v>107</v>
      </c>
      <c r="CL122" s="115" t="s">
        <v>1</v>
      </c>
    </row>
    <row r="123" spans="1:91" s="7" customFormat="1" ht="14.45" customHeight="1">
      <c r="B123" s="98"/>
      <c r="C123" s="99"/>
      <c r="D123" s="285" t="s">
        <v>171</v>
      </c>
      <c r="E123" s="285"/>
      <c r="F123" s="285"/>
      <c r="G123" s="285"/>
      <c r="H123" s="285"/>
      <c r="I123" s="100"/>
      <c r="J123" s="285" t="s">
        <v>172</v>
      </c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  <c r="X123" s="285"/>
      <c r="Y123" s="285"/>
      <c r="Z123" s="285"/>
      <c r="AA123" s="285"/>
      <c r="AB123" s="285"/>
      <c r="AC123" s="285"/>
      <c r="AD123" s="285"/>
      <c r="AE123" s="285"/>
      <c r="AF123" s="285"/>
      <c r="AG123" s="301">
        <f>ROUND(SUM(AG124:AG125),2)</f>
        <v>0</v>
      </c>
      <c r="AH123" s="300"/>
      <c r="AI123" s="300"/>
      <c r="AJ123" s="300"/>
      <c r="AK123" s="300"/>
      <c r="AL123" s="300"/>
      <c r="AM123" s="300"/>
      <c r="AN123" s="299">
        <f t="shared" si="0"/>
        <v>0</v>
      </c>
      <c r="AO123" s="300"/>
      <c r="AP123" s="300"/>
      <c r="AQ123" s="101" t="s">
        <v>83</v>
      </c>
      <c r="AR123" s="102"/>
      <c r="AS123" s="103">
        <f>ROUND(SUM(AS124:AS125),2)</f>
        <v>0</v>
      </c>
      <c r="AT123" s="104">
        <f t="shared" si="1"/>
        <v>0</v>
      </c>
      <c r="AU123" s="105">
        <f>ROUND(SUM(AU124:AU125),5)</f>
        <v>0</v>
      </c>
      <c r="AV123" s="104">
        <f>ROUND(AZ123*L29,2)</f>
        <v>0</v>
      </c>
      <c r="AW123" s="104">
        <f>ROUND(BA123*L30,2)</f>
        <v>0</v>
      </c>
      <c r="AX123" s="104">
        <f>ROUND(BB123*L29,2)</f>
        <v>0</v>
      </c>
      <c r="AY123" s="104">
        <f>ROUND(BC123*L30,2)</f>
        <v>0</v>
      </c>
      <c r="AZ123" s="104">
        <f>ROUND(SUM(AZ124:AZ125),2)</f>
        <v>0</v>
      </c>
      <c r="BA123" s="104">
        <f>ROUND(SUM(BA124:BA125),2)</f>
        <v>0</v>
      </c>
      <c r="BB123" s="104">
        <f>ROUND(SUM(BB124:BB125),2)</f>
        <v>0</v>
      </c>
      <c r="BC123" s="104">
        <f>ROUND(SUM(BC124:BC125),2)</f>
        <v>0</v>
      </c>
      <c r="BD123" s="106">
        <f>ROUND(SUM(BD124:BD125),2)</f>
        <v>0</v>
      </c>
      <c r="BS123" s="107" t="s">
        <v>76</v>
      </c>
      <c r="BT123" s="107" t="s">
        <v>84</v>
      </c>
      <c r="BU123" s="107" t="s">
        <v>78</v>
      </c>
      <c r="BV123" s="107" t="s">
        <v>79</v>
      </c>
      <c r="BW123" s="107" t="s">
        <v>173</v>
      </c>
      <c r="BX123" s="107" t="s">
        <v>5</v>
      </c>
      <c r="CL123" s="107" t="s">
        <v>1</v>
      </c>
      <c r="CM123" s="107" t="s">
        <v>77</v>
      </c>
    </row>
    <row r="124" spans="1:91" s="4" customFormat="1" ht="14.45" customHeight="1">
      <c r="A124" s="108" t="s">
        <v>86</v>
      </c>
      <c r="B124" s="63"/>
      <c r="C124" s="109"/>
      <c r="D124" s="109"/>
      <c r="E124" s="284" t="s">
        <v>174</v>
      </c>
      <c r="F124" s="284"/>
      <c r="G124" s="284"/>
      <c r="H124" s="284"/>
      <c r="I124" s="284"/>
      <c r="J124" s="109"/>
      <c r="K124" s="284" t="s">
        <v>175</v>
      </c>
      <c r="L124" s="284"/>
      <c r="M124" s="284"/>
      <c r="N124" s="284"/>
      <c r="O124" s="284"/>
      <c r="P124" s="284"/>
      <c r="Q124" s="284"/>
      <c r="R124" s="284"/>
      <c r="S124" s="284"/>
      <c r="T124" s="284"/>
      <c r="U124" s="284"/>
      <c r="V124" s="284"/>
      <c r="W124" s="284"/>
      <c r="X124" s="284"/>
      <c r="Y124" s="284"/>
      <c r="Z124" s="284"/>
      <c r="AA124" s="284"/>
      <c r="AB124" s="284"/>
      <c r="AC124" s="284"/>
      <c r="AD124" s="284"/>
      <c r="AE124" s="284"/>
      <c r="AF124" s="284"/>
      <c r="AG124" s="302">
        <f>'1136-3-1 - SO 03 Oždiansk...'!J32</f>
        <v>0</v>
      </c>
      <c r="AH124" s="303"/>
      <c r="AI124" s="303"/>
      <c r="AJ124" s="303"/>
      <c r="AK124" s="303"/>
      <c r="AL124" s="303"/>
      <c r="AM124" s="303"/>
      <c r="AN124" s="302">
        <f t="shared" si="0"/>
        <v>0</v>
      </c>
      <c r="AO124" s="303"/>
      <c r="AP124" s="303"/>
      <c r="AQ124" s="110" t="s">
        <v>89</v>
      </c>
      <c r="AR124" s="65"/>
      <c r="AS124" s="111">
        <v>0</v>
      </c>
      <c r="AT124" s="112">
        <f t="shared" si="1"/>
        <v>0</v>
      </c>
      <c r="AU124" s="113">
        <f>'1136-3-1 - SO 03 Oždiansk...'!P133</f>
        <v>0</v>
      </c>
      <c r="AV124" s="112">
        <f>'1136-3-1 - SO 03 Oždiansk...'!J35</f>
        <v>0</v>
      </c>
      <c r="AW124" s="112">
        <f>'1136-3-1 - SO 03 Oždiansk...'!J36</f>
        <v>0</v>
      </c>
      <c r="AX124" s="112">
        <f>'1136-3-1 - SO 03 Oždiansk...'!J37</f>
        <v>0</v>
      </c>
      <c r="AY124" s="112">
        <f>'1136-3-1 - SO 03 Oždiansk...'!J38</f>
        <v>0</v>
      </c>
      <c r="AZ124" s="112">
        <f>'1136-3-1 - SO 03 Oždiansk...'!F35</f>
        <v>0</v>
      </c>
      <c r="BA124" s="112">
        <f>'1136-3-1 - SO 03 Oždiansk...'!F36</f>
        <v>0</v>
      </c>
      <c r="BB124" s="112">
        <f>'1136-3-1 - SO 03 Oždiansk...'!F37</f>
        <v>0</v>
      </c>
      <c r="BC124" s="112">
        <f>'1136-3-1 - SO 03 Oždiansk...'!F38</f>
        <v>0</v>
      </c>
      <c r="BD124" s="114">
        <f>'1136-3-1 - SO 03 Oždiansk...'!F39</f>
        <v>0</v>
      </c>
      <c r="BT124" s="115" t="s">
        <v>90</v>
      </c>
      <c r="BV124" s="115" t="s">
        <v>79</v>
      </c>
      <c r="BW124" s="115" t="s">
        <v>176</v>
      </c>
      <c r="BX124" s="115" t="s">
        <v>173</v>
      </c>
      <c r="CL124" s="115" t="s">
        <v>1</v>
      </c>
    </row>
    <row r="125" spans="1:91" s="4" customFormat="1" ht="14.45" customHeight="1">
      <c r="A125" s="108" t="s">
        <v>86</v>
      </c>
      <c r="B125" s="63"/>
      <c r="C125" s="109"/>
      <c r="D125" s="109"/>
      <c r="E125" s="284" t="s">
        <v>177</v>
      </c>
      <c r="F125" s="284"/>
      <c r="G125" s="284"/>
      <c r="H125" s="284"/>
      <c r="I125" s="284"/>
      <c r="J125" s="109"/>
      <c r="K125" s="284" t="s">
        <v>178</v>
      </c>
      <c r="L125" s="284"/>
      <c r="M125" s="284"/>
      <c r="N125" s="284"/>
      <c r="O125" s="284"/>
      <c r="P125" s="284"/>
      <c r="Q125" s="284"/>
      <c r="R125" s="284"/>
      <c r="S125" s="284"/>
      <c r="T125" s="284"/>
      <c r="U125" s="284"/>
      <c r="V125" s="284"/>
      <c r="W125" s="284"/>
      <c r="X125" s="284"/>
      <c r="Y125" s="284"/>
      <c r="Z125" s="284"/>
      <c r="AA125" s="284"/>
      <c r="AB125" s="284"/>
      <c r="AC125" s="284"/>
      <c r="AD125" s="284"/>
      <c r="AE125" s="284"/>
      <c r="AF125" s="284"/>
      <c r="AG125" s="302">
        <f>'1136-3-2 - SO 03 Oždiansk...'!J32</f>
        <v>0</v>
      </c>
      <c r="AH125" s="303"/>
      <c r="AI125" s="303"/>
      <c r="AJ125" s="303"/>
      <c r="AK125" s="303"/>
      <c r="AL125" s="303"/>
      <c r="AM125" s="303"/>
      <c r="AN125" s="302">
        <f t="shared" si="0"/>
        <v>0</v>
      </c>
      <c r="AO125" s="303"/>
      <c r="AP125" s="303"/>
      <c r="AQ125" s="110" t="s">
        <v>89</v>
      </c>
      <c r="AR125" s="65"/>
      <c r="AS125" s="111">
        <v>0</v>
      </c>
      <c r="AT125" s="112">
        <f t="shared" si="1"/>
        <v>0</v>
      </c>
      <c r="AU125" s="113">
        <f>'1136-3-2 - SO 03 Oždiansk...'!P122</f>
        <v>0</v>
      </c>
      <c r="AV125" s="112">
        <f>'1136-3-2 - SO 03 Oždiansk...'!J35</f>
        <v>0</v>
      </c>
      <c r="AW125" s="112">
        <f>'1136-3-2 - SO 03 Oždiansk...'!J36</f>
        <v>0</v>
      </c>
      <c r="AX125" s="112">
        <f>'1136-3-2 - SO 03 Oždiansk...'!J37</f>
        <v>0</v>
      </c>
      <c r="AY125" s="112">
        <f>'1136-3-2 - SO 03 Oždiansk...'!J38</f>
        <v>0</v>
      </c>
      <c r="AZ125" s="112">
        <f>'1136-3-2 - SO 03 Oždiansk...'!F35</f>
        <v>0</v>
      </c>
      <c r="BA125" s="112">
        <f>'1136-3-2 - SO 03 Oždiansk...'!F36</f>
        <v>0</v>
      </c>
      <c r="BB125" s="112">
        <f>'1136-3-2 - SO 03 Oždiansk...'!F37</f>
        <v>0</v>
      </c>
      <c r="BC125" s="112">
        <f>'1136-3-2 - SO 03 Oždiansk...'!F38</f>
        <v>0</v>
      </c>
      <c r="BD125" s="114">
        <f>'1136-3-2 - SO 03 Oždiansk...'!F39</f>
        <v>0</v>
      </c>
      <c r="BT125" s="115" t="s">
        <v>90</v>
      </c>
      <c r="BV125" s="115" t="s">
        <v>79</v>
      </c>
      <c r="BW125" s="115" t="s">
        <v>179</v>
      </c>
      <c r="BX125" s="115" t="s">
        <v>173</v>
      </c>
      <c r="CL125" s="115" t="s">
        <v>1</v>
      </c>
    </row>
    <row r="126" spans="1:91" s="7" customFormat="1" ht="14.45" customHeight="1">
      <c r="B126" s="98"/>
      <c r="C126" s="99"/>
      <c r="D126" s="285" t="s">
        <v>180</v>
      </c>
      <c r="E126" s="285"/>
      <c r="F126" s="285"/>
      <c r="G126" s="285"/>
      <c r="H126" s="285"/>
      <c r="I126" s="100"/>
      <c r="J126" s="285" t="s">
        <v>181</v>
      </c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  <c r="X126" s="285"/>
      <c r="Y126" s="285"/>
      <c r="Z126" s="285"/>
      <c r="AA126" s="285"/>
      <c r="AB126" s="285"/>
      <c r="AC126" s="285"/>
      <c r="AD126" s="285"/>
      <c r="AE126" s="285"/>
      <c r="AF126" s="285"/>
      <c r="AG126" s="301">
        <f>ROUND(SUM(AG127:AG130),2)</f>
        <v>0</v>
      </c>
      <c r="AH126" s="300"/>
      <c r="AI126" s="300"/>
      <c r="AJ126" s="300"/>
      <c r="AK126" s="300"/>
      <c r="AL126" s="300"/>
      <c r="AM126" s="300"/>
      <c r="AN126" s="299">
        <f t="shared" si="0"/>
        <v>0</v>
      </c>
      <c r="AO126" s="300"/>
      <c r="AP126" s="300"/>
      <c r="AQ126" s="101" t="s">
        <v>83</v>
      </c>
      <c r="AR126" s="102"/>
      <c r="AS126" s="103">
        <f>ROUND(SUM(AS127:AS130),2)</f>
        <v>0</v>
      </c>
      <c r="AT126" s="104">
        <f t="shared" si="1"/>
        <v>0</v>
      </c>
      <c r="AU126" s="105">
        <f>ROUND(SUM(AU127:AU130),5)</f>
        <v>0</v>
      </c>
      <c r="AV126" s="104">
        <f>ROUND(AZ126*L29,2)</f>
        <v>0</v>
      </c>
      <c r="AW126" s="104">
        <f>ROUND(BA126*L30,2)</f>
        <v>0</v>
      </c>
      <c r="AX126" s="104">
        <f>ROUND(BB126*L29,2)</f>
        <v>0</v>
      </c>
      <c r="AY126" s="104">
        <f>ROUND(BC126*L30,2)</f>
        <v>0</v>
      </c>
      <c r="AZ126" s="104">
        <f>ROUND(SUM(AZ127:AZ130),2)</f>
        <v>0</v>
      </c>
      <c r="BA126" s="104">
        <f>ROUND(SUM(BA127:BA130),2)</f>
        <v>0</v>
      </c>
      <c r="BB126" s="104">
        <f>ROUND(SUM(BB127:BB130),2)</f>
        <v>0</v>
      </c>
      <c r="BC126" s="104">
        <f>ROUND(SUM(BC127:BC130),2)</f>
        <v>0</v>
      </c>
      <c r="BD126" s="106">
        <f>ROUND(SUM(BD127:BD130),2)</f>
        <v>0</v>
      </c>
      <c r="BS126" s="107" t="s">
        <v>76</v>
      </c>
      <c r="BT126" s="107" t="s">
        <v>84</v>
      </c>
      <c r="BU126" s="107" t="s">
        <v>78</v>
      </c>
      <c r="BV126" s="107" t="s">
        <v>79</v>
      </c>
      <c r="BW126" s="107" t="s">
        <v>182</v>
      </c>
      <c r="BX126" s="107" t="s">
        <v>5</v>
      </c>
      <c r="CL126" s="107" t="s">
        <v>1</v>
      </c>
      <c r="CM126" s="107" t="s">
        <v>77</v>
      </c>
    </row>
    <row r="127" spans="1:91" s="4" customFormat="1" ht="24" customHeight="1">
      <c r="A127" s="108" t="s">
        <v>86</v>
      </c>
      <c r="B127" s="63"/>
      <c r="C127" s="109"/>
      <c r="D127" s="109"/>
      <c r="E127" s="284" t="s">
        <v>183</v>
      </c>
      <c r="F127" s="284"/>
      <c r="G127" s="284"/>
      <c r="H127" s="284"/>
      <c r="I127" s="284"/>
      <c r="J127" s="109"/>
      <c r="K127" s="284" t="s">
        <v>184</v>
      </c>
      <c r="L127" s="284"/>
      <c r="M127" s="284"/>
      <c r="N127" s="284"/>
      <c r="O127" s="284"/>
      <c r="P127" s="284"/>
      <c r="Q127" s="284"/>
      <c r="R127" s="284"/>
      <c r="S127" s="284"/>
      <c r="T127" s="284"/>
      <c r="U127" s="284"/>
      <c r="V127" s="284"/>
      <c r="W127" s="284"/>
      <c r="X127" s="284"/>
      <c r="Y127" s="284"/>
      <c r="Z127" s="284"/>
      <c r="AA127" s="284"/>
      <c r="AB127" s="284"/>
      <c r="AC127" s="284"/>
      <c r="AD127" s="284"/>
      <c r="AE127" s="284"/>
      <c r="AF127" s="284"/>
      <c r="AG127" s="302">
        <f>'1136-4-1 - SO 04.1 - Odpo...'!J32</f>
        <v>0</v>
      </c>
      <c r="AH127" s="303"/>
      <c r="AI127" s="303"/>
      <c r="AJ127" s="303"/>
      <c r="AK127" s="303"/>
      <c r="AL127" s="303"/>
      <c r="AM127" s="303"/>
      <c r="AN127" s="302">
        <f t="shared" si="0"/>
        <v>0</v>
      </c>
      <c r="AO127" s="303"/>
      <c r="AP127" s="303"/>
      <c r="AQ127" s="110" t="s">
        <v>89</v>
      </c>
      <c r="AR127" s="65"/>
      <c r="AS127" s="111">
        <v>0</v>
      </c>
      <c r="AT127" s="112">
        <f t="shared" si="1"/>
        <v>0</v>
      </c>
      <c r="AU127" s="113">
        <f>'1136-4-1 - SO 04.1 - Odpo...'!P130</f>
        <v>0</v>
      </c>
      <c r="AV127" s="112">
        <f>'1136-4-1 - SO 04.1 - Odpo...'!J35</f>
        <v>0</v>
      </c>
      <c r="AW127" s="112">
        <f>'1136-4-1 - SO 04.1 - Odpo...'!J36</f>
        <v>0</v>
      </c>
      <c r="AX127" s="112">
        <f>'1136-4-1 - SO 04.1 - Odpo...'!J37</f>
        <v>0</v>
      </c>
      <c r="AY127" s="112">
        <f>'1136-4-1 - SO 04.1 - Odpo...'!J38</f>
        <v>0</v>
      </c>
      <c r="AZ127" s="112">
        <f>'1136-4-1 - SO 04.1 - Odpo...'!F35</f>
        <v>0</v>
      </c>
      <c r="BA127" s="112">
        <f>'1136-4-1 - SO 04.1 - Odpo...'!F36</f>
        <v>0</v>
      </c>
      <c r="BB127" s="112">
        <f>'1136-4-1 - SO 04.1 - Odpo...'!F37</f>
        <v>0</v>
      </c>
      <c r="BC127" s="112">
        <f>'1136-4-1 - SO 04.1 - Odpo...'!F38</f>
        <v>0</v>
      </c>
      <c r="BD127" s="114">
        <f>'1136-4-1 - SO 04.1 - Odpo...'!F39</f>
        <v>0</v>
      </c>
      <c r="BT127" s="115" t="s">
        <v>90</v>
      </c>
      <c r="BV127" s="115" t="s">
        <v>79</v>
      </c>
      <c r="BW127" s="115" t="s">
        <v>185</v>
      </c>
      <c r="BX127" s="115" t="s">
        <v>182</v>
      </c>
      <c r="CL127" s="115" t="s">
        <v>1</v>
      </c>
    </row>
    <row r="128" spans="1:91" s="4" customFormat="1" ht="24" customHeight="1">
      <c r="A128" s="108" t="s">
        <v>86</v>
      </c>
      <c r="B128" s="63"/>
      <c r="C128" s="109"/>
      <c r="D128" s="109"/>
      <c r="E128" s="284" t="s">
        <v>186</v>
      </c>
      <c r="F128" s="284"/>
      <c r="G128" s="284"/>
      <c r="H128" s="284"/>
      <c r="I128" s="284"/>
      <c r="J128" s="109"/>
      <c r="K128" s="284" t="s">
        <v>187</v>
      </c>
      <c r="L128" s="284"/>
      <c r="M128" s="284"/>
      <c r="N128" s="284"/>
      <c r="O128" s="284"/>
      <c r="P128" s="284"/>
      <c r="Q128" s="284"/>
      <c r="R128" s="284"/>
      <c r="S128" s="284"/>
      <c r="T128" s="284"/>
      <c r="U128" s="284"/>
      <c r="V128" s="284"/>
      <c r="W128" s="284"/>
      <c r="X128" s="284"/>
      <c r="Y128" s="284"/>
      <c r="Z128" s="284"/>
      <c r="AA128" s="284"/>
      <c r="AB128" s="284"/>
      <c r="AC128" s="284"/>
      <c r="AD128" s="284"/>
      <c r="AE128" s="284"/>
      <c r="AF128" s="284"/>
      <c r="AG128" s="302">
        <f>'1136-4-2 - SO 04.2 - Odpo...'!J32</f>
        <v>0</v>
      </c>
      <c r="AH128" s="303"/>
      <c r="AI128" s="303"/>
      <c r="AJ128" s="303"/>
      <c r="AK128" s="303"/>
      <c r="AL128" s="303"/>
      <c r="AM128" s="303"/>
      <c r="AN128" s="302">
        <f t="shared" si="0"/>
        <v>0</v>
      </c>
      <c r="AO128" s="303"/>
      <c r="AP128" s="303"/>
      <c r="AQ128" s="110" t="s">
        <v>89</v>
      </c>
      <c r="AR128" s="65"/>
      <c r="AS128" s="111">
        <v>0</v>
      </c>
      <c r="AT128" s="112">
        <f t="shared" si="1"/>
        <v>0</v>
      </c>
      <c r="AU128" s="113">
        <f>'1136-4-2 - SO 04.2 - Odpo...'!P133</f>
        <v>0</v>
      </c>
      <c r="AV128" s="112">
        <f>'1136-4-2 - SO 04.2 - Odpo...'!J35</f>
        <v>0</v>
      </c>
      <c r="AW128" s="112">
        <f>'1136-4-2 - SO 04.2 - Odpo...'!J36</f>
        <v>0</v>
      </c>
      <c r="AX128" s="112">
        <f>'1136-4-2 - SO 04.2 - Odpo...'!J37</f>
        <v>0</v>
      </c>
      <c r="AY128" s="112">
        <f>'1136-4-2 - SO 04.2 - Odpo...'!J38</f>
        <v>0</v>
      </c>
      <c r="AZ128" s="112">
        <f>'1136-4-2 - SO 04.2 - Odpo...'!F35</f>
        <v>0</v>
      </c>
      <c r="BA128" s="112">
        <f>'1136-4-2 - SO 04.2 - Odpo...'!F36</f>
        <v>0</v>
      </c>
      <c r="BB128" s="112">
        <f>'1136-4-2 - SO 04.2 - Odpo...'!F37</f>
        <v>0</v>
      </c>
      <c r="BC128" s="112">
        <f>'1136-4-2 - SO 04.2 - Odpo...'!F38</f>
        <v>0</v>
      </c>
      <c r="BD128" s="114">
        <f>'1136-4-2 - SO 04.2 - Odpo...'!F39</f>
        <v>0</v>
      </c>
      <c r="BT128" s="115" t="s">
        <v>90</v>
      </c>
      <c r="BV128" s="115" t="s">
        <v>79</v>
      </c>
      <c r="BW128" s="115" t="s">
        <v>188</v>
      </c>
      <c r="BX128" s="115" t="s">
        <v>182</v>
      </c>
      <c r="CL128" s="115" t="s">
        <v>1</v>
      </c>
    </row>
    <row r="129" spans="1:91" s="4" customFormat="1" ht="24" customHeight="1">
      <c r="A129" s="108" t="s">
        <v>86</v>
      </c>
      <c r="B129" s="63"/>
      <c r="C129" s="109"/>
      <c r="D129" s="109"/>
      <c r="E129" s="284" t="s">
        <v>189</v>
      </c>
      <c r="F129" s="284"/>
      <c r="G129" s="284"/>
      <c r="H129" s="284"/>
      <c r="I129" s="284"/>
      <c r="J129" s="109"/>
      <c r="K129" s="284" t="s">
        <v>190</v>
      </c>
      <c r="L129" s="284"/>
      <c r="M129" s="284"/>
      <c r="N129" s="284"/>
      <c r="O129" s="284"/>
      <c r="P129" s="284"/>
      <c r="Q129" s="284"/>
      <c r="R129" s="284"/>
      <c r="S129" s="284"/>
      <c r="T129" s="284"/>
      <c r="U129" s="284"/>
      <c r="V129" s="284"/>
      <c r="W129" s="284"/>
      <c r="X129" s="284"/>
      <c r="Y129" s="284"/>
      <c r="Z129" s="284"/>
      <c r="AA129" s="284"/>
      <c r="AB129" s="284"/>
      <c r="AC129" s="284"/>
      <c r="AD129" s="284"/>
      <c r="AE129" s="284"/>
      <c r="AF129" s="284"/>
      <c r="AG129" s="302">
        <f>'1136-4-3 - SO 04.3 - Odpo...'!J32</f>
        <v>0</v>
      </c>
      <c r="AH129" s="303"/>
      <c r="AI129" s="303"/>
      <c r="AJ129" s="303"/>
      <c r="AK129" s="303"/>
      <c r="AL129" s="303"/>
      <c r="AM129" s="303"/>
      <c r="AN129" s="302">
        <f t="shared" si="0"/>
        <v>0</v>
      </c>
      <c r="AO129" s="303"/>
      <c r="AP129" s="303"/>
      <c r="AQ129" s="110" t="s">
        <v>89</v>
      </c>
      <c r="AR129" s="65"/>
      <c r="AS129" s="111">
        <v>0</v>
      </c>
      <c r="AT129" s="112">
        <f t="shared" si="1"/>
        <v>0</v>
      </c>
      <c r="AU129" s="113">
        <f>'1136-4-3 - SO 04.3 - Odpo...'!P129</f>
        <v>0</v>
      </c>
      <c r="AV129" s="112">
        <f>'1136-4-3 - SO 04.3 - Odpo...'!J35</f>
        <v>0</v>
      </c>
      <c r="AW129" s="112">
        <f>'1136-4-3 - SO 04.3 - Odpo...'!J36</f>
        <v>0</v>
      </c>
      <c r="AX129" s="112">
        <f>'1136-4-3 - SO 04.3 - Odpo...'!J37</f>
        <v>0</v>
      </c>
      <c r="AY129" s="112">
        <f>'1136-4-3 - SO 04.3 - Odpo...'!J38</f>
        <v>0</v>
      </c>
      <c r="AZ129" s="112">
        <f>'1136-4-3 - SO 04.3 - Odpo...'!F35</f>
        <v>0</v>
      </c>
      <c r="BA129" s="112">
        <f>'1136-4-3 - SO 04.3 - Odpo...'!F36</f>
        <v>0</v>
      </c>
      <c r="BB129" s="112">
        <f>'1136-4-3 - SO 04.3 - Odpo...'!F37</f>
        <v>0</v>
      </c>
      <c r="BC129" s="112">
        <f>'1136-4-3 - SO 04.3 - Odpo...'!F38</f>
        <v>0</v>
      </c>
      <c r="BD129" s="114">
        <f>'1136-4-3 - SO 04.3 - Odpo...'!F39</f>
        <v>0</v>
      </c>
      <c r="BT129" s="115" t="s">
        <v>90</v>
      </c>
      <c r="BV129" s="115" t="s">
        <v>79</v>
      </c>
      <c r="BW129" s="115" t="s">
        <v>191</v>
      </c>
      <c r="BX129" s="115" t="s">
        <v>182</v>
      </c>
      <c r="CL129" s="115" t="s">
        <v>1</v>
      </c>
    </row>
    <row r="130" spans="1:91" s="4" customFormat="1" ht="24" customHeight="1">
      <c r="A130" s="108" t="s">
        <v>86</v>
      </c>
      <c r="B130" s="63"/>
      <c r="C130" s="109"/>
      <c r="D130" s="109"/>
      <c r="E130" s="284" t="s">
        <v>192</v>
      </c>
      <c r="F130" s="284"/>
      <c r="G130" s="284"/>
      <c r="H130" s="284"/>
      <c r="I130" s="284"/>
      <c r="J130" s="109"/>
      <c r="K130" s="284" t="s">
        <v>193</v>
      </c>
      <c r="L130" s="284"/>
      <c r="M130" s="284"/>
      <c r="N130" s="284"/>
      <c r="O130" s="284"/>
      <c r="P130" s="284"/>
      <c r="Q130" s="284"/>
      <c r="R130" s="284"/>
      <c r="S130" s="284"/>
      <c r="T130" s="284"/>
      <c r="U130" s="284"/>
      <c r="V130" s="284"/>
      <c r="W130" s="284"/>
      <c r="X130" s="284"/>
      <c r="Y130" s="284"/>
      <c r="Z130" s="284"/>
      <c r="AA130" s="284"/>
      <c r="AB130" s="284"/>
      <c r="AC130" s="284"/>
      <c r="AD130" s="284"/>
      <c r="AE130" s="284"/>
      <c r="AF130" s="284"/>
      <c r="AG130" s="302">
        <f>'1136-4-4 - SO 04.4 - Odpo...'!J32</f>
        <v>0</v>
      </c>
      <c r="AH130" s="303"/>
      <c r="AI130" s="303"/>
      <c r="AJ130" s="303"/>
      <c r="AK130" s="303"/>
      <c r="AL130" s="303"/>
      <c r="AM130" s="303"/>
      <c r="AN130" s="302">
        <f t="shared" si="0"/>
        <v>0</v>
      </c>
      <c r="AO130" s="303"/>
      <c r="AP130" s="303"/>
      <c r="AQ130" s="110" t="s">
        <v>89</v>
      </c>
      <c r="AR130" s="65"/>
      <c r="AS130" s="111">
        <v>0</v>
      </c>
      <c r="AT130" s="112">
        <f t="shared" si="1"/>
        <v>0</v>
      </c>
      <c r="AU130" s="113">
        <f>'1136-4-4 - SO 04.4 - Odpo...'!P130</f>
        <v>0</v>
      </c>
      <c r="AV130" s="112">
        <f>'1136-4-4 - SO 04.4 - Odpo...'!J35</f>
        <v>0</v>
      </c>
      <c r="AW130" s="112">
        <f>'1136-4-4 - SO 04.4 - Odpo...'!J36</f>
        <v>0</v>
      </c>
      <c r="AX130" s="112">
        <f>'1136-4-4 - SO 04.4 - Odpo...'!J37</f>
        <v>0</v>
      </c>
      <c r="AY130" s="112">
        <f>'1136-4-4 - SO 04.4 - Odpo...'!J38</f>
        <v>0</v>
      </c>
      <c r="AZ130" s="112">
        <f>'1136-4-4 - SO 04.4 - Odpo...'!F35</f>
        <v>0</v>
      </c>
      <c r="BA130" s="112">
        <f>'1136-4-4 - SO 04.4 - Odpo...'!F36</f>
        <v>0</v>
      </c>
      <c r="BB130" s="112">
        <f>'1136-4-4 - SO 04.4 - Odpo...'!F37</f>
        <v>0</v>
      </c>
      <c r="BC130" s="112">
        <f>'1136-4-4 - SO 04.4 - Odpo...'!F38</f>
        <v>0</v>
      </c>
      <c r="BD130" s="114">
        <f>'1136-4-4 - SO 04.4 - Odpo...'!F39</f>
        <v>0</v>
      </c>
      <c r="BT130" s="115" t="s">
        <v>90</v>
      </c>
      <c r="BV130" s="115" t="s">
        <v>79</v>
      </c>
      <c r="BW130" s="115" t="s">
        <v>194</v>
      </c>
      <c r="BX130" s="115" t="s">
        <v>182</v>
      </c>
      <c r="CL130" s="115" t="s">
        <v>1</v>
      </c>
    </row>
    <row r="131" spans="1:91" s="7" customFormat="1" ht="14.45" customHeight="1">
      <c r="B131" s="98"/>
      <c r="C131" s="99"/>
      <c r="D131" s="285" t="s">
        <v>195</v>
      </c>
      <c r="E131" s="285"/>
      <c r="F131" s="285"/>
      <c r="G131" s="285"/>
      <c r="H131" s="285"/>
      <c r="I131" s="100"/>
      <c r="J131" s="285" t="s">
        <v>196</v>
      </c>
      <c r="K131" s="285"/>
      <c r="L131" s="285"/>
      <c r="M131" s="285"/>
      <c r="N131" s="285"/>
      <c r="O131" s="285"/>
      <c r="P131" s="285"/>
      <c r="Q131" s="285"/>
      <c r="R131" s="285"/>
      <c r="S131" s="285"/>
      <c r="T131" s="285"/>
      <c r="U131" s="285"/>
      <c r="V131" s="285"/>
      <c r="W131" s="285"/>
      <c r="X131" s="285"/>
      <c r="Y131" s="285"/>
      <c r="Z131" s="285"/>
      <c r="AA131" s="285"/>
      <c r="AB131" s="285"/>
      <c r="AC131" s="285"/>
      <c r="AD131" s="285"/>
      <c r="AE131" s="285"/>
      <c r="AF131" s="285"/>
      <c r="AG131" s="301">
        <f>ROUND(SUM(AG132:AG135),2)</f>
        <v>0</v>
      </c>
      <c r="AH131" s="300"/>
      <c r="AI131" s="300"/>
      <c r="AJ131" s="300"/>
      <c r="AK131" s="300"/>
      <c r="AL131" s="300"/>
      <c r="AM131" s="300"/>
      <c r="AN131" s="299">
        <f t="shared" si="0"/>
        <v>0</v>
      </c>
      <c r="AO131" s="300"/>
      <c r="AP131" s="300"/>
      <c r="AQ131" s="101" t="s">
        <v>83</v>
      </c>
      <c r="AR131" s="102"/>
      <c r="AS131" s="103">
        <f>ROUND(SUM(AS132:AS135),2)</f>
        <v>0</v>
      </c>
      <c r="AT131" s="104">
        <f t="shared" si="1"/>
        <v>0</v>
      </c>
      <c r="AU131" s="105">
        <f>ROUND(SUM(AU132:AU135),5)</f>
        <v>0</v>
      </c>
      <c r="AV131" s="104">
        <f>ROUND(AZ131*L29,2)</f>
        <v>0</v>
      </c>
      <c r="AW131" s="104">
        <f>ROUND(BA131*L30,2)</f>
        <v>0</v>
      </c>
      <c r="AX131" s="104">
        <f>ROUND(BB131*L29,2)</f>
        <v>0</v>
      </c>
      <c r="AY131" s="104">
        <f>ROUND(BC131*L30,2)</f>
        <v>0</v>
      </c>
      <c r="AZ131" s="104">
        <f>ROUND(SUM(AZ132:AZ135),2)</f>
        <v>0</v>
      </c>
      <c r="BA131" s="104">
        <f>ROUND(SUM(BA132:BA135),2)</f>
        <v>0</v>
      </c>
      <c r="BB131" s="104">
        <f>ROUND(SUM(BB132:BB135),2)</f>
        <v>0</v>
      </c>
      <c r="BC131" s="104">
        <f>ROUND(SUM(BC132:BC135),2)</f>
        <v>0</v>
      </c>
      <c r="BD131" s="106">
        <f>ROUND(SUM(BD132:BD135),2)</f>
        <v>0</v>
      </c>
      <c r="BS131" s="107" t="s">
        <v>76</v>
      </c>
      <c r="BT131" s="107" t="s">
        <v>84</v>
      </c>
      <c r="BU131" s="107" t="s">
        <v>78</v>
      </c>
      <c r="BV131" s="107" t="s">
        <v>79</v>
      </c>
      <c r="BW131" s="107" t="s">
        <v>197</v>
      </c>
      <c r="BX131" s="107" t="s">
        <v>5</v>
      </c>
      <c r="CL131" s="107" t="s">
        <v>1</v>
      </c>
      <c r="CM131" s="107" t="s">
        <v>77</v>
      </c>
    </row>
    <row r="132" spans="1:91" s="4" customFormat="1" ht="24" customHeight="1">
      <c r="A132" s="108" t="s">
        <v>86</v>
      </c>
      <c r="B132" s="63"/>
      <c r="C132" s="109"/>
      <c r="D132" s="109"/>
      <c r="E132" s="284" t="s">
        <v>198</v>
      </c>
      <c r="F132" s="284"/>
      <c r="G132" s="284"/>
      <c r="H132" s="284"/>
      <c r="I132" s="284"/>
      <c r="J132" s="109"/>
      <c r="K132" s="284" t="s">
        <v>199</v>
      </c>
      <c r="L132" s="284"/>
      <c r="M132" s="284"/>
      <c r="N132" s="284"/>
      <c r="O132" s="284"/>
      <c r="P132" s="284"/>
      <c r="Q132" s="284"/>
      <c r="R132" s="284"/>
      <c r="S132" s="284"/>
      <c r="T132" s="284"/>
      <c r="U132" s="284"/>
      <c r="V132" s="284"/>
      <c r="W132" s="284"/>
      <c r="X132" s="284"/>
      <c r="Y132" s="284"/>
      <c r="Z132" s="284"/>
      <c r="AA132" s="284"/>
      <c r="AB132" s="284"/>
      <c r="AC132" s="284"/>
      <c r="AD132" s="284"/>
      <c r="AE132" s="284"/>
      <c r="AF132" s="284"/>
      <c r="AG132" s="302">
        <f>'1136-5-1 - SO 05.1 Osvetl...'!J32</f>
        <v>0</v>
      </c>
      <c r="AH132" s="303"/>
      <c r="AI132" s="303"/>
      <c r="AJ132" s="303"/>
      <c r="AK132" s="303"/>
      <c r="AL132" s="303"/>
      <c r="AM132" s="303"/>
      <c r="AN132" s="302">
        <f t="shared" si="0"/>
        <v>0</v>
      </c>
      <c r="AO132" s="303"/>
      <c r="AP132" s="303"/>
      <c r="AQ132" s="110" t="s">
        <v>89</v>
      </c>
      <c r="AR132" s="65"/>
      <c r="AS132" s="111">
        <v>0</v>
      </c>
      <c r="AT132" s="112">
        <f t="shared" si="1"/>
        <v>0</v>
      </c>
      <c r="AU132" s="113">
        <f>'1136-5-1 - SO 05.1 Osvetl...'!P122</f>
        <v>0</v>
      </c>
      <c r="AV132" s="112">
        <f>'1136-5-1 - SO 05.1 Osvetl...'!J35</f>
        <v>0</v>
      </c>
      <c r="AW132" s="112">
        <f>'1136-5-1 - SO 05.1 Osvetl...'!J36</f>
        <v>0</v>
      </c>
      <c r="AX132" s="112">
        <f>'1136-5-1 - SO 05.1 Osvetl...'!J37</f>
        <v>0</v>
      </c>
      <c r="AY132" s="112">
        <f>'1136-5-1 - SO 05.1 Osvetl...'!J38</f>
        <v>0</v>
      </c>
      <c r="AZ132" s="112">
        <f>'1136-5-1 - SO 05.1 Osvetl...'!F35</f>
        <v>0</v>
      </c>
      <c r="BA132" s="112">
        <f>'1136-5-1 - SO 05.1 Osvetl...'!F36</f>
        <v>0</v>
      </c>
      <c r="BB132" s="112">
        <f>'1136-5-1 - SO 05.1 Osvetl...'!F37</f>
        <v>0</v>
      </c>
      <c r="BC132" s="112">
        <f>'1136-5-1 - SO 05.1 Osvetl...'!F38</f>
        <v>0</v>
      </c>
      <c r="BD132" s="114">
        <f>'1136-5-1 - SO 05.1 Osvetl...'!F39</f>
        <v>0</v>
      </c>
      <c r="BT132" s="115" t="s">
        <v>90</v>
      </c>
      <c r="BV132" s="115" t="s">
        <v>79</v>
      </c>
      <c r="BW132" s="115" t="s">
        <v>200</v>
      </c>
      <c r="BX132" s="115" t="s">
        <v>197</v>
      </c>
      <c r="CL132" s="115" t="s">
        <v>1</v>
      </c>
    </row>
    <row r="133" spans="1:91" s="4" customFormat="1" ht="24" customHeight="1">
      <c r="A133" s="108" t="s">
        <v>86</v>
      </c>
      <c r="B133" s="63"/>
      <c r="C133" s="109"/>
      <c r="D133" s="109"/>
      <c r="E133" s="284" t="s">
        <v>201</v>
      </c>
      <c r="F133" s="284"/>
      <c r="G133" s="284"/>
      <c r="H133" s="284"/>
      <c r="I133" s="284"/>
      <c r="J133" s="109"/>
      <c r="K133" s="284" t="s">
        <v>202</v>
      </c>
      <c r="L133" s="284"/>
      <c r="M133" s="284"/>
      <c r="N133" s="284"/>
      <c r="O133" s="284"/>
      <c r="P133" s="284"/>
      <c r="Q133" s="284"/>
      <c r="R133" s="284"/>
      <c r="S133" s="284"/>
      <c r="T133" s="284"/>
      <c r="U133" s="284"/>
      <c r="V133" s="284"/>
      <c r="W133" s="284"/>
      <c r="X133" s="284"/>
      <c r="Y133" s="284"/>
      <c r="Z133" s="284"/>
      <c r="AA133" s="284"/>
      <c r="AB133" s="284"/>
      <c r="AC133" s="284"/>
      <c r="AD133" s="284"/>
      <c r="AE133" s="284"/>
      <c r="AF133" s="284"/>
      <c r="AG133" s="302">
        <f>'1136-5-2 - SO 05.2 Osvetl...'!J32</f>
        <v>0</v>
      </c>
      <c r="AH133" s="303"/>
      <c r="AI133" s="303"/>
      <c r="AJ133" s="303"/>
      <c r="AK133" s="303"/>
      <c r="AL133" s="303"/>
      <c r="AM133" s="303"/>
      <c r="AN133" s="302">
        <f t="shared" si="0"/>
        <v>0</v>
      </c>
      <c r="AO133" s="303"/>
      <c r="AP133" s="303"/>
      <c r="AQ133" s="110" t="s">
        <v>89</v>
      </c>
      <c r="AR133" s="65"/>
      <c r="AS133" s="111">
        <v>0</v>
      </c>
      <c r="AT133" s="112">
        <f t="shared" si="1"/>
        <v>0</v>
      </c>
      <c r="AU133" s="113">
        <f>'1136-5-2 - SO 05.2 Osvetl...'!P122</f>
        <v>0</v>
      </c>
      <c r="AV133" s="112">
        <f>'1136-5-2 - SO 05.2 Osvetl...'!J35</f>
        <v>0</v>
      </c>
      <c r="AW133" s="112">
        <f>'1136-5-2 - SO 05.2 Osvetl...'!J36</f>
        <v>0</v>
      </c>
      <c r="AX133" s="112">
        <f>'1136-5-2 - SO 05.2 Osvetl...'!J37</f>
        <v>0</v>
      </c>
      <c r="AY133" s="112">
        <f>'1136-5-2 - SO 05.2 Osvetl...'!J38</f>
        <v>0</v>
      </c>
      <c r="AZ133" s="112">
        <f>'1136-5-2 - SO 05.2 Osvetl...'!F35</f>
        <v>0</v>
      </c>
      <c r="BA133" s="112">
        <f>'1136-5-2 - SO 05.2 Osvetl...'!F36</f>
        <v>0</v>
      </c>
      <c r="BB133" s="112">
        <f>'1136-5-2 - SO 05.2 Osvetl...'!F37</f>
        <v>0</v>
      </c>
      <c r="BC133" s="112">
        <f>'1136-5-2 - SO 05.2 Osvetl...'!F38</f>
        <v>0</v>
      </c>
      <c r="BD133" s="114">
        <f>'1136-5-2 - SO 05.2 Osvetl...'!F39</f>
        <v>0</v>
      </c>
      <c r="BT133" s="115" t="s">
        <v>90</v>
      </c>
      <c r="BV133" s="115" t="s">
        <v>79</v>
      </c>
      <c r="BW133" s="115" t="s">
        <v>203</v>
      </c>
      <c r="BX133" s="115" t="s">
        <v>197</v>
      </c>
      <c r="CL133" s="115" t="s">
        <v>1</v>
      </c>
    </row>
    <row r="134" spans="1:91" s="4" customFormat="1" ht="24" customHeight="1">
      <c r="A134" s="108" t="s">
        <v>86</v>
      </c>
      <c r="B134" s="63"/>
      <c r="C134" s="109"/>
      <c r="D134" s="109"/>
      <c r="E134" s="284" t="s">
        <v>204</v>
      </c>
      <c r="F134" s="284"/>
      <c r="G134" s="284"/>
      <c r="H134" s="284"/>
      <c r="I134" s="284"/>
      <c r="J134" s="109"/>
      <c r="K134" s="284" t="s">
        <v>205</v>
      </c>
      <c r="L134" s="284"/>
      <c r="M134" s="284"/>
      <c r="N134" s="284"/>
      <c r="O134" s="284"/>
      <c r="P134" s="284"/>
      <c r="Q134" s="284"/>
      <c r="R134" s="284"/>
      <c r="S134" s="284"/>
      <c r="T134" s="284"/>
      <c r="U134" s="284"/>
      <c r="V134" s="284"/>
      <c r="W134" s="284"/>
      <c r="X134" s="284"/>
      <c r="Y134" s="284"/>
      <c r="Z134" s="284"/>
      <c r="AA134" s="284"/>
      <c r="AB134" s="284"/>
      <c r="AC134" s="284"/>
      <c r="AD134" s="284"/>
      <c r="AE134" s="284"/>
      <c r="AF134" s="284"/>
      <c r="AG134" s="302">
        <f>'1136-5-3 - SO 05.3 Osvetl...'!J32</f>
        <v>0</v>
      </c>
      <c r="AH134" s="303"/>
      <c r="AI134" s="303"/>
      <c r="AJ134" s="303"/>
      <c r="AK134" s="303"/>
      <c r="AL134" s="303"/>
      <c r="AM134" s="303"/>
      <c r="AN134" s="302">
        <f t="shared" si="0"/>
        <v>0</v>
      </c>
      <c r="AO134" s="303"/>
      <c r="AP134" s="303"/>
      <c r="AQ134" s="110" t="s">
        <v>89</v>
      </c>
      <c r="AR134" s="65"/>
      <c r="AS134" s="111">
        <v>0</v>
      </c>
      <c r="AT134" s="112">
        <f t="shared" si="1"/>
        <v>0</v>
      </c>
      <c r="AU134" s="113">
        <f>'1136-5-3 - SO 05.3 Osvetl...'!P122</f>
        <v>0</v>
      </c>
      <c r="AV134" s="112">
        <f>'1136-5-3 - SO 05.3 Osvetl...'!J35</f>
        <v>0</v>
      </c>
      <c r="AW134" s="112">
        <f>'1136-5-3 - SO 05.3 Osvetl...'!J36</f>
        <v>0</v>
      </c>
      <c r="AX134" s="112">
        <f>'1136-5-3 - SO 05.3 Osvetl...'!J37</f>
        <v>0</v>
      </c>
      <c r="AY134" s="112">
        <f>'1136-5-3 - SO 05.3 Osvetl...'!J38</f>
        <v>0</v>
      </c>
      <c r="AZ134" s="112">
        <f>'1136-5-3 - SO 05.3 Osvetl...'!F35</f>
        <v>0</v>
      </c>
      <c r="BA134" s="112">
        <f>'1136-5-3 - SO 05.3 Osvetl...'!F36</f>
        <v>0</v>
      </c>
      <c r="BB134" s="112">
        <f>'1136-5-3 - SO 05.3 Osvetl...'!F37</f>
        <v>0</v>
      </c>
      <c r="BC134" s="112">
        <f>'1136-5-3 - SO 05.3 Osvetl...'!F38</f>
        <v>0</v>
      </c>
      <c r="BD134" s="114">
        <f>'1136-5-3 - SO 05.3 Osvetl...'!F39</f>
        <v>0</v>
      </c>
      <c r="BT134" s="115" t="s">
        <v>90</v>
      </c>
      <c r="BV134" s="115" t="s">
        <v>79</v>
      </c>
      <c r="BW134" s="115" t="s">
        <v>206</v>
      </c>
      <c r="BX134" s="115" t="s">
        <v>197</v>
      </c>
      <c r="CL134" s="115" t="s">
        <v>1</v>
      </c>
    </row>
    <row r="135" spans="1:91" s="4" customFormat="1" ht="24" customHeight="1">
      <c r="A135" s="108" t="s">
        <v>86</v>
      </c>
      <c r="B135" s="63"/>
      <c r="C135" s="109"/>
      <c r="D135" s="109"/>
      <c r="E135" s="284" t="s">
        <v>207</v>
      </c>
      <c r="F135" s="284"/>
      <c r="G135" s="284"/>
      <c r="H135" s="284"/>
      <c r="I135" s="284"/>
      <c r="J135" s="109"/>
      <c r="K135" s="284" t="s">
        <v>208</v>
      </c>
      <c r="L135" s="284"/>
      <c r="M135" s="284"/>
      <c r="N135" s="284"/>
      <c r="O135" s="284"/>
      <c r="P135" s="284"/>
      <c r="Q135" s="284"/>
      <c r="R135" s="284"/>
      <c r="S135" s="284"/>
      <c r="T135" s="284"/>
      <c r="U135" s="284"/>
      <c r="V135" s="284"/>
      <c r="W135" s="284"/>
      <c r="X135" s="284"/>
      <c r="Y135" s="284"/>
      <c r="Z135" s="284"/>
      <c r="AA135" s="284"/>
      <c r="AB135" s="284"/>
      <c r="AC135" s="284"/>
      <c r="AD135" s="284"/>
      <c r="AE135" s="284"/>
      <c r="AF135" s="284"/>
      <c r="AG135" s="302">
        <f>'1136-5-4 - SO 05.4 Osvetl...'!J32</f>
        <v>0</v>
      </c>
      <c r="AH135" s="303"/>
      <c r="AI135" s="303"/>
      <c r="AJ135" s="303"/>
      <c r="AK135" s="303"/>
      <c r="AL135" s="303"/>
      <c r="AM135" s="303"/>
      <c r="AN135" s="302">
        <f t="shared" si="0"/>
        <v>0</v>
      </c>
      <c r="AO135" s="303"/>
      <c r="AP135" s="303"/>
      <c r="AQ135" s="110" t="s">
        <v>89</v>
      </c>
      <c r="AR135" s="65"/>
      <c r="AS135" s="111">
        <v>0</v>
      </c>
      <c r="AT135" s="112">
        <f t="shared" si="1"/>
        <v>0</v>
      </c>
      <c r="AU135" s="113">
        <f>'1136-5-4 - SO 05.4 Osvetl...'!P122</f>
        <v>0</v>
      </c>
      <c r="AV135" s="112">
        <f>'1136-5-4 - SO 05.4 Osvetl...'!J35</f>
        <v>0</v>
      </c>
      <c r="AW135" s="112">
        <f>'1136-5-4 - SO 05.4 Osvetl...'!J36</f>
        <v>0</v>
      </c>
      <c r="AX135" s="112">
        <f>'1136-5-4 - SO 05.4 Osvetl...'!J37</f>
        <v>0</v>
      </c>
      <c r="AY135" s="112">
        <f>'1136-5-4 - SO 05.4 Osvetl...'!J38</f>
        <v>0</v>
      </c>
      <c r="AZ135" s="112">
        <f>'1136-5-4 - SO 05.4 Osvetl...'!F35</f>
        <v>0</v>
      </c>
      <c r="BA135" s="112">
        <f>'1136-5-4 - SO 05.4 Osvetl...'!F36</f>
        <v>0</v>
      </c>
      <c r="BB135" s="112">
        <f>'1136-5-4 - SO 05.4 Osvetl...'!F37</f>
        <v>0</v>
      </c>
      <c r="BC135" s="112">
        <f>'1136-5-4 - SO 05.4 Osvetl...'!F38</f>
        <v>0</v>
      </c>
      <c r="BD135" s="114">
        <f>'1136-5-4 - SO 05.4 Osvetl...'!F39</f>
        <v>0</v>
      </c>
      <c r="BT135" s="115" t="s">
        <v>90</v>
      </c>
      <c r="BV135" s="115" t="s">
        <v>79</v>
      </c>
      <c r="BW135" s="115" t="s">
        <v>209</v>
      </c>
      <c r="BX135" s="115" t="s">
        <v>197</v>
      </c>
      <c r="CL135" s="115" t="s">
        <v>1</v>
      </c>
    </row>
    <row r="136" spans="1:91" s="7" customFormat="1" ht="14.45" customHeight="1">
      <c r="A136" s="108" t="s">
        <v>86</v>
      </c>
      <c r="B136" s="98"/>
      <c r="C136" s="99"/>
      <c r="D136" s="285" t="s">
        <v>210</v>
      </c>
      <c r="E136" s="285"/>
      <c r="F136" s="285"/>
      <c r="G136" s="285"/>
      <c r="H136" s="285"/>
      <c r="I136" s="100"/>
      <c r="J136" s="285" t="s">
        <v>211</v>
      </c>
      <c r="K136" s="285"/>
      <c r="L136" s="285"/>
      <c r="M136" s="285"/>
      <c r="N136" s="285"/>
      <c r="O136" s="285"/>
      <c r="P136" s="285"/>
      <c r="Q136" s="285"/>
      <c r="R136" s="285"/>
      <c r="S136" s="285"/>
      <c r="T136" s="285"/>
      <c r="U136" s="285"/>
      <c r="V136" s="285"/>
      <c r="W136" s="285"/>
      <c r="X136" s="285"/>
      <c r="Y136" s="285"/>
      <c r="Z136" s="285"/>
      <c r="AA136" s="285"/>
      <c r="AB136" s="285"/>
      <c r="AC136" s="285"/>
      <c r="AD136" s="285"/>
      <c r="AE136" s="285"/>
      <c r="AF136" s="285"/>
      <c r="AG136" s="299">
        <f>'1136-6 - Ostatné náklady'!J30</f>
        <v>0</v>
      </c>
      <c r="AH136" s="300"/>
      <c r="AI136" s="300"/>
      <c r="AJ136" s="300"/>
      <c r="AK136" s="300"/>
      <c r="AL136" s="300"/>
      <c r="AM136" s="300"/>
      <c r="AN136" s="299">
        <f t="shared" si="0"/>
        <v>0</v>
      </c>
      <c r="AO136" s="300"/>
      <c r="AP136" s="300"/>
      <c r="AQ136" s="101" t="s">
        <v>83</v>
      </c>
      <c r="AR136" s="102"/>
      <c r="AS136" s="116">
        <v>0</v>
      </c>
      <c r="AT136" s="117">
        <f t="shared" si="1"/>
        <v>0</v>
      </c>
      <c r="AU136" s="118">
        <f>'1136-6 - Ostatné náklady'!P118</f>
        <v>0</v>
      </c>
      <c r="AV136" s="117">
        <f>'1136-6 - Ostatné náklady'!J33</f>
        <v>0</v>
      </c>
      <c r="AW136" s="117">
        <f>'1136-6 - Ostatné náklady'!J34</f>
        <v>0</v>
      </c>
      <c r="AX136" s="117">
        <f>'1136-6 - Ostatné náklady'!J35</f>
        <v>0</v>
      </c>
      <c r="AY136" s="117">
        <f>'1136-6 - Ostatné náklady'!J36</f>
        <v>0</v>
      </c>
      <c r="AZ136" s="117">
        <f>'1136-6 - Ostatné náklady'!F33</f>
        <v>0</v>
      </c>
      <c r="BA136" s="117">
        <f>'1136-6 - Ostatné náklady'!F34</f>
        <v>0</v>
      </c>
      <c r="BB136" s="117">
        <f>'1136-6 - Ostatné náklady'!F35</f>
        <v>0</v>
      </c>
      <c r="BC136" s="117">
        <f>'1136-6 - Ostatné náklady'!F36</f>
        <v>0</v>
      </c>
      <c r="BD136" s="119">
        <f>'1136-6 - Ostatné náklady'!F37</f>
        <v>0</v>
      </c>
      <c r="BT136" s="107" t="s">
        <v>84</v>
      </c>
      <c r="BV136" s="107" t="s">
        <v>79</v>
      </c>
      <c r="BW136" s="107" t="s">
        <v>212</v>
      </c>
      <c r="BX136" s="107" t="s">
        <v>5</v>
      </c>
      <c r="CL136" s="107" t="s">
        <v>1</v>
      </c>
      <c r="CM136" s="107" t="s">
        <v>77</v>
      </c>
    </row>
    <row r="137" spans="1:91" s="2" customFormat="1" ht="30" customHeight="1">
      <c r="A137" s="35"/>
      <c r="B137" s="36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40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</row>
    <row r="138" spans="1:91" s="2" customFormat="1" ht="6.95" customHeight="1">
      <c r="A138" s="35"/>
      <c r="B138" s="59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  <c r="AA138" s="60"/>
      <c r="AB138" s="60"/>
      <c r="AC138" s="60"/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40"/>
      <c r="AS138" s="35"/>
      <c r="AT138" s="35"/>
      <c r="AU138" s="35"/>
      <c r="AV138" s="35"/>
      <c r="AW138" s="35"/>
      <c r="AX138" s="35"/>
      <c r="AY138" s="35"/>
      <c r="AZ138" s="35"/>
      <c r="BA138" s="35"/>
      <c r="BB138" s="35"/>
      <c r="BC138" s="35"/>
      <c r="BD138" s="35"/>
      <c r="BE138" s="35"/>
    </row>
  </sheetData>
  <sheetProtection algorithmName="SHA-512" hashValue="pRKpVY1nikJz44CUnoEY8vD21jKqT8r9se5qC4VZIzude4++d1z5YUxaclfPkLbZfh4nMk0xJcEMT4WPAzoWlQ==" saltValue="zJMP5R25GkrQ2xqT1XSYX+URi5G7H5CXIzR7PN8UD2NMpoKQVZhHhz4cLsmz6MW9K2V8SZI4ebtW7gs6jhJ1Ww==" spinCount="100000" sheet="1" objects="1" scenarios="1" formatColumns="0" formatRows="0"/>
  <mergeCells count="206"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G108:AM108"/>
    <mergeCell ref="AN108:AP108"/>
    <mergeCell ref="AG109:AM109"/>
    <mergeCell ref="AN109:AP109"/>
    <mergeCell ref="AN110:AP110"/>
    <mergeCell ref="AG110:AM110"/>
    <mergeCell ref="AN111:AP111"/>
    <mergeCell ref="AG111:AM111"/>
    <mergeCell ref="AN112:AP112"/>
    <mergeCell ref="AG112:AM112"/>
    <mergeCell ref="AN113:AP113"/>
    <mergeCell ref="AG113:AM113"/>
    <mergeCell ref="AN114:AP114"/>
    <mergeCell ref="AG114:AM114"/>
    <mergeCell ref="AN115:AP115"/>
    <mergeCell ref="AG115:AM115"/>
    <mergeCell ref="AN116:AP116"/>
    <mergeCell ref="AG116:AM116"/>
    <mergeCell ref="AG117:AM117"/>
    <mergeCell ref="AN117:AP117"/>
    <mergeCell ref="AN118:AP118"/>
    <mergeCell ref="AG118:AM118"/>
    <mergeCell ref="AG119:AM119"/>
    <mergeCell ref="AN119:AP119"/>
    <mergeCell ref="AG120:AM120"/>
    <mergeCell ref="AN120:AP120"/>
    <mergeCell ref="AG121:AM121"/>
    <mergeCell ref="AN121:AP121"/>
    <mergeCell ref="AG122:AM122"/>
    <mergeCell ref="AN122:AP122"/>
    <mergeCell ref="AN123:AP123"/>
    <mergeCell ref="AG123:AM123"/>
    <mergeCell ref="AN124:AP124"/>
    <mergeCell ref="AG124:AM124"/>
    <mergeCell ref="AN125:AP125"/>
    <mergeCell ref="AG125:AM125"/>
    <mergeCell ref="AG126:AM126"/>
    <mergeCell ref="AN126:AP126"/>
    <mergeCell ref="AG127:AM127"/>
    <mergeCell ref="AN127:AP127"/>
    <mergeCell ref="AN128:AP128"/>
    <mergeCell ref="AG128:AM128"/>
    <mergeCell ref="AN129:AP129"/>
    <mergeCell ref="AG129:AM129"/>
    <mergeCell ref="AN130:AP130"/>
    <mergeCell ref="AG130:AM130"/>
    <mergeCell ref="AN131:AP131"/>
    <mergeCell ref="AG131:AM131"/>
    <mergeCell ref="AG132:AM132"/>
    <mergeCell ref="AN132:AP132"/>
    <mergeCell ref="AN133:AP133"/>
    <mergeCell ref="AG133:AM133"/>
    <mergeCell ref="AN134:AP134"/>
    <mergeCell ref="AG134:AM134"/>
    <mergeCell ref="AN135:AP135"/>
    <mergeCell ref="AG135:AM135"/>
    <mergeCell ref="AN136:AP136"/>
    <mergeCell ref="AG136:AM136"/>
    <mergeCell ref="L85:AO85"/>
    <mergeCell ref="C92:G92"/>
    <mergeCell ref="I92:AF92"/>
    <mergeCell ref="J95:AF95"/>
    <mergeCell ref="D95:H95"/>
    <mergeCell ref="K96:AF96"/>
    <mergeCell ref="E96:I96"/>
    <mergeCell ref="K97:AF97"/>
    <mergeCell ref="E97:I97"/>
    <mergeCell ref="K98:AF98"/>
    <mergeCell ref="E98:I98"/>
    <mergeCell ref="L99:AF99"/>
    <mergeCell ref="F99:J99"/>
    <mergeCell ref="L100:AF100"/>
    <mergeCell ref="F100:J100"/>
    <mergeCell ref="D101:H101"/>
    <mergeCell ref="J101:AF101"/>
    <mergeCell ref="K102:AF102"/>
    <mergeCell ref="E102:I102"/>
    <mergeCell ref="K103:AF103"/>
    <mergeCell ref="E103:I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G99:AM99"/>
    <mergeCell ref="AN99:AP99"/>
    <mergeCell ref="AN100:AP100"/>
    <mergeCell ref="AG100:AM100"/>
    <mergeCell ref="AG94:AM94"/>
    <mergeCell ref="AN94:AP94"/>
    <mergeCell ref="K104:AF104"/>
    <mergeCell ref="E104:I104"/>
    <mergeCell ref="K105:AF105"/>
    <mergeCell ref="E105:I105"/>
    <mergeCell ref="K106:AF106"/>
    <mergeCell ref="E106:I106"/>
    <mergeCell ref="K107:AF107"/>
    <mergeCell ref="E107:I107"/>
    <mergeCell ref="K108:AF108"/>
    <mergeCell ref="E108:I108"/>
    <mergeCell ref="F109:J109"/>
    <mergeCell ref="L109:AF109"/>
    <mergeCell ref="L110:AF110"/>
    <mergeCell ref="F110:J110"/>
    <mergeCell ref="E111:I111"/>
    <mergeCell ref="K111:AF111"/>
    <mergeCell ref="E112:I112"/>
    <mergeCell ref="K112:AF112"/>
    <mergeCell ref="K113:AF113"/>
    <mergeCell ref="E113:I113"/>
    <mergeCell ref="E114:I114"/>
    <mergeCell ref="K114:AF114"/>
    <mergeCell ref="K115:AF115"/>
    <mergeCell ref="E115:I115"/>
    <mergeCell ref="E116:I116"/>
    <mergeCell ref="K116:AF116"/>
    <mergeCell ref="K117:AF117"/>
    <mergeCell ref="E117:I117"/>
    <mergeCell ref="K118:AF118"/>
    <mergeCell ref="E118:I118"/>
    <mergeCell ref="E119:I119"/>
    <mergeCell ref="K119:AF119"/>
    <mergeCell ref="E120:I120"/>
    <mergeCell ref="K120:AF120"/>
    <mergeCell ref="K121:AF121"/>
    <mergeCell ref="E121:I121"/>
    <mergeCell ref="K122:AF122"/>
    <mergeCell ref="E122:I122"/>
    <mergeCell ref="J123:AF123"/>
    <mergeCell ref="D123:H123"/>
    <mergeCell ref="E124:I124"/>
    <mergeCell ref="K124:AF124"/>
    <mergeCell ref="K125:AF125"/>
    <mergeCell ref="E125:I125"/>
    <mergeCell ref="J126:AF126"/>
    <mergeCell ref="D126:H126"/>
    <mergeCell ref="K127:AF127"/>
    <mergeCell ref="E127:I127"/>
    <mergeCell ref="E128:I128"/>
    <mergeCell ref="K128:AF128"/>
    <mergeCell ref="E134:I134"/>
    <mergeCell ref="K134:AF134"/>
    <mergeCell ref="E135:I135"/>
    <mergeCell ref="K135:AF135"/>
    <mergeCell ref="D136:H136"/>
    <mergeCell ref="J136:AF136"/>
    <mergeCell ref="E129:I129"/>
    <mergeCell ref="K129:AF129"/>
    <mergeCell ref="E130:I130"/>
    <mergeCell ref="K130:AF130"/>
    <mergeCell ref="D131:H131"/>
    <mergeCell ref="J131:AF131"/>
    <mergeCell ref="E132:I132"/>
    <mergeCell ref="K132:AF132"/>
    <mergeCell ref="E133:I133"/>
    <mergeCell ref="K133:AF133"/>
  </mergeCells>
  <hyperlinks>
    <hyperlink ref="A96" location="'1136-1-1 - SO 01.1 - Cykl...'!C2" display="/" xr:uid="{00000000-0004-0000-0000-000000000000}"/>
    <hyperlink ref="A97" location="'1136-1-2 - SO 01.2 - Cykl...'!C2" display="/" xr:uid="{00000000-0004-0000-0000-000001000000}"/>
    <hyperlink ref="A99" location="'1136-1-3-1 - SO 01.3 - Cy...'!C2" display="/" xr:uid="{00000000-0004-0000-0000-000002000000}"/>
    <hyperlink ref="A100" location="'1136-1-3-2 - SO 01.3.1 - ...'!C2" display="/" xr:uid="{00000000-0004-0000-0000-000003000000}"/>
    <hyperlink ref="A102" location="'1136-2-1 - SO 02.1 - Most...'!C2" display="/" xr:uid="{00000000-0004-0000-0000-000004000000}"/>
    <hyperlink ref="A103" location="'1136-2-2 - SO 02.2 - Most '!C2" display="/" xr:uid="{00000000-0004-0000-0000-000005000000}"/>
    <hyperlink ref="A104" location="'1136-2-3 - SO 02.3 - Most '!C2" display="/" xr:uid="{00000000-0004-0000-0000-000006000000}"/>
    <hyperlink ref="A105" location="'1136-2-4 - SO 02.4 - Most...'!C2" display="/" xr:uid="{00000000-0004-0000-0000-000007000000}"/>
    <hyperlink ref="A106" location="'1136-2-5 - SO 02.5 - Most...'!C2" display="/" xr:uid="{00000000-0004-0000-0000-000008000000}"/>
    <hyperlink ref="A107" location="'1136-2-6 - SO 02.6 - Rúro...'!C2" display="/" xr:uid="{00000000-0004-0000-0000-000009000000}"/>
    <hyperlink ref="A109" location="'1136-2-7-1 - SO 02.7 Ožďa...'!C2" display="/" xr:uid="{00000000-0004-0000-0000-00000A000000}"/>
    <hyperlink ref="A110" location="'1136-2-7-2 - SO 02.7 Ožďa...'!C2" display="/" xr:uid="{00000000-0004-0000-0000-00000B000000}"/>
    <hyperlink ref="A111" location="'1136-2-8 - SO 02.8 - Most...'!C2" display="/" xr:uid="{00000000-0004-0000-0000-00000C000000}"/>
    <hyperlink ref="A112" location="'1136-2-9 - SO 02.9 - Most...'!C2" display="/" xr:uid="{00000000-0004-0000-0000-00000D000000}"/>
    <hyperlink ref="A113" location="'1136-2-10 - SO 02.10 - Mo...'!C2" display="/" xr:uid="{00000000-0004-0000-0000-00000E000000}"/>
    <hyperlink ref="A114" location="'1136-2-11 - SO 02.11 - Rú...'!C2" display="/" xr:uid="{00000000-0004-0000-0000-00000F000000}"/>
    <hyperlink ref="A115" location="'1136-2-12 - SO 02.12 - Mo...'!C2" display="/" xr:uid="{00000000-0004-0000-0000-000010000000}"/>
    <hyperlink ref="A116" location="'1136-2-13 - SO 02.13 - No...'!C2" display="/" xr:uid="{00000000-0004-0000-0000-000011000000}"/>
    <hyperlink ref="A117" location="'1136-2-14 - SO 02.14 - Mo...'!C2" display="/" xr:uid="{00000000-0004-0000-0000-000012000000}"/>
    <hyperlink ref="A118" location="'1136-2-15 - SO 02.15 - Mo...'!C2" display="/" xr:uid="{00000000-0004-0000-0000-000013000000}"/>
    <hyperlink ref="A119" location="'1136-2-16 - SO 02.16 - Most'!C2" display="/" xr:uid="{00000000-0004-0000-0000-000014000000}"/>
    <hyperlink ref="A120" location="'1136-2-17 - SO 02.17 - Most'!C2" display="/" xr:uid="{00000000-0004-0000-0000-000015000000}"/>
    <hyperlink ref="A121" location="'1136-2-18 - SO 02.18 - Rú...'!C2" display="/" xr:uid="{00000000-0004-0000-0000-000016000000}"/>
    <hyperlink ref="A122" location="'1136-2-19 - SO 02.19 - Mo...'!C2" display="/" xr:uid="{00000000-0004-0000-0000-000017000000}"/>
    <hyperlink ref="A124" location="'1136-3-1 - SO 03 Oždiansk...'!C2" display="/" xr:uid="{00000000-0004-0000-0000-000018000000}"/>
    <hyperlink ref="A125" location="'1136-3-2 - SO 03 Oždiansk...'!C2" display="/" xr:uid="{00000000-0004-0000-0000-000019000000}"/>
    <hyperlink ref="A127" location="'1136-4-1 - SO 04.1 - Odpo...'!C2" display="/" xr:uid="{00000000-0004-0000-0000-00001A000000}"/>
    <hyperlink ref="A128" location="'1136-4-2 - SO 04.2 - Odpo...'!C2" display="/" xr:uid="{00000000-0004-0000-0000-00001B000000}"/>
    <hyperlink ref="A129" location="'1136-4-3 - SO 04.3 - Odpo...'!C2" display="/" xr:uid="{00000000-0004-0000-0000-00001C000000}"/>
    <hyperlink ref="A130" location="'1136-4-4 - SO 04.4 - Odpo...'!C2" display="/" xr:uid="{00000000-0004-0000-0000-00001D000000}"/>
    <hyperlink ref="A132" location="'1136-5-1 - SO 05.1 Osvetl...'!C2" display="/" xr:uid="{00000000-0004-0000-0000-00001E000000}"/>
    <hyperlink ref="A133" location="'1136-5-2 - SO 05.2 Osvetl...'!C2" display="/" xr:uid="{00000000-0004-0000-0000-00001F000000}"/>
    <hyperlink ref="A134" location="'1136-5-3 - SO 05.3 Osvetl...'!C2" display="/" xr:uid="{00000000-0004-0000-0000-000020000000}"/>
    <hyperlink ref="A135" location="'1136-5-4 - SO 05.4 Osvetl...'!C2" display="/" xr:uid="{00000000-0004-0000-0000-000021000000}"/>
    <hyperlink ref="A136" location="'1136-6 - Ostatné náklady'!C2" display="/" xr:uid="{00000000-0004-0000-0000-000022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31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122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1942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ROUND((SUM(BE134:BE310)),  2)</f>
        <v>0</v>
      </c>
      <c r="G35" s="136"/>
      <c r="H35" s="136"/>
      <c r="I35" s="137">
        <v>0.2</v>
      </c>
      <c r="J35" s="135">
        <f>ROUND(((SUM(BE134:BE310))*I35),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ROUND((SUM(BF134:BF310)),  2)</f>
        <v>0</v>
      </c>
      <c r="G36" s="136"/>
      <c r="H36" s="136"/>
      <c r="I36" s="137">
        <v>0.2</v>
      </c>
      <c r="J36" s="135">
        <f>ROUND(((SUM(BF134:BF310))*I36),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ROUND((SUM(BG134:BG310)),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ROUND((SUM(BH134:BH310)),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ROUND((SUM(BI134:BI310)),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1136-2-5 - SO 02.5 - Most (priepust)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J136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J177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J185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J193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J207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J228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J236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J270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J276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J277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J293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1943</v>
      </c>
      <c r="E111" s="170"/>
      <c r="F111" s="170"/>
      <c r="G111" s="170"/>
      <c r="H111" s="170"/>
      <c r="I111" s="170"/>
      <c r="J111" s="171">
        <f>J301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J305</f>
        <v>0</v>
      </c>
      <c r="K112" s="109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228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4" t="str">
        <f>E7</f>
        <v>Cyklotrasa Rimavská Sobota - Poltár</v>
      </c>
      <c r="F122" s="335"/>
      <c r="G122" s="335"/>
      <c r="H122" s="335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214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4" t="s">
        <v>1145</v>
      </c>
      <c r="F124" s="333"/>
      <c r="G124" s="333"/>
      <c r="H124" s="333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216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07" t="str">
        <f>E11</f>
        <v>1136-2-5 - SO 02.5 - Most (priepust)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229</v>
      </c>
      <c r="D133" s="176" t="s">
        <v>62</v>
      </c>
      <c r="E133" s="176" t="s">
        <v>58</v>
      </c>
      <c r="F133" s="176" t="s">
        <v>59</v>
      </c>
      <c r="G133" s="176" t="s">
        <v>230</v>
      </c>
      <c r="H133" s="176" t="s">
        <v>231</v>
      </c>
      <c r="I133" s="176" t="s">
        <v>232</v>
      </c>
      <c r="J133" s="177" t="s">
        <v>220</v>
      </c>
      <c r="K133" s="178" t="s">
        <v>233</v>
      </c>
      <c r="L133" s="179"/>
      <c r="M133" s="80" t="s">
        <v>1</v>
      </c>
      <c r="N133" s="81" t="s">
        <v>41</v>
      </c>
      <c r="O133" s="81" t="s">
        <v>234</v>
      </c>
      <c r="P133" s="81" t="s">
        <v>235</v>
      </c>
      <c r="Q133" s="81" t="s">
        <v>236</v>
      </c>
      <c r="R133" s="81" t="s">
        <v>237</v>
      </c>
      <c r="S133" s="81" t="s">
        <v>238</v>
      </c>
      <c r="T133" s="82" t="s">
        <v>239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221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P135+P276</f>
        <v>0</v>
      </c>
      <c r="Q134" s="84"/>
      <c r="R134" s="182">
        <f>R135+R276</f>
        <v>72.322689750000009</v>
      </c>
      <c r="S134" s="84"/>
      <c r="T134" s="183">
        <f>T135+T276</f>
        <v>23.145583999999999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222</v>
      </c>
      <c r="BK134" s="184">
        <f>BK135+BK276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240</v>
      </c>
      <c r="F135" s="188" t="s">
        <v>241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P136+P177+P185+P193+P207+P228+P236+P270</f>
        <v>0</v>
      </c>
      <c r="Q135" s="193"/>
      <c r="R135" s="194">
        <f>R136+R177+R185+R193+R207+R228+R236+R270</f>
        <v>72.13547075000001</v>
      </c>
      <c r="S135" s="193"/>
      <c r="T135" s="195">
        <f>T136+T177+T185+T193+T207+T228+T236+T270</f>
        <v>23.145583999999999</v>
      </c>
      <c r="AR135" s="196" t="s">
        <v>84</v>
      </c>
      <c r="AT135" s="197" t="s">
        <v>76</v>
      </c>
      <c r="AU135" s="197" t="s">
        <v>77</v>
      </c>
      <c r="AY135" s="196" t="s">
        <v>242</v>
      </c>
      <c r="BK135" s="198">
        <f>BK136+BK177+BK185+BK193+BK207+BK228+BK236+BK270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243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SUM(P137:P176)</f>
        <v>0</v>
      </c>
      <c r="Q136" s="193"/>
      <c r="R136" s="194">
        <f>SUM(R137:R176)</f>
        <v>14.4</v>
      </c>
      <c r="S136" s="193"/>
      <c r="T136" s="195">
        <f>SUM(T137:T176)</f>
        <v>0</v>
      </c>
      <c r="AR136" s="196" t="s">
        <v>84</v>
      </c>
      <c r="AT136" s="197" t="s">
        <v>76</v>
      </c>
      <c r="AU136" s="197" t="s">
        <v>84</v>
      </c>
      <c r="AY136" s="196" t="s">
        <v>242</v>
      </c>
      <c r="BK136" s="198">
        <f>SUM(BK137:BK176)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244</v>
      </c>
      <c r="E137" s="202" t="s">
        <v>998</v>
      </c>
      <c r="F137" s="203" t="s">
        <v>999</v>
      </c>
      <c r="G137" s="204" t="s">
        <v>247</v>
      </c>
      <c r="H137" s="205">
        <v>22.24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248</v>
      </c>
      <c r="AT137" s="213" t="s">
        <v>244</v>
      </c>
      <c r="AU137" s="213" t="s">
        <v>90</v>
      </c>
      <c r="AY137" s="18" t="s">
        <v>242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90</v>
      </c>
      <c r="BK137" s="214">
        <f>ROUND(I137*H137,2)</f>
        <v>0</v>
      </c>
      <c r="BL137" s="18" t="s">
        <v>248</v>
      </c>
      <c r="BM137" s="213" t="s">
        <v>1944</v>
      </c>
    </row>
    <row r="138" spans="1:65" s="14" customFormat="1" ht="22.5">
      <c r="B138" s="243"/>
      <c r="C138" s="244"/>
      <c r="D138" s="228" t="s">
        <v>304</v>
      </c>
      <c r="E138" s="245" t="s">
        <v>1</v>
      </c>
      <c r="F138" s="246" t="s">
        <v>1945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1946</v>
      </c>
      <c r="G139" s="227"/>
      <c r="H139" s="231">
        <v>22.24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22.15" customHeight="1">
      <c r="A140" s="35"/>
      <c r="B140" s="36"/>
      <c r="C140" s="201" t="s">
        <v>90</v>
      </c>
      <c r="D140" s="201" t="s">
        <v>244</v>
      </c>
      <c r="E140" s="202" t="s">
        <v>1006</v>
      </c>
      <c r="F140" s="203" t="s">
        <v>1947</v>
      </c>
      <c r="G140" s="204" t="s">
        <v>406</v>
      </c>
      <c r="H140" s="205">
        <v>3.113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1948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1949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1950</v>
      </c>
      <c r="G142" s="227"/>
      <c r="H142" s="231">
        <v>3.113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30" customHeight="1">
      <c r="A143" s="35"/>
      <c r="B143" s="36"/>
      <c r="C143" s="201" t="s">
        <v>100</v>
      </c>
      <c r="D143" s="201" t="s">
        <v>244</v>
      </c>
      <c r="E143" s="202" t="s">
        <v>1011</v>
      </c>
      <c r="F143" s="203" t="s">
        <v>1012</v>
      </c>
      <c r="G143" s="204" t="s">
        <v>406</v>
      </c>
      <c r="H143" s="205">
        <v>3.113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1951</v>
      </c>
    </row>
    <row r="144" spans="1:65" s="2" customFormat="1" ht="19.899999999999999" customHeight="1">
      <c r="A144" s="35"/>
      <c r="B144" s="36"/>
      <c r="C144" s="201" t="s">
        <v>248</v>
      </c>
      <c r="D144" s="201" t="s">
        <v>244</v>
      </c>
      <c r="E144" s="202" t="s">
        <v>830</v>
      </c>
      <c r="F144" s="203" t="s">
        <v>1859</v>
      </c>
      <c r="G144" s="204" t="s">
        <v>406</v>
      </c>
      <c r="H144" s="205">
        <v>0.43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1952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1953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1954</v>
      </c>
      <c r="G146" s="227"/>
      <c r="H146" s="231">
        <v>0.43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30" customHeight="1">
      <c r="A147" s="35"/>
      <c r="B147" s="36"/>
      <c r="C147" s="201" t="s">
        <v>250</v>
      </c>
      <c r="D147" s="201" t="s">
        <v>244</v>
      </c>
      <c r="E147" s="202" t="s">
        <v>834</v>
      </c>
      <c r="F147" s="203" t="s">
        <v>835</v>
      </c>
      <c r="G147" s="204" t="s">
        <v>406</v>
      </c>
      <c r="H147" s="205">
        <v>0.43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1955</v>
      </c>
    </row>
    <row r="148" spans="1:65" s="2" customFormat="1" ht="22.15" customHeight="1">
      <c r="A148" s="35"/>
      <c r="B148" s="36"/>
      <c r="C148" s="201" t="s">
        <v>269</v>
      </c>
      <c r="D148" s="201" t="s">
        <v>244</v>
      </c>
      <c r="E148" s="202" t="s">
        <v>1021</v>
      </c>
      <c r="F148" s="203" t="s">
        <v>1022</v>
      </c>
      <c r="G148" s="204" t="s">
        <v>406</v>
      </c>
      <c r="H148" s="205">
        <v>9.0399999999999991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1956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1957</v>
      </c>
      <c r="G149" s="227"/>
      <c r="H149" s="231">
        <v>4.5199999999999996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1958</v>
      </c>
      <c r="G150" s="227"/>
      <c r="H150" s="231">
        <v>4.5199999999999996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9.0399999999999991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30" customHeight="1">
      <c r="A152" s="35"/>
      <c r="B152" s="36"/>
      <c r="C152" s="201" t="s">
        <v>273</v>
      </c>
      <c r="D152" s="201" t="s">
        <v>244</v>
      </c>
      <c r="E152" s="202" t="s">
        <v>440</v>
      </c>
      <c r="F152" s="203" t="s">
        <v>441</v>
      </c>
      <c r="G152" s="204" t="s">
        <v>406</v>
      </c>
      <c r="H152" s="205">
        <v>6.99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1959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1960</v>
      </c>
      <c r="G153" s="227"/>
      <c r="H153" s="231">
        <v>3.11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1961</v>
      </c>
      <c r="G154" s="227"/>
      <c r="H154" s="231">
        <v>0.43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1962</v>
      </c>
      <c r="G155" s="227"/>
      <c r="H155" s="231">
        <v>7.97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1963</v>
      </c>
      <c r="G156" s="227"/>
      <c r="H156" s="231">
        <v>-3.11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1964</v>
      </c>
      <c r="G157" s="227"/>
      <c r="H157" s="231">
        <v>-1.41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6" customFormat="1">
      <c r="B158" s="264"/>
      <c r="C158" s="265"/>
      <c r="D158" s="228" t="s">
        <v>304</v>
      </c>
      <c r="E158" s="266" t="s">
        <v>1</v>
      </c>
      <c r="F158" s="267" t="s">
        <v>388</v>
      </c>
      <c r="G158" s="265"/>
      <c r="H158" s="268">
        <v>6.99</v>
      </c>
      <c r="I158" s="269"/>
      <c r="J158" s="265"/>
      <c r="K158" s="265"/>
      <c r="L158" s="270"/>
      <c r="M158" s="271"/>
      <c r="N158" s="272"/>
      <c r="O158" s="272"/>
      <c r="P158" s="272"/>
      <c r="Q158" s="272"/>
      <c r="R158" s="272"/>
      <c r="S158" s="272"/>
      <c r="T158" s="273"/>
      <c r="AT158" s="274" t="s">
        <v>304</v>
      </c>
      <c r="AU158" s="274" t="s">
        <v>90</v>
      </c>
      <c r="AV158" s="16" t="s">
        <v>248</v>
      </c>
      <c r="AW158" s="16" t="s">
        <v>33</v>
      </c>
      <c r="AX158" s="16" t="s">
        <v>84</v>
      </c>
      <c r="AY158" s="274" t="s">
        <v>242</v>
      </c>
    </row>
    <row r="159" spans="1:65" s="2" customFormat="1" ht="22.15" customHeight="1">
      <c r="A159" s="35"/>
      <c r="B159" s="36"/>
      <c r="C159" s="201" t="s">
        <v>264</v>
      </c>
      <c r="D159" s="201" t="s">
        <v>244</v>
      </c>
      <c r="E159" s="202" t="s">
        <v>1037</v>
      </c>
      <c r="F159" s="203" t="s">
        <v>1038</v>
      </c>
      <c r="G159" s="204" t="s">
        <v>406</v>
      </c>
      <c r="H159" s="205">
        <v>12.52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1965</v>
      </c>
    </row>
    <row r="160" spans="1:65" s="13" customFormat="1" ht="22.5">
      <c r="B160" s="226"/>
      <c r="C160" s="227"/>
      <c r="D160" s="228" t="s">
        <v>304</v>
      </c>
      <c r="E160" s="229" t="s">
        <v>1</v>
      </c>
      <c r="F160" s="230" t="s">
        <v>1966</v>
      </c>
      <c r="G160" s="227"/>
      <c r="H160" s="231">
        <v>12.52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84</v>
      </c>
      <c r="AY160" s="237" t="s">
        <v>242</v>
      </c>
    </row>
    <row r="161" spans="1:65" s="2" customFormat="1" ht="19.899999999999999" customHeight="1">
      <c r="A161" s="35"/>
      <c r="B161" s="36"/>
      <c r="C161" s="201" t="s">
        <v>255</v>
      </c>
      <c r="D161" s="201" t="s">
        <v>244</v>
      </c>
      <c r="E161" s="202" t="s">
        <v>1042</v>
      </c>
      <c r="F161" s="203" t="s">
        <v>1043</v>
      </c>
      <c r="G161" s="204" t="s">
        <v>406</v>
      </c>
      <c r="H161" s="205">
        <v>12.52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1967</v>
      </c>
    </row>
    <row r="162" spans="1:65" s="2" customFormat="1" ht="14.45" customHeight="1">
      <c r="A162" s="35"/>
      <c r="B162" s="36"/>
      <c r="C162" s="201" t="s">
        <v>284</v>
      </c>
      <c r="D162" s="201" t="s">
        <v>244</v>
      </c>
      <c r="E162" s="202" t="s">
        <v>1045</v>
      </c>
      <c r="F162" s="203" t="s">
        <v>1046</v>
      </c>
      <c r="G162" s="204" t="s">
        <v>406</v>
      </c>
      <c r="H162" s="205">
        <v>4.5199999999999996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1968</v>
      </c>
    </row>
    <row r="163" spans="1:65" s="13" customFormat="1">
      <c r="B163" s="226"/>
      <c r="C163" s="227"/>
      <c r="D163" s="228" t="s">
        <v>304</v>
      </c>
      <c r="E163" s="229" t="s">
        <v>1</v>
      </c>
      <c r="F163" s="230" t="s">
        <v>1969</v>
      </c>
      <c r="G163" s="227"/>
      <c r="H163" s="231">
        <v>4.5199999999999996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84</v>
      </c>
      <c r="AY163" s="237" t="s">
        <v>242</v>
      </c>
    </row>
    <row r="164" spans="1:65" s="2" customFormat="1" ht="22.15" customHeight="1">
      <c r="A164" s="35"/>
      <c r="B164" s="36"/>
      <c r="C164" s="201" t="s">
        <v>288</v>
      </c>
      <c r="D164" s="201" t="s">
        <v>244</v>
      </c>
      <c r="E164" s="202" t="s">
        <v>1173</v>
      </c>
      <c r="F164" s="203" t="s">
        <v>1174</v>
      </c>
      <c r="G164" s="204" t="s">
        <v>406</v>
      </c>
      <c r="H164" s="205">
        <v>3.1120000000000001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1970</v>
      </c>
    </row>
    <row r="165" spans="1:65" s="14" customFormat="1">
      <c r="B165" s="243"/>
      <c r="C165" s="244"/>
      <c r="D165" s="228" t="s">
        <v>304</v>
      </c>
      <c r="E165" s="245" t="s">
        <v>1</v>
      </c>
      <c r="F165" s="246" t="s">
        <v>1971</v>
      </c>
      <c r="G165" s="244"/>
      <c r="H165" s="245" t="s">
        <v>1</v>
      </c>
      <c r="I165" s="247"/>
      <c r="J165" s="244"/>
      <c r="K165" s="244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304</v>
      </c>
      <c r="AU165" s="252" t="s">
        <v>90</v>
      </c>
      <c r="AV165" s="14" t="s">
        <v>84</v>
      </c>
      <c r="AW165" s="14" t="s">
        <v>33</v>
      </c>
      <c r="AX165" s="14" t="s">
        <v>77</v>
      </c>
      <c r="AY165" s="252" t="s">
        <v>242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1972</v>
      </c>
      <c r="G166" s="227"/>
      <c r="H166" s="231">
        <v>1.556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1973</v>
      </c>
      <c r="G167" s="227"/>
      <c r="H167" s="231">
        <v>1.556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6" customFormat="1">
      <c r="B168" s="264"/>
      <c r="C168" s="265"/>
      <c r="D168" s="228" t="s">
        <v>304</v>
      </c>
      <c r="E168" s="266" t="s">
        <v>1</v>
      </c>
      <c r="F168" s="267" t="s">
        <v>388</v>
      </c>
      <c r="G168" s="265"/>
      <c r="H168" s="268">
        <v>3.1120000000000001</v>
      </c>
      <c r="I168" s="269"/>
      <c r="J168" s="265"/>
      <c r="K168" s="265"/>
      <c r="L168" s="270"/>
      <c r="M168" s="271"/>
      <c r="N168" s="272"/>
      <c r="O168" s="272"/>
      <c r="P168" s="272"/>
      <c r="Q168" s="272"/>
      <c r="R168" s="272"/>
      <c r="S168" s="272"/>
      <c r="T168" s="273"/>
      <c r="AT168" s="274" t="s">
        <v>304</v>
      </c>
      <c r="AU168" s="274" t="s">
        <v>90</v>
      </c>
      <c r="AV168" s="16" t="s">
        <v>248</v>
      </c>
      <c r="AW168" s="16" t="s">
        <v>33</v>
      </c>
      <c r="AX168" s="16" t="s">
        <v>84</v>
      </c>
      <c r="AY168" s="274" t="s">
        <v>242</v>
      </c>
    </row>
    <row r="169" spans="1:65" s="2" customFormat="1" ht="30" customHeight="1">
      <c r="A169" s="35"/>
      <c r="B169" s="36"/>
      <c r="C169" s="201" t="s">
        <v>292</v>
      </c>
      <c r="D169" s="201" t="s">
        <v>244</v>
      </c>
      <c r="E169" s="202" t="s">
        <v>1974</v>
      </c>
      <c r="F169" s="203" t="s">
        <v>1975</v>
      </c>
      <c r="G169" s="204" t="s">
        <v>406</v>
      </c>
      <c r="H169" s="205">
        <v>8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1976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1977</v>
      </c>
      <c r="G170" s="227"/>
      <c r="H170" s="231">
        <v>4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3" customFormat="1" ht="22.5">
      <c r="B171" s="226"/>
      <c r="C171" s="227"/>
      <c r="D171" s="228" t="s">
        <v>304</v>
      </c>
      <c r="E171" s="229" t="s">
        <v>1</v>
      </c>
      <c r="F171" s="230" t="s">
        <v>1978</v>
      </c>
      <c r="G171" s="227"/>
      <c r="H171" s="231">
        <v>4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77</v>
      </c>
      <c r="AY171" s="237" t="s">
        <v>242</v>
      </c>
    </row>
    <row r="172" spans="1:65" s="16" customFormat="1">
      <c r="B172" s="264"/>
      <c r="C172" s="265"/>
      <c r="D172" s="228" t="s">
        <v>304</v>
      </c>
      <c r="E172" s="266" t="s">
        <v>1</v>
      </c>
      <c r="F172" s="267" t="s">
        <v>388</v>
      </c>
      <c r="G172" s="265"/>
      <c r="H172" s="268">
        <v>8</v>
      </c>
      <c r="I172" s="269"/>
      <c r="J172" s="265"/>
      <c r="K172" s="265"/>
      <c r="L172" s="270"/>
      <c r="M172" s="271"/>
      <c r="N172" s="272"/>
      <c r="O172" s="272"/>
      <c r="P172" s="272"/>
      <c r="Q172" s="272"/>
      <c r="R172" s="272"/>
      <c r="S172" s="272"/>
      <c r="T172" s="273"/>
      <c r="AT172" s="274" t="s">
        <v>304</v>
      </c>
      <c r="AU172" s="274" t="s">
        <v>90</v>
      </c>
      <c r="AV172" s="16" t="s">
        <v>248</v>
      </c>
      <c r="AW172" s="16" t="s">
        <v>33</v>
      </c>
      <c r="AX172" s="16" t="s">
        <v>84</v>
      </c>
      <c r="AY172" s="274" t="s">
        <v>242</v>
      </c>
    </row>
    <row r="173" spans="1:65" s="2" customFormat="1" ht="14.45" customHeight="1">
      <c r="A173" s="35"/>
      <c r="B173" s="36"/>
      <c r="C173" s="215" t="s">
        <v>296</v>
      </c>
      <c r="D173" s="215" t="s">
        <v>261</v>
      </c>
      <c r="E173" s="216" t="s">
        <v>1979</v>
      </c>
      <c r="F173" s="217" t="s">
        <v>1980</v>
      </c>
      <c r="G173" s="218" t="s">
        <v>323</v>
      </c>
      <c r="H173" s="219">
        <v>14.4</v>
      </c>
      <c r="I173" s="220"/>
      <c r="J173" s="221">
        <f>ROUND(I173*H173,2)</f>
        <v>0</v>
      </c>
      <c r="K173" s="222"/>
      <c r="L173" s="223"/>
      <c r="M173" s="224" t="s">
        <v>1</v>
      </c>
      <c r="N173" s="225" t="s">
        <v>43</v>
      </c>
      <c r="O173" s="76"/>
      <c r="P173" s="211">
        <f>O173*H173</f>
        <v>0</v>
      </c>
      <c r="Q173" s="211">
        <v>1</v>
      </c>
      <c r="R173" s="211">
        <f>Q173*H173</f>
        <v>14.4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264</v>
      </c>
      <c r="AT173" s="213" t="s">
        <v>261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1981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1982</v>
      </c>
      <c r="G174" s="227"/>
      <c r="H174" s="231">
        <v>14.4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2" customFormat="1" ht="22.15" customHeight="1">
      <c r="A175" s="35"/>
      <c r="B175" s="36"/>
      <c r="C175" s="201" t="s">
        <v>300</v>
      </c>
      <c r="D175" s="201" t="s">
        <v>244</v>
      </c>
      <c r="E175" s="202" t="s">
        <v>1983</v>
      </c>
      <c r="F175" s="203" t="s">
        <v>1984</v>
      </c>
      <c r="G175" s="204" t="s">
        <v>247</v>
      </c>
      <c r="H175" s="205">
        <v>25.08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1985</v>
      </c>
    </row>
    <row r="176" spans="1:65" s="13" customFormat="1">
      <c r="B176" s="226"/>
      <c r="C176" s="227"/>
      <c r="D176" s="228" t="s">
        <v>304</v>
      </c>
      <c r="E176" s="229" t="s">
        <v>1</v>
      </c>
      <c r="F176" s="230" t="s">
        <v>1986</v>
      </c>
      <c r="G176" s="227"/>
      <c r="H176" s="231">
        <v>25.08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84</v>
      </c>
      <c r="AY176" s="237" t="s">
        <v>242</v>
      </c>
    </row>
    <row r="177" spans="1:65" s="12" customFormat="1" ht="22.9" customHeight="1">
      <c r="B177" s="185"/>
      <c r="C177" s="186"/>
      <c r="D177" s="187" t="s">
        <v>76</v>
      </c>
      <c r="E177" s="199" t="s">
        <v>90</v>
      </c>
      <c r="F177" s="199" t="s">
        <v>454</v>
      </c>
      <c r="G177" s="186"/>
      <c r="H177" s="186"/>
      <c r="I177" s="189"/>
      <c r="J177" s="200">
        <f>BK177</f>
        <v>0</v>
      </c>
      <c r="K177" s="186"/>
      <c r="L177" s="191"/>
      <c r="M177" s="192"/>
      <c r="N177" s="193"/>
      <c r="O177" s="193"/>
      <c r="P177" s="194">
        <f>SUM(P178:P184)</f>
        <v>0</v>
      </c>
      <c r="Q177" s="193"/>
      <c r="R177" s="194">
        <f>SUM(R178:R184)</f>
        <v>0.93513075999999995</v>
      </c>
      <c r="S177" s="193"/>
      <c r="T177" s="195">
        <f>SUM(T178:T184)</f>
        <v>0</v>
      </c>
      <c r="AR177" s="196" t="s">
        <v>84</v>
      </c>
      <c r="AT177" s="197" t="s">
        <v>76</v>
      </c>
      <c r="AU177" s="197" t="s">
        <v>84</v>
      </c>
      <c r="AY177" s="196" t="s">
        <v>242</v>
      </c>
      <c r="BK177" s="198">
        <f>SUM(BK178:BK184)</f>
        <v>0</v>
      </c>
    </row>
    <row r="178" spans="1:65" s="2" customFormat="1" ht="34.9" customHeight="1">
      <c r="A178" s="35"/>
      <c r="B178" s="36"/>
      <c r="C178" s="201" t="s">
        <v>306</v>
      </c>
      <c r="D178" s="201" t="s">
        <v>244</v>
      </c>
      <c r="E178" s="202" t="s">
        <v>1193</v>
      </c>
      <c r="F178" s="203" t="s">
        <v>1194</v>
      </c>
      <c r="G178" s="204" t="s">
        <v>1195</v>
      </c>
      <c r="H178" s="205">
        <v>462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2.0000000000000002E-5</v>
      </c>
      <c r="R178" s="211">
        <f>Q178*H178</f>
        <v>9.2399999999999999E-3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1987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1988</v>
      </c>
      <c r="G179" s="227"/>
      <c r="H179" s="231">
        <v>462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84</v>
      </c>
      <c r="AY179" s="237" t="s">
        <v>242</v>
      </c>
    </row>
    <row r="180" spans="1:65" s="2" customFormat="1" ht="14.45" customHeight="1">
      <c r="A180" s="35"/>
      <c r="B180" s="36"/>
      <c r="C180" s="201" t="s">
        <v>311</v>
      </c>
      <c r="D180" s="201" t="s">
        <v>244</v>
      </c>
      <c r="E180" s="202" t="s">
        <v>1071</v>
      </c>
      <c r="F180" s="203" t="s">
        <v>1072</v>
      </c>
      <c r="G180" s="204" t="s">
        <v>406</v>
      </c>
      <c r="H180" s="205">
        <v>0.38300000000000001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2.4157199999999999</v>
      </c>
      <c r="R180" s="211">
        <f>Q180*H180</f>
        <v>0.92522075999999998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1989</v>
      </c>
    </row>
    <row r="181" spans="1:65" s="13" customFormat="1">
      <c r="B181" s="226"/>
      <c r="C181" s="227"/>
      <c r="D181" s="228" t="s">
        <v>304</v>
      </c>
      <c r="E181" s="229" t="s">
        <v>1</v>
      </c>
      <c r="F181" s="230" t="s">
        <v>1990</v>
      </c>
      <c r="G181" s="227"/>
      <c r="H181" s="231">
        <v>0.38300000000000001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304</v>
      </c>
      <c r="AU181" s="237" t="s">
        <v>90</v>
      </c>
      <c r="AV181" s="13" t="s">
        <v>90</v>
      </c>
      <c r="AW181" s="13" t="s">
        <v>33</v>
      </c>
      <c r="AX181" s="13" t="s">
        <v>84</v>
      </c>
      <c r="AY181" s="237" t="s">
        <v>242</v>
      </c>
    </row>
    <row r="182" spans="1:65" s="2" customFormat="1" ht="14.45" customHeight="1">
      <c r="A182" s="35"/>
      <c r="B182" s="36"/>
      <c r="C182" s="201" t="s">
        <v>316</v>
      </c>
      <c r="D182" s="201" t="s">
        <v>244</v>
      </c>
      <c r="E182" s="202" t="s">
        <v>1991</v>
      </c>
      <c r="F182" s="203" t="s">
        <v>1992</v>
      </c>
      <c r="G182" s="204" t="s">
        <v>247</v>
      </c>
      <c r="H182" s="205">
        <v>1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6.7000000000000002E-4</v>
      </c>
      <c r="R182" s="211">
        <f>Q182*H182</f>
        <v>6.7000000000000002E-4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248</v>
      </c>
      <c r="AT182" s="213" t="s">
        <v>244</v>
      </c>
      <c r="AU182" s="213" t="s">
        <v>90</v>
      </c>
      <c r="AY182" s="18" t="s">
        <v>242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90</v>
      </c>
      <c r="BK182" s="214">
        <f>ROUND(I182*H182,2)</f>
        <v>0</v>
      </c>
      <c r="BL182" s="18" t="s">
        <v>248</v>
      </c>
      <c r="BM182" s="213" t="s">
        <v>1993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1994</v>
      </c>
      <c r="G183" s="227"/>
      <c r="H183" s="231">
        <v>1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84</v>
      </c>
      <c r="AY183" s="237" t="s">
        <v>242</v>
      </c>
    </row>
    <row r="184" spans="1:65" s="2" customFormat="1" ht="19.899999999999999" customHeight="1">
      <c r="A184" s="35"/>
      <c r="B184" s="36"/>
      <c r="C184" s="201" t="s">
        <v>320</v>
      </c>
      <c r="D184" s="201" t="s">
        <v>244</v>
      </c>
      <c r="E184" s="202" t="s">
        <v>1995</v>
      </c>
      <c r="F184" s="203" t="s">
        <v>1996</v>
      </c>
      <c r="G184" s="204" t="s">
        <v>247</v>
      </c>
      <c r="H184" s="205">
        <v>1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0</v>
      </c>
      <c r="R184" s="211">
        <f>Q184*H184</f>
        <v>0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1997</v>
      </c>
    </row>
    <row r="185" spans="1:65" s="12" customFormat="1" ht="22.9" customHeight="1">
      <c r="B185" s="185"/>
      <c r="C185" s="186"/>
      <c r="D185" s="187" t="s">
        <v>76</v>
      </c>
      <c r="E185" s="199" t="s">
        <v>100</v>
      </c>
      <c r="F185" s="199" t="s">
        <v>1202</v>
      </c>
      <c r="G185" s="186"/>
      <c r="H185" s="186"/>
      <c r="I185" s="189"/>
      <c r="J185" s="200">
        <f>BK185</f>
        <v>0</v>
      </c>
      <c r="K185" s="186"/>
      <c r="L185" s="191"/>
      <c r="M185" s="192"/>
      <c r="N185" s="193"/>
      <c r="O185" s="193"/>
      <c r="P185" s="194">
        <f>SUM(P186:P192)</f>
        <v>0</v>
      </c>
      <c r="Q185" s="193"/>
      <c r="R185" s="194">
        <f>SUM(R186:R192)</f>
        <v>10.556863049999999</v>
      </c>
      <c r="S185" s="193"/>
      <c r="T185" s="195">
        <f>SUM(T186:T192)</f>
        <v>0</v>
      </c>
      <c r="AR185" s="196" t="s">
        <v>84</v>
      </c>
      <c r="AT185" s="197" t="s">
        <v>76</v>
      </c>
      <c r="AU185" s="197" t="s">
        <v>84</v>
      </c>
      <c r="AY185" s="196" t="s">
        <v>242</v>
      </c>
      <c r="BK185" s="198">
        <f>SUM(BK186:BK192)</f>
        <v>0</v>
      </c>
    </row>
    <row r="186" spans="1:65" s="2" customFormat="1" ht="14.45" customHeight="1">
      <c r="A186" s="35"/>
      <c r="B186" s="36"/>
      <c r="C186" s="201" t="s">
        <v>326</v>
      </c>
      <c r="D186" s="201" t="s">
        <v>244</v>
      </c>
      <c r="E186" s="202" t="s">
        <v>1998</v>
      </c>
      <c r="F186" s="203" t="s">
        <v>1999</v>
      </c>
      <c r="G186" s="204" t="s">
        <v>406</v>
      </c>
      <c r="H186" s="205">
        <v>4.5279999999999996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2.3225600000000002</v>
      </c>
      <c r="R186" s="211">
        <f>Q186*H186</f>
        <v>10.516551679999999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248</v>
      </c>
      <c r="AT186" s="213" t="s">
        <v>244</v>
      </c>
      <c r="AU186" s="213" t="s">
        <v>90</v>
      </c>
      <c r="AY186" s="18" t="s">
        <v>242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90</v>
      </c>
      <c r="BK186" s="214">
        <f>ROUND(I186*H186,2)</f>
        <v>0</v>
      </c>
      <c r="BL186" s="18" t="s">
        <v>248</v>
      </c>
      <c r="BM186" s="213" t="s">
        <v>2000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2001</v>
      </c>
      <c r="G187" s="227"/>
      <c r="H187" s="231">
        <v>4.5279999999999996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84</v>
      </c>
      <c r="AY187" s="237" t="s">
        <v>242</v>
      </c>
    </row>
    <row r="188" spans="1:65" s="2" customFormat="1" ht="22.15" customHeight="1">
      <c r="A188" s="35"/>
      <c r="B188" s="36"/>
      <c r="C188" s="201" t="s">
        <v>7</v>
      </c>
      <c r="D188" s="201" t="s">
        <v>244</v>
      </c>
      <c r="E188" s="202" t="s">
        <v>1207</v>
      </c>
      <c r="F188" s="203" t="s">
        <v>1208</v>
      </c>
      <c r="G188" s="204" t="s">
        <v>247</v>
      </c>
      <c r="H188" s="205">
        <v>8.5269999999999992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3.46E-3</v>
      </c>
      <c r="R188" s="211">
        <f>Q188*H188</f>
        <v>2.9503419999999995E-2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248</v>
      </c>
      <c r="AT188" s="213" t="s">
        <v>244</v>
      </c>
      <c r="AU188" s="213" t="s">
        <v>90</v>
      </c>
      <c r="AY188" s="18" t="s">
        <v>242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90</v>
      </c>
      <c r="BK188" s="214">
        <f>ROUND(I188*H188,2)</f>
        <v>0</v>
      </c>
      <c r="BL188" s="18" t="s">
        <v>248</v>
      </c>
      <c r="BM188" s="213" t="s">
        <v>2002</v>
      </c>
    </row>
    <row r="189" spans="1:65" s="13" customFormat="1">
      <c r="B189" s="226"/>
      <c r="C189" s="227"/>
      <c r="D189" s="228" t="s">
        <v>304</v>
      </c>
      <c r="E189" s="229" t="s">
        <v>1</v>
      </c>
      <c r="F189" s="230" t="s">
        <v>2003</v>
      </c>
      <c r="G189" s="227"/>
      <c r="H189" s="231">
        <v>8.5269999999999992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304</v>
      </c>
      <c r="AU189" s="237" t="s">
        <v>90</v>
      </c>
      <c r="AV189" s="13" t="s">
        <v>90</v>
      </c>
      <c r="AW189" s="13" t="s">
        <v>33</v>
      </c>
      <c r="AX189" s="13" t="s">
        <v>84</v>
      </c>
      <c r="AY189" s="237" t="s">
        <v>242</v>
      </c>
    </row>
    <row r="190" spans="1:65" s="2" customFormat="1" ht="22.15" customHeight="1">
      <c r="A190" s="35"/>
      <c r="B190" s="36"/>
      <c r="C190" s="201" t="s">
        <v>334</v>
      </c>
      <c r="D190" s="201" t="s">
        <v>244</v>
      </c>
      <c r="E190" s="202" t="s">
        <v>1226</v>
      </c>
      <c r="F190" s="203" t="s">
        <v>1880</v>
      </c>
      <c r="G190" s="204" t="s">
        <v>247</v>
      </c>
      <c r="H190" s="205">
        <v>8.5269999999999992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5.0000000000000002E-5</v>
      </c>
      <c r="R190" s="211">
        <f>Q190*H190</f>
        <v>4.2634999999999998E-4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2004</v>
      </c>
    </row>
    <row r="191" spans="1:65" s="2" customFormat="1" ht="22.15" customHeight="1">
      <c r="A191" s="35"/>
      <c r="B191" s="36"/>
      <c r="C191" s="201" t="s">
        <v>339</v>
      </c>
      <c r="D191" s="201" t="s">
        <v>244</v>
      </c>
      <c r="E191" s="202" t="s">
        <v>1214</v>
      </c>
      <c r="F191" s="203" t="s">
        <v>2005</v>
      </c>
      <c r="G191" s="204" t="s">
        <v>323</v>
      </c>
      <c r="H191" s="205">
        <v>0.01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1.03816</v>
      </c>
      <c r="R191" s="211">
        <f>Q191*H191</f>
        <v>1.03816E-2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2006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2007</v>
      </c>
      <c r="G192" s="227"/>
      <c r="H192" s="231">
        <v>0.01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84</v>
      </c>
      <c r="AY192" s="237" t="s">
        <v>242</v>
      </c>
    </row>
    <row r="193" spans="1:65" s="12" customFormat="1" ht="22.9" customHeight="1">
      <c r="B193" s="185"/>
      <c r="C193" s="186"/>
      <c r="D193" s="187" t="s">
        <v>76</v>
      </c>
      <c r="E193" s="199" t="s">
        <v>248</v>
      </c>
      <c r="F193" s="199" t="s">
        <v>1229</v>
      </c>
      <c r="G193" s="186"/>
      <c r="H193" s="186"/>
      <c r="I193" s="189"/>
      <c r="J193" s="200">
        <f>BK193</f>
        <v>0</v>
      </c>
      <c r="K193" s="186"/>
      <c r="L193" s="191"/>
      <c r="M193" s="192"/>
      <c r="N193" s="193"/>
      <c r="O193" s="193"/>
      <c r="P193" s="194">
        <f>SUM(P194:P206)</f>
        <v>0</v>
      </c>
      <c r="Q193" s="193"/>
      <c r="R193" s="194">
        <f>SUM(R194:R206)</f>
        <v>29.945941080000001</v>
      </c>
      <c r="S193" s="193"/>
      <c r="T193" s="195">
        <f>SUM(T194:T206)</f>
        <v>0</v>
      </c>
      <c r="AR193" s="196" t="s">
        <v>84</v>
      </c>
      <c r="AT193" s="197" t="s">
        <v>76</v>
      </c>
      <c r="AU193" s="197" t="s">
        <v>84</v>
      </c>
      <c r="AY193" s="196" t="s">
        <v>242</v>
      </c>
      <c r="BK193" s="198">
        <f>SUM(BK194:BK206)</f>
        <v>0</v>
      </c>
    </row>
    <row r="194" spans="1:65" s="2" customFormat="1" ht="22.15" customHeight="1">
      <c r="A194" s="35"/>
      <c r="B194" s="36"/>
      <c r="C194" s="201" t="s">
        <v>344</v>
      </c>
      <c r="D194" s="201" t="s">
        <v>244</v>
      </c>
      <c r="E194" s="202" t="s">
        <v>2008</v>
      </c>
      <c r="F194" s="203" t="s">
        <v>2009</v>
      </c>
      <c r="G194" s="204" t="s">
        <v>406</v>
      </c>
      <c r="H194" s="205">
        <v>2.52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2.3856000000000002</v>
      </c>
      <c r="R194" s="211">
        <f>Q194*H194</f>
        <v>6.0117120000000002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248</v>
      </c>
      <c r="AT194" s="213" t="s">
        <v>244</v>
      </c>
      <c r="AU194" s="213" t="s">
        <v>90</v>
      </c>
      <c r="AY194" s="18" t="s">
        <v>242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90</v>
      </c>
      <c r="BK194" s="214">
        <f>ROUND(I194*H194,2)</f>
        <v>0</v>
      </c>
      <c r="BL194" s="18" t="s">
        <v>248</v>
      </c>
      <c r="BM194" s="213" t="s">
        <v>2010</v>
      </c>
    </row>
    <row r="195" spans="1:65" s="13" customFormat="1" ht="22.5">
      <c r="B195" s="226"/>
      <c r="C195" s="227"/>
      <c r="D195" s="228" t="s">
        <v>304</v>
      </c>
      <c r="E195" s="229" t="s">
        <v>1</v>
      </c>
      <c r="F195" s="230" t="s">
        <v>2011</v>
      </c>
      <c r="G195" s="227"/>
      <c r="H195" s="231">
        <v>2.52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304</v>
      </c>
      <c r="AU195" s="237" t="s">
        <v>90</v>
      </c>
      <c r="AV195" s="13" t="s">
        <v>90</v>
      </c>
      <c r="AW195" s="13" t="s">
        <v>33</v>
      </c>
      <c r="AX195" s="13" t="s">
        <v>84</v>
      </c>
      <c r="AY195" s="237" t="s">
        <v>242</v>
      </c>
    </row>
    <row r="196" spans="1:65" s="2" customFormat="1" ht="22.15" customHeight="1">
      <c r="A196" s="35"/>
      <c r="B196" s="36"/>
      <c r="C196" s="201" t="s">
        <v>348</v>
      </c>
      <c r="D196" s="201" t="s">
        <v>244</v>
      </c>
      <c r="E196" s="202" t="s">
        <v>2012</v>
      </c>
      <c r="F196" s="203" t="s">
        <v>2013</v>
      </c>
      <c r="G196" s="204" t="s">
        <v>247</v>
      </c>
      <c r="H196" s="205">
        <v>3.1680000000000001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1.099E-2</v>
      </c>
      <c r="R196" s="211">
        <f>Q196*H196</f>
        <v>3.4816319999999998E-2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248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248</v>
      </c>
      <c r="BM196" s="213" t="s">
        <v>2014</v>
      </c>
    </row>
    <row r="197" spans="1:65" s="13" customFormat="1">
      <c r="B197" s="226"/>
      <c r="C197" s="227"/>
      <c r="D197" s="228" t="s">
        <v>304</v>
      </c>
      <c r="E197" s="229" t="s">
        <v>1</v>
      </c>
      <c r="F197" s="230" t="s">
        <v>2015</v>
      </c>
      <c r="G197" s="227"/>
      <c r="H197" s="231">
        <v>3.1680000000000001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84</v>
      </c>
      <c r="AY197" s="237" t="s">
        <v>242</v>
      </c>
    </row>
    <row r="198" spans="1:65" s="2" customFormat="1" ht="22.15" customHeight="1">
      <c r="A198" s="35"/>
      <c r="B198" s="36"/>
      <c r="C198" s="201" t="s">
        <v>352</v>
      </c>
      <c r="D198" s="201" t="s">
        <v>244</v>
      </c>
      <c r="E198" s="202" t="s">
        <v>2016</v>
      </c>
      <c r="F198" s="203" t="s">
        <v>2017</v>
      </c>
      <c r="G198" s="204" t="s">
        <v>247</v>
      </c>
      <c r="H198" s="205">
        <v>3.1680000000000001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4.0000000000000003E-5</v>
      </c>
      <c r="R198" s="211">
        <f>Q198*H198</f>
        <v>1.2672000000000001E-4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2018</v>
      </c>
    </row>
    <row r="199" spans="1:65" s="2" customFormat="1" ht="22.15" customHeight="1">
      <c r="A199" s="35"/>
      <c r="B199" s="36"/>
      <c r="C199" s="201" t="s">
        <v>358</v>
      </c>
      <c r="D199" s="201" t="s">
        <v>244</v>
      </c>
      <c r="E199" s="202" t="s">
        <v>2019</v>
      </c>
      <c r="F199" s="203" t="s">
        <v>2020</v>
      </c>
      <c r="G199" s="204" t="s">
        <v>323</v>
      </c>
      <c r="H199" s="205">
        <v>0.68400000000000005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1.0490999999999999</v>
      </c>
      <c r="R199" s="211">
        <f>Q199*H199</f>
        <v>0.71758440000000001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2021</v>
      </c>
    </row>
    <row r="200" spans="1:65" s="13" customFormat="1">
      <c r="B200" s="226"/>
      <c r="C200" s="227"/>
      <c r="D200" s="228" t="s">
        <v>304</v>
      </c>
      <c r="E200" s="229" t="s">
        <v>1</v>
      </c>
      <c r="F200" s="230" t="s">
        <v>2022</v>
      </c>
      <c r="G200" s="227"/>
      <c r="H200" s="231">
        <v>0.68400000000000005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33</v>
      </c>
      <c r="AX200" s="13" t="s">
        <v>84</v>
      </c>
      <c r="AY200" s="237" t="s">
        <v>242</v>
      </c>
    </row>
    <row r="201" spans="1:65" s="2" customFormat="1" ht="22.15" customHeight="1">
      <c r="A201" s="35"/>
      <c r="B201" s="36"/>
      <c r="C201" s="201" t="s">
        <v>526</v>
      </c>
      <c r="D201" s="201" t="s">
        <v>244</v>
      </c>
      <c r="E201" s="202" t="s">
        <v>2023</v>
      </c>
      <c r="F201" s="203" t="s">
        <v>2024</v>
      </c>
      <c r="G201" s="204" t="s">
        <v>259</v>
      </c>
      <c r="H201" s="205">
        <v>2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2.8500000000000001E-3</v>
      </c>
      <c r="R201" s="211">
        <f>Q201*H201</f>
        <v>5.7000000000000002E-3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2025</v>
      </c>
    </row>
    <row r="202" spans="1:65" s="2" customFormat="1" ht="22.15" customHeight="1">
      <c r="A202" s="35"/>
      <c r="B202" s="36"/>
      <c r="C202" s="215" t="s">
        <v>535</v>
      </c>
      <c r="D202" s="215" t="s">
        <v>261</v>
      </c>
      <c r="E202" s="216" t="s">
        <v>2026</v>
      </c>
      <c r="F202" s="217" t="s">
        <v>2027</v>
      </c>
      <c r="G202" s="218" t="s">
        <v>259</v>
      </c>
      <c r="H202" s="219">
        <v>2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43</v>
      </c>
      <c r="O202" s="76"/>
      <c r="P202" s="211">
        <f>O202*H202</f>
        <v>0</v>
      </c>
      <c r="Q202" s="211">
        <v>11.55</v>
      </c>
      <c r="R202" s="211">
        <f>Q202*H202</f>
        <v>23.1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264</v>
      </c>
      <c r="AT202" s="213" t="s">
        <v>261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2028</v>
      </c>
    </row>
    <row r="203" spans="1:65" s="2" customFormat="1" ht="19.899999999999999" customHeight="1">
      <c r="A203" s="35"/>
      <c r="B203" s="36"/>
      <c r="C203" s="201" t="s">
        <v>547</v>
      </c>
      <c r="D203" s="201" t="s">
        <v>244</v>
      </c>
      <c r="E203" s="202" t="s">
        <v>1230</v>
      </c>
      <c r="F203" s="203" t="s">
        <v>1231</v>
      </c>
      <c r="G203" s="204" t="s">
        <v>247</v>
      </c>
      <c r="H203" s="205">
        <v>0.13800000000000001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2.266E-2</v>
      </c>
      <c r="R203" s="211">
        <f>Q203*H203</f>
        <v>3.1270800000000004E-3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2029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2030</v>
      </c>
      <c r="G204" s="227"/>
      <c r="H204" s="231">
        <v>0.13800000000000001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84</v>
      </c>
      <c r="AY204" s="237" t="s">
        <v>242</v>
      </c>
    </row>
    <row r="205" spans="1:65" s="2" customFormat="1" ht="19.899999999999999" customHeight="1">
      <c r="A205" s="35"/>
      <c r="B205" s="36"/>
      <c r="C205" s="201" t="s">
        <v>553</v>
      </c>
      <c r="D205" s="201" t="s">
        <v>244</v>
      </c>
      <c r="E205" s="202" t="s">
        <v>2031</v>
      </c>
      <c r="F205" s="203" t="s">
        <v>2032</v>
      </c>
      <c r="G205" s="204" t="s">
        <v>247</v>
      </c>
      <c r="H205" s="205">
        <v>3.2160000000000002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2.266E-2</v>
      </c>
      <c r="R205" s="211">
        <f>Q205*H205</f>
        <v>7.2874560000000005E-2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248</v>
      </c>
      <c r="AT205" s="213" t="s">
        <v>244</v>
      </c>
      <c r="AU205" s="213" t="s">
        <v>90</v>
      </c>
      <c r="AY205" s="18" t="s">
        <v>242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90</v>
      </c>
      <c r="BK205" s="214">
        <f>ROUND(I205*H205,2)</f>
        <v>0</v>
      </c>
      <c r="BL205" s="18" t="s">
        <v>248</v>
      </c>
      <c r="BM205" s="213" t="s">
        <v>2033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2034</v>
      </c>
      <c r="G206" s="227"/>
      <c r="H206" s="231">
        <v>3.2160000000000002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84</v>
      </c>
      <c r="AY206" s="237" t="s">
        <v>242</v>
      </c>
    </row>
    <row r="207" spans="1:65" s="12" customFormat="1" ht="22.9" customHeight="1">
      <c r="B207" s="185"/>
      <c r="C207" s="186"/>
      <c r="D207" s="187" t="s">
        <v>76</v>
      </c>
      <c r="E207" s="199" t="s">
        <v>250</v>
      </c>
      <c r="F207" s="199" t="s">
        <v>251</v>
      </c>
      <c r="G207" s="186"/>
      <c r="H207" s="186"/>
      <c r="I207" s="189"/>
      <c r="J207" s="200">
        <f>BK207</f>
        <v>0</v>
      </c>
      <c r="K207" s="186"/>
      <c r="L207" s="191"/>
      <c r="M207" s="192"/>
      <c r="N207" s="193"/>
      <c r="O207" s="193"/>
      <c r="P207" s="194">
        <f>SUM(P208:P227)</f>
        <v>0</v>
      </c>
      <c r="Q207" s="193"/>
      <c r="R207" s="194">
        <f>SUM(R208:R227)</f>
        <v>10.7176484</v>
      </c>
      <c r="S207" s="193"/>
      <c r="T207" s="195">
        <f>SUM(T208:T227)</f>
        <v>14.715184000000001</v>
      </c>
      <c r="AR207" s="196" t="s">
        <v>84</v>
      </c>
      <c r="AT207" s="197" t="s">
        <v>76</v>
      </c>
      <c r="AU207" s="197" t="s">
        <v>84</v>
      </c>
      <c r="AY207" s="196" t="s">
        <v>242</v>
      </c>
      <c r="BK207" s="198">
        <f>SUM(BK208:BK227)</f>
        <v>0</v>
      </c>
    </row>
    <row r="208" spans="1:65" s="2" customFormat="1" ht="22.15" customHeight="1">
      <c r="A208" s="35"/>
      <c r="B208" s="36"/>
      <c r="C208" s="201" t="s">
        <v>565</v>
      </c>
      <c r="D208" s="201" t="s">
        <v>244</v>
      </c>
      <c r="E208" s="202" t="s">
        <v>1084</v>
      </c>
      <c r="F208" s="203" t="s">
        <v>1085</v>
      </c>
      <c r="G208" s="204" t="s">
        <v>406</v>
      </c>
      <c r="H208" s="205">
        <v>7.9729999999999999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0</v>
      </c>
      <c r="R208" s="211">
        <f>Q208*H208</f>
        <v>0</v>
      </c>
      <c r="S208" s="211">
        <v>1.8080000000000001</v>
      </c>
      <c r="T208" s="212">
        <f>S208*H208</f>
        <v>14.415184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248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2035</v>
      </c>
    </row>
    <row r="209" spans="1:65" s="14" customFormat="1">
      <c r="B209" s="243"/>
      <c r="C209" s="244"/>
      <c r="D209" s="228" t="s">
        <v>304</v>
      </c>
      <c r="E209" s="245" t="s">
        <v>1</v>
      </c>
      <c r="F209" s="246" t="s">
        <v>2036</v>
      </c>
      <c r="G209" s="244"/>
      <c r="H209" s="245" t="s">
        <v>1</v>
      </c>
      <c r="I209" s="247"/>
      <c r="J209" s="244"/>
      <c r="K209" s="244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304</v>
      </c>
      <c r="AU209" s="252" t="s">
        <v>90</v>
      </c>
      <c r="AV209" s="14" t="s">
        <v>84</v>
      </c>
      <c r="AW209" s="14" t="s">
        <v>33</v>
      </c>
      <c r="AX209" s="14" t="s">
        <v>77</v>
      </c>
      <c r="AY209" s="252" t="s">
        <v>242</v>
      </c>
    </row>
    <row r="210" spans="1:65" s="13" customFormat="1">
      <c r="B210" s="226"/>
      <c r="C210" s="227"/>
      <c r="D210" s="228" t="s">
        <v>304</v>
      </c>
      <c r="E210" s="229" t="s">
        <v>1</v>
      </c>
      <c r="F210" s="230" t="s">
        <v>2037</v>
      </c>
      <c r="G210" s="227"/>
      <c r="H210" s="231">
        <v>7.9729999999999999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84</v>
      </c>
      <c r="AY210" s="237" t="s">
        <v>242</v>
      </c>
    </row>
    <row r="211" spans="1:65" s="2" customFormat="1" ht="14.45" customHeight="1">
      <c r="A211" s="35"/>
      <c r="B211" s="36"/>
      <c r="C211" s="201" t="s">
        <v>569</v>
      </c>
      <c r="D211" s="201" t="s">
        <v>244</v>
      </c>
      <c r="E211" s="202" t="s">
        <v>495</v>
      </c>
      <c r="F211" s="203" t="s">
        <v>2038</v>
      </c>
      <c r="G211" s="204" t="s">
        <v>259</v>
      </c>
      <c r="H211" s="205">
        <v>2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0</v>
      </c>
      <c r="R211" s="211">
        <f>Q211*H211</f>
        <v>0</v>
      </c>
      <c r="S211" s="211">
        <v>0.15</v>
      </c>
      <c r="T211" s="212">
        <f>S211*H211</f>
        <v>0.3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2039</v>
      </c>
    </row>
    <row r="212" spans="1:65" s="2" customFormat="1" ht="22.15" customHeight="1">
      <c r="A212" s="35"/>
      <c r="B212" s="36"/>
      <c r="C212" s="201" t="s">
        <v>573</v>
      </c>
      <c r="D212" s="201" t="s">
        <v>244</v>
      </c>
      <c r="E212" s="202" t="s">
        <v>502</v>
      </c>
      <c r="F212" s="203" t="s">
        <v>2040</v>
      </c>
      <c r="G212" s="204" t="s">
        <v>247</v>
      </c>
      <c r="H212" s="205">
        <v>10.24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0.27994000000000002</v>
      </c>
      <c r="R212" s="211">
        <f>Q212*H212</f>
        <v>2.8665856000000001</v>
      </c>
      <c r="S212" s="211">
        <v>0</v>
      </c>
      <c r="T212" s="21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248</v>
      </c>
      <c r="AT212" s="213" t="s">
        <v>244</v>
      </c>
      <c r="AU212" s="213" t="s">
        <v>90</v>
      </c>
      <c r="AY212" s="18" t="s">
        <v>242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90</v>
      </c>
      <c r="BK212" s="214">
        <f>ROUND(I212*H212,2)</f>
        <v>0</v>
      </c>
      <c r="BL212" s="18" t="s">
        <v>248</v>
      </c>
      <c r="BM212" s="213" t="s">
        <v>2041</v>
      </c>
    </row>
    <row r="213" spans="1:65" s="13" customFormat="1">
      <c r="B213" s="226"/>
      <c r="C213" s="227"/>
      <c r="D213" s="228" t="s">
        <v>304</v>
      </c>
      <c r="E213" s="229" t="s">
        <v>1</v>
      </c>
      <c r="F213" s="230" t="s">
        <v>2042</v>
      </c>
      <c r="G213" s="227"/>
      <c r="H213" s="231">
        <v>10.24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84</v>
      </c>
      <c r="AY213" s="237" t="s">
        <v>242</v>
      </c>
    </row>
    <row r="214" spans="1:65" s="2" customFormat="1" ht="34.9" customHeight="1">
      <c r="A214" s="35"/>
      <c r="B214" s="36"/>
      <c r="C214" s="201" t="s">
        <v>578</v>
      </c>
      <c r="D214" s="201" t="s">
        <v>244</v>
      </c>
      <c r="E214" s="202" t="s">
        <v>1239</v>
      </c>
      <c r="F214" s="203" t="s">
        <v>2043</v>
      </c>
      <c r="G214" s="204" t="s">
        <v>247</v>
      </c>
      <c r="H214" s="205">
        <v>46.899000000000001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8.0000000000000004E-4</v>
      </c>
      <c r="R214" s="211">
        <f>Q214*H214</f>
        <v>3.7519200000000003E-2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2044</v>
      </c>
    </row>
    <row r="215" spans="1:65" s="13" customFormat="1">
      <c r="B215" s="226"/>
      <c r="C215" s="227"/>
      <c r="D215" s="228" t="s">
        <v>304</v>
      </c>
      <c r="E215" s="229" t="s">
        <v>1</v>
      </c>
      <c r="F215" s="230" t="s">
        <v>2045</v>
      </c>
      <c r="G215" s="227"/>
      <c r="H215" s="231">
        <v>36.658999999999999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77</v>
      </c>
      <c r="AY215" s="237" t="s">
        <v>242</v>
      </c>
    </row>
    <row r="216" spans="1:65" s="13" customFormat="1">
      <c r="B216" s="226"/>
      <c r="C216" s="227"/>
      <c r="D216" s="228" t="s">
        <v>304</v>
      </c>
      <c r="E216" s="229" t="s">
        <v>1</v>
      </c>
      <c r="F216" s="230" t="s">
        <v>2042</v>
      </c>
      <c r="G216" s="227"/>
      <c r="H216" s="231">
        <v>10.24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77</v>
      </c>
      <c r="AY216" s="237" t="s">
        <v>242</v>
      </c>
    </row>
    <row r="217" spans="1:65" s="16" customFormat="1">
      <c r="B217" s="264"/>
      <c r="C217" s="265"/>
      <c r="D217" s="228" t="s">
        <v>304</v>
      </c>
      <c r="E217" s="266" t="s">
        <v>1</v>
      </c>
      <c r="F217" s="267" t="s">
        <v>388</v>
      </c>
      <c r="G217" s="265"/>
      <c r="H217" s="268">
        <v>46.899000000000001</v>
      </c>
      <c r="I217" s="269"/>
      <c r="J217" s="265"/>
      <c r="K217" s="265"/>
      <c r="L217" s="270"/>
      <c r="M217" s="271"/>
      <c r="N217" s="272"/>
      <c r="O217" s="272"/>
      <c r="P217" s="272"/>
      <c r="Q217" s="272"/>
      <c r="R217" s="272"/>
      <c r="S217" s="272"/>
      <c r="T217" s="273"/>
      <c r="AT217" s="274" t="s">
        <v>304</v>
      </c>
      <c r="AU217" s="274" t="s">
        <v>90</v>
      </c>
      <c r="AV217" s="16" t="s">
        <v>248</v>
      </c>
      <c r="AW217" s="16" t="s">
        <v>33</v>
      </c>
      <c r="AX217" s="16" t="s">
        <v>84</v>
      </c>
      <c r="AY217" s="274" t="s">
        <v>242</v>
      </c>
    </row>
    <row r="218" spans="1:65" s="2" customFormat="1" ht="30" customHeight="1">
      <c r="A218" s="35"/>
      <c r="B218" s="36"/>
      <c r="C218" s="201" t="s">
        <v>583</v>
      </c>
      <c r="D218" s="201" t="s">
        <v>244</v>
      </c>
      <c r="E218" s="202" t="s">
        <v>1242</v>
      </c>
      <c r="F218" s="203" t="s">
        <v>2046</v>
      </c>
      <c r="G218" s="204" t="s">
        <v>247</v>
      </c>
      <c r="H218" s="205">
        <v>28.57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0.10373</v>
      </c>
      <c r="R218" s="211">
        <f>Q218*H218</f>
        <v>2.9635661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2047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2048</v>
      </c>
      <c r="G219" s="227"/>
      <c r="H219" s="231">
        <v>18.329999999999998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77</v>
      </c>
      <c r="AY219" s="237" t="s">
        <v>242</v>
      </c>
    </row>
    <row r="220" spans="1:65" s="13" customFormat="1">
      <c r="B220" s="226"/>
      <c r="C220" s="227"/>
      <c r="D220" s="228" t="s">
        <v>304</v>
      </c>
      <c r="E220" s="229" t="s">
        <v>1</v>
      </c>
      <c r="F220" s="230" t="s">
        <v>2049</v>
      </c>
      <c r="G220" s="227"/>
      <c r="H220" s="231">
        <v>10.24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33</v>
      </c>
      <c r="AX220" s="13" t="s">
        <v>77</v>
      </c>
      <c r="AY220" s="237" t="s">
        <v>242</v>
      </c>
    </row>
    <row r="221" spans="1:65" s="16" customFormat="1">
      <c r="B221" s="264"/>
      <c r="C221" s="265"/>
      <c r="D221" s="228" t="s">
        <v>304</v>
      </c>
      <c r="E221" s="266" t="s">
        <v>1</v>
      </c>
      <c r="F221" s="267" t="s">
        <v>388</v>
      </c>
      <c r="G221" s="265"/>
      <c r="H221" s="268">
        <v>28.57</v>
      </c>
      <c r="I221" s="269"/>
      <c r="J221" s="265"/>
      <c r="K221" s="265"/>
      <c r="L221" s="270"/>
      <c r="M221" s="271"/>
      <c r="N221" s="272"/>
      <c r="O221" s="272"/>
      <c r="P221" s="272"/>
      <c r="Q221" s="272"/>
      <c r="R221" s="272"/>
      <c r="S221" s="272"/>
      <c r="T221" s="273"/>
      <c r="AT221" s="274" t="s">
        <v>304</v>
      </c>
      <c r="AU221" s="274" t="s">
        <v>90</v>
      </c>
      <c r="AV221" s="16" t="s">
        <v>248</v>
      </c>
      <c r="AW221" s="16" t="s">
        <v>33</v>
      </c>
      <c r="AX221" s="16" t="s">
        <v>84</v>
      </c>
      <c r="AY221" s="274" t="s">
        <v>242</v>
      </c>
    </row>
    <row r="222" spans="1:65" s="2" customFormat="1" ht="34.9" customHeight="1">
      <c r="A222" s="35"/>
      <c r="B222" s="36"/>
      <c r="C222" s="201" t="s">
        <v>590</v>
      </c>
      <c r="D222" s="201" t="s">
        <v>244</v>
      </c>
      <c r="E222" s="202" t="s">
        <v>2050</v>
      </c>
      <c r="F222" s="203" t="s">
        <v>2051</v>
      </c>
      <c r="G222" s="204" t="s">
        <v>247</v>
      </c>
      <c r="H222" s="205">
        <v>18.329999999999998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0.15559000000000001</v>
      </c>
      <c r="R222" s="211">
        <f>Q222*H222</f>
        <v>2.8519646999999999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248</v>
      </c>
      <c r="AT222" s="213" t="s">
        <v>244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248</v>
      </c>
      <c r="BM222" s="213" t="s">
        <v>2052</v>
      </c>
    </row>
    <row r="223" spans="1:65" s="13" customFormat="1">
      <c r="B223" s="226"/>
      <c r="C223" s="227"/>
      <c r="D223" s="228" t="s">
        <v>304</v>
      </c>
      <c r="E223" s="229" t="s">
        <v>1</v>
      </c>
      <c r="F223" s="230" t="s">
        <v>2053</v>
      </c>
      <c r="G223" s="227"/>
      <c r="H223" s="231">
        <v>18.329999999999998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AT223" s="237" t="s">
        <v>304</v>
      </c>
      <c r="AU223" s="237" t="s">
        <v>90</v>
      </c>
      <c r="AV223" s="13" t="s">
        <v>90</v>
      </c>
      <c r="AW223" s="13" t="s">
        <v>33</v>
      </c>
      <c r="AX223" s="13" t="s">
        <v>84</v>
      </c>
      <c r="AY223" s="237" t="s">
        <v>242</v>
      </c>
    </row>
    <row r="224" spans="1:65" s="2" customFormat="1" ht="34.9" customHeight="1">
      <c r="A224" s="35"/>
      <c r="B224" s="36"/>
      <c r="C224" s="201" t="s">
        <v>595</v>
      </c>
      <c r="D224" s="201" t="s">
        <v>244</v>
      </c>
      <c r="E224" s="202" t="s">
        <v>1245</v>
      </c>
      <c r="F224" s="203" t="s">
        <v>2054</v>
      </c>
      <c r="G224" s="204" t="s">
        <v>247</v>
      </c>
      <c r="H224" s="205">
        <v>10.24</v>
      </c>
      <c r="I224" s="206"/>
      <c r="J224" s="207">
        <f>ROUND(I224*H224,2)</f>
        <v>0</v>
      </c>
      <c r="K224" s="208"/>
      <c r="L224" s="40"/>
      <c r="M224" s="209" t="s">
        <v>1</v>
      </c>
      <c r="N224" s="210" t="s">
        <v>43</v>
      </c>
      <c r="O224" s="76"/>
      <c r="P224" s="211">
        <f>O224*H224</f>
        <v>0</v>
      </c>
      <c r="Q224" s="211">
        <v>0.18151999999999999</v>
      </c>
      <c r="R224" s="211">
        <f>Q224*H224</f>
        <v>1.8587647999999999</v>
      </c>
      <c r="S224" s="211">
        <v>0</v>
      </c>
      <c r="T224" s="21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3" t="s">
        <v>248</v>
      </c>
      <c r="AT224" s="213" t="s">
        <v>244</v>
      </c>
      <c r="AU224" s="213" t="s">
        <v>90</v>
      </c>
      <c r="AY224" s="18" t="s">
        <v>242</v>
      </c>
      <c r="BE224" s="214">
        <f>IF(N224="základná",J224,0)</f>
        <v>0</v>
      </c>
      <c r="BF224" s="214">
        <f>IF(N224="znížená",J224,0)</f>
        <v>0</v>
      </c>
      <c r="BG224" s="214">
        <f>IF(N224="zákl. prenesená",J224,0)</f>
        <v>0</v>
      </c>
      <c r="BH224" s="214">
        <f>IF(N224="zníž. prenesená",J224,0)</f>
        <v>0</v>
      </c>
      <c r="BI224" s="214">
        <f>IF(N224="nulová",J224,0)</f>
        <v>0</v>
      </c>
      <c r="BJ224" s="18" t="s">
        <v>90</v>
      </c>
      <c r="BK224" s="214">
        <f>ROUND(I224*H224,2)</f>
        <v>0</v>
      </c>
      <c r="BL224" s="18" t="s">
        <v>248</v>
      </c>
      <c r="BM224" s="213" t="s">
        <v>2055</v>
      </c>
    </row>
    <row r="225" spans="1:65" s="13" customFormat="1">
      <c r="B225" s="226"/>
      <c r="C225" s="227"/>
      <c r="D225" s="228" t="s">
        <v>304</v>
      </c>
      <c r="E225" s="229" t="s">
        <v>1</v>
      </c>
      <c r="F225" s="230" t="s">
        <v>2056</v>
      </c>
      <c r="G225" s="227"/>
      <c r="H225" s="231">
        <v>10.24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304</v>
      </c>
      <c r="AU225" s="237" t="s">
        <v>90</v>
      </c>
      <c r="AV225" s="13" t="s">
        <v>90</v>
      </c>
      <c r="AW225" s="13" t="s">
        <v>33</v>
      </c>
      <c r="AX225" s="13" t="s">
        <v>84</v>
      </c>
      <c r="AY225" s="237" t="s">
        <v>242</v>
      </c>
    </row>
    <row r="226" spans="1:65" s="2" customFormat="1" ht="22.15" customHeight="1">
      <c r="A226" s="35"/>
      <c r="B226" s="36"/>
      <c r="C226" s="201" t="s">
        <v>600</v>
      </c>
      <c r="D226" s="201" t="s">
        <v>244</v>
      </c>
      <c r="E226" s="202" t="s">
        <v>2057</v>
      </c>
      <c r="F226" s="203" t="s">
        <v>2058</v>
      </c>
      <c r="G226" s="204" t="s">
        <v>247</v>
      </c>
      <c r="H226" s="205">
        <v>0.24</v>
      </c>
      <c r="I226" s="206"/>
      <c r="J226" s="207">
        <f>ROUND(I226*H226,2)</f>
        <v>0</v>
      </c>
      <c r="K226" s="208"/>
      <c r="L226" s="40"/>
      <c r="M226" s="209" t="s">
        <v>1</v>
      </c>
      <c r="N226" s="210" t="s">
        <v>43</v>
      </c>
      <c r="O226" s="76"/>
      <c r="P226" s="211">
        <f>O226*H226</f>
        <v>0</v>
      </c>
      <c r="Q226" s="211">
        <v>0.58020000000000005</v>
      </c>
      <c r="R226" s="211">
        <f>Q226*H226</f>
        <v>0.13924800000000001</v>
      </c>
      <c r="S226" s="211">
        <v>0</v>
      </c>
      <c r="T226" s="21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3" t="s">
        <v>248</v>
      </c>
      <c r="AT226" s="213" t="s">
        <v>244</v>
      </c>
      <c r="AU226" s="213" t="s">
        <v>90</v>
      </c>
      <c r="AY226" s="18" t="s">
        <v>242</v>
      </c>
      <c r="BE226" s="214">
        <f>IF(N226="základná",J226,0)</f>
        <v>0</v>
      </c>
      <c r="BF226" s="214">
        <f>IF(N226="znížená",J226,0)</f>
        <v>0</v>
      </c>
      <c r="BG226" s="214">
        <f>IF(N226="zákl. prenesená",J226,0)</f>
        <v>0</v>
      </c>
      <c r="BH226" s="214">
        <f>IF(N226="zníž. prenesená",J226,0)</f>
        <v>0</v>
      </c>
      <c r="BI226" s="214">
        <f>IF(N226="nulová",J226,0)</f>
        <v>0</v>
      </c>
      <c r="BJ226" s="18" t="s">
        <v>90</v>
      </c>
      <c r="BK226" s="214">
        <f>ROUND(I226*H226,2)</f>
        <v>0</v>
      </c>
      <c r="BL226" s="18" t="s">
        <v>248</v>
      </c>
      <c r="BM226" s="213" t="s">
        <v>2059</v>
      </c>
    </row>
    <row r="227" spans="1:65" s="13" customFormat="1" ht="22.5">
      <c r="B227" s="226"/>
      <c r="C227" s="227"/>
      <c r="D227" s="228" t="s">
        <v>304</v>
      </c>
      <c r="E227" s="229" t="s">
        <v>1</v>
      </c>
      <c r="F227" s="230" t="s">
        <v>2060</v>
      </c>
      <c r="G227" s="227"/>
      <c r="H227" s="231">
        <v>0.24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AT227" s="237" t="s">
        <v>304</v>
      </c>
      <c r="AU227" s="237" t="s">
        <v>90</v>
      </c>
      <c r="AV227" s="13" t="s">
        <v>90</v>
      </c>
      <c r="AW227" s="13" t="s">
        <v>33</v>
      </c>
      <c r="AX227" s="13" t="s">
        <v>84</v>
      </c>
      <c r="AY227" s="237" t="s">
        <v>242</v>
      </c>
    </row>
    <row r="228" spans="1:65" s="12" customFormat="1" ht="22.9" customHeight="1">
      <c r="B228" s="185"/>
      <c r="C228" s="186"/>
      <c r="D228" s="187" t="s">
        <v>76</v>
      </c>
      <c r="E228" s="199" t="s">
        <v>269</v>
      </c>
      <c r="F228" s="199" t="s">
        <v>577</v>
      </c>
      <c r="G228" s="186"/>
      <c r="H228" s="186"/>
      <c r="I228" s="189"/>
      <c r="J228" s="200">
        <f>BK228</f>
        <v>0</v>
      </c>
      <c r="K228" s="186"/>
      <c r="L228" s="191"/>
      <c r="M228" s="192"/>
      <c r="N228" s="193"/>
      <c r="O228" s="193"/>
      <c r="P228" s="194">
        <f>SUM(P229:P235)</f>
        <v>0</v>
      </c>
      <c r="Q228" s="193"/>
      <c r="R228" s="194">
        <f>SUM(R229:R235)</f>
        <v>2.4438993</v>
      </c>
      <c r="S228" s="193"/>
      <c r="T228" s="195">
        <f>SUM(T229:T235)</f>
        <v>0</v>
      </c>
      <c r="AR228" s="196" t="s">
        <v>84</v>
      </c>
      <c r="AT228" s="197" t="s">
        <v>76</v>
      </c>
      <c r="AU228" s="197" t="s">
        <v>84</v>
      </c>
      <c r="AY228" s="196" t="s">
        <v>242</v>
      </c>
      <c r="BK228" s="198">
        <f>SUM(BK229:BK235)</f>
        <v>0</v>
      </c>
    </row>
    <row r="229" spans="1:65" s="2" customFormat="1" ht="22.15" customHeight="1">
      <c r="A229" s="35"/>
      <c r="B229" s="36"/>
      <c r="C229" s="201" t="s">
        <v>604</v>
      </c>
      <c r="D229" s="201" t="s">
        <v>244</v>
      </c>
      <c r="E229" s="202" t="s">
        <v>1248</v>
      </c>
      <c r="F229" s="203" t="s">
        <v>1249</v>
      </c>
      <c r="G229" s="204" t="s">
        <v>247</v>
      </c>
      <c r="H229" s="205">
        <v>6.12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4.1349999999999998E-2</v>
      </c>
      <c r="R229" s="211">
        <f>Q229*H229</f>
        <v>0.25306200000000001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248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248</v>
      </c>
      <c r="BM229" s="213" t="s">
        <v>2061</v>
      </c>
    </row>
    <row r="230" spans="1:65" s="14" customFormat="1" ht="22.5">
      <c r="B230" s="243"/>
      <c r="C230" s="244"/>
      <c r="D230" s="228" t="s">
        <v>304</v>
      </c>
      <c r="E230" s="245" t="s">
        <v>1</v>
      </c>
      <c r="F230" s="246" t="s">
        <v>2062</v>
      </c>
      <c r="G230" s="244"/>
      <c r="H230" s="245" t="s">
        <v>1</v>
      </c>
      <c r="I230" s="247"/>
      <c r="J230" s="244"/>
      <c r="K230" s="244"/>
      <c r="L230" s="248"/>
      <c r="M230" s="249"/>
      <c r="N230" s="250"/>
      <c r="O230" s="250"/>
      <c r="P230" s="250"/>
      <c r="Q230" s="250"/>
      <c r="R230" s="250"/>
      <c r="S230" s="250"/>
      <c r="T230" s="251"/>
      <c r="AT230" s="252" t="s">
        <v>304</v>
      </c>
      <c r="AU230" s="252" t="s">
        <v>90</v>
      </c>
      <c r="AV230" s="14" t="s">
        <v>84</v>
      </c>
      <c r="AW230" s="14" t="s">
        <v>33</v>
      </c>
      <c r="AX230" s="14" t="s">
        <v>77</v>
      </c>
      <c r="AY230" s="252" t="s">
        <v>242</v>
      </c>
    </row>
    <row r="231" spans="1:65" s="13" customFormat="1">
      <c r="B231" s="226"/>
      <c r="C231" s="227"/>
      <c r="D231" s="228" t="s">
        <v>304</v>
      </c>
      <c r="E231" s="229" t="s">
        <v>1</v>
      </c>
      <c r="F231" s="230" t="s">
        <v>2063</v>
      </c>
      <c r="G231" s="227"/>
      <c r="H231" s="231">
        <v>6.12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304</v>
      </c>
      <c r="AU231" s="237" t="s">
        <v>90</v>
      </c>
      <c r="AV231" s="13" t="s">
        <v>90</v>
      </c>
      <c r="AW231" s="13" t="s">
        <v>33</v>
      </c>
      <c r="AX231" s="13" t="s">
        <v>84</v>
      </c>
      <c r="AY231" s="237" t="s">
        <v>242</v>
      </c>
    </row>
    <row r="232" spans="1:65" s="2" customFormat="1" ht="22.15" customHeight="1">
      <c r="A232" s="35"/>
      <c r="B232" s="36"/>
      <c r="C232" s="201" t="s">
        <v>608</v>
      </c>
      <c r="D232" s="201" t="s">
        <v>244</v>
      </c>
      <c r="E232" s="202" t="s">
        <v>2064</v>
      </c>
      <c r="F232" s="203" t="s">
        <v>2065</v>
      </c>
      <c r="G232" s="204" t="s">
        <v>406</v>
      </c>
      <c r="H232" s="205">
        <v>0.89500000000000002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2.4157199999999999</v>
      </c>
      <c r="R232" s="211">
        <f>Q232*H232</f>
        <v>2.1620694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248</v>
      </c>
      <c r="AT232" s="213" t="s">
        <v>244</v>
      </c>
      <c r="AU232" s="213" t="s">
        <v>90</v>
      </c>
      <c r="AY232" s="18" t="s">
        <v>242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90</v>
      </c>
      <c r="BK232" s="214">
        <f>ROUND(I232*H232,2)</f>
        <v>0</v>
      </c>
      <c r="BL232" s="18" t="s">
        <v>248</v>
      </c>
      <c r="BM232" s="213" t="s">
        <v>2066</v>
      </c>
    </row>
    <row r="233" spans="1:65" s="13" customFormat="1">
      <c r="B233" s="226"/>
      <c r="C233" s="227"/>
      <c r="D233" s="228" t="s">
        <v>304</v>
      </c>
      <c r="E233" s="229" t="s">
        <v>1</v>
      </c>
      <c r="F233" s="230" t="s">
        <v>2067</v>
      </c>
      <c r="G233" s="227"/>
      <c r="H233" s="231">
        <v>0.89500000000000002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84</v>
      </c>
      <c r="AY233" s="237" t="s">
        <v>242</v>
      </c>
    </row>
    <row r="234" spans="1:65" s="2" customFormat="1" ht="22.15" customHeight="1">
      <c r="A234" s="35"/>
      <c r="B234" s="36"/>
      <c r="C234" s="201" t="s">
        <v>613</v>
      </c>
      <c r="D234" s="201" t="s">
        <v>244</v>
      </c>
      <c r="E234" s="202" t="s">
        <v>2068</v>
      </c>
      <c r="F234" s="203" t="s">
        <v>2069</v>
      </c>
      <c r="G234" s="204" t="s">
        <v>247</v>
      </c>
      <c r="H234" s="205">
        <v>0.93100000000000005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3.09E-2</v>
      </c>
      <c r="R234" s="211">
        <f>Q234*H234</f>
        <v>2.8767900000000002E-2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248</v>
      </c>
      <c r="AT234" s="213" t="s">
        <v>244</v>
      </c>
      <c r="AU234" s="213" t="s">
        <v>90</v>
      </c>
      <c r="AY234" s="18" t="s">
        <v>242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90</v>
      </c>
      <c r="BK234" s="214">
        <f>ROUND(I234*H234,2)</f>
        <v>0</v>
      </c>
      <c r="BL234" s="18" t="s">
        <v>248</v>
      </c>
      <c r="BM234" s="213" t="s">
        <v>2070</v>
      </c>
    </row>
    <row r="235" spans="1:65" s="13" customFormat="1">
      <c r="B235" s="226"/>
      <c r="C235" s="227"/>
      <c r="D235" s="228" t="s">
        <v>304</v>
      </c>
      <c r="E235" s="229" t="s">
        <v>1</v>
      </c>
      <c r="F235" s="230" t="s">
        <v>2071</v>
      </c>
      <c r="G235" s="227"/>
      <c r="H235" s="231">
        <v>0.93100000000000005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304</v>
      </c>
      <c r="AU235" s="237" t="s">
        <v>90</v>
      </c>
      <c r="AV235" s="13" t="s">
        <v>90</v>
      </c>
      <c r="AW235" s="13" t="s">
        <v>33</v>
      </c>
      <c r="AX235" s="13" t="s">
        <v>84</v>
      </c>
      <c r="AY235" s="237" t="s">
        <v>242</v>
      </c>
    </row>
    <row r="236" spans="1:65" s="12" customFormat="1" ht="22.9" customHeight="1">
      <c r="B236" s="185"/>
      <c r="C236" s="186"/>
      <c r="D236" s="187" t="s">
        <v>76</v>
      </c>
      <c r="E236" s="199" t="s">
        <v>255</v>
      </c>
      <c r="F236" s="199" t="s">
        <v>256</v>
      </c>
      <c r="G236" s="186"/>
      <c r="H236" s="186"/>
      <c r="I236" s="189"/>
      <c r="J236" s="200">
        <f>BK236</f>
        <v>0</v>
      </c>
      <c r="K236" s="186"/>
      <c r="L236" s="191"/>
      <c r="M236" s="192"/>
      <c r="N236" s="193"/>
      <c r="O236" s="193"/>
      <c r="P236" s="194">
        <f>SUM(P237:P269)</f>
        <v>0</v>
      </c>
      <c r="Q236" s="193"/>
      <c r="R236" s="194">
        <f>SUM(R237:R269)</f>
        <v>3.1249081599999995</v>
      </c>
      <c r="S236" s="193"/>
      <c r="T236" s="195">
        <f>SUM(T237:T269)</f>
        <v>8.4304000000000006</v>
      </c>
      <c r="AR236" s="196" t="s">
        <v>84</v>
      </c>
      <c r="AT236" s="197" t="s">
        <v>76</v>
      </c>
      <c r="AU236" s="197" t="s">
        <v>84</v>
      </c>
      <c r="AY236" s="196" t="s">
        <v>242</v>
      </c>
      <c r="BK236" s="198">
        <f>SUM(BK237:BK269)</f>
        <v>0</v>
      </c>
    </row>
    <row r="237" spans="1:65" s="2" customFormat="1" ht="30" customHeight="1">
      <c r="A237" s="35"/>
      <c r="B237" s="36"/>
      <c r="C237" s="201" t="s">
        <v>617</v>
      </c>
      <c r="D237" s="201" t="s">
        <v>244</v>
      </c>
      <c r="E237" s="202" t="s">
        <v>2072</v>
      </c>
      <c r="F237" s="203" t="s">
        <v>2073</v>
      </c>
      <c r="G237" s="204" t="s">
        <v>282</v>
      </c>
      <c r="H237" s="205">
        <v>1.53</v>
      </c>
      <c r="I237" s="206"/>
      <c r="J237" s="207">
        <f>ROUND(I237*H237,2)</f>
        <v>0</v>
      </c>
      <c r="K237" s="208"/>
      <c r="L237" s="40"/>
      <c r="M237" s="209" t="s">
        <v>1</v>
      </c>
      <c r="N237" s="210" t="s">
        <v>43</v>
      </c>
      <c r="O237" s="76"/>
      <c r="P237" s="211">
        <f>O237*H237</f>
        <v>0</v>
      </c>
      <c r="Q237" s="211">
        <v>0.12662000000000001</v>
      </c>
      <c r="R237" s="211">
        <f>Q237*H237</f>
        <v>0.19372860000000003</v>
      </c>
      <c r="S237" s="211">
        <v>0</v>
      </c>
      <c r="T237" s="21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3" t="s">
        <v>248</v>
      </c>
      <c r="AT237" s="213" t="s">
        <v>244</v>
      </c>
      <c r="AU237" s="213" t="s">
        <v>90</v>
      </c>
      <c r="AY237" s="18" t="s">
        <v>242</v>
      </c>
      <c r="BE237" s="214">
        <f>IF(N237="základná",J237,0)</f>
        <v>0</v>
      </c>
      <c r="BF237" s="214">
        <f>IF(N237="znížená",J237,0)</f>
        <v>0</v>
      </c>
      <c r="BG237" s="214">
        <f>IF(N237="zákl. prenesená",J237,0)</f>
        <v>0</v>
      </c>
      <c r="BH237" s="214">
        <f>IF(N237="zníž. prenesená",J237,0)</f>
        <v>0</v>
      </c>
      <c r="BI237" s="214">
        <f>IF(N237="nulová",J237,0)</f>
        <v>0</v>
      </c>
      <c r="BJ237" s="18" t="s">
        <v>90</v>
      </c>
      <c r="BK237" s="214">
        <f>ROUND(I237*H237,2)</f>
        <v>0</v>
      </c>
      <c r="BL237" s="18" t="s">
        <v>248</v>
      </c>
      <c r="BM237" s="213" t="s">
        <v>2074</v>
      </c>
    </row>
    <row r="238" spans="1:65" s="13" customFormat="1">
      <c r="B238" s="226"/>
      <c r="C238" s="227"/>
      <c r="D238" s="228" t="s">
        <v>304</v>
      </c>
      <c r="E238" s="229" t="s">
        <v>1</v>
      </c>
      <c r="F238" s="230" t="s">
        <v>2075</v>
      </c>
      <c r="G238" s="227"/>
      <c r="H238" s="231">
        <v>1.53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304</v>
      </c>
      <c r="AU238" s="237" t="s">
        <v>90</v>
      </c>
      <c r="AV238" s="13" t="s">
        <v>90</v>
      </c>
      <c r="AW238" s="13" t="s">
        <v>33</v>
      </c>
      <c r="AX238" s="13" t="s">
        <v>84</v>
      </c>
      <c r="AY238" s="237" t="s">
        <v>242</v>
      </c>
    </row>
    <row r="239" spans="1:65" s="2" customFormat="1" ht="14.45" customHeight="1">
      <c r="A239" s="35"/>
      <c r="B239" s="36"/>
      <c r="C239" s="215" t="s">
        <v>619</v>
      </c>
      <c r="D239" s="215" t="s">
        <v>261</v>
      </c>
      <c r="E239" s="216" t="s">
        <v>2076</v>
      </c>
      <c r="F239" s="217" t="s">
        <v>2077</v>
      </c>
      <c r="G239" s="218" t="s">
        <v>259</v>
      </c>
      <c r="H239" s="219">
        <v>3.0750000000000002</v>
      </c>
      <c r="I239" s="220"/>
      <c r="J239" s="221">
        <f>ROUND(I239*H239,2)</f>
        <v>0</v>
      </c>
      <c r="K239" s="222"/>
      <c r="L239" s="223"/>
      <c r="M239" s="224" t="s">
        <v>1</v>
      </c>
      <c r="N239" s="225" t="s">
        <v>43</v>
      </c>
      <c r="O239" s="76"/>
      <c r="P239" s="211">
        <f>O239*H239</f>
        <v>0</v>
      </c>
      <c r="Q239" s="211">
        <v>2.1000000000000001E-2</v>
      </c>
      <c r="R239" s="211">
        <f>Q239*H239</f>
        <v>6.4575000000000007E-2</v>
      </c>
      <c r="S239" s="211">
        <v>0</v>
      </c>
      <c r="T239" s="21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13" t="s">
        <v>264</v>
      </c>
      <c r="AT239" s="213" t="s">
        <v>261</v>
      </c>
      <c r="AU239" s="213" t="s">
        <v>90</v>
      </c>
      <c r="AY239" s="18" t="s">
        <v>242</v>
      </c>
      <c r="BE239" s="214">
        <f>IF(N239="základná",J239,0)</f>
        <v>0</v>
      </c>
      <c r="BF239" s="214">
        <f>IF(N239="znížená",J239,0)</f>
        <v>0</v>
      </c>
      <c r="BG239" s="214">
        <f>IF(N239="zákl. prenesená",J239,0)</f>
        <v>0</v>
      </c>
      <c r="BH239" s="214">
        <f>IF(N239="zníž. prenesená",J239,0)</f>
        <v>0</v>
      </c>
      <c r="BI239" s="214">
        <f>IF(N239="nulová",J239,0)</f>
        <v>0</v>
      </c>
      <c r="BJ239" s="18" t="s">
        <v>90</v>
      </c>
      <c r="BK239" s="214">
        <f>ROUND(I239*H239,2)</f>
        <v>0</v>
      </c>
      <c r="BL239" s="18" t="s">
        <v>248</v>
      </c>
      <c r="BM239" s="213" t="s">
        <v>2078</v>
      </c>
    </row>
    <row r="240" spans="1:65" s="13" customFormat="1">
      <c r="B240" s="226"/>
      <c r="C240" s="227"/>
      <c r="D240" s="228" t="s">
        <v>304</v>
      </c>
      <c r="E240" s="227"/>
      <c r="F240" s="230" t="s">
        <v>2079</v>
      </c>
      <c r="G240" s="227"/>
      <c r="H240" s="231">
        <v>3.0750000000000002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AT240" s="237" t="s">
        <v>304</v>
      </c>
      <c r="AU240" s="237" t="s">
        <v>90</v>
      </c>
      <c r="AV240" s="13" t="s">
        <v>90</v>
      </c>
      <c r="AW240" s="13" t="s">
        <v>4</v>
      </c>
      <c r="AX240" s="13" t="s">
        <v>84</v>
      </c>
      <c r="AY240" s="237" t="s">
        <v>242</v>
      </c>
    </row>
    <row r="241" spans="1:65" s="2" customFormat="1" ht="22.15" customHeight="1">
      <c r="A241" s="35"/>
      <c r="B241" s="36"/>
      <c r="C241" s="201" t="s">
        <v>621</v>
      </c>
      <c r="D241" s="201" t="s">
        <v>244</v>
      </c>
      <c r="E241" s="202" t="s">
        <v>1257</v>
      </c>
      <c r="F241" s="203" t="s">
        <v>1258</v>
      </c>
      <c r="G241" s="204" t="s">
        <v>282</v>
      </c>
      <c r="H241" s="205">
        <v>10.24</v>
      </c>
      <c r="I241" s="206"/>
      <c r="J241" s="207">
        <f>ROUND(I241*H241,2)</f>
        <v>0</v>
      </c>
      <c r="K241" s="208"/>
      <c r="L241" s="40"/>
      <c r="M241" s="209" t="s">
        <v>1</v>
      </c>
      <c r="N241" s="210" t="s">
        <v>43</v>
      </c>
      <c r="O241" s="76"/>
      <c r="P241" s="211">
        <f>O241*H241</f>
        <v>0</v>
      </c>
      <c r="Q241" s="211">
        <v>1.0000000000000001E-5</v>
      </c>
      <c r="R241" s="211">
        <f>Q241*H241</f>
        <v>1.0240000000000001E-4</v>
      </c>
      <c r="S241" s="211">
        <v>0</v>
      </c>
      <c r="T241" s="21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13" t="s">
        <v>248</v>
      </c>
      <c r="AT241" s="213" t="s">
        <v>244</v>
      </c>
      <c r="AU241" s="213" t="s">
        <v>90</v>
      </c>
      <c r="AY241" s="18" t="s">
        <v>242</v>
      </c>
      <c r="BE241" s="214">
        <f>IF(N241="základná",J241,0)</f>
        <v>0</v>
      </c>
      <c r="BF241" s="214">
        <f>IF(N241="znížená",J241,0)</f>
        <v>0</v>
      </c>
      <c r="BG241" s="214">
        <f>IF(N241="zákl. prenesená",J241,0)</f>
        <v>0</v>
      </c>
      <c r="BH241" s="214">
        <f>IF(N241="zníž. prenesená",J241,0)</f>
        <v>0</v>
      </c>
      <c r="BI241" s="214">
        <f>IF(N241="nulová",J241,0)</f>
        <v>0</v>
      </c>
      <c r="BJ241" s="18" t="s">
        <v>90</v>
      </c>
      <c r="BK241" s="214">
        <f>ROUND(I241*H241,2)</f>
        <v>0</v>
      </c>
      <c r="BL241" s="18" t="s">
        <v>248</v>
      </c>
      <c r="BM241" s="213" t="s">
        <v>2080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2081</v>
      </c>
      <c r="G242" s="227"/>
      <c r="H242" s="231">
        <v>10.24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84</v>
      </c>
      <c r="AY242" s="237" t="s">
        <v>242</v>
      </c>
    </row>
    <row r="243" spans="1:65" s="2" customFormat="1" ht="22.15" customHeight="1">
      <c r="A243" s="35"/>
      <c r="B243" s="36"/>
      <c r="C243" s="201" t="s">
        <v>623</v>
      </c>
      <c r="D243" s="201" t="s">
        <v>244</v>
      </c>
      <c r="E243" s="202" t="s">
        <v>1265</v>
      </c>
      <c r="F243" s="203" t="s">
        <v>1266</v>
      </c>
      <c r="G243" s="204" t="s">
        <v>282</v>
      </c>
      <c r="H243" s="205">
        <v>10.24</v>
      </c>
      <c r="I243" s="206"/>
      <c r="J243" s="207">
        <f>ROUND(I243*H243,2)</f>
        <v>0</v>
      </c>
      <c r="K243" s="208"/>
      <c r="L243" s="40"/>
      <c r="M243" s="209" t="s">
        <v>1</v>
      </c>
      <c r="N243" s="210" t="s">
        <v>43</v>
      </c>
      <c r="O243" s="76"/>
      <c r="P243" s="211">
        <f>O243*H243</f>
        <v>0</v>
      </c>
      <c r="Q243" s="211">
        <v>2.4000000000000001E-4</v>
      </c>
      <c r="R243" s="211">
        <f>Q243*H243</f>
        <v>2.4576000000000003E-3</v>
      </c>
      <c r="S243" s="211">
        <v>0</v>
      </c>
      <c r="T243" s="21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3" t="s">
        <v>248</v>
      </c>
      <c r="AT243" s="213" t="s">
        <v>244</v>
      </c>
      <c r="AU243" s="213" t="s">
        <v>90</v>
      </c>
      <c r="AY243" s="18" t="s">
        <v>242</v>
      </c>
      <c r="BE243" s="214">
        <f>IF(N243="základná",J243,0)</f>
        <v>0</v>
      </c>
      <c r="BF243" s="214">
        <f>IF(N243="znížená",J243,0)</f>
        <v>0</v>
      </c>
      <c r="BG243" s="214">
        <f>IF(N243="zákl. prenesená",J243,0)</f>
        <v>0</v>
      </c>
      <c r="BH243" s="214">
        <f>IF(N243="zníž. prenesená",J243,0)</f>
        <v>0</v>
      </c>
      <c r="BI243" s="214">
        <f>IF(N243="nulová",J243,0)</f>
        <v>0</v>
      </c>
      <c r="BJ243" s="18" t="s">
        <v>90</v>
      </c>
      <c r="BK243" s="214">
        <f>ROUND(I243*H243,2)</f>
        <v>0</v>
      </c>
      <c r="BL243" s="18" t="s">
        <v>248</v>
      </c>
      <c r="BM243" s="213" t="s">
        <v>2082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2083</v>
      </c>
      <c r="G244" s="227"/>
      <c r="H244" s="231">
        <v>10.24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84</v>
      </c>
      <c r="AY244" s="237" t="s">
        <v>242</v>
      </c>
    </row>
    <row r="245" spans="1:65" s="2" customFormat="1" ht="19.899999999999999" customHeight="1">
      <c r="A245" s="35"/>
      <c r="B245" s="36"/>
      <c r="C245" s="201" t="s">
        <v>625</v>
      </c>
      <c r="D245" s="201" t="s">
        <v>244</v>
      </c>
      <c r="E245" s="202" t="s">
        <v>2084</v>
      </c>
      <c r="F245" s="203" t="s">
        <v>2085</v>
      </c>
      <c r="G245" s="204" t="s">
        <v>282</v>
      </c>
      <c r="H245" s="205">
        <v>4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0.11743000000000001</v>
      </c>
      <c r="R245" s="211">
        <f>Q245*H245</f>
        <v>0.46972000000000003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248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2086</v>
      </c>
    </row>
    <row r="246" spans="1:65" s="13" customFormat="1">
      <c r="B246" s="226"/>
      <c r="C246" s="227"/>
      <c r="D246" s="228" t="s">
        <v>304</v>
      </c>
      <c r="E246" s="229" t="s">
        <v>1</v>
      </c>
      <c r="F246" s="230" t="s">
        <v>2087</v>
      </c>
      <c r="G246" s="227"/>
      <c r="H246" s="231">
        <v>4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33</v>
      </c>
      <c r="AX246" s="13" t="s">
        <v>84</v>
      </c>
      <c r="AY246" s="237" t="s">
        <v>242</v>
      </c>
    </row>
    <row r="247" spans="1:65" s="2" customFormat="1" ht="14.45" customHeight="1">
      <c r="A247" s="35"/>
      <c r="B247" s="36"/>
      <c r="C247" s="215" t="s">
        <v>631</v>
      </c>
      <c r="D247" s="215" t="s">
        <v>261</v>
      </c>
      <c r="E247" s="216" t="s">
        <v>2088</v>
      </c>
      <c r="F247" s="217" t="s">
        <v>2089</v>
      </c>
      <c r="G247" s="218" t="s">
        <v>259</v>
      </c>
      <c r="H247" s="219">
        <v>10.199999999999999</v>
      </c>
      <c r="I247" s="220"/>
      <c r="J247" s="221">
        <f>ROUND(I247*H247,2)</f>
        <v>0</v>
      </c>
      <c r="K247" s="222"/>
      <c r="L247" s="223"/>
      <c r="M247" s="224" t="s">
        <v>1</v>
      </c>
      <c r="N247" s="225" t="s">
        <v>43</v>
      </c>
      <c r="O247" s="76"/>
      <c r="P247" s="211">
        <f>O247*H247</f>
        <v>0</v>
      </c>
      <c r="Q247" s="211">
        <v>5.2999999999999999E-2</v>
      </c>
      <c r="R247" s="211">
        <f>Q247*H247</f>
        <v>0.54059999999999997</v>
      </c>
      <c r="S247" s="211">
        <v>0</v>
      </c>
      <c r="T247" s="21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264</v>
      </c>
      <c r="AT247" s="213" t="s">
        <v>261</v>
      </c>
      <c r="AU247" s="213" t="s">
        <v>90</v>
      </c>
      <c r="AY247" s="18" t="s">
        <v>242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90</v>
      </c>
      <c r="BK247" s="214">
        <f>ROUND(I247*H247,2)</f>
        <v>0</v>
      </c>
      <c r="BL247" s="18" t="s">
        <v>248</v>
      </c>
      <c r="BM247" s="213" t="s">
        <v>2090</v>
      </c>
    </row>
    <row r="248" spans="1:65" s="13" customFormat="1">
      <c r="B248" s="226"/>
      <c r="C248" s="227"/>
      <c r="D248" s="228" t="s">
        <v>304</v>
      </c>
      <c r="E248" s="227"/>
      <c r="F248" s="230" t="s">
        <v>2091</v>
      </c>
      <c r="G248" s="227"/>
      <c r="H248" s="231">
        <v>10.199999999999999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4</v>
      </c>
      <c r="AX248" s="13" t="s">
        <v>84</v>
      </c>
      <c r="AY248" s="237" t="s">
        <v>242</v>
      </c>
    </row>
    <row r="249" spans="1:65" s="2" customFormat="1" ht="22.15" customHeight="1">
      <c r="A249" s="35"/>
      <c r="B249" s="36"/>
      <c r="C249" s="201" t="s">
        <v>638</v>
      </c>
      <c r="D249" s="201" t="s">
        <v>244</v>
      </c>
      <c r="E249" s="202" t="s">
        <v>2092</v>
      </c>
      <c r="F249" s="203" t="s">
        <v>2093</v>
      </c>
      <c r="G249" s="204" t="s">
        <v>247</v>
      </c>
      <c r="H249" s="205">
        <v>2</v>
      </c>
      <c r="I249" s="206"/>
      <c r="J249" s="207">
        <f>ROUND(I249*H249,2)</f>
        <v>0</v>
      </c>
      <c r="K249" s="208"/>
      <c r="L249" s="40"/>
      <c r="M249" s="209" t="s">
        <v>1</v>
      </c>
      <c r="N249" s="210" t="s">
        <v>43</v>
      </c>
      <c r="O249" s="76"/>
      <c r="P249" s="211">
        <f>O249*H249</f>
        <v>0</v>
      </c>
      <c r="Q249" s="211">
        <v>2.3380000000000001E-2</v>
      </c>
      <c r="R249" s="211">
        <f>Q249*H249</f>
        <v>4.6760000000000003E-2</v>
      </c>
      <c r="S249" s="211">
        <v>0</v>
      </c>
      <c r="T249" s="21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3" t="s">
        <v>248</v>
      </c>
      <c r="AT249" s="213" t="s">
        <v>244</v>
      </c>
      <c r="AU249" s="213" t="s">
        <v>90</v>
      </c>
      <c r="AY249" s="18" t="s">
        <v>242</v>
      </c>
      <c r="BE249" s="214">
        <f>IF(N249="základná",J249,0)</f>
        <v>0</v>
      </c>
      <c r="BF249" s="214">
        <f>IF(N249="znížená",J249,0)</f>
        <v>0</v>
      </c>
      <c r="BG249" s="214">
        <f>IF(N249="zákl. prenesená",J249,0)</f>
        <v>0</v>
      </c>
      <c r="BH249" s="214">
        <f>IF(N249="zníž. prenesená",J249,0)</f>
        <v>0</v>
      </c>
      <c r="BI249" s="214">
        <f>IF(N249="nulová",J249,0)</f>
        <v>0</v>
      </c>
      <c r="BJ249" s="18" t="s">
        <v>90</v>
      </c>
      <c r="BK249" s="214">
        <f>ROUND(I249*H249,2)</f>
        <v>0</v>
      </c>
      <c r="BL249" s="18" t="s">
        <v>248</v>
      </c>
      <c r="BM249" s="213" t="s">
        <v>2094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2095</v>
      </c>
      <c r="G250" s="227"/>
      <c r="H250" s="231">
        <v>2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84</v>
      </c>
      <c r="AY250" s="237" t="s">
        <v>242</v>
      </c>
    </row>
    <row r="251" spans="1:65" s="2" customFormat="1" ht="34.9" customHeight="1">
      <c r="A251" s="35"/>
      <c r="B251" s="36"/>
      <c r="C251" s="201" t="s">
        <v>645</v>
      </c>
      <c r="D251" s="201" t="s">
        <v>244</v>
      </c>
      <c r="E251" s="202" t="s">
        <v>2096</v>
      </c>
      <c r="F251" s="203" t="s">
        <v>2097</v>
      </c>
      <c r="G251" s="204" t="s">
        <v>282</v>
      </c>
      <c r="H251" s="205">
        <v>7.16</v>
      </c>
      <c r="I251" s="206"/>
      <c r="J251" s="207">
        <f>ROUND(I251*H251,2)</f>
        <v>0</v>
      </c>
      <c r="K251" s="208"/>
      <c r="L251" s="40"/>
      <c r="M251" s="209" t="s">
        <v>1</v>
      </c>
      <c r="N251" s="210" t="s">
        <v>43</v>
      </c>
      <c r="O251" s="76"/>
      <c r="P251" s="211">
        <f>O251*H251</f>
        <v>0</v>
      </c>
      <c r="Q251" s="211">
        <v>0.19399</v>
      </c>
      <c r="R251" s="211">
        <f>Q251*H251</f>
        <v>1.3889684</v>
      </c>
      <c r="S251" s="211">
        <v>0</v>
      </c>
      <c r="T251" s="21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3" t="s">
        <v>248</v>
      </c>
      <c r="AT251" s="213" t="s">
        <v>244</v>
      </c>
      <c r="AU251" s="213" t="s">
        <v>90</v>
      </c>
      <c r="AY251" s="18" t="s">
        <v>242</v>
      </c>
      <c r="BE251" s="214">
        <f>IF(N251="základná",J251,0)</f>
        <v>0</v>
      </c>
      <c r="BF251" s="214">
        <f>IF(N251="znížená",J251,0)</f>
        <v>0</v>
      </c>
      <c r="BG251" s="214">
        <f>IF(N251="zákl. prenesená",J251,0)</f>
        <v>0</v>
      </c>
      <c r="BH251" s="214">
        <f>IF(N251="zníž. prenesená",J251,0)</f>
        <v>0</v>
      </c>
      <c r="BI251" s="214">
        <f>IF(N251="nulová",J251,0)</f>
        <v>0</v>
      </c>
      <c r="BJ251" s="18" t="s">
        <v>90</v>
      </c>
      <c r="BK251" s="214">
        <f>ROUND(I251*H251,2)</f>
        <v>0</v>
      </c>
      <c r="BL251" s="18" t="s">
        <v>248</v>
      </c>
      <c r="BM251" s="213" t="s">
        <v>2098</v>
      </c>
    </row>
    <row r="252" spans="1:65" s="13" customFormat="1">
      <c r="B252" s="226"/>
      <c r="C252" s="227"/>
      <c r="D252" s="228" t="s">
        <v>304</v>
      </c>
      <c r="E252" s="229" t="s">
        <v>1</v>
      </c>
      <c r="F252" s="230" t="s">
        <v>2099</v>
      </c>
      <c r="G252" s="227"/>
      <c r="H252" s="231">
        <v>7.16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304</v>
      </c>
      <c r="AU252" s="237" t="s">
        <v>90</v>
      </c>
      <c r="AV252" s="13" t="s">
        <v>90</v>
      </c>
      <c r="AW252" s="13" t="s">
        <v>33</v>
      </c>
      <c r="AX252" s="13" t="s">
        <v>84</v>
      </c>
      <c r="AY252" s="237" t="s">
        <v>242</v>
      </c>
    </row>
    <row r="253" spans="1:65" s="2" customFormat="1" ht="50.45" customHeight="1">
      <c r="A253" s="35"/>
      <c r="B253" s="36"/>
      <c r="C253" s="215" t="s">
        <v>648</v>
      </c>
      <c r="D253" s="215" t="s">
        <v>261</v>
      </c>
      <c r="E253" s="216" t="s">
        <v>2100</v>
      </c>
      <c r="F253" s="217" t="s">
        <v>2101</v>
      </c>
      <c r="G253" s="218" t="s">
        <v>259</v>
      </c>
      <c r="H253" s="219">
        <v>7.7329999999999997</v>
      </c>
      <c r="I253" s="220"/>
      <c r="J253" s="221">
        <f>ROUND(I253*H253,2)</f>
        <v>0</v>
      </c>
      <c r="K253" s="222"/>
      <c r="L253" s="223"/>
      <c r="M253" s="224" t="s">
        <v>1</v>
      </c>
      <c r="N253" s="225" t="s">
        <v>43</v>
      </c>
      <c r="O253" s="76"/>
      <c r="P253" s="211">
        <f>O253*H253</f>
        <v>0</v>
      </c>
      <c r="Q253" s="211">
        <v>1.9599999999999999E-2</v>
      </c>
      <c r="R253" s="211">
        <f>Q253*H253</f>
        <v>0.1515668</v>
      </c>
      <c r="S253" s="211">
        <v>0</v>
      </c>
      <c r="T253" s="21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3" t="s">
        <v>264</v>
      </c>
      <c r="AT253" s="213" t="s">
        <v>261</v>
      </c>
      <c r="AU253" s="213" t="s">
        <v>90</v>
      </c>
      <c r="AY253" s="18" t="s">
        <v>242</v>
      </c>
      <c r="BE253" s="214">
        <f>IF(N253="základná",J253,0)</f>
        <v>0</v>
      </c>
      <c r="BF253" s="214">
        <f>IF(N253="znížená",J253,0)</f>
        <v>0</v>
      </c>
      <c r="BG253" s="214">
        <f>IF(N253="zákl. prenesená",J253,0)</f>
        <v>0</v>
      </c>
      <c r="BH253" s="214">
        <f>IF(N253="zníž. prenesená",J253,0)</f>
        <v>0</v>
      </c>
      <c r="BI253" s="214">
        <f>IF(N253="nulová",J253,0)</f>
        <v>0</v>
      </c>
      <c r="BJ253" s="18" t="s">
        <v>90</v>
      </c>
      <c r="BK253" s="214">
        <f>ROUND(I253*H253,2)</f>
        <v>0</v>
      </c>
      <c r="BL253" s="18" t="s">
        <v>248</v>
      </c>
      <c r="BM253" s="213" t="s">
        <v>2102</v>
      </c>
    </row>
    <row r="254" spans="1:65" s="13" customFormat="1">
      <c r="B254" s="226"/>
      <c r="C254" s="227"/>
      <c r="D254" s="228" t="s">
        <v>304</v>
      </c>
      <c r="E254" s="227"/>
      <c r="F254" s="230" t="s">
        <v>2103</v>
      </c>
      <c r="G254" s="227"/>
      <c r="H254" s="231">
        <v>7.7329999999999997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304</v>
      </c>
      <c r="AU254" s="237" t="s">
        <v>90</v>
      </c>
      <c r="AV254" s="13" t="s">
        <v>90</v>
      </c>
      <c r="AW254" s="13" t="s">
        <v>4</v>
      </c>
      <c r="AX254" s="13" t="s">
        <v>84</v>
      </c>
      <c r="AY254" s="237" t="s">
        <v>242</v>
      </c>
    </row>
    <row r="255" spans="1:65" s="2" customFormat="1" ht="34.9" customHeight="1">
      <c r="A255" s="35"/>
      <c r="B255" s="36"/>
      <c r="C255" s="201" t="s">
        <v>655</v>
      </c>
      <c r="D255" s="201" t="s">
        <v>244</v>
      </c>
      <c r="E255" s="202" t="s">
        <v>1269</v>
      </c>
      <c r="F255" s="203" t="s">
        <v>1270</v>
      </c>
      <c r="G255" s="204" t="s">
        <v>247</v>
      </c>
      <c r="H255" s="205">
        <v>6.8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0</v>
      </c>
      <c r="R255" s="211">
        <f>Q255*H255</f>
        <v>0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248</v>
      </c>
      <c r="AT255" s="213" t="s">
        <v>244</v>
      </c>
      <c r="AU255" s="213" t="s">
        <v>90</v>
      </c>
      <c r="AY255" s="18" t="s">
        <v>242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90</v>
      </c>
      <c r="BK255" s="214">
        <f>ROUND(I255*H255,2)</f>
        <v>0</v>
      </c>
      <c r="BL255" s="18" t="s">
        <v>248</v>
      </c>
      <c r="BM255" s="213" t="s">
        <v>2104</v>
      </c>
    </row>
    <row r="256" spans="1:65" s="14" customFormat="1">
      <c r="B256" s="243"/>
      <c r="C256" s="244"/>
      <c r="D256" s="228" t="s">
        <v>304</v>
      </c>
      <c r="E256" s="245" t="s">
        <v>1</v>
      </c>
      <c r="F256" s="246" t="s">
        <v>1272</v>
      </c>
      <c r="G256" s="244"/>
      <c r="H256" s="245" t="s">
        <v>1</v>
      </c>
      <c r="I256" s="247"/>
      <c r="J256" s="244"/>
      <c r="K256" s="244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304</v>
      </c>
      <c r="AU256" s="252" t="s">
        <v>90</v>
      </c>
      <c r="AV256" s="14" t="s">
        <v>84</v>
      </c>
      <c r="AW256" s="14" t="s">
        <v>33</v>
      </c>
      <c r="AX256" s="14" t="s">
        <v>77</v>
      </c>
      <c r="AY256" s="252" t="s">
        <v>242</v>
      </c>
    </row>
    <row r="257" spans="1:65" s="13" customFormat="1">
      <c r="B257" s="226"/>
      <c r="C257" s="227"/>
      <c r="D257" s="228" t="s">
        <v>304</v>
      </c>
      <c r="E257" s="229" t="s">
        <v>1</v>
      </c>
      <c r="F257" s="230" t="s">
        <v>2105</v>
      </c>
      <c r="G257" s="227"/>
      <c r="H257" s="231">
        <v>6.8</v>
      </c>
      <c r="I257" s="232"/>
      <c r="J257" s="227"/>
      <c r="K257" s="227"/>
      <c r="L257" s="233"/>
      <c r="M257" s="234"/>
      <c r="N257" s="235"/>
      <c r="O257" s="235"/>
      <c r="P257" s="235"/>
      <c r="Q257" s="235"/>
      <c r="R257" s="235"/>
      <c r="S257" s="235"/>
      <c r="T257" s="236"/>
      <c r="AT257" s="237" t="s">
        <v>304</v>
      </c>
      <c r="AU257" s="237" t="s">
        <v>90</v>
      </c>
      <c r="AV257" s="13" t="s">
        <v>90</v>
      </c>
      <c r="AW257" s="13" t="s">
        <v>33</v>
      </c>
      <c r="AX257" s="13" t="s">
        <v>84</v>
      </c>
      <c r="AY257" s="237" t="s">
        <v>242</v>
      </c>
    </row>
    <row r="258" spans="1:65" s="2" customFormat="1" ht="50.45" customHeight="1">
      <c r="A258" s="35"/>
      <c r="B258" s="36"/>
      <c r="C258" s="201" t="s">
        <v>660</v>
      </c>
      <c r="D258" s="201" t="s">
        <v>244</v>
      </c>
      <c r="E258" s="202" t="s">
        <v>1274</v>
      </c>
      <c r="F258" s="203" t="s">
        <v>1275</v>
      </c>
      <c r="G258" s="204" t="s">
        <v>247</v>
      </c>
      <c r="H258" s="205">
        <v>9</v>
      </c>
      <c r="I258" s="206"/>
      <c r="J258" s="207">
        <f>ROUND(I258*H258,2)</f>
        <v>0</v>
      </c>
      <c r="K258" s="208"/>
      <c r="L258" s="40"/>
      <c r="M258" s="209" t="s">
        <v>1</v>
      </c>
      <c r="N258" s="210" t="s">
        <v>43</v>
      </c>
      <c r="O258" s="76"/>
      <c r="P258" s="211">
        <f>O258*H258</f>
        <v>0</v>
      </c>
      <c r="Q258" s="211">
        <v>2.8680000000000001E-2</v>
      </c>
      <c r="R258" s="211">
        <f>Q258*H258</f>
        <v>0.25812000000000002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248</v>
      </c>
      <c r="AT258" s="213" t="s">
        <v>244</v>
      </c>
      <c r="AU258" s="213" t="s">
        <v>90</v>
      </c>
      <c r="AY258" s="18" t="s">
        <v>242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90</v>
      </c>
      <c r="BK258" s="214">
        <f>ROUND(I258*H258,2)</f>
        <v>0</v>
      </c>
      <c r="BL258" s="18" t="s">
        <v>248</v>
      </c>
      <c r="BM258" s="213" t="s">
        <v>2106</v>
      </c>
    </row>
    <row r="259" spans="1:65" s="13" customFormat="1">
      <c r="B259" s="226"/>
      <c r="C259" s="227"/>
      <c r="D259" s="228" t="s">
        <v>304</v>
      </c>
      <c r="E259" s="229" t="s">
        <v>1</v>
      </c>
      <c r="F259" s="230" t="s">
        <v>1277</v>
      </c>
      <c r="G259" s="227"/>
      <c r="H259" s="231">
        <v>9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33</v>
      </c>
      <c r="AX259" s="13" t="s">
        <v>84</v>
      </c>
      <c r="AY259" s="237" t="s">
        <v>242</v>
      </c>
    </row>
    <row r="260" spans="1:65" s="2" customFormat="1" ht="30" customHeight="1">
      <c r="A260" s="35"/>
      <c r="B260" s="36"/>
      <c r="C260" s="201" t="s">
        <v>667</v>
      </c>
      <c r="D260" s="201" t="s">
        <v>244</v>
      </c>
      <c r="E260" s="202" t="s">
        <v>1292</v>
      </c>
      <c r="F260" s="203" t="s">
        <v>1293</v>
      </c>
      <c r="G260" s="204" t="s">
        <v>406</v>
      </c>
      <c r="H260" s="205">
        <v>3.8319999999999999</v>
      </c>
      <c r="I260" s="206"/>
      <c r="J260" s="207">
        <f>ROUND(I260*H260,2)</f>
        <v>0</v>
      </c>
      <c r="K260" s="208"/>
      <c r="L260" s="40"/>
      <c r="M260" s="209" t="s">
        <v>1</v>
      </c>
      <c r="N260" s="210" t="s">
        <v>43</v>
      </c>
      <c r="O260" s="76"/>
      <c r="P260" s="211">
        <f>O260*H260</f>
        <v>0</v>
      </c>
      <c r="Q260" s="211">
        <v>1.73E-3</v>
      </c>
      <c r="R260" s="211">
        <f>Q260*H260</f>
        <v>6.6293599999999999E-3</v>
      </c>
      <c r="S260" s="211">
        <v>2.2000000000000002</v>
      </c>
      <c r="T260" s="212">
        <f>S260*H260</f>
        <v>8.4304000000000006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3" t="s">
        <v>248</v>
      </c>
      <c r="AT260" s="213" t="s">
        <v>244</v>
      </c>
      <c r="AU260" s="213" t="s">
        <v>90</v>
      </c>
      <c r="AY260" s="18" t="s">
        <v>242</v>
      </c>
      <c r="BE260" s="214">
        <f>IF(N260="základná",J260,0)</f>
        <v>0</v>
      </c>
      <c r="BF260" s="214">
        <f>IF(N260="znížená",J260,0)</f>
        <v>0</v>
      </c>
      <c r="BG260" s="214">
        <f>IF(N260="zákl. prenesená",J260,0)</f>
        <v>0</v>
      </c>
      <c r="BH260" s="214">
        <f>IF(N260="zníž. prenesená",J260,0)</f>
        <v>0</v>
      </c>
      <c r="BI260" s="214">
        <f>IF(N260="nulová",J260,0)</f>
        <v>0</v>
      </c>
      <c r="BJ260" s="18" t="s">
        <v>90</v>
      </c>
      <c r="BK260" s="214">
        <f>ROUND(I260*H260,2)</f>
        <v>0</v>
      </c>
      <c r="BL260" s="18" t="s">
        <v>248</v>
      </c>
      <c r="BM260" s="213" t="s">
        <v>2107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2108</v>
      </c>
      <c r="G261" s="227"/>
      <c r="H261" s="231">
        <v>1.9159999999999999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90</v>
      </c>
      <c r="AV261" s="13" t="s">
        <v>90</v>
      </c>
      <c r="AW261" s="13" t="s">
        <v>33</v>
      </c>
      <c r="AX261" s="13" t="s">
        <v>77</v>
      </c>
      <c r="AY261" s="237" t="s">
        <v>242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2109</v>
      </c>
      <c r="G262" s="227"/>
      <c r="H262" s="231">
        <v>1.9159999999999999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77</v>
      </c>
      <c r="AY262" s="237" t="s">
        <v>242</v>
      </c>
    </row>
    <row r="263" spans="1:65" s="16" customFormat="1">
      <c r="B263" s="264"/>
      <c r="C263" s="265"/>
      <c r="D263" s="228" t="s">
        <v>304</v>
      </c>
      <c r="E263" s="266" t="s">
        <v>1</v>
      </c>
      <c r="F263" s="267" t="s">
        <v>388</v>
      </c>
      <c r="G263" s="265"/>
      <c r="H263" s="268">
        <v>3.8319999999999999</v>
      </c>
      <c r="I263" s="269"/>
      <c r="J263" s="265"/>
      <c r="K263" s="265"/>
      <c r="L263" s="270"/>
      <c r="M263" s="271"/>
      <c r="N263" s="272"/>
      <c r="O263" s="272"/>
      <c r="P263" s="272"/>
      <c r="Q263" s="272"/>
      <c r="R263" s="272"/>
      <c r="S263" s="272"/>
      <c r="T263" s="273"/>
      <c r="AT263" s="274" t="s">
        <v>304</v>
      </c>
      <c r="AU263" s="274" t="s">
        <v>90</v>
      </c>
      <c r="AV263" s="16" t="s">
        <v>248</v>
      </c>
      <c r="AW263" s="16" t="s">
        <v>33</v>
      </c>
      <c r="AX263" s="16" t="s">
        <v>84</v>
      </c>
      <c r="AY263" s="274" t="s">
        <v>242</v>
      </c>
    </row>
    <row r="264" spans="1:65" s="2" customFormat="1" ht="22.15" customHeight="1">
      <c r="A264" s="35"/>
      <c r="B264" s="36"/>
      <c r="C264" s="201" t="s">
        <v>672</v>
      </c>
      <c r="D264" s="201" t="s">
        <v>244</v>
      </c>
      <c r="E264" s="202" t="s">
        <v>2110</v>
      </c>
      <c r="F264" s="203" t="s">
        <v>2111</v>
      </c>
      <c r="G264" s="204" t="s">
        <v>259</v>
      </c>
      <c r="H264" s="205">
        <v>28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6.0000000000000002E-5</v>
      </c>
      <c r="R264" s="211">
        <f>Q264*H264</f>
        <v>1.6800000000000001E-3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248</v>
      </c>
      <c r="AT264" s="213" t="s">
        <v>244</v>
      </c>
      <c r="AU264" s="213" t="s">
        <v>90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248</v>
      </c>
      <c r="BM264" s="213" t="s">
        <v>2112</v>
      </c>
    </row>
    <row r="265" spans="1:65" s="13" customFormat="1">
      <c r="B265" s="226"/>
      <c r="C265" s="227"/>
      <c r="D265" s="228" t="s">
        <v>304</v>
      </c>
      <c r="E265" s="229" t="s">
        <v>1</v>
      </c>
      <c r="F265" s="230" t="s">
        <v>2113</v>
      </c>
      <c r="G265" s="227"/>
      <c r="H265" s="231">
        <v>28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90</v>
      </c>
      <c r="AV265" s="13" t="s">
        <v>90</v>
      </c>
      <c r="AW265" s="13" t="s">
        <v>33</v>
      </c>
      <c r="AX265" s="13" t="s">
        <v>84</v>
      </c>
      <c r="AY265" s="237" t="s">
        <v>242</v>
      </c>
    </row>
    <row r="266" spans="1:65" s="2" customFormat="1" ht="22.15" customHeight="1">
      <c r="A266" s="35"/>
      <c r="B266" s="36"/>
      <c r="C266" s="201" t="s">
        <v>678</v>
      </c>
      <c r="D266" s="201" t="s">
        <v>244</v>
      </c>
      <c r="E266" s="202" t="s">
        <v>1114</v>
      </c>
      <c r="F266" s="203" t="s">
        <v>1115</v>
      </c>
      <c r="G266" s="204" t="s">
        <v>323</v>
      </c>
      <c r="H266" s="205">
        <v>23.146000000000001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0</v>
      </c>
      <c r="R266" s="211">
        <f>Q266*H266</f>
        <v>0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248</v>
      </c>
      <c r="AT266" s="213" t="s">
        <v>244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248</v>
      </c>
      <c r="BM266" s="213" t="s">
        <v>2114</v>
      </c>
    </row>
    <row r="267" spans="1:65" s="2" customFormat="1" ht="14.45" customHeight="1">
      <c r="A267" s="35"/>
      <c r="B267" s="36"/>
      <c r="C267" s="201" t="s">
        <v>681</v>
      </c>
      <c r="D267" s="201" t="s">
        <v>244</v>
      </c>
      <c r="E267" s="202" t="s">
        <v>1120</v>
      </c>
      <c r="F267" s="203" t="s">
        <v>1121</v>
      </c>
      <c r="G267" s="204" t="s">
        <v>323</v>
      </c>
      <c r="H267" s="205">
        <v>23.146000000000001</v>
      </c>
      <c r="I267" s="206"/>
      <c r="J267" s="207">
        <f>ROUND(I267*H267,2)</f>
        <v>0</v>
      </c>
      <c r="K267" s="208"/>
      <c r="L267" s="40"/>
      <c r="M267" s="209" t="s">
        <v>1</v>
      </c>
      <c r="N267" s="210" t="s">
        <v>43</v>
      </c>
      <c r="O267" s="76"/>
      <c r="P267" s="211">
        <f>O267*H267</f>
        <v>0</v>
      </c>
      <c r="Q267" s="211">
        <v>0</v>
      </c>
      <c r="R267" s="211">
        <f>Q267*H267</f>
        <v>0</v>
      </c>
      <c r="S267" s="211">
        <v>0</v>
      </c>
      <c r="T267" s="21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13" t="s">
        <v>248</v>
      </c>
      <c r="AT267" s="213" t="s">
        <v>244</v>
      </c>
      <c r="AU267" s="213" t="s">
        <v>90</v>
      </c>
      <c r="AY267" s="18" t="s">
        <v>242</v>
      </c>
      <c r="BE267" s="214">
        <f>IF(N267="základná",J267,0)</f>
        <v>0</v>
      </c>
      <c r="BF267" s="214">
        <f>IF(N267="znížená",J267,0)</f>
        <v>0</v>
      </c>
      <c r="BG267" s="214">
        <f>IF(N267="zákl. prenesená",J267,0)</f>
        <v>0</v>
      </c>
      <c r="BH267" s="214">
        <f>IF(N267="zníž. prenesená",J267,0)</f>
        <v>0</v>
      </c>
      <c r="BI267" s="214">
        <f>IF(N267="nulová",J267,0)</f>
        <v>0</v>
      </c>
      <c r="BJ267" s="18" t="s">
        <v>90</v>
      </c>
      <c r="BK267" s="214">
        <f>ROUND(I267*H267,2)</f>
        <v>0</v>
      </c>
      <c r="BL267" s="18" t="s">
        <v>248</v>
      </c>
      <c r="BM267" s="213" t="s">
        <v>2115</v>
      </c>
    </row>
    <row r="268" spans="1:65" s="2" customFormat="1" ht="22.15" customHeight="1">
      <c r="A268" s="35"/>
      <c r="B268" s="36"/>
      <c r="C268" s="201" t="s">
        <v>688</v>
      </c>
      <c r="D268" s="201" t="s">
        <v>244</v>
      </c>
      <c r="E268" s="202" t="s">
        <v>767</v>
      </c>
      <c r="F268" s="203" t="s">
        <v>1111</v>
      </c>
      <c r="G268" s="204" t="s">
        <v>323</v>
      </c>
      <c r="H268" s="205">
        <v>8.73</v>
      </c>
      <c r="I268" s="206"/>
      <c r="J268" s="207">
        <f>ROUND(I268*H268,2)</f>
        <v>0</v>
      </c>
      <c r="K268" s="208"/>
      <c r="L268" s="40"/>
      <c r="M268" s="209" t="s">
        <v>1</v>
      </c>
      <c r="N268" s="210" t="s">
        <v>43</v>
      </c>
      <c r="O268" s="76"/>
      <c r="P268" s="211">
        <f>O268*H268</f>
        <v>0</v>
      </c>
      <c r="Q268" s="211">
        <v>0</v>
      </c>
      <c r="R268" s="211">
        <f>Q268*H268</f>
        <v>0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248</v>
      </c>
      <c r="AT268" s="213" t="s">
        <v>244</v>
      </c>
      <c r="AU268" s="213" t="s">
        <v>90</v>
      </c>
      <c r="AY268" s="18" t="s">
        <v>242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90</v>
      </c>
      <c r="BK268" s="214">
        <f>ROUND(I268*H268,2)</f>
        <v>0</v>
      </c>
      <c r="BL268" s="18" t="s">
        <v>248</v>
      </c>
      <c r="BM268" s="213" t="s">
        <v>2116</v>
      </c>
    </row>
    <row r="269" spans="1:65" s="13" customFormat="1" ht="22.5">
      <c r="B269" s="226"/>
      <c r="C269" s="227"/>
      <c r="D269" s="228" t="s">
        <v>304</v>
      </c>
      <c r="E269" s="229" t="s">
        <v>1</v>
      </c>
      <c r="F269" s="230" t="s">
        <v>2117</v>
      </c>
      <c r="G269" s="227"/>
      <c r="H269" s="231">
        <v>8.73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AT269" s="237" t="s">
        <v>304</v>
      </c>
      <c r="AU269" s="237" t="s">
        <v>90</v>
      </c>
      <c r="AV269" s="13" t="s">
        <v>90</v>
      </c>
      <c r="AW269" s="13" t="s">
        <v>33</v>
      </c>
      <c r="AX269" s="13" t="s">
        <v>84</v>
      </c>
      <c r="AY269" s="237" t="s">
        <v>242</v>
      </c>
    </row>
    <row r="270" spans="1:65" s="12" customFormat="1" ht="22.9" customHeight="1">
      <c r="B270" s="185"/>
      <c r="C270" s="186"/>
      <c r="D270" s="187" t="s">
        <v>76</v>
      </c>
      <c r="E270" s="199" t="s">
        <v>356</v>
      </c>
      <c r="F270" s="199" t="s">
        <v>357</v>
      </c>
      <c r="G270" s="186"/>
      <c r="H270" s="186"/>
      <c r="I270" s="189"/>
      <c r="J270" s="200">
        <f>BK270</f>
        <v>0</v>
      </c>
      <c r="K270" s="186"/>
      <c r="L270" s="191"/>
      <c r="M270" s="192"/>
      <c r="N270" s="193"/>
      <c r="O270" s="193"/>
      <c r="P270" s="194">
        <f>SUM(P271:P275)</f>
        <v>0</v>
      </c>
      <c r="Q270" s="193"/>
      <c r="R270" s="194">
        <f>SUM(R271:R275)</f>
        <v>1.108E-2</v>
      </c>
      <c r="S270" s="193"/>
      <c r="T270" s="195">
        <f>SUM(T271:T275)</f>
        <v>0</v>
      </c>
      <c r="AR270" s="196" t="s">
        <v>84</v>
      </c>
      <c r="AT270" s="197" t="s">
        <v>76</v>
      </c>
      <c r="AU270" s="197" t="s">
        <v>84</v>
      </c>
      <c r="AY270" s="196" t="s">
        <v>242</v>
      </c>
      <c r="BK270" s="198">
        <f>SUM(BK271:BK275)</f>
        <v>0</v>
      </c>
    </row>
    <row r="271" spans="1:65" s="2" customFormat="1" ht="22.15" customHeight="1">
      <c r="A271" s="35"/>
      <c r="B271" s="36"/>
      <c r="C271" s="201" t="s">
        <v>693</v>
      </c>
      <c r="D271" s="201" t="s">
        <v>244</v>
      </c>
      <c r="E271" s="202" t="s">
        <v>1616</v>
      </c>
      <c r="F271" s="203" t="s">
        <v>1617</v>
      </c>
      <c r="G271" s="204" t="s">
        <v>259</v>
      </c>
      <c r="H271" s="205">
        <v>2</v>
      </c>
      <c r="I271" s="206"/>
      <c r="J271" s="207">
        <f>ROUND(I271*H271,2)</f>
        <v>0</v>
      </c>
      <c r="K271" s="208"/>
      <c r="L271" s="40"/>
      <c r="M271" s="209" t="s">
        <v>1</v>
      </c>
      <c r="N271" s="210" t="s">
        <v>43</v>
      </c>
      <c r="O271" s="76"/>
      <c r="P271" s="211">
        <f>O271*H271</f>
        <v>0</v>
      </c>
      <c r="Q271" s="211">
        <v>2.7699999999999999E-3</v>
      </c>
      <c r="R271" s="211">
        <f>Q271*H271</f>
        <v>5.5399999999999998E-3</v>
      </c>
      <c r="S271" s="211">
        <v>0</v>
      </c>
      <c r="T271" s="21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13" t="s">
        <v>248</v>
      </c>
      <c r="AT271" s="213" t="s">
        <v>244</v>
      </c>
      <c r="AU271" s="213" t="s">
        <v>90</v>
      </c>
      <c r="AY271" s="18" t="s">
        <v>242</v>
      </c>
      <c r="BE271" s="214">
        <f>IF(N271="základná",J271,0)</f>
        <v>0</v>
      </c>
      <c r="BF271" s="214">
        <f>IF(N271="znížená",J271,0)</f>
        <v>0</v>
      </c>
      <c r="BG271" s="214">
        <f>IF(N271="zákl. prenesená",J271,0)</f>
        <v>0</v>
      </c>
      <c r="BH271" s="214">
        <f>IF(N271="zníž. prenesená",J271,0)</f>
        <v>0</v>
      </c>
      <c r="BI271" s="214">
        <f>IF(N271="nulová",J271,0)</f>
        <v>0</v>
      </c>
      <c r="BJ271" s="18" t="s">
        <v>90</v>
      </c>
      <c r="BK271" s="214">
        <f>ROUND(I271*H271,2)</f>
        <v>0</v>
      </c>
      <c r="BL271" s="18" t="s">
        <v>248</v>
      </c>
      <c r="BM271" s="213" t="s">
        <v>2118</v>
      </c>
    </row>
    <row r="272" spans="1:65" s="2" customFormat="1" ht="30" customHeight="1">
      <c r="A272" s="35"/>
      <c r="B272" s="36"/>
      <c r="C272" s="201" t="s">
        <v>701</v>
      </c>
      <c r="D272" s="201" t="s">
        <v>244</v>
      </c>
      <c r="E272" s="202" t="s">
        <v>1619</v>
      </c>
      <c r="F272" s="203" t="s">
        <v>1620</v>
      </c>
      <c r="G272" s="204" t="s">
        <v>259</v>
      </c>
      <c r="H272" s="205">
        <v>60</v>
      </c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0</v>
      </c>
      <c r="R272" s="211">
        <f>Q272*H272</f>
        <v>0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248</v>
      </c>
      <c r="AT272" s="213" t="s">
        <v>244</v>
      </c>
      <c r="AU272" s="213" t="s">
        <v>90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248</v>
      </c>
      <c r="BM272" s="213" t="s">
        <v>2119</v>
      </c>
    </row>
    <row r="273" spans="1:65" s="13" customFormat="1">
      <c r="B273" s="226"/>
      <c r="C273" s="227"/>
      <c r="D273" s="228" t="s">
        <v>304</v>
      </c>
      <c r="E273" s="227"/>
      <c r="F273" s="230" t="s">
        <v>2120</v>
      </c>
      <c r="G273" s="227"/>
      <c r="H273" s="231">
        <v>60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AT273" s="237" t="s">
        <v>304</v>
      </c>
      <c r="AU273" s="237" t="s">
        <v>90</v>
      </c>
      <c r="AV273" s="13" t="s">
        <v>90</v>
      </c>
      <c r="AW273" s="13" t="s">
        <v>4</v>
      </c>
      <c r="AX273" s="13" t="s">
        <v>84</v>
      </c>
      <c r="AY273" s="237" t="s">
        <v>242</v>
      </c>
    </row>
    <row r="274" spans="1:65" s="2" customFormat="1" ht="22.15" customHeight="1">
      <c r="A274" s="35"/>
      <c r="B274" s="36"/>
      <c r="C274" s="201" t="s">
        <v>705</v>
      </c>
      <c r="D274" s="201" t="s">
        <v>244</v>
      </c>
      <c r="E274" s="202" t="s">
        <v>1623</v>
      </c>
      <c r="F274" s="203" t="s">
        <v>1624</v>
      </c>
      <c r="G274" s="204" t="s">
        <v>259</v>
      </c>
      <c r="H274" s="205">
        <v>2</v>
      </c>
      <c r="I274" s="206"/>
      <c r="J274" s="207">
        <f>ROUND(I274*H274,2)</f>
        <v>0</v>
      </c>
      <c r="K274" s="208"/>
      <c r="L274" s="40"/>
      <c r="M274" s="209" t="s">
        <v>1</v>
      </c>
      <c r="N274" s="210" t="s">
        <v>43</v>
      </c>
      <c r="O274" s="76"/>
      <c r="P274" s="211">
        <f>O274*H274</f>
        <v>0</v>
      </c>
      <c r="Q274" s="211">
        <v>2.7699999999999999E-3</v>
      </c>
      <c r="R274" s="211">
        <f>Q274*H274</f>
        <v>5.5399999999999998E-3</v>
      </c>
      <c r="S274" s="211">
        <v>0</v>
      </c>
      <c r="T274" s="21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3" t="s">
        <v>248</v>
      </c>
      <c r="AT274" s="213" t="s">
        <v>244</v>
      </c>
      <c r="AU274" s="213" t="s">
        <v>90</v>
      </c>
      <c r="AY274" s="18" t="s">
        <v>242</v>
      </c>
      <c r="BE274" s="214">
        <f>IF(N274="základná",J274,0)</f>
        <v>0</v>
      </c>
      <c r="BF274" s="214">
        <f>IF(N274="znížená",J274,0)</f>
        <v>0</v>
      </c>
      <c r="BG274" s="214">
        <f>IF(N274="zákl. prenesená",J274,0)</f>
        <v>0</v>
      </c>
      <c r="BH274" s="214">
        <f>IF(N274="zníž. prenesená",J274,0)</f>
        <v>0</v>
      </c>
      <c r="BI274" s="214">
        <f>IF(N274="nulová",J274,0)</f>
        <v>0</v>
      </c>
      <c r="BJ274" s="18" t="s">
        <v>90</v>
      </c>
      <c r="BK274" s="214">
        <f>ROUND(I274*H274,2)</f>
        <v>0</v>
      </c>
      <c r="BL274" s="18" t="s">
        <v>248</v>
      </c>
      <c r="BM274" s="213" t="s">
        <v>2121</v>
      </c>
    </row>
    <row r="275" spans="1:65" s="2" customFormat="1" ht="22.15" customHeight="1">
      <c r="A275" s="35"/>
      <c r="B275" s="36"/>
      <c r="C275" s="201" t="s">
        <v>711</v>
      </c>
      <c r="D275" s="201" t="s">
        <v>244</v>
      </c>
      <c r="E275" s="202" t="s">
        <v>1123</v>
      </c>
      <c r="F275" s="203" t="s">
        <v>1317</v>
      </c>
      <c r="G275" s="204" t="s">
        <v>323</v>
      </c>
      <c r="H275" s="205">
        <v>72.135000000000005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0</v>
      </c>
      <c r="R275" s="211">
        <f>Q275*H275</f>
        <v>0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248</v>
      </c>
      <c r="AT275" s="213" t="s">
        <v>244</v>
      </c>
      <c r="AU275" s="213" t="s">
        <v>90</v>
      </c>
      <c r="AY275" s="18" t="s">
        <v>242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90</v>
      </c>
      <c r="BK275" s="214">
        <f>ROUND(I275*H275,2)</f>
        <v>0</v>
      </c>
      <c r="BL275" s="18" t="s">
        <v>248</v>
      </c>
      <c r="BM275" s="213" t="s">
        <v>2122</v>
      </c>
    </row>
    <row r="276" spans="1:65" s="12" customFormat="1" ht="25.9" customHeight="1">
      <c r="B276" s="185"/>
      <c r="C276" s="186"/>
      <c r="D276" s="187" t="s">
        <v>76</v>
      </c>
      <c r="E276" s="188" t="s">
        <v>776</v>
      </c>
      <c r="F276" s="188" t="s">
        <v>777</v>
      </c>
      <c r="G276" s="186"/>
      <c r="H276" s="186"/>
      <c r="I276" s="189"/>
      <c r="J276" s="190">
        <f>BK276</f>
        <v>0</v>
      </c>
      <c r="K276" s="186"/>
      <c r="L276" s="191"/>
      <c r="M276" s="192"/>
      <c r="N276" s="193"/>
      <c r="O276" s="193"/>
      <c r="P276" s="194">
        <f>P277+P293+P301+P305</f>
        <v>0</v>
      </c>
      <c r="Q276" s="193"/>
      <c r="R276" s="194">
        <f>R277+R293+R301+R305</f>
        <v>0.187219</v>
      </c>
      <c r="S276" s="193"/>
      <c r="T276" s="195">
        <f>T277+T293+T301+T305</f>
        <v>0</v>
      </c>
      <c r="AR276" s="196" t="s">
        <v>90</v>
      </c>
      <c r="AT276" s="197" t="s">
        <v>76</v>
      </c>
      <c r="AU276" s="197" t="s">
        <v>77</v>
      </c>
      <c r="AY276" s="196" t="s">
        <v>242</v>
      </c>
      <c r="BK276" s="198">
        <f>BK277+BK293+BK301+BK305</f>
        <v>0</v>
      </c>
    </row>
    <row r="277" spans="1:65" s="12" customFormat="1" ht="22.9" customHeight="1">
      <c r="B277" s="185"/>
      <c r="C277" s="186"/>
      <c r="D277" s="187" t="s">
        <v>76</v>
      </c>
      <c r="E277" s="199" t="s">
        <v>1319</v>
      </c>
      <c r="F277" s="199" t="s">
        <v>1320</v>
      </c>
      <c r="G277" s="186"/>
      <c r="H277" s="186"/>
      <c r="I277" s="189"/>
      <c r="J277" s="200">
        <f>BK277</f>
        <v>0</v>
      </c>
      <c r="K277" s="186"/>
      <c r="L277" s="191"/>
      <c r="M277" s="192"/>
      <c r="N277" s="193"/>
      <c r="O277" s="193"/>
      <c r="P277" s="194">
        <f>SUM(P278:P292)</f>
        <v>0</v>
      </c>
      <c r="Q277" s="193"/>
      <c r="R277" s="194">
        <f>SUM(R278:R292)</f>
        <v>0.120695</v>
      </c>
      <c r="S277" s="193"/>
      <c r="T277" s="195">
        <f>SUM(T278:T292)</f>
        <v>0</v>
      </c>
      <c r="AR277" s="196" t="s">
        <v>90</v>
      </c>
      <c r="AT277" s="197" t="s">
        <v>76</v>
      </c>
      <c r="AU277" s="197" t="s">
        <v>84</v>
      </c>
      <c r="AY277" s="196" t="s">
        <v>242</v>
      </c>
      <c r="BK277" s="198">
        <f>SUM(BK278:BK292)</f>
        <v>0</v>
      </c>
    </row>
    <row r="278" spans="1:65" s="2" customFormat="1" ht="22.15" customHeight="1">
      <c r="A278" s="35"/>
      <c r="B278" s="36"/>
      <c r="C278" s="201" t="s">
        <v>720</v>
      </c>
      <c r="D278" s="201" t="s">
        <v>244</v>
      </c>
      <c r="E278" s="202" t="s">
        <v>1321</v>
      </c>
      <c r="F278" s="203" t="s">
        <v>1322</v>
      </c>
      <c r="G278" s="204" t="s">
        <v>247</v>
      </c>
      <c r="H278" s="205">
        <v>9.1199999999999992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0</v>
      </c>
      <c r="R278" s="211">
        <f>Q278*H278</f>
        <v>0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311</v>
      </c>
      <c r="AT278" s="213" t="s">
        <v>244</v>
      </c>
      <c r="AU278" s="213" t="s">
        <v>90</v>
      </c>
      <c r="AY278" s="18" t="s">
        <v>242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90</v>
      </c>
      <c r="BK278" s="214">
        <f>ROUND(I278*H278,2)</f>
        <v>0</v>
      </c>
      <c r="BL278" s="18" t="s">
        <v>311</v>
      </c>
      <c r="BM278" s="213" t="s">
        <v>2123</v>
      </c>
    </row>
    <row r="279" spans="1:65" s="14" customFormat="1">
      <c r="B279" s="243"/>
      <c r="C279" s="244"/>
      <c r="D279" s="228" t="s">
        <v>304</v>
      </c>
      <c r="E279" s="245" t="s">
        <v>1</v>
      </c>
      <c r="F279" s="246" t="s">
        <v>2124</v>
      </c>
      <c r="G279" s="244"/>
      <c r="H279" s="245" t="s">
        <v>1</v>
      </c>
      <c r="I279" s="247"/>
      <c r="J279" s="244"/>
      <c r="K279" s="244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304</v>
      </c>
      <c r="AU279" s="252" t="s">
        <v>90</v>
      </c>
      <c r="AV279" s="14" t="s">
        <v>84</v>
      </c>
      <c r="AW279" s="14" t="s">
        <v>33</v>
      </c>
      <c r="AX279" s="14" t="s">
        <v>77</v>
      </c>
      <c r="AY279" s="252" t="s">
        <v>242</v>
      </c>
    </row>
    <row r="280" spans="1:65" s="13" customFormat="1">
      <c r="B280" s="226"/>
      <c r="C280" s="227"/>
      <c r="D280" s="228" t="s">
        <v>304</v>
      </c>
      <c r="E280" s="229" t="s">
        <v>1</v>
      </c>
      <c r="F280" s="230" t="s">
        <v>2125</v>
      </c>
      <c r="G280" s="227"/>
      <c r="H280" s="231">
        <v>9.1199999999999992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AT280" s="237" t="s">
        <v>304</v>
      </c>
      <c r="AU280" s="237" t="s">
        <v>90</v>
      </c>
      <c r="AV280" s="13" t="s">
        <v>90</v>
      </c>
      <c r="AW280" s="13" t="s">
        <v>33</v>
      </c>
      <c r="AX280" s="13" t="s">
        <v>84</v>
      </c>
      <c r="AY280" s="237" t="s">
        <v>242</v>
      </c>
    </row>
    <row r="281" spans="1:65" s="2" customFormat="1" ht="14.45" customHeight="1">
      <c r="A281" s="35"/>
      <c r="B281" s="36"/>
      <c r="C281" s="215" t="s">
        <v>729</v>
      </c>
      <c r="D281" s="215" t="s">
        <v>261</v>
      </c>
      <c r="E281" s="216" t="s">
        <v>1325</v>
      </c>
      <c r="F281" s="217" t="s">
        <v>1326</v>
      </c>
      <c r="G281" s="218" t="s">
        <v>323</v>
      </c>
      <c r="H281" s="219">
        <v>3.0000000000000001E-3</v>
      </c>
      <c r="I281" s="220"/>
      <c r="J281" s="221">
        <f>ROUND(I281*H281,2)</f>
        <v>0</v>
      </c>
      <c r="K281" s="222"/>
      <c r="L281" s="223"/>
      <c r="M281" s="224" t="s">
        <v>1</v>
      </c>
      <c r="N281" s="225" t="s">
        <v>43</v>
      </c>
      <c r="O281" s="76"/>
      <c r="P281" s="211">
        <f>O281*H281</f>
        <v>0</v>
      </c>
      <c r="Q281" s="211">
        <v>1</v>
      </c>
      <c r="R281" s="211">
        <f>Q281*H281</f>
        <v>3.0000000000000001E-3</v>
      </c>
      <c r="S281" s="211">
        <v>0</v>
      </c>
      <c r="T281" s="21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13" t="s">
        <v>569</v>
      </c>
      <c r="AT281" s="213" t="s">
        <v>261</v>
      </c>
      <c r="AU281" s="213" t="s">
        <v>90</v>
      </c>
      <c r="AY281" s="18" t="s">
        <v>242</v>
      </c>
      <c r="BE281" s="214">
        <f>IF(N281="základná",J281,0)</f>
        <v>0</v>
      </c>
      <c r="BF281" s="214">
        <f>IF(N281="znížená",J281,0)</f>
        <v>0</v>
      </c>
      <c r="BG281" s="214">
        <f>IF(N281="zákl. prenesená",J281,0)</f>
        <v>0</v>
      </c>
      <c r="BH281" s="214">
        <f>IF(N281="zníž. prenesená",J281,0)</f>
        <v>0</v>
      </c>
      <c r="BI281" s="214">
        <f>IF(N281="nulová",J281,0)</f>
        <v>0</v>
      </c>
      <c r="BJ281" s="18" t="s">
        <v>90</v>
      </c>
      <c r="BK281" s="214">
        <f>ROUND(I281*H281,2)</f>
        <v>0</v>
      </c>
      <c r="BL281" s="18" t="s">
        <v>311</v>
      </c>
      <c r="BM281" s="213" t="s">
        <v>2126</v>
      </c>
    </row>
    <row r="282" spans="1:65" s="13" customFormat="1">
      <c r="B282" s="226"/>
      <c r="C282" s="227"/>
      <c r="D282" s="228" t="s">
        <v>304</v>
      </c>
      <c r="E282" s="227"/>
      <c r="F282" s="230" t="s">
        <v>2127</v>
      </c>
      <c r="G282" s="227"/>
      <c r="H282" s="231">
        <v>3.0000000000000001E-3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304</v>
      </c>
      <c r="AU282" s="237" t="s">
        <v>90</v>
      </c>
      <c r="AV282" s="13" t="s">
        <v>90</v>
      </c>
      <c r="AW282" s="13" t="s">
        <v>4</v>
      </c>
      <c r="AX282" s="13" t="s">
        <v>84</v>
      </c>
      <c r="AY282" s="237" t="s">
        <v>242</v>
      </c>
    </row>
    <row r="283" spans="1:65" s="2" customFormat="1" ht="22.15" customHeight="1">
      <c r="A283" s="35"/>
      <c r="B283" s="36"/>
      <c r="C283" s="201" t="s">
        <v>737</v>
      </c>
      <c r="D283" s="201" t="s">
        <v>244</v>
      </c>
      <c r="E283" s="202" t="s">
        <v>1329</v>
      </c>
      <c r="F283" s="203" t="s">
        <v>1330</v>
      </c>
      <c r="G283" s="204" t="s">
        <v>247</v>
      </c>
      <c r="H283" s="205">
        <v>18.239999999999998</v>
      </c>
      <c r="I283" s="206"/>
      <c r="J283" s="207">
        <f>ROUND(I283*H283,2)</f>
        <v>0</v>
      </c>
      <c r="K283" s="208"/>
      <c r="L283" s="40"/>
      <c r="M283" s="209" t="s">
        <v>1</v>
      </c>
      <c r="N283" s="210" t="s">
        <v>43</v>
      </c>
      <c r="O283" s="76"/>
      <c r="P283" s="211">
        <f>O283*H283</f>
        <v>0</v>
      </c>
      <c r="Q283" s="211">
        <v>0</v>
      </c>
      <c r="R283" s="211">
        <f>Q283*H283</f>
        <v>0</v>
      </c>
      <c r="S283" s="211">
        <v>0</v>
      </c>
      <c r="T283" s="21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13" t="s">
        <v>311</v>
      </c>
      <c r="AT283" s="213" t="s">
        <v>244</v>
      </c>
      <c r="AU283" s="213" t="s">
        <v>90</v>
      </c>
      <c r="AY283" s="18" t="s">
        <v>242</v>
      </c>
      <c r="BE283" s="214">
        <f>IF(N283="základná",J283,0)</f>
        <v>0</v>
      </c>
      <c r="BF283" s="214">
        <f>IF(N283="znížená",J283,0)</f>
        <v>0</v>
      </c>
      <c r="BG283" s="214">
        <f>IF(N283="zákl. prenesená",J283,0)</f>
        <v>0</v>
      </c>
      <c r="BH283" s="214">
        <f>IF(N283="zníž. prenesená",J283,0)</f>
        <v>0</v>
      </c>
      <c r="BI283" s="214">
        <f>IF(N283="nulová",J283,0)</f>
        <v>0</v>
      </c>
      <c r="BJ283" s="18" t="s">
        <v>90</v>
      </c>
      <c r="BK283" s="214">
        <f>ROUND(I283*H283,2)</f>
        <v>0</v>
      </c>
      <c r="BL283" s="18" t="s">
        <v>311</v>
      </c>
      <c r="BM283" s="213" t="s">
        <v>2128</v>
      </c>
    </row>
    <row r="284" spans="1:65" s="14" customFormat="1">
      <c r="B284" s="243"/>
      <c r="C284" s="244"/>
      <c r="D284" s="228" t="s">
        <v>304</v>
      </c>
      <c r="E284" s="245" t="s">
        <v>1</v>
      </c>
      <c r="F284" s="246" t="s">
        <v>2124</v>
      </c>
      <c r="G284" s="244"/>
      <c r="H284" s="245" t="s">
        <v>1</v>
      </c>
      <c r="I284" s="247"/>
      <c r="J284" s="244"/>
      <c r="K284" s="244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304</v>
      </c>
      <c r="AU284" s="252" t="s">
        <v>90</v>
      </c>
      <c r="AV284" s="14" t="s">
        <v>84</v>
      </c>
      <c r="AW284" s="14" t="s">
        <v>33</v>
      </c>
      <c r="AX284" s="14" t="s">
        <v>77</v>
      </c>
      <c r="AY284" s="252" t="s">
        <v>242</v>
      </c>
    </row>
    <row r="285" spans="1:65" s="13" customFormat="1">
      <c r="B285" s="226"/>
      <c r="C285" s="227"/>
      <c r="D285" s="228" t="s">
        <v>304</v>
      </c>
      <c r="E285" s="229" t="s">
        <v>1</v>
      </c>
      <c r="F285" s="230" t="s">
        <v>2129</v>
      </c>
      <c r="G285" s="227"/>
      <c r="H285" s="231">
        <v>18.239999999999998</v>
      </c>
      <c r="I285" s="232"/>
      <c r="J285" s="227"/>
      <c r="K285" s="227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304</v>
      </c>
      <c r="AU285" s="237" t="s">
        <v>90</v>
      </c>
      <c r="AV285" s="13" t="s">
        <v>90</v>
      </c>
      <c r="AW285" s="13" t="s">
        <v>33</v>
      </c>
      <c r="AX285" s="13" t="s">
        <v>84</v>
      </c>
      <c r="AY285" s="237" t="s">
        <v>242</v>
      </c>
    </row>
    <row r="286" spans="1:65" s="2" customFormat="1" ht="14.45" customHeight="1">
      <c r="A286" s="35"/>
      <c r="B286" s="36"/>
      <c r="C286" s="215" t="s">
        <v>744</v>
      </c>
      <c r="D286" s="215" t="s">
        <v>261</v>
      </c>
      <c r="E286" s="216" t="s">
        <v>1333</v>
      </c>
      <c r="F286" s="217" t="s">
        <v>1334</v>
      </c>
      <c r="G286" s="218" t="s">
        <v>323</v>
      </c>
      <c r="H286" s="219">
        <v>0.02</v>
      </c>
      <c r="I286" s="220"/>
      <c r="J286" s="221">
        <f>ROUND(I286*H286,2)</f>
        <v>0</v>
      </c>
      <c r="K286" s="222"/>
      <c r="L286" s="223"/>
      <c r="M286" s="224" t="s">
        <v>1</v>
      </c>
      <c r="N286" s="225" t="s">
        <v>43</v>
      </c>
      <c r="O286" s="76"/>
      <c r="P286" s="211">
        <f>O286*H286</f>
        <v>0</v>
      </c>
      <c r="Q286" s="211">
        <v>1</v>
      </c>
      <c r="R286" s="211">
        <f>Q286*H286</f>
        <v>0.02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569</v>
      </c>
      <c r="AT286" s="213" t="s">
        <v>261</v>
      </c>
      <c r="AU286" s="213" t="s">
        <v>90</v>
      </c>
      <c r="AY286" s="18" t="s">
        <v>242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90</v>
      </c>
      <c r="BK286" s="214">
        <f>ROUND(I286*H286,2)</f>
        <v>0</v>
      </c>
      <c r="BL286" s="18" t="s">
        <v>311</v>
      </c>
      <c r="BM286" s="213" t="s">
        <v>2130</v>
      </c>
    </row>
    <row r="287" spans="1:65" s="13" customFormat="1">
      <c r="B287" s="226"/>
      <c r="C287" s="227"/>
      <c r="D287" s="228" t="s">
        <v>304</v>
      </c>
      <c r="E287" s="227"/>
      <c r="F287" s="230" t="s">
        <v>2131</v>
      </c>
      <c r="G287" s="227"/>
      <c r="H287" s="231">
        <v>0.02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AT287" s="237" t="s">
        <v>304</v>
      </c>
      <c r="AU287" s="237" t="s">
        <v>90</v>
      </c>
      <c r="AV287" s="13" t="s">
        <v>90</v>
      </c>
      <c r="AW287" s="13" t="s">
        <v>4</v>
      </c>
      <c r="AX287" s="13" t="s">
        <v>84</v>
      </c>
      <c r="AY287" s="237" t="s">
        <v>242</v>
      </c>
    </row>
    <row r="288" spans="1:65" s="2" customFormat="1" ht="22.15" customHeight="1">
      <c r="A288" s="35"/>
      <c r="B288" s="36"/>
      <c r="C288" s="201" t="s">
        <v>748</v>
      </c>
      <c r="D288" s="201" t="s">
        <v>244</v>
      </c>
      <c r="E288" s="202" t="s">
        <v>2132</v>
      </c>
      <c r="F288" s="203" t="s">
        <v>2133</v>
      </c>
      <c r="G288" s="204" t="s">
        <v>247</v>
      </c>
      <c r="H288" s="205">
        <v>18</v>
      </c>
      <c r="I288" s="206"/>
      <c r="J288" s="207">
        <f>ROUND(I288*H288,2)</f>
        <v>0</v>
      </c>
      <c r="K288" s="208"/>
      <c r="L288" s="40"/>
      <c r="M288" s="209" t="s">
        <v>1</v>
      </c>
      <c r="N288" s="210" t="s">
        <v>43</v>
      </c>
      <c r="O288" s="76"/>
      <c r="P288" s="211">
        <f>O288*H288</f>
        <v>0</v>
      </c>
      <c r="Q288" s="211">
        <v>5.4000000000000001E-4</v>
      </c>
      <c r="R288" s="211">
        <f>Q288*H288</f>
        <v>9.7199999999999995E-3</v>
      </c>
      <c r="S288" s="211">
        <v>0</v>
      </c>
      <c r="T288" s="21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311</v>
      </c>
      <c r="AT288" s="213" t="s">
        <v>244</v>
      </c>
      <c r="AU288" s="213" t="s">
        <v>90</v>
      </c>
      <c r="AY288" s="18" t="s">
        <v>242</v>
      </c>
      <c r="BE288" s="214">
        <f>IF(N288="základná",J288,0)</f>
        <v>0</v>
      </c>
      <c r="BF288" s="214">
        <f>IF(N288="znížená",J288,0)</f>
        <v>0</v>
      </c>
      <c r="BG288" s="214">
        <f>IF(N288="zákl. prenesená",J288,0)</f>
        <v>0</v>
      </c>
      <c r="BH288" s="214">
        <f>IF(N288="zníž. prenesená",J288,0)</f>
        <v>0</v>
      </c>
      <c r="BI288" s="214">
        <f>IF(N288="nulová",J288,0)</f>
        <v>0</v>
      </c>
      <c r="BJ288" s="18" t="s">
        <v>90</v>
      </c>
      <c r="BK288" s="214">
        <f>ROUND(I288*H288,2)</f>
        <v>0</v>
      </c>
      <c r="BL288" s="18" t="s">
        <v>311</v>
      </c>
      <c r="BM288" s="213" t="s">
        <v>2134</v>
      </c>
    </row>
    <row r="289" spans="1:65" s="13" customFormat="1">
      <c r="B289" s="226"/>
      <c r="C289" s="227"/>
      <c r="D289" s="228" t="s">
        <v>304</v>
      </c>
      <c r="E289" s="229" t="s">
        <v>1</v>
      </c>
      <c r="F289" s="230" t="s">
        <v>2135</v>
      </c>
      <c r="G289" s="227"/>
      <c r="H289" s="231">
        <v>18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84</v>
      </c>
      <c r="AY289" s="237" t="s">
        <v>242</v>
      </c>
    </row>
    <row r="290" spans="1:65" s="2" customFormat="1" ht="22.15" customHeight="1">
      <c r="A290" s="35"/>
      <c r="B290" s="36"/>
      <c r="C290" s="215" t="s">
        <v>750</v>
      </c>
      <c r="D290" s="215" t="s">
        <v>261</v>
      </c>
      <c r="E290" s="216" t="s">
        <v>2136</v>
      </c>
      <c r="F290" s="217" t="s">
        <v>2137</v>
      </c>
      <c r="G290" s="218" t="s">
        <v>247</v>
      </c>
      <c r="H290" s="219">
        <v>20.7</v>
      </c>
      <c r="I290" s="220"/>
      <c r="J290" s="221">
        <f>ROUND(I290*H290,2)</f>
        <v>0</v>
      </c>
      <c r="K290" s="222"/>
      <c r="L290" s="223"/>
      <c r="M290" s="224" t="s">
        <v>1</v>
      </c>
      <c r="N290" s="225" t="s">
        <v>43</v>
      </c>
      <c r="O290" s="76"/>
      <c r="P290" s="211">
        <f>O290*H290</f>
        <v>0</v>
      </c>
      <c r="Q290" s="211">
        <v>4.2500000000000003E-3</v>
      </c>
      <c r="R290" s="211">
        <f>Q290*H290</f>
        <v>8.7974999999999998E-2</v>
      </c>
      <c r="S290" s="211">
        <v>0</v>
      </c>
      <c r="T290" s="21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3" t="s">
        <v>569</v>
      </c>
      <c r="AT290" s="213" t="s">
        <v>261</v>
      </c>
      <c r="AU290" s="213" t="s">
        <v>90</v>
      </c>
      <c r="AY290" s="18" t="s">
        <v>242</v>
      </c>
      <c r="BE290" s="214">
        <f>IF(N290="základná",J290,0)</f>
        <v>0</v>
      </c>
      <c r="BF290" s="214">
        <f>IF(N290="znížená",J290,0)</f>
        <v>0</v>
      </c>
      <c r="BG290" s="214">
        <f>IF(N290="zákl. prenesená",J290,0)</f>
        <v>0</v>
      </c>
      <c r="BH290" s="214">
        <f>IF(N290="zníž. prenesená",J290,0)</f>
        <v>0</v>
      </c>
      <c r="BI290" s="214">
        <f>IF(N290="nulová",J290,0)</f>
        <v>0</v>
      </c>
      <c r="BJ290" s="18" t="s">
        <v>90</v>
      </c>
      <c r="BK290" s="214">
        <f>ROUND(I290*H290,2)</f>
        <v>0</v>
      </c>
      <c r="BL290" s="18" t="s">
        <v>311</v>
      </c>
      <c r="BM290" s="213" t="s">
        <v>2138</v>
      </c>
    </row>
    <row r="291" spans="1:65" s="13" customFormat="1">
      <c r="B291" s="226"/>
      <c r="C291" s="227"/>
      <c r="D291" s="228" t="s">
        <v>304</v>
      </c>
      <c r="E291" s="227"/>
      <c r="F291" s="230" t="s">
        <v>2139</v>
      </c>
      <c r="G291" s="227"/>
      <c r="H291" s="231">
        <v>20.7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AT291" s="237" t="s">
        <v>304</v>
      </c>
      <c r="AU291" s="237" t="s">
        <v>90</v>
      </c>
      <c r="AV291" s="13" t="s">
        <v>90</v>
      </c>
      <c r="AW291" s="13" t="s">
        <v>4</v>
      </c>
      <c r="AX291" s="13" t="s">
        <v>84</v>
      </c>
      <c r="AY291" s="237" t="s">
        <v>242</v>
      </c>
    </row>
    <row r="292" spans="1:65" s="2" customFormat="1" ht="22.15" customHeight="1">
      <c r="A292" s="35"/>
      <c r="B292" s="36"/>
      <c r="C292" s="201" t="s">
        <v>753</v>
      </c>
      <c r="D292" s="201" t="s">
        <v>244</v>
      </c>
      <c r="E292" s="202" t="s">
        <v>1337</v>
      </c>
      <c r="F292" s="203" t="s">
        <v>1338</v>
      </c>
      <c r="G292" s="204" t="s">
        <v>792</v>
      </c>
      <c r="H292" s="275"/>
      <c r="I292" s="206"/>
      <c r="J292" s="207">
        <f>ROUND(I292*H292,2)</f>
        <v>0</v>
      </c>
      <c r="K292" s="208"/>
      <c r="L292" s="40"/>
      <c r="M292" s="209" t="s">
        <v>1</v>
      </c>
      <c r="N292" s="210" t="s">
        <v>43</v>
      </c>
      <c r="O292" s="76"/>
      <c r="P292" s="211">
        <f>O292*H292</f>
        <v>0</v>
      </c>
      <c r="Q292" s="211">
        <v>0</v>
      </c>
      <c r="R292" s="211">
        <f>Q292*H292</f>
        <v>0</v>
      </c>
      <c r="S292" s="211">
        <v>0</v>
      </c>
      <c r="T292" s="21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3" t="s">
        <v>311</v>
      </c>
      <c r="AT292" s="213" t="s">
        <v>244</v>
      </c>
      <c r="AU292" s="213" t="s">
        <v>90</v>
      </c>
      <c r="AY292" s="18" t="s">
        <v>242</v>
      </c>
      <c r="BE292" s="214">
        <f>IF(N292="základná",J292,0)</f>
        <v>0</v>
      </c>
      <c r="BF292" s="214">
        <f>IF(N292="znížená",J292,0)</f>
        <v>0</v>
      </c>
      <c r="BG292" s="214">
        <f>IF(N292="zákl. prenesená",J292,0)</f>
        <v>0</v>
      </c>
      <c r="BH292" s="214">
        <f>IF(N292="zníž. prenesená",J292,0)</f>
        <v>0</v>
      </c>
      <c r="BI292" s="214">
        <f>IF(N292="nulová",J292,0)</f>
        <v>0</v>
      </c>
      <c r="BJ292" s="18" t="s">
        <v>90</v>
      </c>
      <c r="BK292" s="214">
        <f>ROUND(I292*H292,2)</f>
        <v>0</v>
      </c>
      <c r="BL292" s="18" t="s">
        <v>311</v>
      </c>
      <c r="BM292" s="213" t="s">
        <v>2140</v>
      </c>
    </row>
    <row r="293" spans="1:65" s="12" customFormat="1" ht="22.9" customHeight="1">
      <c r="B293" s="185"/>
      <c r="C293" s="186"/>
      <c r="D293" s="187" t="s">
        <v>76</v>
      </c>
      <c r="E293" s="199" t="s">
        <v>778</v>
      </c>
      <c r="F293" s="199" t="s">
        <v>779</v>
      </c>
      <c r="G293" s="186"/>
      <c r="H293" s="186"/>
      <c r="I293" s="189"/>
      <c r="J293" s="200">
        <f>BK293</f>
        <v>0</v>
      </c>
      <c r="K293" s="186"/>
      <c r="L293" s="191"/>
      <c r="M293" s="192"/>
      <c r="N293" s="193"/>
      <c r="O293" s="193"/>
      <c r="P293" s="194">
        <f>SUM(P294:P300)</f>
        <v>0</v>
      </c>
      <c r="Q293" s="193"/>
      <c r="R293" s="194">
        <f>SUM(R294:R300)</f>
        <v>2.8179000000000003E-2</v>
      </c>
      <c r="S293" s="193"/>
      <c r="T293" s="195">
        <f>SUM(T294:T300)</f>
        <v>0</v>
      </c>
      <c r="AR293" s="196" t="s">
        <v>90</v>
      </c>
      <c r="AT293" s="197" t="s">
        <v>76</v>
      </c>
      <c r="AU293" s="197" t="s">
        <v>84</v>
      </c>
      <c r="AY293" s="196" t="s">
        <v>242</v>
      </c>
      <c r="BK293" s="198">
        <f>SUM(BK294:BK300)</f>
        <v>0</v>
      </c>
    </row>
    <row r="294" spans="1:65" s="2" customFormat="1" ht="34.9" customHeight="1">
      <c r="A294" s="35"/>
      <c r="B294" s="36"/>
      <c r="C294" s="201" t="s">
        <v>757</v>
      </c>
      <c r="D294" s="201" t="s">
        <v>244</v>
      </c>
      <c r="E294" s="202" t="s">
        <v>1346</v>
      </c>
      <c r="F294" s="203" t="s">
        <v>1347</v>
      </c>
      <c r="G294" s="204" t="s">
        <v>282</v>
      </c>
      <c r="H294" s="205">
        <v>5.58</v>
      </c>
      <c r="I294" s="206"/>
      <c r="J294" s="207">
        <f>ROUND(I294*H294,2)</f>
        <v>0</v>
      </c>
      <c r="K294" s="208"/>
      <c r="L294" s="40"/>
      <c r="M294" s="209" t="s">
        <v>1</v>
      </c>
      <c r="N294" s="210" t="s">
        <v>43</v>
      </c>
      <c r="O294" s="76"/>
      <c r="P294" s="211">
        <f>O294*H294</f>
        <v>0</v>
      </c>
      <c r="Q294" s="211">
        <v>5.0000000000000002E-5</v>
      </c>
      <c r="R294" s="211">
        <f>Q294*H294</f>
        <v>2.7900000000000001E-4</v>
      </c>
      <c r="S294" s="211">
        <v>0</v>
      </c>
      <c r="T294" s="21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311</v>
      </c>
      <c r="AT294" s="213" t="s">
        <v>244</v>
      </c>
      <c r="AU294" s="213" t="s">
        <v>90</v>
      </c>
      <c r="AY294" s="18" t="s">
        <v>242</v>
      </c>
      <c r="BE294" s="214">
        <f>IF(N294="základná",J294,0)</f>
        <v>0</v>
      </c>
      <c r="BF294" s="214">
        <f>IF(N294="znížená",J294,0)</f>
        <v>0</v>
      </c>
      <c r="BG294" s="214">
        <f>IF(N294="zákl. prenesená",J294,0)</f>
        <v>0</v>
      </c>
      <c r="BH294" s="214">
        <f>IF(N294="zníž. prenesená",J294,0)</f>
        <v>0</v>
      </c>
      <c r="BI294" s="214">
        <f>IF(N294="nulová",J294,0)</f>
        <v>0</v>
      </c>
      <c r="BJ294" s="18" t="s">
        <v>90</v>
      </c>
      <c r="BK294" s="214">
        <f>ROUND(I294*H294,2)</f>
        <v>0</v>
      </c>
      <c r="BL294" s="18" t="s">
        <v>311</v>
      </c>
      <c r="BM294" s="213" t="s">
        <v>2141</v>
      </c>
    </row>
    <row r="295" spans="1:65" s="13" customFormat="1">
      <c r="B295" s="226"/>
      <c r="C295" s="227"/>
      <c r="D295" s="228" t="s">
        <v>304</v>
      </c>
      <c r="E295" s="229" t="s">
        <v>1</v>
      </c>
      <c r="F295" s="230" t="s">
        <v>2142</v>
      </c>
      <c r="G295" s="227"/>
      <c r="H295" s="231">
        <v>5.58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84</v>
      </c>
      <c r="AY295" s="237" t="s">
        <v>242</v>
      </c>
    </row>
    <row r="296" spans="1:65" s="2" customFormat="1" ht="22.15" customHeight="1">
      <c r="A296" s="35"/>
      <c r="B296" s="36"/>
      <c r="C296" s="215" t="s">
        <v>762</v>
      </c>
      <c r="D296" s="215" t="s">
        <v>261</v>
      </c>
      <c r="E296" s="216" t="s">
        <v>1647</v>
      </c>
      <c r="F296" s="217" t="s">
        <v>2143</v>
      </c>
      <c r="G296" s="218" t="s">
        <v>282</v>
      </c>
      <c r="H296" s="219">
        <v>5.58</v>
      </c>
      <c r="I296" s="220"/>
      <c r="J296" s="221">
        <f>ROUND(I296*H296,2)</f>
        <v>0</v>
      </c>
      <c r="K296" s="222"/>
      <c r="L296" s="223"/>
      <c r="M296" s="224" t="s">
        <v>1</v>
      </c>
      <c r="N296" s="225" t="s">
        <v>43</v>
      </c>
      <c r="O296" s="76"/>
      <c r="P296" s="211">
        <f>O296*H296</f>
        <v>0</v>
      </c>
      <c r="Q296" s="211">
        <v>5.0000000000000001E-3</v>
      </c>
      <c r="R296" s="211">
        <f>Q296*H296</f>
        <v>2.7900000000000001E-2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569</v>
      </c>
      <c r="AT296" s="213" t="s">
        <v>261</v>
      </c>
      <c r="AU296" s="213" t="s">
        <v>90</v>
      </c>
      <c r="AY296" s="18" t="s">
        <v>242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90</v>
      </c>
      <c r="BK296" s="214">
        <f>ROUND(I296*H296,2)</f>
        <v>0</v>
      </c>
      <c r="BL296" s="18" t="s">
        <v>311</v>
      </c>
      <c r="BM296" s="213" t="s">
        <v>2144</v>
      </c>
    </row>
    <row r="297" spans="1:65" s="14" customFormat="1">
      <c r="B297" s="243"/>
      <c r="C297" s="244"/>
      <c r="D297" s="228" t="s">
        <v>304</v>
      </c>
      <c r="E297" s="245" t="s">
        <v>1</v>
      </c>
      <c r="F297" s="246" t="s">
        <v>2145</v>
      </c>
      <c r="G297" s="244"/>
      <c r="H297" s="245" t="s">
        <v>1</v>
      </c>
      <c r="I297" s="247"/>
      <c r="J297" s="244"/>
      <c r="K297" s="244"/>
      <c r="L297" s="248"/>
      <c r="M297" s="249"/>
      <c r="N297" s="250"/>
      <c r="O297" s="250"/>
      <c r="P297" s="250"/>
      <c r="Q297" s="250"/>
      <c r="R297" s="250"/>
      <c r="S297" s="250"/>
      <c r="T297" s="251"/>
      <c r="AT297" s="252" t="s">
        <v>304</v>
      </c>
      <c r="AU297" s="252" t="s">
        <v>90</v>
      </c>
      <c r="AV297" s="14" t="s">
        <v>84</v>
      </c>
      <c r="AW297" s="14" t="s">
        <v>33</v>
      </c>
      <c r="AX297" s="14" t="s">
        <v>77</v>
      </c>
      <c r="AY297" s="252" t="s">
        <v>242</v>
      </c>
    </row>
    <row r="298" spans="1:65" s="14" customFormat="1">
      <c r="B298" s="243"/>
      <c r="C298" s="244"/>
      <c r="D298" s="228" t="s">
        <v>304</v>
      </c>
      <c r="E298" s="245" t="s">
        <v>1</v>
      </c>
      <c r="F298" s="246" t="s">
        <v>2146</v>
      </c>
      <c r="G298" s="244"/>
      <c r="H298" s="245" t="s">
        <v>1</v>
      </c>
      <c r="I298" s="247"/>
      <c r="J298" s="244"/>
      <c r="K298" s="244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304</v>
      </c>
      <c r="AU298" s="252" t="s">
        <v>90</v>
      </c>
      <c r="AV298" s="14" t="s">
        <v>84</v>
      </c>
      <c r="AW298" s="14" t="s">
        <v>33</v>
      </c>
      <c r="AX298" s="14" t="s">
        <v>77</v>
      </c>
      <c r="AY298" s="252" t="s">
        <v>242</v>
      </c>
    </row>
    <row r="299" spans="1:65" s="13" customFormat="1">
      <c r="B299" s="226"/>
      <c r="C299" s="227"/>
      <c r="D299" s="228" t="s">
        <v>304</v>
      </c>
      <c r="E299" s="229" t="s">
        <v>1</v>
      </c>
      <c r="F299" s="230" t="s">
        <v>2142</v>
      </c>
      <c r="G299" s="227"/>
      <c r="H299" s="231">
        <v>5.58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304</v>
      </c>
      <c r="AU299" s="237" t="s">
        <v>90</v>
      </c>
      <c r="AV299" s="13" t="s">
        <v>90</v>
      </c>
      <c r="AW299" s="13" t="s">
        <v>33</v>
      </c>
      <c r="AX299" s="13" t="s">
        <v>84</v>
      </c>
      <c r="AY299" s="237" t="s">
        <v>242</v>
      </c>
    </row>
    <row r="300" spans="1:65" s="2" customFormat="1" ht="22.15" customHeight="1">
      <c r="A300" s="35"/>
      <c r="B300" s="36"/>
      <c r="C300" s="201" t="s">
        <v>766</v>
      </c>
      <c r="D300" s="201" t="s">
        <v>244</v>
      </c>
      <c r="E300" s="202" t="s">
        <v>790</v>
      </c>
      <c r="F300" s="203" t="s">
        <v>791</v>
      </c>
      <c r="G300" s="204" t="s">
        <v>792</v>
      </c>
      <c r="H300" s="275"/>
      <c r="I300" s="206"/>
      <c r="J300" s="207">
        <f>ROUND(I300*H300,2)</f>
        <v>0</v>
      </c>
      <c r="K300" s="208"/>
      <c r="L300" s="40"/>
      <c r="M300" s="209" t="s">
        <v>1</v>
      </c>
      <c r="N300" s="210" t="s">
        <v>43</v>
      </c>
      <c r="O300" s="76"/>
      <c r="P300" s="211">
        <f>O300*H300</f>
        <v>0</v>
      </c>
      <c r="Q300" s="211">
        <v>0</v>
      </c>
      <c r="R300" s="211">
        <f>Q300*H300</f>
        <v>0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311</v>
      </c>
      <c r="AT300" s="213" t="s">
        <v>244</v>
      </c>
      <c r="AU300" s="213" t="s">
        <v>90</v>
      </c>
      <c r="AY300" s="18" t="s">
        <v>242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90</v>
      </c>
      <c r="BK300" s="214">
        <f>ROUND(I300*H300,2)</f>
        <v>0</v>
      </c>
      <c r="BL300" s="18" t="s">
        <v>311</v>
      </c>
      <c r="BM300" s="213" t="s">
        <v>2147</v>
      </c>
    </row>
    <row r="301" spans="1:65" s="12" customFormat="1" ht="22.9" customHeight="1">
      <c r="B301" s="185"/>
      <c r="C301" s="186"/>
      <c r="D301" s="187" t="s">
        <v>76</v>
      </c>
      <c r="E301" s="199" t="s">
        <v>2148</v>
      </c>
      <c r="F301" s="199" t="s">
        <v>2149</v>
      </c>
      <c r="G301" s="186"/>
      <c r="H301" s="186"/>
      <c r="I301" s="189"/>
      <c r="J301" s="200">
        <f>BK301</f>
        <v>0</v>
      </c>
      <c r="K301" s="186"/>
      <c r="L301" s="191"/>
      <c r="M301" s="192"/>
      <c r="N301" s="193"/>
      <c r="O301" s="193"/>
      <c r="P301" s="194">
        <f>SUM(P302:P304)</f>
        <v>0</v>
      </c>
      <c r="Q301" s="193"/>
      <c r="R301" s="194">
        <f>SUM(R302:R304)</f>
        <v>4.4930000000000005E-3</v>
      </c>
      <c r="S301" s="193"/>
      <c r="T301" s="195">
        <f>SUM(T302:T304)</f>
        <v>0</v>
      </c>
      <c r="AR301" s="196" t="s">
        <v>90</v>
      </c>
      <c r="AT301" s="197" t="s">
        <v>76</v>
      </c>
      <c r="AU301" s="197" t="s">
        <v>84</v>
      </c>
      <c r="AY301" s="196" t="s">
        <v>242</v>
      </c>
      <c r="BK301" s="198">
        <f>SUM(BK302:BK304)</f>
        <v>0</v>
      </c>
    </row>
    <row r="302" spans="1:65" s="2" customFormat="1" ht="22.15" customHeight="1">
      <c r="A302" s="35"/>
      <c r="B302" s="36"/>
      <c r="C302" s="201" t="s">
        <v>770</v>
      </c>
      <c r="D302" s="201" t="s">
        <v>244</v>
      </c>
      <c r="E302" s="202" t="s">
        <v>2150</v>
      </c>
      <c r="F302" s="203" t="s">
        <v>2151</v>
      </c>
      <c r="G302" s="204" t="s">
        <v>247</v>
      </c>
      <c r="H302" s="205">
        <v>17.972000000000001</v>
      </c>
      <c r="I302" s="206"/>
      <c r="J302" s="207">
        <f>ROUND(I302*H302,2)</f>
        <v>0</v>
      </c>
      <c r="K302" s="208"/>
      <c r="L302" s="40"/>
      <c r="M302" s="209" t="s">
        <v>1</v>
      </c>
      <c r="N302" s="210" t="s">
        <v>43</v>
      </c>
      <c r="O302" s="76"/>
      <c r="P302" s="211">
        <f>O302*H302</f>
        <v>0</v>
      </c>
      <c r="Q302" s="211">
        <v>2.5000000000000001E-4</v>
      </c>
      <c r="R302" s="211">
        <f>Q302*H302</f>
        <v>4.4930000000000005E-3</v>
      </c>
      <c r="S302" s="211">
        <v>0</v>
      </c>
      <c r="T302" s="21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3" t="s">
        <v>311</v>
      </c>
      <c r="AT302" s="213" t="s">
        <v>244</v>
      </c>
      <c r="AU302" s="213" t="s">
        <v>90</v>
      </c>
      <c r="AY302" s="18" t="s">
        <v>242</v>
      </c>
      <c r="BE302" s="214">
        <f>IF(N302="základná",J302,0)</f>
        <v>0</v>
      </c>
      <c r="BF302" s="214">
        <f>IF(N302="znížená",J302,0)</f>
        <v>0</v>
      </c>
      <c r="BG302" s="214">
        <f>IF(N302="zákl. prenesená",J302,0)</f>
        <v>0</v>
      </c>
      <c r="BH302" s="214">
        <f>IF(N302="zníž. prenesená",J302,0)</f>
        <v>0</v>
      </c>
      <c r="BI302" s="214">
        <f>IF(N302="nulová",J302,0)</f>
        <v>0</v>
      </c>
      <c r="BJ302" s="18" t="s">
        <v>90</v>
      </c>
      <c r="BK302" s="214">
        <f>ROUND(I302*H302,2)</f>
        <v>0</v>
      </c>
      <c r="BL302" s="18" t="s">
        <v>311</v>
      </c>
      <c r="BM302" s="213" t="s">
        <v>2152</v>
      </c>
    </row>
    <row r="303" spans="1:65" s="13" customFormat="1">
      <c r="B303" s="226"/>
      <c r="C303" s="227"/>
      <c r="D303" s="228" t="s">
        <v>304</v>
      </c>
      <c r="E303" s="229" t="s">
        <v>1</v>
      </c>
      <c r="F303" s="230" t="s">
        <v>2153</v>
      </c>
      <c r="G303" s="227"/>
      <c r="H303" s="231">
        <v>17.972000000000001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33</v>
      </c>
      <c r="AX303" s="13" t="s">
        <v>84</v>
      </c>
      <c r="AY303" s="237" t="s">
        <v>242</v>
      </c>
    </row>
    <row r="304" spans="1:65" s="2" customFormat="1" ht="22.15" customHeight="1">
      <c r="A304" s="35"/>
      <c r="B304" s="36"/>
      <c r="C304" s="201" t="s">
        <v>774</v>
      </c>
      <c r="D304" s="201" t="s">
        <v>244</v>
      </c>
      <c r="E304" s="202" t="s">
        <v>2154</v>
      </c>
      <c r="F304" s="203" t="s">
        <v>2155</v>
      </c>
      <c r="G304" s="204" t="s">
        <v>792</v>
      </c>
      <c r="H304" s="275"/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0</v>
      </c>
      <c r="R304" s="211">
        <f>Q304*H304</f>
        <v>0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311</v>
      </c>
      <c r="AT304" s="213" t="s">
        <v>244</v>
      </c>
      <c r="AU304" s="213" t="s">
        <v>90</v>
      </c>
      <c r="AY304" s="18" t="s">
        <v>242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90</v>
      </c>
      <c r="BK304" s="214">
        <f>ROUND(I304*H304,2)</f>
        <v>0</v>
      </c>
      <c r="BL304" s="18" t="s">
        <v>311</v>
      </c>
      <c r="BM304" s="213" t="s">
        <v>2156</v>
      </c>
    </row>
    <row r="305" spans="1:65" s="12" customFormat="1" ht="22.9" customHeight="1">
      <c r="B305" s="185"/>
      <c r="C305" s="186"/>
      <c r="D305" s="187" t="s">
        <v>76</v>
      </c>
      <c r="E305" s="199" t="s">
        <v>1126</v>
      </c>
      <c r="F305" s="199" t="s">
        <v>1127</v>
      </c>
      <c r="G305" s="186"/>
      <c r="H305" s="186"/>
      <c r="I305" s="189"/>
      <c r="J305" s="200">
        <f>BK305</f>
        <v>0</v>
      </c>
      <c r="K305" s="186"/>
      <c r="L305" s="191"/>
      <c r="M305" s="192"/>
      <c r="N305" s="193"/>
      <c r="O305" s="193"/>
      <c r="P305" s="194">
        <f>SUM(P306:P310)</f>
        <v>0</v>
      </c>
      <c r="Q305" s="193"/>
      <c r="R305" s="194">
        <f>SUM(R306:R310)</f>
        <v>3.3852E-2</v>
      </c>
      <c r="S305" s="193"/>
      <c r="T305" s="195">
        <f>SUM(T306:T310)</f>
        <v>0</v>
      </c>
      <c r="AR305" s="196" t="s">
        <v>90</v>
      </c>
      <c r="AT305" s="197" t="s">
        <v>76</v>
      </c>
      <c r="AU305" s="197" t="s">
        <v>84</v>
      </c>
      <c r="AY305" s="196" t="s">
        <v>242</v>
      </c>
      <c r="BK305" s="198">
        <f>SUM(BK306:BK310)</f>
        <v>0</v>
      </c>
    </row>
    <row r="306" spans="1:65" s="2" customFormat="1" ht="30" customHeight="1">
      <c r="A306" s="35"/>
      <c r="B306" s="36"/>
      <c r="C306" s="201" t="s">
        <v>780</v>
      </c>
      <c r="D306" s="201" t="s">
        <v>244</v>
      </c>
      <c r="E306" s="202" t="s">
        <v>2157</v>
      </c>
      <c r="F306" s="203" t="s">
        <v>1380</v>
      </c>
      <c r="G306" s="204" t="s">
        <v>247</v>
      </c>
      <c r="H306" s="205">
        <v>18.2</v>
      </c>
      <c r="I306" s="206"/>
      <c r="J306" s="207">
        <f>ROUND(I306*H306,2)</f>
        <v>0</v>
      </c>
      <c r="K306" s="208"/>
      <c r="L306" s="40"/>
      <c r="M306" s="209" t="s">
        <v>1</v>
      </c>
      <c r="N306" s="210" t="s">
        <v>43</v>
      </c>
      <c r="O306" s="76"/>
      <c r="P306" s="211">
        <f>O306*H306</f>
        <v>0</v>
      </c>
      <c r="Q306" s="211">
        <v>9.3000000000000005E-4</v>
      </c>
      <c r="R306" s="211">
        <f>Q306*H306</f>
        <v>1.6926E-2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311</v>
      </c>
      <c r="AT306" s="213" t="s">
        <v>244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311</v>
      </c>
      <c r="BM306" s="213" t="s">
        <v>2158</v>
      </c>
    </row>
    <row r="307" spans="1:65" s="13" customFormat="1">
      <c r="B307" s="226"/>
      <c r="C307" s="227"/>
      <c r="D307" s="228" t="s">
        <v>304</v>
      </c>
      <c r="E307" s="229" t="s">
        <v>1</v>
      </c>
      <c r="F307" s="230" t="s">
        <v>2159</v>
      </c>
      <c r="G307" s="227"/>
      <c r="H307" s="231">
        <v>9.8000000000000007</v>
      </c>
      <c r="I307" s="232"/>
      <c r="J307" s="227"/>
      <c r="K307" s="227"/>
      <c r="L307" s="233"/>
      <c r="M307" s="234"/>
      <c r="N307" s="235"/>
      <c r="O307" s="235"/>
      <c r="P307" s="235"/>
      <c r="Q307" s="235"/>
      <c r="R307" s="235"/>
      <c r="S307" s="235"/>
      <c r="T307" s="236"/>
      <c r="AT307" s="237" t="s">
        <v>304</v>
      </c>
      <c r="AU307" s="237" t="s">
        <v>90</v>
      </c>
      <c r="AV307" s="13" t="s">
        <v>90</v>
      </c>
      <c r="AW307" s="13" t="s">
        <v>33</v>
      </c>
      <c r="AX307" s="13" t="s">
        <v>77</v>
      </c>
      <c r="AY307" s="237" t="s">
        <v>242</v>
      </c>
    </row>
    <row r="308" spans="1:65" s="13" customFormat="1">
      <c r="B308" s="226"/>
      <c r="C308" s="227"/>
      <c r="D308" s="228" t="s">
        <v>304</v>
      </c>
      <c r="E308" s="229" t="s">
        <v>1</v>
      </c>
      <c r="F308" s="230" t="s">
        <v>2160</v>
      </c>
      <c r="G308" s="227"/>
      <c r="H308" s="231">
        <v>8.4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AT308" s="237" t="s">
        <v>304</v>
      </c>
      <c r="AU308" s="237" t="s">
        <v>90</v>
      </c>
      <c r="AV308" s="13" t="s">
        <v>90</v>
      </c>
      <c r="AW308" s="13" t="s">
        <v>33</v>
      </c>
      <c r="AX308" s="13" t="s">
        <v>77</v>
      </c>
      <c r="AY308" s="237" t="s">
        <v>242</v>
      </c>
    </row>
    <row r="309" spans="1:65" s="16" customFormat="1">
      <c r="B309" s="264"/>
      <c r="C309" s="265"/>
      <c r="D309" s="228" t="s">
        <v>304</v>
      </c>
      <c r="E309" s="266" t="s">
        <v>1</v>
      </c>
      <c r="F309" s="267" t="s">
        <v>388</v>
      </c>
      <c r="G309" s="265"/>
      <c r="H309" s="268">
        <v>18.200000000000003</v>
      </c>
      <c r="I309" s="269"/>
      <c r="J309" s="265"/>
      <c r="K309" s="265"/>
      <c r="L309" s="270"/>
      <c r="M309" s="271"/>
      <c r="N309" s="272"/>
      <c r="O309" s="272"/>
      <c r="P309" s="272"/>
      <c r="Q309" s="272"/>
      <c r="R309" s="272"/>
      <c r="S309" s="272"/>
      <c r="T309" s="273"/>
      <c r="AT309" s="274" t="s">
        <v>304</v>
      </c>
      <c r="AU309" s="274" t="s">
        <v>90</v>
      </c>
      <c r="AV309" s="16" t="s">
        <v>248</v>
      </c>
      <c r="AW309" s="16" t="s">
        <v>33</v>
      </c>
      <c r="AX309" s="16" t="s">
        <v>84</v>
      </c>
      <c r="AY309" s="274" t="s">
        <v>242</v>
      </c>
    </row>
    <row r="310" spans="1:65" s="2" customFormat="1" ht="22.15" customHeight="1">
      <c r="A310" s="35"/>
      <c r="B310" s="36"/>
      <c r="C310" s="201" t="s">
        <v>789</v>
      </c>
      <c r="D310" s="201" t="s">
        <v>244</v>
      </c>
      <c r="E310" s="202" t="s">
        <v>1379</v>
      </c>
      <c r="F310" s="203" t="s">
        <v>1386</v>
      </c>
      <c r="G310" s="204" t="s">
        <v>247</v>
      </c>
      <c r="H310" s="205">
        <v>18.2</v>
      </c>
      <c r="I310" s="206"/>
      <c r="J310" s="207">
        <f>ROUND(I310*H310,2)</f>
        <v>0</v>
      </c>
      <c r="K310" s="208"/>
      <c r="L310" s="40"/>
      <c r="M310" s="238" t="s">
        <v>1</v>
      </c>
      <c r="N310" s="239" t="s">
        <v>43</v>
      </c>
      <c r="O310" s="240"/>
      <c r="P310" s="241">
        <f>O310*H310</f>
        <v>0</v>
      </c>
      <c r="Q310" s="241">
        <v>9.3000000000000005E-4</v>
      </c>
      <c r="R310" s="241">
        <f>Q310*H310</f>
        <v>1.6926E-2</v>
      </c>
      <c r="S310" s="241">
        <v>0</v>
      </c>
      <c r="T310" s="24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13" t="s">
        <v>311</v>
      </c>
      <c r="AT310" s="213" t="s">
        <v>244</v>
      </c>
      <c r="AU310" s="213" t="s">
        <v>90</v>
      </c>
      <c r="AY310" s="18" t="s">
        <v>242</v>
      </c>
      <c r="BE310" s="214">
        <f>IF(N310="základná",J310,0)</f>
        <v>0</v>
      </c>
      <c r="BF310" s="214">
        <f>IF(N310="znížená",J310,0)</f>
        <v>0</v>
      </c>
      <c r="BG310" s="214">
        <f>IF(N310="zákl. prenesená",J310,0)</f>
        <v>0</v>
      </c>
      <c r="BH310" s="214">
        <f>IF(N310="zníž. prenesená",J310,0)</f>
        <v>0</v>
      </c>
      <c r="BI310" s="214">
        <f>IF(N310="nulová",J310,0)</f>
        <v>0</v>
      </c>
      <c r="BJ310" s="18" t="s">
        <v>90</v>
      </c>
      <c r="BK310" s="214">
        <f>ROUND(I310*H310,2)</f>
        <v>0</v>
      </c>
      <c r="BL310" s="18" t="s">
        <v>311</v>
      </c>
      <c r="BM310" s="213" t="s">
        <v>2161</v>
      </c>
    </row>
    <row r="311" spans="1:65" s="2" customFormat="1" ht="6.95" customHeight="1">
      <c r="A311" s="35"/>
      <c r="B311" s="59"/>
      <c r="C311" s="60"/>
      <c r="D311" s="60"/>
      <c r="E311" s="60"/>
      <c r="F311" s="60"/>
      <c r="G311" s="60"/>
      <c r="H311" s="60"/>
      <c r="I311" s="60"/>
      <c r="J311" s="60"/>
      <c r="K311" s="60"/>
      <c r="L311" s="40"/>
      <c r="M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</row>
  </sheetData>
  <sheetProtection algorithmName="SHA-512" hashValue="Tp9ZQDFZojUzPzUME9QczVS/FH6cPkYhRuL6f/Ezsmytd0gD2Xq6Dbxnq6H7W4iJNXPPiWkVGe3B2E7Ag9cJHw==" saltValue="WpGocEnzKxckAh5zzc2iiOKl8GdjQaSgSJqce9FzdznfUHjJG9dH6vNhnO/F/o4n20drvDZCU5apsiRiFUaIEg==" spinCount="100000" sheet="1" objects="1" scenarios="1" formatColumns="0" formatRows="0" autoFilter="0"/>
  <autoFilter ref="C133:K310" xr:uid="{00000000-0009-0000-0000-000009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222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125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2162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ROUND(J129,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ROUND((SUM(BE129:BE221)),  2)</f>
        <v>0</v>
      </c>
      <c r="G35" s="136"/>
      <c r="H35" s="136"/>
      <c r="I35" s="137">
        <v>0.2</v>
      </c>
      <c r="J35" s="135">
        <f>ROUND(((SUM(BE129:BE221))*I35),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ROUND((SUM(BF129:BF221)),  2)</f>
        <v>0</v>
      </c>
      <c r="G36" s="136"/>
      <c r="H36" s="136"/>
      <c r="I36" s="137">
        <v>0.2</v>
      </c>
      <c r="J36" s="135">
        <f>ROUND(((SUM(BF129:BF221))*I36),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ROUND((SUM(BG129:BG221)),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ROUND((SUM(BH129:BH221)),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ROUND((SUM(BI129:BI221)),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1136-2-6 - SO 02.6 - Rúrový priepust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J129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J130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J131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J176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225</v>
      </c>
      <c r="E102" s="170"/>
      <c r="F102" s="170"/>
      <c r="G102" s="170"/>
      <c r="H102" s="170"/>
      <c r="I102" s="170"/>
      <c r="J102" s="171">
        <f>J188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226</v>
      </c>
      <c r="E103" s="170"/>
      <c r="F103" s="170"/>
      <c r="G103" s="170"/>
      <c r="H103" s="170"/>
      <c r="I103" s="170"/>
      <c r="J103" s="171">
        <f>J196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227</v>
      </c>
      <c r="E104" s="170"/>
      <c r="F104" s="170"/>
      <c r="G104" s="170"/>
      <c r="H104" s="170"/>
      <c r="I104" s="170"/>
      <c r="J104" s="171">
        <f>J212</f>
        <v>0</v>
      </c>
      <c r="K104" s="109"/>
      <c r="L104" s="172"/>
    </row>
    <row r="105" spans="1:47" s="9" customFormat="1" ht="24.95" customHeight="1">
      <c r="B105" s="162"/>
      <c r="C105" s="163"/>
      <c r="D105" s="164" t="s">
        <v>365</v>
      </c>
      <c r="E105" s="165"/>
      <c r="F105" s="165"/>
      <c r="G105" s="165"/>
      <c r="H105" s="165"/>
      <c r="I105" s="165"/>
      <c r="J105" s="166">
        <f>J214</f>
        <v>0</v>
      </c>
      <c r="K105" s="163"/>
      <c r="L105" s="167"/>
    </row>
    <row r="106" spans="1:47" s="10" customFormat="1" ht="19.899999999999999" customHeight="1">
      <c r="B106" s="168"/>
      <c r="C106" s="109"/>
      <c r="D106" s="169" t="s">
        <v>996</v>
      </c>
      <c r="E106" s="170"/>
      <c r="F106" s="170"/>
      <c r="G106" s="170"/>
      <c r="H106" s="170"/>
      <c r="I106" s="170"/>
      <c r="J106" s="171">
        <f>J215</f>
        <v>0</v>
      </c>
      <c r="K106" s="109"/>
      <c r="L106" s="172"/>
    </row>
    <row r="107" spans="1:47" s="9" customFormat="1" ht="24.95" customHeight="1">
      <c r="B107" s="162"/>
      <c r="C107" s="163"/>
      <c r="D107" s="164" t="s">
        <v>997</v>
      </c>
      <c r="E107" s="165"/>
      <c r="F107" s="165"/>
      <c r="G107" s="165"/>
      <c r="H107" s="165"/>
      <c r="I107" s="165"/>
      <c r="J107" s="166">
        <f>J219</f>
        <v>0</v>
      </c>
      <c r="K107" s="163"/>
      <c r="L107" s="167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228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15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4.45" customHeight="1">
      <c r="A117" s="35"/>
      <c r="B117" s="36"/>
      <c r="C117" s="37"/>
      <c r="D117" s="37"/>
      <c r="E117" s="334" t="str">
        <f>E7</f>
        <v>Cyklotrasa Rimavská Sobota - Poltár</v>
      </c>
      <c r="F117" s="335"/>
      <c r="G117" s="335"/>
      <c r="H117" s="335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214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4.45" customHeight="1">
      <c r="A119" s="35"/>
      <c r="B119" s="36"/>
      <c r="C119" s="37"/>
      <c r="D119" s="37"/>
      <c r="E119" s="334" t="s">
        <v>1145</v>
      </c>
      <c r="F119" s="333"/>
      <c r="G119" s="333"/>
      <c r="H119" s="333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216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5.6" customHeight="1">
      <c r="A121" s="35"/>
      <c r="B121" s="36"/>
      <c r="C121" s="37"/>
      <c r="D121" s="37"/>
      <c r="E121" s="307" t="str">
        <f>E11</f>
        <v>1136-2-6 - SO 02.6 - Rúrový priepust</v>
      </c>
      <c r="F121" s="333"/>
      <c r="G121" s="333"/>
      <c r="H121" s="333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F14</f>
        <v>Rimavská Sobota, Poltár</v>
      </c>
      <c r="G123" s="37"/>
      <c r="H123" s="37"/>
      <c r="I123" s="30" t="s">
        <v>21</v>
      </c>
      <c r="J123" s="71">
        <f>IF(J14="","",J14)</f>
        <v>0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9" customHeight="1">
      <c r="A125" s="35"/>
      <c r="B125" s="36"/>
      <c r="C125" s="30" t="s">
        <v>22</v>
      </c>
      <c r="D125" s="37"/>
      <c r="E125" s="37"/>
      <c r="F125" s="28" t="str">
        <f>E17</f>
        <v>Banskobystrický samosprávny kraj, B. Bystrica</v>
      </c>
      <c r="G125" s="37"/>
      <c r="H125" s="37"/>
      <c r="I125" s="30" t="s">
        <v>29</v>
      </c>
      <c r="J125" s="33" t="str">
        <f>E23</f>
        <v>Cykloprojekt s.r.o., Bratislava, Laurinská 18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0" t="s">
        <v>27</v>
      </c>
      <c r="D126" s="37"/>
      <c r="E126" s="37"/>
      <c r="F126" s="28" t="str">
        <f>IF(E20="","",E20)</f>
        <v>Vyplň údaj</v>
      </c>
      <c r="G126" s="37"/>
      <c r="H126" s="37"/>
      <c r="I126" s="30" t="s">
        <v>34</v>
      </c>
      <c r="J126" s="33" t="str">
        <f>E26</f>
        <v xml:space="preserve"> 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73"/>
      <c r="B128" s="174"/>
      <c r="C128" s="175" t="s">
        <v>229</v>
      </c>
      <c r="D128" s="176" t="s">
        <v>62</v>
      </c>
      <c r="E128" s="176" t="s">
        <v>58</v>
      </c>
      <c r="F128" s="176" t="s">
        <v>59</v>
      </c>
      <c r="G128" s="176" t="s">
        <v>230</v>
      </c>
      <c r="H128" s="176" t="s">
        <v>231</v>
      </c>
      <c r="I128" s="176" t="s">
        <v>232</v>
      </c>
      <c r="J128" s="177" t="s">
        <v>220</v>
      </c>
      <c r="K128" s="178" t="s">
        <v>233</v>
      </c>
      <c r="L128" s="179"/>
      <c r="M128" s="80" t="s">
        <v>1</v>
      </c>
      <c r="N128" s="81" t="s">
        <v>41</v>
      </c>
      <c r="O128" s="81" t="s">
        <v>234</v>
      </c>
      <c r="P128" s="81" t="s">
        <v>235</v>
      </c>
      <c r="Q128" s="81" t="s">
        <v>236</v>
      </c>
      <c r="R128" s="81" t="s">
        <v>237</v>
      </c>
      <c r="S128" s="81" t="s">
        <v>238</v>
      </c>
      <c r="T128" s="82" t="s">
        <v>239</v>
      </c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</row>
    <row r="129" spans="1:65" s="2" customFormat="1" ht="22.9" customHeight="1">
      <c r="A129" s="35"/>
      <c r="B129" s="36"/>
      <c r="C129" s="87" t="s">
        <v>221</v>
      </c>
      <c r="D129" s="37"/>
      <c r="E129" s="37"/>
      <c r="F129" s="37"/>
      <c r="G129" s="37"/>
      <c r="H129" s="37"/>
      <c r="I129" s="37"/>
      <c r="J129" s="180">
        <f>BK129</f>
        <v>0</v>
      </c>
      <c r="K129" s="37"/>
      <c r="L129" s="40"/>
      <c r="M129" s="83"/>
      <c r="N129" s="181"/>
      <c r="O129" s="84"/>
      <c r="P129" s="182">
        <f>P130+P214+P219</f>
        <v>0</v>
      </c>
      <c r="Q129" s="84"/>
      <c r="R129" s="182">
        <f>R130+R214+R219</f>
        <v>48.770740400000001</v>
      </c>
      <c r="S129" s="84"/>
      <c r="T129" s="183">
        <f>T130+T214+T219</f>
        <v>43.150000000000006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76</v>
      </c>
      <c r="AU129" s="18" t="s">
        <v>222</v>
      </c>
      <c r="BK129" s="184">
        <f>BK130+BK214+BK219</f>
        <v>0</v>
      </c>
    </row>
    <row r="130" spans="1:65" s="12" customFormat="1" ht="25.9" customHeight="1">
      <c r="B130" s="185"/>
      <c r="C130" s="186"/>
      <c r="D130" s="187" t="s">
        <v>76</v>
      </c>
      <c r="E130" s="188" t="s">
        <v>240</v>
      </c>
      <c r="F130" s="188" t="s">
        <v>241</v>
      </c>
      <c r="G130" s="186"/>
      <c r="H130" s="186"/>
      <c r="I130" s="189"/>
      <c r="J130" s="190">
        <f>BK130</f>
        <v>0</v>
      </c>
      <c r="K130" s="186"/>
      <c r="L130" s="191"/>
      <c r="M130" s="192"/>
      <c r="N130" s="193"/>
      <c r="O130" s="193"/>
      <c r="P130" s="194">
        <f>P131+P176+P188+P196+P212</f>
        <v>0</v>
      </c>
      <c r="Q130" s="193"/>
      <c r="R130" s="194">
        <f>R131+R176+R188+R196+R212</f>
        <v>48.702660399999999</v>
      </c>
      <c r="S130" s="193"/>
      <c r="T130" s="195">
        <f>T131+T176+T188+T196+T212</f>
        <v>43.150000000000006</v>
      </c>
      <c r="AR130" s="196" t="s">
        <v>84</v>
      </c>
      <c r="AT130" s="197" t="s">
        <v>76</v>
      </c>
      <c r="AU130" s="197" t="s">
        <v>77</v>
      </c>
      <c r="AY130" s="196" t="s">
        <v>242</v>
      </c>
      <c r="BK130" s="198">
        <f>BK131+BK176+BK188+BK196+BK212</f>
        <v>0</v>
      </c>
    </row>
    <row r="131" spans="1:65" s="12" customFormat="1" ht="22.9" customHeight="1">
      <c r="B131" s="185"/>
      <c r="C131" s="186"/>
      <c r="D131" s="187" t="s">
        <v>76</v>
      </c>
      <c r="E131" s="199" t="s">
        <v>84</v>
      </c>
      <c r="F131" s="199" t="s">
        <v>243</v>
      </c>
      <c r="G131" s="186"/>
      <c r="H131" s="186"/>
      <c r="I131" s="189"/>
      <c r="J131" s="200">
        <f>BK131</f>
        <v>0</v>
      </c>
      <c r="K131" s="186"/>
      <c r="L131" s="191"/>
      <c r="M131" s="192"/>
      <c r="N131" s="193"/>
      <c r="O131" s="193"/>
      <c r="P131" s="194">
        <f>SUM(P132:P175)</f>
        <v>0</v>
      </c>
      <c r="Q131" s="193"/>
      <c r="R131" s="194">
        <f>SUM(R132:R175)</f>
        <v>0</v>
      </c>
      <c r="S131" s="193"/>
      <c r="T131" s="195">
        <f>SUM(T132:T175)</f>
        <v>0</v>
      </c>
      <c r="AR131" s="196" t="s">
        <v>84</v>
      </c>
      <c r="AT131" s="197" t="s">
        <v>76</v>
      </c>
      <c r="AU131" s="197" t="s">
        <v>84</v>
      </c>
      <c r="AY131" s="196" t="s">
        <v>242</v>
      </c>
      <c r="BK131" s="198">
        <f>SUM(BK132:BK175)</f>
        <v>0</v>
      </c>
    </row>
    <row r="132" spans="1:65" s="2" customFormat="1" ht="22.15" customHeight="1">
      <c r="A132" s="35"/>
      <c r="B132" s="36"/>
      <c r="C132" s="201" t="s">
        <v>84</v>
      </c>
      <c r="D132" s="201" t="s">
        <v>244</v>
      </c>
      <c r="E132" s="202" t="s">
        <v>998</v>
      </c>
      <c r="F132" s="203" t="s">
        <v>999</v>
      </c>
      <c r="G132" s="204" t="s">
        <v>247</v>
      </c>
      <c r="H132" s="205">
        <v>10</v>
      </c>
      <c r="I132" s="206"/>
      <c r="J132" s="207">
        <f>ROUND(I132*H132,2)</f>
        <v>0</v>
      </c>
      <c r="K132" s="208"/>
      <c r="L132" s="40"/>
      <c r="M132" s="209" t="s">
        <v>1</v>
      </c>
      <c r="N132" s="210" t="s">
        <v>43</v>
      </c>
      <c r="O132" s="76"/>
      <c r="P132" s="211">
        <f>O132*H132</f>
        <v>0</v>
      </c>
      <c r="Q132" s="211">
        <v>0</v>
      </c>
      <c r="R132" s="211">
        <f>Q132*H132</f>
        <v>0</v>
      </c>
      <c r="S132" s="211">
        <v>0</v>
      </c>
      <c r="T132" s="21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3" t="s">
        <v>248</v>
      </c>
      <c r="AT132" s="213" t="s">
        <v>244</v>
      </c>
      <c r="AU132" s="213" t="s">
        <v>90</v>
      </c>
      <c r="AY132" s="18" t="s">
        <v>242</v>
      </c>
      <c r="BE132" s="214">
        <f>IF(N132="základná",J132,0)</f>
        <v>0</v>
      </c>
      <c r="BF132" s="214">
        <f>IF(N132="znížená",J132,0)</f>
        <v>0</v>
      </c>
      <c r="BG132" s="214">
        <f>IF(N132="zákl. prenesená",J132,0)</f>
        <v>0</v>
      </c>
      <c r="BH132" s="214">
        <f>IF(N132="zníž. prenesená",J132,0)</f>
        <v>0</v>
      </c>
      <c r="BI132" s="214">
        <f>IF(N132="nulová",J132,0)</f>
        <v>0</v>
      </c>
      <c r="BJ132" s="18" t="s">
        <v>90</v>
      </c>
      <c r="BK132" s="214">
        <f>ROUND(I132*H132,2)</f>
        <v>0</v>
      </c>
      <c r="BL132" s="18" t="s">
        <v>248</v>
      </c>
      <c r="BM132" s="213" t="s">
        <v>2163</v>
      </c>
    </row>
    <row r="133" spans="1:65" s="13" customFormat="1">
      <c r="B133" s="226"/>
      <c r="C133" s="227"/>
      <c r="D133" s="228" t="s">
        <v>304</v>
      </c>
      <c r="E133" s="229" t="s">
        <v>1</v>
      </c>
      <c r="F133" s="230" t="s">
        <v>1001</v>
      </c>
      <c r="G133" s="227"/>
      <c r="H133" s="231">
        <v>10</v>
      </c>
      <c r="I133" s="232"/>
      <c r="J133" s="227"/>
      <c r="K133" s="227"/>
      <c r="L133" s="233"/>
      <c r="M133" s="234"/>
      <c r="N133" s="235"/>
      <c r="O133" s="235"/>
      <c r="P133" s="235"/>
      <c r="Q133" s="235"/>
      <c r="R133" s="235"/>
      <c r="S133" s="235"/>
      <c r="T133" s="236"/>
      <c r="AT133" s="237" t="s">
        <v>304</v>
      </c>
      <c r="AU133" s="237" t="s">
        <v>90</v>
      </c>
      <c r="AV133" s="13" t="s">
        <v>90</v>
      </c>
      <c r="AW133" s="13" t="s">
        <v>33</v>
      </c>
      <c r="AX133" s="13" t="s">
        <v>84</v>
      </c>
      <c r="AY133" s="237" t="s">
        <v>242</v>
      </c>
    </row>
    <row r="134" spans="1:65" s="2" customFormat="1" ht="30" customHeight="1">
      <c r="A134" s="35"/>
      <c r="B134" s="36"/>
      <c r="C134" s="201" t="s">
        <v>90</v>
      </c>
      <c r="D134" s="201" t="s">
        <v>244</v>
      </c>
      <c r="E134" s="202" t="s">
        <v>1002</v>
      </c>
      <c r="F134" s="203" t="s">
        <v>1003</v>
      </c>
      <c r="G134" s="204" t="s">
        <v>406</v>
      </c>
      <c r="H134" s="205">
        <v>8</v>
      </c>
      <c r="I134" s="206"/>
      <c r="J134" s="207">
        <f>ROUND(I134*H134,2)</f>
        <v>0</v>
      </c>
      <c r="K134" s="208"/>
      <c r="L134" s="40"/>
      <c r="M134" s="209" t="s">
        <v>1</v>
      </c>
      <c r="N134" s="210" t="s">
        <v>43</v>
      </c>
      <c r="O134" s="76"/>
      <c r="P134" s="211">
        <f>O134*H134</f>
        <v>0</v>
      </c>
      <c r="Q134" s="211">
        <v>0</v>
      </c>
      <c r="R134" s="211">
        <f>Q134*H134</f>
        <v>0</v>
      </c>
      <c r="S134" s="211">
        <v>0</v>
      </c>
      <c r="T134" s="21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3" t="s">
        <v>248</v>
      </c>
      <c r="AT134" s="213" t="s">
        <v>244</v>
      </c>
      <c r="AU134" s="213" t="s">
        <v>90</v>
      </c>
      <c r="AY134" s="18" t="s">
        <v>242</v>
      </c>
      <c r="BE134" s="214">
        <f>IF(N134="základná",J134,0)</f>
        <v>0</v>
      </c>
      <c r="BF134" s="214">
        <f>IF(N134="znížená",J134,0)</f>
        <v>0</v>
      </c>
      <c r="BG134" s="214">
        <f>IF(N134="zákl. prenesená",J134,0)</f>
        <v>0</v>
      </c>
      <c r="BH134" s="214">
        <f>IF(N134="zníž. prenesená",J134,0)</f>
        <v>0</v>
      </c>
      <c r="BI134" s="214">
        <f>IF(N134="nulová",J134,0)</f>
        <v>0</v>
      </c>
      <c r="BJ134" s="18" t="s">
        <v>90</v>
      </c>
      <c r="BK134" s="214">
        <f>ROUND(I134*H134,2)</f>
        <v>0</v>
      </c>
      <c r="BL134" s="18" t="s">
        <v>248</v>
      </c>
      <c r="BM134" s="213" t="s">
        <v>2164</v>
      </c>
    </row>
    <row r="135" spans="1:65" s="13" customFormat="1" ht="22.5">
      <c r="B135" s="226"/>
      <c r="C135" s="227"/>
      <c r="D135" s="228" t="s">
        <v>304</v>
      </c>
      <c r="E135" s="229" t="s">
        <v>1</v>
      </c>
      <c r="F135" s="230" t="s">
        <v>1005</v>
      </c>
      <c r="G135" s="227"/>
      <c r="H135" s="231">
        <v>8</v>
      </c>
      <c r="I135" s="232"/>
      <c r="J135" s="227"/>
      <c r="K135" s="227"/>
      <c r="L135" s="233"/>
      <c r="M135" s="234"/>
      <c r="N135" s="235"/>
      <c r="O135" s="235"/>
      <c r="P135" s="235"/>
      <c r="Q135" s="235"/>
      <c r="R135" s="235"/>
      <c r="S135" s="235"/>
      <c r="T135" s="236"/>
      <c r="AT135" s="237" t="s">
        <v>304</v>
      </c>
      <c r="AU135" s="237" t="s">
        <v>90</v>
      </c>
      <c r="AV135" s="13" t="s">
        <v>90</v>
      </c>
      <c r="AW135" s="13" t="s">
        <v>33</v>
      </c>
      <c r="AX135" s="13" t="s">
        <v>84</v>
      </c>
      <c r="AY135" s="237" t="s">
        <v>242</v>
      </c>
    </row>
    <row r="136" spans="1:65" s="2" customFormat="1" ht="22.15" customHeight="1">
      <c r="A136" s="35"/>
      <c r="B136" s="36"/>
      <c r="C136" s="201" t="s">
        <v>100</v>
      </c>
      <c r="D136" s="201" t="s">
        <v>244</v>
      </c>
      <c r="E136" s="202" t="s">
        <v>1006</v>
      </c>
      <c r="F136" s="203" t="s">
        <v>1007</v>
      </c>
      <c r="G136" s="204" t="s">
        <v>406</v>
      </c>
      <c r="H136" s="205">
        <v>8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248</v>
      </c>
      <c r="AT136" s="213" t="s">
        <v>244</v>
      </c>
      <c r="AU136" s="213" t="s">
        <v>90</v>
      </c>
      <c r="AY136" s="18" t="s">
        <v>242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90</v>
      </c>
      <c r="BK136" s="214">
        <f>ROUND(I136*H136,2)</f>
        <v>0</v>
      </c>
      <c r="BL136" s="18" t="s">
        <v>248</v>
      </c>
      <c r="BM136" s="213" t="s">
        <v>2165</v>
      </c>
    </row>
    <row r="137" spans="1:65" s="14" customFormat="1" ht="22.5">
      <c r="B137" s="243"/>
      <c r="C137" s="244"/>
      <c r="D137" s="228" t="s">
        <v>304</v>
      </c>
      <c r="E137" s="245" t="s">
        <v>1</v>
      </c>
      <c r="F137" s="246" t="s">
        <v>1009</v>
      </c>
      <c r="G137" s="244"/>
      <c r="H137" s="245" t="s">
        <v>1</v>
      </c>
      <c r="I137" s="247"/>
      <c r="J137" s="244"/>
      <c r="K137" s="244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304</v>
      </c>
      <c r="AU137" s="252" t="s">
        <v>90</v>
      </c>
      <c r="AV137" s="14" t="s">
        <v>84</v>
      </c>
      <c r="AW137" s="14" t="s">
        <v>33</v>
      </c>
      <c r="AX137" s="14" t="s">
        <v>77</v>
      </c>
      <c r="AY137" s="252" t="s">
        <v>242</v>
      </c>
    </row>
    <row r="138" spans="1:65" s="13" customFormat="1">
      <c r="B138" s="226"/>
      <c r="C138" s="227"/>
      <c r="D138" s="228" t="s">
        <v>304</v>
      </c>
      <c r="E138" s="229" t="s">
        <v>1</v>
      </c>
      <c r="F138" s="230" t="s">
        <v>1010</v>
      </c>
      <c r="G138" s="227"/>
      <c r="H138" s="231">
        <v>8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AT138" s="237" t="s">
        <v>304</v>
      </c>
      <c r="AU138" s="237" t="s">
        <v>90</v>
      </c>
      <c r="AV138" s="13" t="s">
        <v>90</v>
      </c>
      <c r="AW138" s="13" t="s">
        <v>33</v>
      </c>
      <c r="AX138" s="13" t="s">
        <v>84</v>
      </c>
      <c r="AY138" s="237" t="s">
        <v>242</v>
      </c>
    </row>
    <row r="139" spans="1:65" s="2" customFormat="1" ht="30" customHeight="1">
      <c r="A139" s="35"/>
      <c r="B139" s="36"/>
      <c r="C139" s="201" t="s">
        <v>248</v>
      </c>
      <c r="D139" s="201" t="s">
        <v>244</v>
      </c>
      <c r="E139" s="202" t="s">
        <v>1011</v>
      </c>
      <c r="F139" s="203" t="s">
        <v>1012</v>
      </c>
      <c r="G139" s="204" t="s">
        <v>406</v>
      </c>
      <c r="H139" s="205">
        <v>8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248</v>
      </c>
      <c r="AT139" s="213" t="s">
        <v>244</v>
      </c>
      <c r="AU139" s="213" t="s">
        <v>90</v>
      </c>
      <c r="AY139" s="18" t="s">
        <v>242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90</v>
      </c>
      <c r="BK139" s="214">
        <f>ROUND(I139*H139,2)</f>
        <v>0</v>
      </c>
      <c r="BL139" s="18" t="s">
        <v>248</v>
      </c>
      <c r="BM139" s="213" t="s">
        <v>2166</v>
      </c>
    </row>
    <row r="140" spans="1:65" s="2" customFormat="1" ht="14.45" customHeight="1">
      <c r="A140" s="35"/>
      <c r="B140" s="36"/>
      <c r="C140" s="201" t="s">
        <v>250</v>
      </c>
      <c r="D140" s="201" t="s">
        <v>244</v>
      </c>
      <c r="E140" s="202" t="s">
        <v>1014</v>
      </c>
      <c r="F140" s="203" t="s">
        <v>1015</v>
      </c>
      <c r="G140" s="204" t="s">
        <v>406</v>
      </c>
      <c r="H140" s="205">
        <v>26.5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2167</v>
      </c>
    </row>
    <row r="141" spans="1:65" s="13" customFormat="1">
      <c r="B141" s="226"/>
      <c r="C141" s="227"/>
      <c r="D141" s="228" t="s">
        <v>304</v>
      </c>
      <c r="E141" s="229" t="s">
        <v>1</v>
      </c>
      <c r="F141" s="230" t="s">
        <v>1017</v>
      </c>
      <c r="G141" s="227"/>
      <c r="H141" s="231">
        <v>26.5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304</v>
      </c>
      <c r="AU141" s="237" t="s">
        <v>90</v>
      </c>
      <c r="AV141" s="13" t="s">
        <v>90</v>
      </c>
      <c r="AW141" s="13" t="s">
        <v>33</v>
      </c>
      <c r="AX141" s="13" t="s">
        <v>84</v>
      </c>
      <c r="AY141" s="237" t="s">
        <v>242</v>
      </c>
    </row>
    <row r="142" spans="1:65" s="2" customFormat="1" ht="22.15" customHeight="1">
      <c r="A142" s="35"/>
      <c r="B142" s="36"/>
      <c r="C142" s="201" t="s">
        <v>269</v>
      </c>
      <c r="D142" s="201" t="s">
        <v>244</v>
      </c>
      <c r="E142" s="202" t="s">
        <v>1018</v>
      </c>
      <c r="F142" s="203" t="s">
        <v>1019</v>
      </c>
      <c r="G142" s="204" t="s">
        <v>406</v>
      </c>
      <c r="H142" s="205">
        <v>26.5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0</v>
      </c>
      <c r="R142" s="211">
        <f>Q142*H142</f>
        <v>0</v>
      </c>
      <c r="S142" s="211">
        <v>0</v>
      </c>
      <c r="T142" s="21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248</v>
      </c>
      <c r="AT142" s="213" t="s">
        <v>244</v>
      </c>
      <c r="AU142" s="213" t="s">
        <v>90</v>
      </c>
      <c r="AY142" s="18" t="s">
        <v>242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90</v>
      </c>
      <c r="BK142" s="214">
        <f>ROUND(I142*H142,2)</f>
        <v>0</v>
      </c>
      <c r="BL142" s="18" t="s">
        <v>248</v>
      </c>
      <c r="BM142" s="213" t="s">
        <v>2168</v>
      </c>
    </row>
    <row r="143" spans="1:65" s="2" customFormat="1" ht="22.15" customHeight="1">
      <c r="A143" s="35"/>
      <c r="B143" s="36"/>
      <c r="C143" s="201" t="s">
        <v>273</v>
      </c>
      <c r="D143" s="201" t="s">
        <v>244</v>
      </c>
      <c r="E143" s="202" t="s">
        <v>1021</v>
      </c>
      <c r="F143" s="203" t="s">
        <v>1022</v>
      </c>
      <c r="G143" s="204" t="s">
        <v>406</v>
      </c>
      <c r="H143" s="205">
        <v>69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2169</v>
      </c>
    </row>
    <row r="144" spans="1:65" s="13" customFormat="1">
      <c r="B144" s="226"/>
      <c r="C144" s="227"/>
      <c r="D144" s="228" t="s">
        <v>304</v>
      </c>
      <c r="E144" s="229" t="s">
        <v>1</v>
      </c>
      <c r="F144" s="230" t="s">
        <v>1024</v>
      </c>
      <c r="G144" s="227"/>
      <c r="H144" s="231">
        <v>34.5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304</v>
      </c>
      <c r="AU144" s="237" t="s">
        <v>90</v>
      </c>
      <c r="AV144" s="13" t="s">
        <v>90</v>
      </c>
      <c r="AW144" s="13" t="s">
        <v>33</v>
      </c>
      <c r="AX144" s="13" t="s">
        <v>77</v>
      </c>
      <c r="AY144" s="237" t="s">
        <v>242</v>
      </c>
    </row>
    <row r="145" spans="1:65" s="13" customFormat="1">
      <c r="B145" s="226"/>
      <c r="C145" s="227"/>
      <c r="D145" s="228" t="s">
        <v>304</v>
      </c>
      <c r="E145" s="229" t="s">
        <v>1</v>
      </c>
      <c r="F145" s="230" t="s">
        <v>1025</v>
      </c>
      <c r="G145" s="227"/>
      <c r="H145" s="231">
        <v>34.5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304</v>
      </c>
      <c r="AU145" s="237" t="s">
        <v>90</v>
      </c>
      <c r="AV145" s="13" t="s">
        <v>90</v>
      </c>
      <c r="AW145" s="13" t="s">
        <v>33</v>
      </c>
      <c r="AX145" s="13" t="s">
        <v>77</v>
      </c>
      <c r="AY145" s="237" t="s">
        <v>242</v>
      </c>
    </row>
    <row r="146" spans="1:65" s="16" customFormat="1">
      <c r="B146" s="264"/>
      <c r="C146" s="265"/>
      <c r="D146" s="228" t="s">
        <v>304</v>
      </c>
      <c r="E146" s="266" t="s">
        <v>1</v>
      </c>
      <c r="F146" s="267" t="s">
        <v>388</v>
      </c>
      <c r="G146" s="265"/>
      <c r="H146" s="268">
        <v>69</v>
      </c>
      <c r="I146" s="269"/>
      <c r="J146" s="265"/>
      <c r="K146" s="265"/>
      <c r="L146" s="270"/>
      <c r="M146" s="271"/>
      <c r="N146" s="272"/>
      <c r="O146" s="272"/>
      <c r="P146" s="272"/>
      <c r="Q146" s="272"/>
      <c r="R146" s="272"/>
      <c r="S146" s="272"/>
      <c r="T146" s="273"/>
      <c r="AT146" s="274" t="s">
        <v>304</v>
      </c>
      <c r="AU146" s="274" t="s">
        <v>90</v>
      </c>
      <c r="AV146" s="16" t="s">
        <v>248</v>
      </c>
      <c r="AW146" s="16" t="s">
        <v>33</v>
      </c>
      <c r="AX146" s="16" t="s">
        <v>84</v>
      </c>
      <c r="AY146" s="274" t="s">
        <v>242</v>
      </c>
    </row>
    <row r="147" spans="1:65" s="2" customFormat="1" ht="30" customHeight="1">
      <c r="A147" s="35"/>
      <c r="B147" s="36"/>
      <c r="C147" s="201" t="s">
        <v>264</v>
      </c>
      <c r="D147" s="201" t="s">
        <v>244</v>
      </c>
      <c r="E147" s="202" t="s">
        <v>440</v>
      </c>
      <c r="F147" s="203" t="s">
        <v>441</v>
      </c>
      <c r="G147" s="204" t="s">
        <v>406</v>
      </c>
      <c r="H147" s="205">
        <v>8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2170</v>
      </c>
    </row>
    <row r="148" spans="1:65" s="13" customFormat="1">
      <c r="B148" s="226"/>
      <c r="C148" s="227"/>
      <c r="D148" s="228" t="s">
        <v>304</v>
      </c>
      <c r="E148" s="229" t="s">
        <v>1</v>
      </c>
      <c r="F148" s="230" t="s">
        <v>1027</v>
      </c>
      <c r="G148" s="227"/>
      <c r="H148" s="231">
        <v>26.5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304</v>
      </c>
      <c r="AU148" s="237" t="s">
        <v>90</v>
      </c>
      <c r="AV148" s="13" t="s">
        <v>90</v>
      </c>
      <c r="AW148" s="13" t="s">
        <v>33</v>
      </c>
      <c r="AX148" s="13" t="s">
        <v>77</v>
      </c>
      <c r="AY148" s="237" t="s">
        <v>242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1028</v>
      </c>
      <c r="G149" s="227"/>
      <c r="H149" s="231">
        <v>8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1029</v>
      </c>
      <c r="G150" s="227"/>
      <c r="H150" s="231">
        <v>8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3" customFormat="1">
      <c r="B151" s="226"/>
      <c r="C151" s="227"/>
      <c r="D151" s="228" t="s">
        <v>304</v>
      </c>
      <c r="E151" s="229" t="s">
        <v>1</v>
      </c>
      <c r="F151" s="230" t="s">
        <v>1030</v>
      </c>
      <c r="G151" s="227"/>
      <c r="H151" s="231">
        <v>-26.5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304</v>
      </c>
      <c r="AU151" s="237" t="s">
        <v>90</v>
      </c>
      <c r="AV151" s="13" t="s">
        <v>90</v>
      </c>
      <c r="AW151" s="13" t="s">
        <v>33</v>
      </c>
      <c r="AX151" s="13" t="s">
        <v>77</v>
      </c>
      <c r="AY151" s="237" t="s">
        <v>242</v>
      </c>
    </row>
    <row r="152" spans="1:65" s="13" customFormat="1">
      <c r="B152" s="226"/>
      <c r="C152" s="227"/>
      <c r="D152" s="228" t="s">
        <v>304</v>
      </c>
      <c r="E152" s="229" t="s">
        <v>1</v>
      </c>
      <c r="F152" s="230" t="s">
        <v>1031</v>
      </c>
      <c r="G152" s="227"/>
      <c r="H152" s="231">
        <v>-8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304</v>
      </c>
      <c r="AU152" s="237" t="s">
        <v>90</v>
      </c>
      <c r="AV152" s="13" t="s">
        <v>90</v>
      </c>
      <c r="AW152" s="13" t="s">
        <v>33</v>
      </c>
      <c r="AX152" s="13" t="s">
        <v>77</v>
      </c>
      <c r="AY152" s="237" t="s">
        <v>242</v>
      </c>
    </row>
    <row r="153" spans="1:65" s="16" customFormat="1">
      <c r="B153" s="264"/>
      <c r="C153" s="265"/>
      <c r="D153" s="228" t="s">
        <v>304</v>
      </c>
      <c r="E153" s="266" t="s">
        <v>1</v>
      </c>
      <c r="F153" s="267" t="s">
        <v>388</v>
      </c>
      <c r="G153" s="265"/>
      <c r="H153" s="268">
        <v>8</v>
      </c>
      <c r="I153" s="269"/>
      <c r="J153" s="265"/>
      <c r="K153" s="265"/>
      <c r="L153" s="270"/>
      <c r="M153" s="271"/>
      <c r="N153" s="272"/>
      <c r="O153" s="272"/>
      <c r="P153" s="272"/>
      <c r="Q153" s="272"/>
      <c r="R153" s="272"/>
      <c r="S153" s="272"/>
      <c r="T153" s="273"/>
      <c r="AT153" s="274" t="s">
        <v>304</v>
      </c>
      <c r="AU153" s="274" t="s">
        <v>90</v>
      </c>
      <c r="AV153" s="16" t="s">
        <v>248</v>
      </c>
      <c r="AW153" s="16" t="s">
        <v>33</v>
      </c>
      <c r="AX153" s="16" t="s">
        <v>84</v>
      </c>
      <c r="AY153" s="274" t="s">
        <v>242</v>
      </c>
    </row>
    <row r="154" spans="1:65" s="2" customFormat="1" ht="30" customHeight="1">
      <c r="A154" s="35"/>
      <c r="B154" s="36"/>
      <c r="C154" s="201" t="s">
        <v>255</v>
      </c>
      <c r="D154" s="201" t="s">
        <v>244</v>
      </c>
      <c r="E154" s="202" t="s">
        <v>440</v>
      </c>
      <c r="F154" s="203" t="s">
        <v>441</v>
      </c>
      <c r="G154" s="204" t="s">
        <v>406</v>
      </c>
      <c r="H154" s="205">
        <v>18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2171</v>
      </c>
    </row>
    <row r="155" spans="1:65" s="14" customFormat="1">
      <c r="B155" s="243"/>
      <c r="C155" s="244"/>
      <c r="D155" s="228" t="s">
        <v>304</v>
      </c>
      <c r="E155" s="245" t="s">
        <v>1</v>
      </c>
      <c r="F155" s="246" t="s">
        <v>1033</v>
      </c>
      <c r="G155" s="244"/>
      <c r="H155" s="245" t="s">
        <v>1</v>
      </c>
      <c r="I155" s="247"/>
      <c r="J155" s="244"/>
      <c r="K155" s="244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304</v>
      </c>
      <c r="AU155" s="252" t="s">
        <v>90</v>
      </c>
      <c r="AV155" s="14" t="s">
        <v>84</v>
      </c>
      <c r="AW155" s="14" t="s">
        <v>33</v>
      </c>
      <c r="AX155" s="14" t="s">
        <v>77</v>
      </c>
      <c r="AY155" s="252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1034</v>
      </c>
      <c r="G156" s="227"/>
      <c r="H156" s="231">
        <v>18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84</v>
      </c>
      <c r="AY156" s="237" t="s">
        <v>242</v>
      </c>
    </row>
    <row r="157" spans="1:65" s="2" customFormat="1" ht="34.9" customHeight="1">
      <c r="A157" s="35"/>
      <c r="B157" s="36"/>
      <c r="C157" s="201" t="s">
        <v>284</v>
      </c>
      <c r="D157" s="201" t="s">
        <v>244</v>
      </c>
      <c r="E157" s="202" t="s">
        <v>444</v>
      </c>
      <c r="F157" s="203" t="s">
        <v>445</v>
      </c>
      <c r="G157" s="204" t="s">
        <v>406</v>
      </c>
      <c r="H157" s="205">
        <v>126</v>
      </c>
      <c r="I157" s="206"/>
      <c r="J157" s="207">
        <f>ROUND(I157*H157,2)</f>
        <v>0</v>
      </c>
      <c r="K157" s="208"/>
      <c r="L157" s="40"/>
      <c r="M157" s="209" t="s">
        <v>1</v>
      </c>
      <c r="N157" s="210" t="s">
        <v>43</v>
      </c>
      <c r="O157" s="76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248</v>
      </c>
      <c r="AT157" s="213" t="s">
        <v>244</v>
      </c>
      <c r="AU157" s="213" t="s">
        <v>90</v>
      </c>
      <c r="AY157" s="18" t="s">
        <v>242</v>
      </c>
      <c r="BE157" s="214">
        <f>IF(N157="základná",J157,0)</f>
        <v>0</v>
      </c>
      <c r="BF157" s="214">
        <f>IF(N157="znížená",J157,0)</f>
        <v>0</v>
      </c>
      <c r="BG157" s="214">
        <f>IF(N157="zákl. prenesená",J157,0)</f>
        <v>0</v>
      </c>
      <c r="BH157" s="214">
        <f>IF(N157="zníž. prenesená",J157,0)</f>
        <v>0</v>
      </c>
      <c r="BI157" s="214">
        <f>IF(N157="nulová",J157,0)</f>
        <v>0</v>
      </c>
      <c r="BJ157" s="18" t="s">
        <v>90</v>
      </c>
      <c r="BK157" s="214">
        <f>ROUND(I157*H157,2)</f>
        <v>0</v>
      </c>
      <c r="BL157" s="18" t="s">
        <v>248</v>
      </c>
      <c r="BM157" s="213" t="s">
        <v>2172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1034</v>
      </c>
      <c r="G158" s="227"/>
      <c r="H158" s="231">
        <v>18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84</v>
      </c>
      <c r="AY158" s="237" t="s">
        <v>242</v>
      </c>
    </row>
    <row r="159" spans="1:65" s="13" customFormat="1">
      <c r="B159" s="226"/>
      <c r="C159" s="227"/>
      <c r="D159" s="228" t="s">
        <v>304</v>
      </c>
      <c r="E159" s="227"/>
      <c r="F159" s="230" t="s">
        <v>1036</v>
      </c>
      <c r="G159" s="227"/>
      <c r="H159" s="231">
        <v>126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304</v>
      </c>
      <c r="AU159" s="237" t="s">
        <v>90</v>
      </c>
      <c r="AV159" s="13" t="s">
        <v>90</v>
      </c>
      <c r="AW159" s="13" t="s">
        <v>4</v>
      </c>
      <c r="AX159" s="13" t="s">
        <v>84</v>
      </c>
      <c r="AY159" s="237" t="s">
        <v>242</v>
      </c>
    </row>
    <row r="160" spans="1:65" s="2" customFormat="1" ht="22.15" customHeight="1">
      <c r="A160" s="35"/>
      <c r="B160" s="36"/>
      <c r="C160" s="201" t="s">
        <v>288</v>
      </c>
      <c r="D160" s="201" t="s">
        <v>244</v>
      </c>
      <c r="E160" s="202" t="s">
        <v>1037</v>
      </c>
      <c r="F160" s="203" t="s">
        <v>1038</v>
      </c>
      <c r="G160" s="204" t="s">
        <v>406</v>
      </c>
      <c r="H160" s="205">
        <v>52.5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2173</v>
      </c>
    </row>
    <row r="161" spans="1:65" s="13" customFormat="1" ht="22.5">
      <c r="B161" s="226"/>
      <c r="C161" s="227"/>
      <c r="D161" s="228" t="s">
        <v>304</v>
      </c>
      <c r="E161" s="229" t="s">
        <v>1</v>
      </c>
      <c r="F161" s="230" t="s">
        <v>1040</v>
      </c>
      <c r="G161" s="227"/>
      <c r="H161" s="231">
        <v>34.5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77</v>
      </c>
      <c r="AY161" s="237" t="s">
        <v>242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1041</v>
      </c>
      <c r="G162" s="227"/>
      <c r="H162" s="231">
        <v>18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77</v>
      </c>
      <c r="AY162" s="237" t="s">
        <v>242</v>
      </c>
    </row>
    <row r="163" spans="1:65" s="16" customFormat="1">
      <c r="B163" s="264"/>
      <c r="C163" s="265"/>
      <c r="D163" s="228" t="s">
        <v>304</v>
      </c>
      <c r="E163" s="266" t="s">
        <v>1</v>
      </c>
      <c r="F163" s="267" t="s">
        <v>388</v>
      </c>
      <c r="G163" s="265"/>
      <c r="H163" s="268">
        <v>52.5</v>
      </c>
      <c r="I163" s="269"/>
      <c r="J163" s="265"/>
      <c r="K163" s="265"/>
      <c r="L163" s="270"/>
      <c r="M163" s="271"/>
      <c r="N163" s="272"/>
      <c r="O163" s="272"/>
      <c r="P163" s="272"/>
      <c r="Q163" s="272"/>
      <c r="R163" s="272"/>
      <c r="S163" s="272"/>
      <c r="T163" s="273"/>
      <c r="AT163" s="274" t="s">
        <v>304</v>
      </c>
      <c r="AU163" s="274" t="s">
        <v>90</v>
      </c>
      <c r="AV163" s="16" t="s">
        <v>248</v>
      </c>
      <c r="AW163" s="16" t="s">
        <v>33</v>
      </c>
      <c r="AX163" s="16" t="s">
        <v>84</v>
      </c>
      <c r="AY163" s="274" t="s">
        <v>242</v>
      </c>
    </row>
    <row r="164" spans="1:65" s="2" customFormat="1" ht="19.899999999999999" customHeight="1">
      <c r="A164" s="35"/>
      <c r="B164" s="36"/>
      <c r="C164" s="201" t="s">
        <v>292</v>
      </c>
      <c r="D164" s="201" t="s">
        <v>244</v>
      </c>
      <c r="E164" s="202" t="s">
        <v>1042</v>
      </c>
      <c r="F164" s="203" t="s">
        <v>1043</v>
      </c>
      <c r="G164" s="204" t="s">
        <v>406</v>
      </c>
      <c r="H164" s="205">
        <v>34.5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2174</v>
      </c>
    </row>
    <row r="165" spans="1:65" s="2" customFormat="1" ht="14.45" customHeight="1">
      <c r="A165" s="35"/>
      <c r="B165" s="36"/>
      <c r="C165" s="201" t="s">
        <v>296</v>
      </c>
      <c r="D165" s="201" t="s">
        <v>244</v>
      </c>
      <c r="E165" s="202" t="s">
        <v>1045</v>
      </c>
      <c r="F165" s="203" t="s">
        <v>1046</v>
      </c>
      <c r="G165" s="204" t="s">
        <v>406</v>
      </c>
      <c r="H165" s="205">
        <v>52.5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90</v>
      </c>
      <c r="BK165" s="214">
        <f>ROUND(I165*H165,2)</f>
        <v>0</v>
      </c>
      <c r="BL165" s="18" t="s">
        <v>248</v>
      </c>
      <c r="BM165" s="213" t="s">
        <v>2175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1048</v>
      </c>
      <c r="G166" s="227"/>
      <c r="H166" s="231">
        <v>34.5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1049</v>
      </c>
      <c r="G167" s="227"/>
      <c r="H167" s="231">
        <v>18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6" customFormat="1">
      <c r="B168" s="264"/>
      <c r="C168" s="265"/>
      <c r="D168" s="228" t="s">
        <v>304</v>
      </c>
      <c r="E168" s="266" t="s">
        <v>1</v>
      </c>
      <c r="F168" s="267" t="s">
        <v>388</v>
      </c>
      <c r="G168" s="265"/>
      <c r="H168" s="268">
        <v>52.5</v>
      </c>
      <c r="I168" s="269"/>
      <c r="J168" s="265"/>
      <c r="K168" s="265"/>
      <c r="L168" s="270"/>
      <c r="M168" s="271"/>
      <c r="N168" s="272"/>
      <c r="O168" s="272"/>
      <c r="P168" s="272"/>
      <c r="Q168" s="272"/>
      <c r="R168" s="272"/>
      <c r="S168" s="272"/>
      <c r="T168" s="273"/>
      <c r="AT168" s="274" t="s">
        <v>304</v>
      </c>
      <c r="AU168" s="274" t="s">
        <v>90</v>
      </c>
      <c r="AV168" s="16" t="s">
        <v>248</v>
      </c>
      <c r="AW168" s="16" t="s">
        <v>33</v>
      </c>
      <c r="AX168" s="16" t="s">
        <v>84</v>
      </c>
      <c r="AY168" s="274" t="s">
        <v>242</v>
      </c>
    </row>
    <row r="169" spans="1:65" s="2" customFormat="1" ht="22.15" customHeight="1">
      <c r="A169" s="35"/>
      <c r="B169" s="36"/>
      <c r="C169" s="201" t="s">
        <v>300</v>
      </c>
      <c r="D169" s="201" t="s">
        <v>244</v>
      </c>
      <c r="E169" s="202" t="s">
        <v>1050</v>
      </c>
      <c r="F169" s="203" t="s">
        <v>1051</v>
      </c>
      <c r="G169" s="204" t="s">
        <v>323</v>
      </c>
      <c r="H169" s="205">
        <v>32.4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2176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1053</v>
      </c>
      <c r="G170" s="227"/>
      <c r="H170" s="231">
        <v>32.4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84</v>
      </c>
      <c r="AY170" s="237" t="s">
        <v>242</v>
      </c>
    </row>
    <row r="171" spans="1:65" s="2" customFormat="1" ht="22.15" customHeight="1">
      <c r="A171" s="35"/>
      <c r="B171" s="36"/>
      <c r="C171" s="201" t="s">
        <v>306</v>
      </c>
      <c r="D171" s="201" t="s">
        <v>244</v>
      </c>
      <c r="E171" s="202" t="s">
        <v>1054</v>
      </c>
      <c r="F171" s="203" t="s">
        <v>1055</v>
      </c>
      <c r="G171" s="204" t="s">
        <v>406</v>
      </c>
      <c r="H171" s="205">
        <v>22.5</v>
      </c>
      <c r="I171" s="206"/>
      <c r="J171" s="207">
        <f>ROUND(I171*H171,2)</f>
        <v>0</v>
      </c>
      <c r="K171" s="208"/>
      <c r="L171" s="40"/>
      <c r="M171" s="209" t="s">
        <v>1</v>
      </c>
      <c r="N171" s="210" t="s">
        <v>43</v>
      </c>
      <c r="O171" s="76"/>
      <c r="P171" s="211">
        <f>O171*H171</f>
        <v>0</v>
      </c>
      <c r="Q171" s="211">
        <v>0</v>
      </c>
      <c r="R171" s="211">
        <f>Q171*H171</f>
        <v>0</v>
      </c>
      <c r="S171" s="211">
        <v>0</v>
      </c>
      <c r="T171" s="21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3" t="s">
        <v>248</v>
      </c>
      <c r="AT171" s="213" t="s">
        <v>244</v>
      </c>
      <c r="AU171" s="213" t="s">
        <v>90</v>
      </c>
      <c r="AY171" s="18" t="s">
        <v>242</v>
      </c>
      <c r="BE171" s="214">
        <f>IF(N171="základná",J171,0)</f>
        <v>0</v>
      </c>
      <c r="BF171" s="214">
        <f>IF(N171="znížená",J171,0)</f>
        <v>0</v>
      </c>
      <c r="BG171" s="214">
        <f>IF(N171="zákl. prenesená",J171,0)</f>
        <v>0</v>
      </c>
      <c r="BH171" s="214">
        <f>IF(N171="zníž. prenesená",J171,0)</f>
        <v>0</v>
      </c>
      <c r="BI171" s="214">
        <f>IF(N171="nulová",J171,0)</f>
        <v>0</v>
      </c>
      <c r="BJ171" s="18" t="s">
        <v>90</v>
      </c>
      <c r="BK171" s="214">
        <f>ROUND(I171*H171,2)</f>
        <v>0</v>
      </c>
      <c r="BL171" s="18" t="s">
        <v>248</v>
      </c>
      <c r="BM171" s="213" t="s">
        <v>2177</v>
      </c>
    </row>
    <row r="172" spans="1:65" s="14" customFormat="1">
      <c r="B172" s="243"/>
      <c r="C172" s="244"/>
      <c r="D172" s="228" t="s">
        <v>304</v>
      </c>
      <c r="E172" s="245" t="s">
        <v>1</v>
      </c>
      <c r="F172" s="246" t="s">
        <v>1057</v>
      </c>
      <c r="G172" s="244"/>
      <c r="H172" s="245" t="s">
        <v>1</v>
      </c>
      <c r="I172" s="247"/>
      <c r="J172" s="244"/>
      <c r="K172" s="244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304</v>
      </c>
      <c r="AU172" s="252" t="s">
        <v>90</v>
      </c>
      <c r="AV172" s="14" t="s">
        <v>84</v>
      </c>
      <c r="AW172" s="14" t="s">
        <v>33</v>
      </c>
      <c r="AX172" s="14" t="s">
        <v>77</v>
      </c>
      <c r="AY172" s="252" t="s">
        <v>242</v>
      </c>
    </row>
    <row r="173" spans="1:65" s="13" customFormat="1">
      <c r="B173" s="226"/>
      <c r="C173" s="227"/>
      <c r="D173" s="228" t="s">
        <v>304</v>
      </c>
      <c r="E173" s="229" t="s">
        <v>1</v>
      </c>
      <c r="F173" s="230" t="s">
        <v>1058</v>
      </c>
      <c r="G173" s="227"/>
      <c r="H173" s="231">
        <v>22.5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304</v>
      </c>
      <c r="AU173" s="237" t="s">
        <v>90</v>
      </c>
      <c r="AV173" s="13" t="s">
        <v>90</v>
      </c>
      <c r="AW173" s="13" t="s">
        <v>33</v>
      </c>
      <c r="AX173" s="13" t="s">
        <v>84</v>
      </c>
      <c r="AY173" s="237" t="s">
        <v>242</v>
      </c>
    </row>
    <row r="174" spans="1:65" s="2" customFormat="1" ht="22.15" customHeight="1">
      <c r="A174" s="35"/>
      <c r="B174" s="36"/>
      <c r="C174" s="201" t="s">
        <v>311</v>
      </c>
      <c r="D174" s="201" t="s">
        <v>244</v>
      </c>
      <c r="E174" s="202" t="s">
        <v>1059</v>
      </c>
      <c r="F174" s="203" t="s">
        <v>1060</v>
      </c>
      <c r="G174" s="204" t="s">
        <v>247</v>
      </c>
      <c r="H174" s="205">
        <v>8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0</v>
      </c>
      <c r="R174" s="211">
        <f>Q174*H174</f>
        <v>0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248</v>
      </c>
      <c r="AT174" s="213" t="s">
        <v>244</v>
      </c>
      <c r="AU174" s="213" t="s">
        <v>90</v>
      </c>
      <c r="AY174" s="18" t="s">
        <v>242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90</v>
      </c>
      <c r="BK174" s="214">
        <f>ROUND(I174*H174,2)</f>
        <v>0</v>
      </c>
      <c r="BL174" s="18" t="s">
        <v>248</v>
      </c>
      <c r="BM174" s="213" t="s">
        <v>2178</v>
      </c>
    </row>
    <row r="175" spans="1:65" s="13" customFormat="1">
      <c r="B175" s="226"/>
      <c r="C175" s="227"/>
      <c r="D175" s="228" t="s">
        <v>304</v>
      </c>
      <c r="E175" s="229" t="s">
        <v>1</v>
      </c>
      <c r="F175" s="230" t="s">
        <v>1062</v>
      </c>
      <c r="G175" s="227"/>
      <c r="H175" s="231">
        <v>8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304</v>
      </c>
      <c r="AU175" s="237" t="s">
        <v>90</v>
      </c>
      <c r="AV175" s="13" t="s">
        <v>90</v>
      </c>
      <c r="AW175" s="13" t="s">
        <v>33</v>
      </c>
      <c r="AX175" s="13" t="s">
        <v>84</v>
      </c>
      <c r="AY175" s="237" t="s">
        <v>242</v>
      </c>
    </row>
    <row r="176" spans="1:65" s="12" customFormat="1" ht="22.9" customHeight="1">
      <c r="B176" s="185"/>
      <c r="C176" s="186"/>
      <c r="D176" s="187" t="s">
        <v>76</v>
      </c>
      <c r="E176" s="199" t="s">
        <v>90</v>
      </c>
      <c r="F176" s="199" t="s">
        <v>454</v>
      </c>
      <c r="G176" s="186"/>
      <c r="H176" s="186"/>
      <c r="I176" s="189"/>
      <c r="J176" s="200">
        <f>BK176</f>
        <v>0</v>
      </c>
      <c r="K176" s="186"/>
      <c r="L176" s="191"/>
      <c r="M176" s="192"/>
      <c r="N176" s="193"/>
      <c r="O176" s="193"/>
      <c r="P176" s="194">
        <f>SUM(P177:P187)</f>
        <v>0</v>
      </c>
      <c r="Q176" s="193"/>
      <c r="R176" s="194">
        <f>SUM(R177:R187)</f>
        <v>25.573542399999997</v>
      </c>
      <c r="S176" s="193"/>
      <c r="T176" s="195">
        <f>SUM(T177:T187)</f>
        <v>0</v>
      </c>
      <c r="AR176" s="196" t="s">
        <v>84</v>
      </c>
      <c r="AT176" s="197" t="s">
        <v>76</v>
      </c>
      <c r="AU176" s="197" t="s">
        <v>84</v>
      </c>
      <c r="AY176" s="196" t="s">
        <v>242</v>
      </c>
      <c r="BK176" s="198">
        <f>SUM(BK177:BK187)</f>
        <v>0</v>
      </c>
    </row>
    <row r="177" spans="1:65" s="2" customFormat="1" ht="22.15" customHeight="1">
      <c r="A177" s="35"/>
      <c r="B177" s="36"/>
      <c r="C177" s="201" t="s">
        <v>316</v>
      </c>
      <c r="D177" s="201" t="s">
        <v>244</v>
      </c>
      <c r="E177" s="202" t="s">
        <v>1063</v>
      </c>
      <c r="F177" s="203" t="s">
        <v>1064</v>
      </c>
      <c r="G177" s="204" t="s">
        <v>406</v>
      </c>
      <c r="H177" s="205">
        <v>1.3</v>
      </c>
      <c r="I177" s="206"/>
      <c r="J177" s="207">
        <f>ROUND(I177*H177,2)</f>
        <v>0</v>
      </c>
      <c r="K177" s="208"/>
      <c r="L177" s="40"/>
      <c r="M177" s="209" t="s">
        <v>1</v>
      </c>
      <c r="N177" s="210" t="s">
        <v>43</v>
      </c>
      <c r="O177" s="76"/>
      <c r="P177" s="211">
        <f>O177*H177</f>
        <v>0</v>
      </c>
      <c r="Q177" s="211">
        <v>1.63</v>
      </c>
      <c r="R177" s="211">
        <f>Q177*H177</f>
        <v>2.1189999999999998</v>
      </c>
      <c r="S177" s="211">
        <v>0</v>
      </c>
      <c r="T177" s="21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3" t="s">
        <v>248</v>
      </c>
      <c r="AT177" s="213" t="s">
        <v>244</v>
      </c>
      <c r="AU177" s="213" t="s">
        <v>90</v>
      </c>
      <c r="AY177" s="18" t="s">
        <v>242</v>
      </c>
      <c r="BE177" s="214">
        <f>IF(N177="základná",J177,0)</f>
        <v>0</v>
      </c>
      <c r="BF177" s="214">
        <f>IF(N177="znížená",J177,0)</f>
        <v>0</v>
      </c>
      <c r="BG177" s="214">
        <f>IF(N177="zákl. prenesená",J177,0)</f>
        <v>0</v>
      </c>
      <c r="BH177" s="214">
        <f>IF(N177="zníž. prenesená",J177,0)</f>
        <v>0</v>
      </c>
      <c r="BI177" s="214">
        <f>IF(N177="nulová",J177,0)</f>
        <v>0</v>
      </c>
      <c r="BJ177" s="18" t="s">
        <v>90</v>
      </c>
      <c r="BK177" s="214">
        <f>ROUND(I177*H177,2)</f>
        <v>0</v>
      </c>
      <c r="BL177" s="18" t="s">
        <v>248</v>
      </c>
      <c r="BM177" s="213" t="s">
        <v>2179</v>
      </c>
    </row>
    <row r="178" spans="1:65" s="13" customFormat="1">
      <c r="B178" s="226"/>
      <c r="C178" s="227"/>
      <c r="D178" s="228" t="s">
        <v>304</v>
      </c>
      <c r="E178" s="229" t="s">
        <v>1</v>
      </c>
      <c r="F178" s="230" t="s">
        <v>1066</v>
      </c>
      <c r="G178" s="227"/>
      <c r="H178" s="231">
        <v>1.3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304</v>
      </c>
      <c r="AU178" s="237" t="s">
        <v>90</v>
      </c>
      <c r="AV178" s="13" t="s">
        <v>90</v>
      </c>
      <c r="AW178" s="13" t="s">
        <v>33</v>
      </c>
      <c r="AX178" s="13" t="s">
        <v>84</v>
      </c>
      <c r="AY178" s="237" t="s">
        <v>242</v>
      </c>
    </row>
    <row r="179" spans="1:65" s="2" customFormat="1" ht="14.45" customHeight="1">
      <c r="A179" s="35"/>
      <c r="B179" s="36"/>
      <c r="C179" s="201" t="s">
        <v>320</v>
      </c>
      <c r="D179" s="201" t="s">
        <v>244</v>
      </c>
      <c r="E179" s="202" t="s">
        <v>1067</v>
      </c>
      <c r="F179" s="203" t="s">
        <v>1068</v>
      </c>
      <c r="G179" s="204" t="s">
        <v>406</v>
      </c>
      <c r="H179" s="205">
        <v>2.7</v>
      </c>
      <c r="I179" s="206"/>
      <c r="J179" s="207">
        <f>ROUND(I179*H179,2)</f>
        <v>0</v>
      </c>
      <c r="K179" s="208"/>
      <c r="L179" s="40"/>
      <c r="M179" s="209" t="s">
        <v>1</v>
      </c>
      <c r="N179" s="210" t="s">
        <v>43</v>
      </c>
      <c r="O179" s="76"/>
      <c r="P179" s="211">
        <f>O179*H179</f>
        <v>0</v>
      </c>
      <c r="Q179" s="211">
        <v>1.9205000000000001</v>
      </c>
      <c r="R179" s="211">
        <f>Q179*H179</f>
        <v>5.1853500000000006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248</v>
      </c>
      <c r="AT179" s="213" t="s">
        <v>244</v>
      </c>
      <c r="AU179" s="213" t="s">
        <v>90</v>
      </c>
      <c r="AY179" s="18" t="s">
        <v>242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90</v>
      </c>
      <c r="BK179" s="214">
        <f>ROUND(I179*H179,2)</f>
        <v>0</v>
      </c>
      <c r="BL179" s="18" t="s">
        <v>248</v>
      </c>
      <c r="BM179" s="213" t="s">
        <v>2180</v>
      </c>
    </row>
    <row r="180" spans="1:65" s="13" customFormat="1">
      <c r="B180" s="226"/>
      <c r="C180" s="227"/>
      <c r="D180" s="228" t="s">
        <v>304</v>
      </c>
      <c r="E180" s="229" t="s">
        <v>1</v>
      </c>
      <c r="F180" s="230" t="s">
        <v>1070</v>
      </c>
      <c r="G180" s="227"/>
      <c r="H180" s="231">
        <v>2.7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304</v>
      </c>
      <c r="AU180" s="237" t="s">
        <v>90</v>
      </c>
      <c r="AV180" s="13" t="s">
        <v>90</v>
      </c>
      <c r="AW180" s="13" t="s">
        <v>33</v>
      </c>
      <c r="AX180" s="13" t="s">
        <v>84</v>
      </c>
      <c r="AY180" s="237" t="s">
        <v>242</v>
      </c>
    </row>
    <row r="181" spans="1:65" s="2" customFormat="1" ht="14.45" customHeight="1">
      <c r="A181" s="35"/>
      <c r="B181" s="36"/>
      <c r="C181" s="201" t="s">
        <v>326</v>
      </c>
      <c r="D181" s="201" t="s">
        <v>244</v>
      </c>
      <c r="E181" s="202" t="s">
        <v>1071</v>
      </c>
      <c r="F181" s="203" t="s">
        <v>1072</v>
      </c>
      <c r="G181" s="204" t="s">
        <v>406</v>
      </c>
      <c r="H181" s="205">
        <v>7.56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2.4157199999999999</v>
      </c>
      <c r="R181" s="211">
        <f>Q181*H181</f>
        <v>18.262843199999999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2181</v>
      </c>
    </row>
    <row r="182" spans="1:65" s="14" customFormat="1">
      <c r="B182" s="243"/>
      <c r="C182" s="244"/>
      <c r="D182" s="228" t="s">
        <v>304</v>
      </c>
      <c r="E182" s="245" t="s">
        <v>1</v>
      </c>
      <c r="F182" s="246" t="s">
        <v>1074</v>
      </c>
      <c r="G182" s="244"/>
      <c r="H182" s="245" t="s">
        <v>1</v>
      </c>
      <c r="I182" s="247"/>
      <c r="J182" s="244"/>
      <c r="K182" s="244"/>
      <c r="L182" s="248"/>
      <c r="M182" s="249"/>
      <c r="N182" s="250"/>
      <c r="O182" s="250"/>
      <c r="P182" s="250"/>
      <c r="Q182" s="250"/>
      <c r="R182" s="250"/>
      <c r="S182" s="250"/>
      <c r="T182" s="251"/>
      <c r="AT182" s="252" t="s">
        <v>304</v>
      </c>
      <c r="AU182" s="252" t="s">
        <v>90</v>
      </c>
      <c r="AV182" s="14" t="s">
        <v>84</v>
      </c>
      <c r="AW182" s="14" t="s">
        <v>33</v>
      </c>
      <c r="AX182" s="14" t="s">
        <v>77</v>
      </c>
      <c r="AY182" s="252" t="s">
        <v>242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1075</v>
      </c>
      <c r="G183" s="227"/>
      <c r="H183" s="231">
        <v>7.56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84</v>
      </c>
      <c r="AY183" s="237" t="s">
        <v>242</v>
      </c>
    </row>
    <row r="184" spans="1:65" s="2" customFormat="1" ht="19.899999999999999" customHeight="1">
      <c r="A184" s="35"/>
      <c r="B184" s="36"/>
      <c r="C184" s="201" t="s">
        <v>7</v>
      </c>
      <c r="D184" s="201" t="s">
        <v>244</v>
      </c>
      <c r="E184" s="202" t="s">
        <v>1076</v>
      </c>
      <c r="F184" s="203" t="s">
        <v>1077</v>
      </c>
      <c r="G184" s="204" t="s">
        <v>247</v>
      </c>
      <c r="H184" s="205">
        <v>1.56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4.0699999999999998E-3</v>
      </c>
      <c r="R184" s="211">
        <f>Q184*H184</f>
        <v>6.3492000000000002E-3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2182</v>
      </c>
    </row>
    <row r="185" spans="1:65" s="14" customFormat="1">
      <c r="B185" s="243"/>
      <c r="C185" s="244"/>
      <c r="D185" s="228" t="s">
        <v>304</v>
      </c>
      <c r="E185" s="245" t="s">
        <v>1</v>
      </c>
      <c r="F185" s="246" t="s">
        <v>1079</v>
      </c>
      <c r="G185" s="244"/>
      <c r="H185" s="245" t="s">
        <v>1</v>
      </c>
      <c r="I185" s="247"/>
      <c r="J185" s="244"/>
      <c r="K185" s="244"/>
      <c r="L185" s="248"/>
      <c r="M185" s="249"/>
      <c r="N185" s="250"/>
      <c r="O185" s="250"/>
      <c r="P185" s="250"/>
      <c r="Q185" s="250"/>
      <c r="R185" s="250"/>
      <c r="S185" s="250"/>
      <c r="T185" s="251"/>
      <c r="AT185" s="252" t="s">
        <v>304</v>
      </c>
      <c r="AU185" s="252" t="s">
        <v>90</v>
      </c>
      <c r="AV185" s="14" t="s">
        <v>84</v>
      </c>
      <c r="AW185" s="14" t="s">
        <v>33</v>
      </c>
      <c r="AX185" s="14" t="s">
        <v>77</v>
      </c>
      <c r="AY185" s="252" t="s">
        <v>242</v>
      </c>
    </row>
    <row r="186" spans="1:65" s="13" customFormat="1">
      <c r="B186" s="226"/>
      <c r="C186" s="227"/>
      <c r="D186" s="228" t="s">
        <v>304</v>
      </c>
      <c r="E186" s="229" t="s">
        <v>1</v>
      </c>
      <c r="F186" s="230" t="s">
        <v>1080</v>
      </c>
      <c r="G186" s="227"/>
      <c r="H186" s="231">
        <v>1.56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84</v>
      </c>
      <c r="AY186" s="237" t="s">
        <v>242</v>
      </c>
    </row>
    <row r="187" spans="1:65" s="2" customFormat="1" ht="19.899999999999999" customHeight="1">
      <c r="A187" s="35"/>
      <c r="B187" s="36"/>
      <c r="C187" s="201" t="s">
        <v>334</v>
      </c>
      <c r="D187" s="201" t="s">
        <v>244</v>
      </c>
      <c r="E187" s="202" t="s">
        <v>1081</v>
      </c>
      <c r="F187" s="203" t="s">
        <v>1082</v>
      </c>
      <c r="G187" s="204" t="s">
        <v>247</v>
      </c>
      <c r="H187" s="205">
        <v>1.56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0</v>
      </c>
      <c r="R187" s="211">
        <f>Q187*H187</f>
        <v>0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2183</v>
      </c>
    </row>
    <row r="188" spans="1:65" s="12" customFormat="1" ht="22.9" customHeight="1">
      <c r="B188" s="185"/>
      <c r="C188" s="186"/>
      <c r="D188" s="187" t="s">
        <v>76</v>
      </c>
      <c r="E188" s="199" t="s">
        <v>250</v>
      </c>
      <c r="F188" s="199" t="s">
        <v>251</v>
      </c>
      <c r="G188" s="186"/>
      <c r="H188" s="186"/>
      <c r="I188" s="189"/>
      <c r="J188" s="200">
        <f>BK188</f>
        <v>0</v>
      </c>
      <c r="K188" s="186"/>
      <c r="L188" s="191"/>
      <c r="M188" s="192"/>
      <c r="N188" s="193"/>
      <c r="O188" s="193"/>
      <c r="P188" s="194">
        <f>SUM(P189:P195)</f>
        <v>0</v>
      </c>
      <c r="Q188" s="193"/>
      <c r="R188" s="194">
        <f>SUM(R189:R195)</f>
        <v>19.435821999999998</v>
      </c>
      <c r="S188" s="193"/>
      <c r="T188" s="195">
        <f>SUM(T189:T195)</f>
        <v>16</v>
      </c>
      <c r="AR188" s="196" t="s">
        <v>84</v>
      </c>
      <c r="AT188" s="197" t="s">
        <v>76</v>
      </c>
      <c r="AU188" s="197" t="s">
        <v>84</v>
      </c>
      <c r="AY188" s="196" t="s">
        <v>242</v>
      </c>
      <c r="BK188" s="198">
        <f>SUM(BK189:BK195)</f>
        <v>0</v>
      </c>
    </row>
    <row r="189" spans="1:65" s="2" customFormat="1" ht="22.15" customHeight="1">
      <c r="A189" s="35"/>
      <c r="B189" s="36"/>
      <c r="C189" s="201" t="s">
        <v>339</v>
      </c>
      <c r="D189" s="201" t="s">
        <v>244</v>
      </c>
      <c r="E189" s="202" t="s">
        <v>1084</v>
      </c>
      <c r="F189" s="203" t="s">
        <v>1085</v>
      </c>
      <c r="G189" s="204" t="s">
        <v>406</v>
      </c>
      <c r="H189" s="205">
        <v>10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0</v>
      </c>
      <c r="R189" s="211">
        <f>Q189*H189</f>
        <v>0</v>
      </c>
      <c r="S189" s="211">
        <v>1.6</v>
      </c>
      <c r="T189" s="212">
        <f>S189*H189</f>
        <v>16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2184</v>
      </c>
    </row>
    <row r="190" spans="1:65" s="14" customFormat="1">
      <c r="B190" s="243"/>
      <c r="C190" s="244"/>
      <c r="D190" s="228" t="s">
        <v>304</v>
      </c>
      <c r="E190" s="245" t="s">
        <v>1</v>
      </c>
      <c r="F190" s="246" t="s">
        <v>1087</v>
      </c>
      <c r="G190" s="244"/>
      <c r="H190" s="245" t="s">
        <v>1</v>
      </c>
      <c r="I190" s="247"/>
      <c r="J190" s="244"/>
      <c r="K190" s="244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304</v>
      </c>
      <c r="AU190" s="252" t="s">
        <v>90</v>
      </c>
      <c r="AV190" s="14" t="s">
        <v>84</v>
      </c>
      <c r="AW190" s="14" t="s">
        <v>33</v>
      </c>
      <c r="AX190" s="14" t="s">
        <v>77</v>
      </c>
      <c r="AY190" s="252" t="s">
        <v>242</v>
      </c>
    </row>
    <row r="191" spans="1:65" s="13" customFormat="1">
      <c r="B191" s="226"/>
      <c r="C191" s="227"/>
      <c r="D191" s="228" t="s">
        <v>304</v>
      </c>
      <c r="E191" s="229" t="s">
        <v>1</v>
      </c>
      <c r="F191" s="230" t="s">
        <v>1088</v>
      </c>
      <c r="G191" s="227"/>
      <c r="H191" s="231">
        <v>10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304</v>
      </c>
      <c r="AU191" s="237" t="s">
        <v>90</v>
      </c>
      <c r="AV191" s="13" t="s">
        <v>90</v>
      </c>
      <c r="AW191" s="13" t="s">
        <v>33</v>
      </c>
      <c r="AX191" s="13" t="s">
        <v>84</v>
      </c>
      <c r="AY191" s="237" t="s">
        <v>242</v>
      </c>
    </row>
    <row r="192" spans="1:65" s="2" customFormat="1" ht="22.15" customHeight="1">
      <c r="A192" s="35"/>
      <c r="B192" s="36"/>
      <c r="C192" s="201" t="s">
        <v>344</v>
      </c>
      <c r="D192" s="201" t="s">
        <v>244</v>
      </c>
      <c r="E192" s="202" t="s">
        <v>1089</v>
      </c>
      <c r="F192" s="203" t="s">
        <v>1090</v>
      </c>
      <c r="G192" s="204" t="s">
        <v>247</v>
      </c>
      <c r="H192" s="205">
        <v>23.56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0.82494999999999996</v>
      </c>
      <c r="R192" s="211">
        <f>Q192*H192</f>
        <v>19.435821999999998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248</v>
      </c>
      <c r="AT192" s="213" t="s">
        <v>244</v>
      </c>
      <c r="AU192" s="213" t="s">
        <v>90</v>
      </c>
      <c r="AY192" s="18" t="s">
        <v>242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90</v>
      </c>
      <c r="BK192" s="214">
        <f>ROUND(I192*H192,2)</f>
        <v>0</v>
      </c>
      <c r="BL192" s="18" t="s">
        <v>248</v>
      </c>
      <c r="BM192" s="213" t="s">
        <v>2185</v>
      </c>
    </row>
    <row r="193" spans="1:65" s="13" customFormat="1">
      <c r="B193" s="226"/>
      <c r="C193" s="227"/>
      <c r="D193" s="228" t="s">
        <v>304</v>
      </c>
      <c r="E193" s="229" t="s">
        <v>1</v>
      </c>
      <c r="F193" s="230" t="s">
        <v>1092</v>
      </c>
      <c r="G193" s="227"/>
      <c r="H193" s="231">
        <v>16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77</v>
      </c>
      <c r="AY193" s="237" t="s">
        <v>242</v>
      </c>
    </row>
    <row r="194" spans="1:65" s="13" customFormat="1">
      <c r="B194" s="226"/>
      <c r="C194" s="227"/>
      <c r="D194" s="228" t="s">
        <v>304</v>
      </c>
      <c r="E194" s="229" t="s">
        <v>1</v>
      </c>
      <c r="F194" s="230" t="s">
        <v>1093</v>
      </c>
      <c r="G194" s="227"/>
      <c r="H194" s="231">
        <v>7.56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304</v>
      </c>
      <c r="AU194" s="237" t="s">
        <v>90</v>
      </c>
      <c r="AV194" s="13" t="s">
        <v>90</v>
      </c>
      <c r="AW194" s="13" t="s">
        <v>33</v>
      </c>
      <c r="AX194" s="13" t="s">
        <v>77</v>
      </c>
      <c r="AY194" s="237" t="s">
        <v>242</v>
      </c>
    </row>
    <row r="195" spans="1:65" s="16" customFormat="1">
      <c r="B195" s="264"/>
      <c r="C195" s="265"/>
      <c r="D195" s="228" t="s">
        <v>304</v>
      </c>
      <c r="E195" s="266" t="s">
        <v>1</v>
      </c>
      <c r="F195" s="267" t="s">
        <v>388</v>
      </c>
      <c r="G195" s="265"/>
      <c r="H195" s="268">
        <v>23.56</v>
      </c>
      <c r="I195" s="269"/>
      <c r="J195" s="265"/>
      <c r="K195" s="265"/>
      <c r="L195" s="270"/>
      <c r="M195" s="271"/>
      <c r="N195" s="272"/>
      <c r="O195" s="272"/>
      <c r="P195" s="272"/>
      <c r="Q195" s="272"/>
      <c r="R195" s="272"/>
      <c r="S195" s="272"/>
      <c r="T195" s="273"/>
      <c r="AT195" s="274" t="s">
        <v>304</v>
      </c>
      <c r="AU195" s="274" t="s">
        <v>90</v>
      </c>
      <c r="AV195" s="16" t="s">
        <v>248</v>
      </c>
      <c r="AW195" s="16" t="s">
        <v>33</v>
      </c>
      <c r="AX195" s="16" t="s">
        <v>84</v>
      </c>
      <c r="AY195" s="274" t="s">
        <v>242</v>
      </c>
    </row>
    <row r="196" spans="1:65" s="12" customFormat="1" ht="22.9" customHeight="1">
      <c r="B196" s="185"/>
      <c r="C196" s="186"/>
      <c r="D196" s="187" t="s">
        <v>76</v>
      </c>
      <c r="E196" s="199" t="s">
        <v>255</v>
      </c>
      <c r="F196" s="199" t="s">
        <v>256</v>
      </c>
      <c r="G196" s="186"/>
      <c r="H196" s="186"/>
      <c r="I196" s="189"/>
      <c r="J196" s="200">
        <f>BK196</f>
        <v>0</v>
      </c>
      <c r="K196" s="186"/>
      <c r="L196" s="191"/>
      <c r="M196" s="192"/>
      <c r="N196" s="193"/>
      <c r="O196" s="193"/>
      <c r="P196" s="194">
        <f>SUM(P197:P211)</f>
        <v>0</v>
      </c>
      <c r="Q196" s="193"/>
      <c r="R196" s="194">
        <f>SUM(R197:R211)</f>
        <v>3.6932960000000001</v>
      </c>
      <c r="S196" s="193"/>
      <c r="T196" s="195">
        <f>SUM(T197:T211)</f>
        <v>27.150000000000002</v>
      </c>
      <c r="AR196" s="196" t="s">
        <v>84</v>
      </c>
      <c r="AT196" s="197" t="s">
        <v>76</v>
      </c>
      <c r="AU196" s="197" t="s">
        <v>84</v>
      </c>
      <c r="AY196" s="196" t="s">
        <v>242</v>
      </c>
      <c r="BK196" s="198">
        <f>SUM(BK197:BK211)</f>
        <v>0</v>
      </c>
    </row>
    <row r="197" spans="1:65" s="2" customFormat="1" ht="14.45" customHeight="1">
      <c r="A197" s="35"/>
      <c r="B197" s="36"/>
      <c r="C197" s="201" t="s">
        <v>348</v>
      </c>
      <c r="D197" s="201" t="s">
        <v>244</v>
      </c>
      <c r="E197" s="202" t="s">
        <v>1094</v>
      </c>
      <c r="F197" s="203" t="s">
        <v>1095</v>
      </c>
      <c r="G197" s="204" t="s">
        <v>282</v>
      </c>
      <c r="H197" s="205">
        <v>12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0</v>
      </c>
      <c r="R197" s="211">
        <f>Q197*H197</f>
        <v>0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2186</v>
      </c>
    </row>
    <row r="198" spans="1:65" s="2" customFormat="1" ht="19.899999999999999" customHeight="1">
      <c r="A198" s="35"/>
      <c r="B198" s="36"/>
      <c r="C198" s="201" t="s">
        <v>352</v>
      </c>
      <c r="D198" s="201" t="s">
        <v>244</v>
      </c>
      <c r="E198" s="202" t="s">
        <v>1097</v>
      </c>
      <c r="F198" s="203" t="s">
        <v>1098</v>
      </c>
      <c r="G198" s="204" t="s">
        <v>406</v>
      </c>
      <c r="H198" s="205">
        <v>1.6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2.3083100000000001</v>
      </c>
      <c r="R198" s="211">
        <f>Q198*H198</f>
        <v>3.6932960000000001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2187</v>
      </c>
    </row>
    <row r="199" spans="1:65" s="13" customFormat="1">
      <c r="B199" s="226"/>
      <c r="C199" s="227"/>
      <c r="D199" s="228" t="s">
        <v>304</v>
      </c>
      <c r="E199" s="229" t="s">
        <v>1</v>
      </c>
      <c r="F199" s="230" t="s">
        <v>1100</v>
      </c>
      <c r="G199" s="227"/>
      <c r="H199" s="231">
        <v>1.6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304</v>
      </c>
      <c r="AU199" s="237" t="s">
        <v>90</v>
      </c>
      <c r="AV199" s="13" t="s">
        <v>90</v>
      </c>
      <c r="AW199" s="13" t="s">
        <v>33</v>
      </c>
      <c r="AX199" s="13" t="s">
        <v>84</v>
      </c>
      <c r="AY199" s="237" t="s">
        <v>242</v>
      </c>
    </row>
    <row r="200" spans="1:65" s="2" customFormat="1" ht="22.15" customHeight="1">
      <c r="A200" s="35"/>
      <c r="B200" s="36"/>
      <c r="C200" s="201" t="s">
        <v>358</v>
      </c>
      <c r="D200" s="201" t="s">
        <v>244</v>
      </c>
      <c r="E200" s="202" t="s">
        <v>1101</v>
      </c>
      <c r="F200" s="203" t="s">
        <v>1102</v>
      </c>
      <c r="G200" s="204" t="s">
        <v>282</v>
      </c>
      <c r="H200" s="205">
        <v>12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0</v>
      </c>
      <c r="R200" s="211">
        <f>Q200*H200</f>
        <v>0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248</v>
      </c>
      <c r="AT200" s="213" t="s">
        <v>244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248</v>
      </c>
      <c r="BM200" s="213" t="s">
        <v>2188</v>
      </c>
    </row>
    <row r="201" spans="1:65" s="2" customFormat="1" ht="14.45" customHeight="1">
      <c r="A201" s="35"/>
      <c r="B201" s="36"/>
      <c r="C201" s="201" t="s">
        <v>526</v>
      </c>
      <c r="D201" s="201" t="s">
        <v>244</v>
      </c>
      <c r="E201" s="202" t="s">
        <v>1104</v>
      </c>
      <c r="F201" s="203" t="s">
        <v>1105</v>
      </c>
      <c r="G201" s="204" t="s">
        <v>406</v>
      </c>
      <c r="H201" s="205">
        <v>3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0</v>
      </c>
      <c r="R201" s="211">
        <f>Q201*H201</f>
        <v>0</v>
      </c>
      <c r="S201" s="211">
        <v>2.2000000000000002</v>
      </c>
      <c r="T201" s="212">
        <f>S201*H201</f>
        <v>6.6000000000000005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2189</v>
      </c>
    </row>
    <row r="202" spans="1:65" s="13" customFormat="1">
      <c r="B202" s="226"/>
      <c r="C202" s="227"/>
      <c r="D202" s="228" t="s">
        <v>304</v>
      </c>
      <c r="E202" s="229" t="s">
        <v>1</v>
      </c>
      <c r="F202" s="230" t="s">
        <v>1107</v>
      </c>
      <c r="G202" s="227"/>
      <c r="H202" s="231">
        <v>3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84</v>
      </c>
      <c r="AY202" s="237" t="s">
        <v>242</v>
      </c>
    </row>
    <row r="203" spans="1:65" s="2" customFormat="1" ht="22.15" customHeight="1">
      <c r="A203" s="35"/>
      <c r="B203" s="36"/>
      <c r="C203" s="201" t="s">
        <v>535</v>
      </c>
      <c r="D203" s="201" t="s">
        <v>244</v>
      </c>
      <c r="E203" s="202" t="s">
        <v>1108</v>
      </c>
      <c r="F203" s="203" t="s">
        <v>1109</v>
      </c>
      <c r="G203" s="204" t="s">
        <v>282</v>
      </c>
      <c r="H203" s="205">
        <v>10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0</v>
      </c>
      <c r="R203" s="211">
        <f>Q203*H203</f>
        <v>0</v>
      </c>
      <c r="S203" s="211">
        <v>2.0550000000000002</v>
      </c>
      <c r="T203" s="212">
        <f>S203*H203</f>
        <v>20.55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2190</v>
      </c>
    </row>
    <row r="204" spans="1:65" s="2" customFormat="1" ht="22.15" customHeight="1">
      <c r="A204" s="35"/>
      <c r="B204" s="36"/>
      <c r="C204" s="201" t="s">
        <v>547</v>
      </c>
      <c r="D204" s="201" t="s">
        <v>244</v>
      </c>
      <c r="E204" s="202" t="s">
        <v>767</v>
      </c>
      <c r="F204" s="203" t="s">
        <v>1111</v>
      </c>
      <c r="G204" s="204" t="s">
        <v>323</v>
      </c>
      <c r="H204" s="205">
        <v>7.6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0</v>
      </c>
      <c r="R204" s="211">
        <f>Q204*H204</f>
        <v>0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248</v>
      </c>
      <c r="AT204" s="213" t="s">
        <v>244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248</v>
      </c>
      <c r="BM204" s="213" t="s">
        <v>2191</v>
      </c>
    </row>
    <row r="205" spans="1:65" s="13" customFormat="1" ht="22.5">
      <c r="B205" s="226"/>
      <c r="C205" s="227"/>
      <c r="D205" s="228" t="s">
        <v>304</v>
      </c>
      <c r="E205" s="229" t="s">
        <v>1</v>
      </c>
      <c r="F205" s="230" t="s">
        <v>1113</v>
      </c>
      <c r="G205" s="227"/>
      <c r="H205" s="231">
        <v>7.6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84</v>
      </c>
      <c r="AY205" s="237" t="s">
        <v>242</v>
      </c>
    </row>
    <row r="206" spans="1:65" s="2" customFormat="1" ht="22.15" customHeight="1">
      <c r="A206" s="35"/>
      <c r="B206" s="36"/>
      <c r="C206" s="201" t="s">
        <v>553</v>
      </c>
      <c r="D206" s="201" t="s">
        <v>244</v>
      </c>
      <c r="E206" s="202" t="s">
        <v>1114</v>
      </c>
      <c r="F206" s="203" t="s">
        <v>1115</v>
      </c>
      <c r="G206" s="204" t="s">
        <v>323</v>
      </c>
      <c r="H206" s="205">
        <v>43.15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0</v>
      </c>
      <c r="R206" s="211">
        <f>Q206*H206</f>
        <v>0</v>
      </c>
      <c r="S206" s="211">
        <v>0</v>
      </c>
      <c r="T206" s="21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248</v>
      </c>
      <c r="AT206" s="213" t="s">
        <v>244</v>
      </c>
      <c r="AU206" s="213" t="s">
        <v>90</v>
      </c>
      <c r="AY206" s="18" t="s">
        <v>242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90</v>
      </c>
      <c r="BK206" s="214">
        <f>ROUND(I206*H206,2)</f>
        <v>0</v>
      </c>
      <c r="BL206" s="18" t="s">
        <v>248</v>
      </c>
      <c r="BM206" s="213" t="s">
        <v>2192</v>
      </c>
    </row>
    <row r="207" spans="1:65" s="13" customFormat="1">
      <c r="B207" s="226"/>
      <c r="C207" s="227"/>
      <c r="D207" s="228" t="s">
        <v>304</v>
      </c>
      <c r="E207" s="229" t="s">
        <v>1</v>
      </c>
      <c r="F207" s="230" t="s">
        <v>1117</v>
      </c>
      <c r="G207" s="227"/>
      <c r="H207" s="231">
        <v>6.6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77</v>
      </c>
      <c r="AY207" s="237" t="s">
        <v>242</v>
      </c>
    </row>
    <row r="208" spans="1:65" s="13" customFormat="1">
      <c r="B208" s="226"/>
      <c r="C208" s="227"/>
      <c r="D208" s="228" t="s">
        <v>304</v>
      </c>
      <c r="E208" s="229" t="s">
        <v>1</v>
      </c>
      <c r="F208" s="230" t="s">
        <v>1118</v>
      </c>
      <c r="G208" s="227"/>
      <c r="H208" s="231">
        <v>16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304</v>
      </c>
      <c r="AU208" s="237" t="s">
        <v>90</v>
      </c>
      <c r="AV208" s="13" t="s">
        <v>90</v>
      </c>
      <c r="AW208" s="13" t="s">
        <v>33</v>
      </c>
      <c r="AX208" s="13" t="s">
        <v>77</v>
      </c>
      <c r="AY208" s="237" t="s">
        <v>242</v>
      </c>
    </row>
    <row r="209" spans="1:65" s="13" customFormat="1">
      <c r="B209" s="226"/>
      <c r="C209" s="227"/>
      <c r="D209" s="228" t="s">
        <v>304</v>
      </c>
      <c r="E209" s="229" t="s">
        <v>1</v>
      </c>
      <c r="F209" s="230" t="s">
        <v>1119</v>
      </c>
      <c r="G209" s="227"/>
      <c r="H209" s="231">
        <v>20.55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304</v>
      </c>
      <c r="AU209" s="237" t="s">
        <v>90</v>
      </c>
      <c r="AV209" s="13" t="s">
        <v>90</v>
      </c>
      <c r="AW209" s="13" t="s">
        <v>33</v>
      </c>
      <c r="AX209" s="13" t="s">
        <v>77</v>
      </c>
      <c r="AY209" s="237" t="s">
        <v>242</v>
      </c>
    </row>
    <row r="210" spans="1:65" s="16" customFormat="1">
      <c r="B210" s="264"/>
      <c r="C210" s="265"/>
      <c r="D210" s="228" t="s">
        <v>304</v>
      </c>
      <c r="E210" s="266" t="s">
        <v>1</v>
      </c>
      <c r="F210" s="267" t="s">
        <v>388</v>
      </c>
      <c r="G210" s="265"/>
      <c r="H210" s="268">
        <v>43.15</v>
      </c>
      <c r="I210" s="269"/>
      <c r="J210" s="265"/>
      <c r="K210" s="265"/>
      <c r="L210" s="270"/>
      <c r="M210" s="271"/>
      <c r="N210" s="272"/>
      <c r="O210" s="272"/>
      <c r="P210" s="272"/>
      <c r="Q210" s="272"/>
      <c r="R210" s="272"/>
      <c r="S210" s="272"/>
      <c r="T210" s="273"/>
      <c r="AT210" s="274" t="s">
        <v>304</v>
      </c>
      <c r="AU210" s="274" t="s">
        <v>90</v>
      </c>
      <c r="AV210" s="16" t="s">
        <v>248</v>
      </c>
      <c r="AW210" s="16" t="s">
        <v>33</v>
      </c>
      <c r="AX210" s="16" t="s">
        <v>84</v>
      </c>
      <c r="AY210" s="274" t="s">
        <v>242</v>
      </c>
    </row>
    <row r="211" spans="1:65" s="2" customFormat="1" ht="14.45" customHeight="1">
      <c r="A211" s="35"/>
      <c r="B211" s="36"/>
      <c r="C211" s="201" t="s">
        <v>565</v>
      </c>
      <c r="D211" s="201" t="s">
        <v>244</v>
      </c>
      <c r="E211" s="202" t="s">
        <v>1120</v>
      </c>
      <c r="F211" s="203" t="s">
        <v>1121</v>
      </c>
      <c r="G211" s="204" t="s">
        <v>323</v>
      </c>
      <c r="H211" s="205">
        <v>43.15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0</v>
      </c>
      <c r="R211" s="211">
        <f>Q211*H211</f>
        <v>0</v>
      </c>
      <c r="S211" s="211">
        <v>0</v>
      </c>
      <c r="T211" s="21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2193</v>
      </c>
    </row>
    <row r="212" spans="1:65" s="12" customFormat="1" ht="22.9" customHeight="1">
      <c r="B212" s="185"/>
      <c r="C212" s="186"/>
      <c r="D212" s="187" t="s">
        <v>76</v>
      </c>
      <c r="E212" s="199" t="s">
        <v>356</v>
      </c>
      <c r="F212" s="199" t="s">
        <v>357</v>
      </c>
      <c r="G212" s="186"/>
      <c r="H212" s="186"/>
      <c r="I212" s="189"/>
      <c r="J212" s="200">
        <f>BK212</f>
        <v>0</v>
      </c>
      <c r="K212" s="186"/>
      <c r="L212" s="191"/>
      <c r="M212" s="192"/>
      <c r="N212" s="193"/>
      <c r="O212" s="193"/>
      <c r="P212" s="194">
        <f>P213</f>
        <v>0</v>
      </c>
      <c r="Q212" s="193"/>
      <c r="R212" s="194">
        <f>R213</f>
        <v>0</v>
      </c>
      <c r="S212" s="193"/>
      <c r="T212" s="195">
        <f>T213</f>
        <v>0</v>
      </c>
      <c r="AR212" s="196" t="s">
        <v>84</v>
      </c>
      <c r="AT212" s="197" t="s">
        <v>76</v>
      </c>
      <c r="AU212" s="197" t="s">
        <v>84</v>
      </c>
      <c r="AY212" s="196" t="s">
        <v>242</v>
      </c>
      <c r="BK212" s="198">
        <f>BK213</f>
        <v>0</v>
      </c>
    </row>
    <row r="213" spans="1:65" s="2" customFormat="1" ht="14.45" customHeight="1">
      <c r="A213" s="35"/>
      <c r="B213" s="36"/>
      <c r="C213" s="201" t="s">
        <v>569</v>
      </c>
      <c r="D213" s="201" t="s">
        <v>244</v>
      </c>
      <c r="E213" s="202" t="s">
        <v>1123</v>
      </c>
      <c r="F213" s="203" t="s">
        <v>1124</v>
      </c>
      <c r="G213" s="204" t="s">
        <v>323</v>
      </c>
      <c r="H213" s="205">
        <v>48.703000000000003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</v>
      </c>
      <c r="R213" s="211">
        <f>Q213*H213</f>
        <v>0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248</v>
      </c>
      <c r="AT213" s="213" t="s">
        <v>244</v>
      </c>
      <c r="AU213" s="213" t="s">
        <v>90</v>
      </c>
      <c r="AY213" s="18" t="s">
        <v>242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90</v>
      </c>
      <c r="BK213" s="214">
        <f>ROUND(I213*H213,2)</f>
        <v>0</v>
      </c>
      <c r="BL213" s="18" t="s">
        <v>248</v>
      </c>
      <c r="BM213" s="213" t="s">
        <v>2194</v>
      </c>
    </row>
    <row r="214" spans="1:65" s="12" customFormat="1" ht="25.9" customHeight="1">
      <c r="B214" s="185"/>
      <c r="C214" s="186"/>
      <c r="D214" s="187" t="s">
        <v>76</v>
      </c>
      <c r="E214" s="188" t="s">
        <v>776</v>
      </c>
      <c r="F214" s="188" t="s">
        <v>777</v>
      </c>
      <c r="G214" s="186"/>
      <c r="H214" s="186"/>
      <c r="I214" s="189"/>
      <c r="J214" s="190">
        <f>BK214</f>
        <v>0</v>
      </c>
      <c r="K214" s="186"/>
      <c r="L214" s="191"/>
      <c r="M214" s="192"/>
      <c r="N214" s="193"/>
      <c r="O214" s="193"/>
      <c r="P214" s="194">
        <f>P215</f>
        <v>0</v>
      </c>
      <c r="Q214" s="193"/>
      <c r="R214" s="194">
        <f>R215</f>
        <v>6.8080000000000002E-2</v>
      </c>
      <c r="S214" s="193"/>
      <c r="T214" s="195">
        <f>T215</f>
        <v>0</v>
      </c>
      <c r="AR214" s="196" t="s">
        <v>90</v>
      </c>
      <c r="AT214" s="197" t="s">
        <v>76</v>
      </c>
      <c r="AU214" s="197" t="s">
        <v>77</v>
      </c>
      <c r="AY214" s="196" t="s">
        <v>242</v>
      </c>
      <c r="BK214" s="198">
        <f>BK215</f>
        <v>0</v>
      </c>
    </row>
    <row r="215" spans="1:65" s="12" customFormat="1" ht="22.9" customHeight="1">
      <c r="B215" s="185"/>
      <c r="C215" s="186"/>
      <c r="D215" s="187" t="s">
        <v>76</v>
      </c>
      <c r="E215" s="199" t="s">
        <v>1126</v>
      </c>
      <c r="F215" s="199" t="s">
        <v>1127</v>
      </c>
      <c r="G215" s="186"/>
      <c r="H215" s="186"/>
      <c r="I215" s="189"/>
      <c r="J215" s="200">
        <f>BK215</f>
        <v>0</v>
      </c>
      <c r="K215" s="186"/>
      <c r="L215" s="191"/>
      <c r="M215" s="192"/>
      <c r="N215" s="193"/>
      <c r="O215" s="193"/>
      <c r="P215" s="194">
        <f>SUM(P216:P218)</f>
        <v>0</v>
      </c>
      <c r="Q215" s="193"/>
      <c r="R215" s="194">
        <f>SUM(R216:R218)</f>
        <v>6.8080000000000002E-2</v>
      </c>
      <c r="S215" s="193"/>
      <c r="T215" s="195">
        <f>SUM(T216:T218)</f>
        <v>0</v>
      </c>
      <c r="AR215" s="196" t="s">
        <v>90</v>
      </c>
      <c r="AT215" s="197" t="s">
        <v>76</v>
      </c>
      <c r="AU215" s="197" t="s">
        <v>84</v>
      </c>
      <c r="AY215" s="196" t="s">
        <v>242</v>
      </c>
      <c r="BK215" s="198">
        <f>SUM(BK216:BK218)</f>
        <v>0</v>
      </c>
    </row>
    <row r="216" spans="1:65" s="2" customFormat="1" ht="19.899999999999999" customHeight="1">
      <c r="A216" s="35"/>
      <c r="B216" s="36"/>
      <c r="C216" s="201" t="s">
        <v>573</v>
      </c>
      <c r="D216" s="201" t="s">
        <v>244</v>
      </c>
      <c r="E216" s="202" t="s">
        <v>1128</v>
      </c>
      <c r="F216" s="203" t="s">
        <v>1129</v>
      </c>
      <c r="G216" s="204" t="s">
        <v>247</v>
      </c>
      <c r="H216" s="205">
        <v>46</v>
      </c>
      <c r="I216" s="206"/>
      <c r="J216" s="207">
        <f>ROUND(I216*H216,2)</f>
        <v>0</v>
      </c>
      <c r="K216" s="208"/>
      <c r="L216" s="40"/>
      <c r="M216" s="209" t="s">
        <v>1</v>
      </c>
      <c r="N216" s="210" t="s">
        <v>43</v>
      </c>
      <c r="O216" s="76"/>
      <c r="P216" s="211">
        <f>O216*H216</f>
        <v>0</v>
      </c>
      <c r="Q216" s="211">
        <v>5.5000000000000003E-4</v>
      </c>
      <c r="R216" s="211">
        <f>Q216*H216</f>
        <v>2.5300000000000003E-2</v>
      </c>
      <c r="S216" s="211">
        <v>0</v>
      </c>
      <c r="T216" s="21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3" t="s">
        <v>311</v>
      </c>
      <c r="AT216" s="213" t="s">
        <v>244</v>
      </c>
      <c r="AU216" s="213" t="s">
        <v>90</v>
      </c>
      <c r="AY216" s="18" t="s">
        <v>242</v>
      </c>
      <c r="BE216" s="214">
        <f>IF(N216="základná",J216,0)</f>
        <v>0</v>
      </c>
      <c r="BF216" s="214">
        <f>IF(N216="znížená",J216,0)</f>
        <v>0</v>
      </c>
      <c r="BG216" s="214">
        <f>IF(N216="zákl. prenesená",J216,0)</f>
        <v>0</v>
      </c>
      <c r="BH216" s="214">
        <f>IF(N216="zníž. prenesená",J216,0)</f>
        <v>0</v>
      </c>
      <c r="BI216" s="214">
        <f>IF(N216="nulová",J216,0)</f>
        <v>0</v>
      </c>
      <c r="BJ216" s="18" t="s">
        <v>90</v>
      </c>
      <c r="BK216" s="214">
        <f>ROUND(I216*H216,2)</f>
        <v>0</v>
      </c>
      <c r="BL216" s="18" t="s">
        <v>311</v>
      </c>
      <c r="BM216" s="213" t="s">
        <v>2195</v>
      </c>
    </row>
    <row r="217" spans="1:65" s="13" customFormat="1">
      <c r="B217" s="226"/>
      <c r="C217" s="227"/>
      <c r="D217" s="228" t="s">
        <v>304</v>
      </c>
      <c r="E217" s="229" t="s">
        <v>1</v>
      </c>
      <c r="F217" s="230" t="s">
        <v>1131</v>
      </c>
      <c r="G217" s="227"/>
      <c r="H217" s="231">
        <v>46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84</v>
      </c>
      <c r="AY217" s="237" t="s">
        <v>242</v>
      </c>
    </row>
    <row r="218" spans="1:65" s="2" customFormat="1" ht="19.899999999999999" customHeight="1">
      <c r="A218" s="35"/>
      <c r="B218" s="36"/>
      <c r="C218" s="201" t="s">
        <v>578</v>
      </c>
      <c r="D218" s="201" t="s">
        <v>244</v>
      </c>
      <c r="E218" s="202" t="s">
        <v>1132</v>
      </c>
      <c r="F218" s="203" t="s">
        <v>1133</v>
      </c>
      <c r="G218" s="204" t="s">
        <v>247</v>
      </c>
      <c r="H218" s="205">
        <v>46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9.3000000000000005E-4</v>
      </c>
      <c r="R218" s="211">
        <f>Q218*H218</f>
        <v>4.2780000000000006E-2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311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311</v>
      </c>
      <c r="BM218" s="213" t="s">
        <v>2196</v>
      </c>
    </row>
    <row r="219" spans="1:65" s="12" customFormat="1" ht="25.9" customHeight="1">
      <c r="B219" s="185"/>
      <c r="C219" s="186"/>
      <c r="D219" s="187" t="s">
        <v>76</v>
      </c>
      <c r="E219" s="188" t="s">
        <v>1135</v>
      </c>
      <c r="F219" s="188" t="s">
        <v>1136</v>
      </c>
      <c r="G219" s="186"/>
      <c r="H219" s="186"/>
      <c r="I219" s="189"/>
      <c r="J219" s="190">
        <f>BK219</f>
        <v>0</v>
      </c>
      <c r="K219" s="186"/>
      <c r="L219" s="191"/>
      <c r="M219" s="192"/>
      <c r="N219" s="193"/>
      <c r="O219" s="193"/>
      <c r="P219" s="194">
        <f>SUM(P220:P221)</f>
        <v>0</v>
      </c>
      <c r="Q219" s="193"/>
      <c r="R219" s="194">
        <f>SUM(R220:R221)</f>
        <v>0</v>
      </c>
      <c r="S219" s="193"/>
      <c r="T219" s="195">
        <f>SUM(T220:T221)</f>
        <v>0</v>
      </c>
      <c r="AR219" s="196" t="s">
        <v>250</v>
      </c>
      <c r="AT219" s="197" t="s">
        <v>76</v>
      </c>
      <c r="AU219" s="197" t="s">
        <v>77</v>
      </c>
      <c r="AY219" s="196" t="s">
        <v>242</v>
      </c>
      <c r="BK219" s="198">
        <f>SUM(BK220:BK221)</f>
        <v>0</v>
      </c>
    </row>
    <row r="220" spans="1:65" s="2" customFormat="1" ht="22.15" customHeight="1">
      <c r="A220" s="35"/>
      <c r="B220" s="36"/>
      <c r="C220" s="201" t="s">
        <v>583</v>
      </c>
      <c r="D220" s="201" t="s">
        <v>244</v>
      </c>
      <c r="E220" s="202" t="s">
        <v>1137</v>
      </c>
      <c r="F220" s="203" t="s">
        <v>1138</v>
      </c>
      <c r="G220" s="204" t="s">
        <v>1139</v>
      </c>
      <c r="H220" s="205">
        <v>1</v>
      </c>
      <c r="I220" s="206"/>
      <c r="J220" s="207">
        <f>ROUND(I220*H220,2)</f>
        <v>0</v>
      </c>
      <c r="K220" s="208"/>
      <c r="L220" s="40"/>
      <c r="M220" s="209" t="s">
        <v>1</v>
      </c>
      <c r="N220" s="210" t="s">
        <v>43</v>
      </c>
      <c r="O220" s="76"/>
      <c r="P220" s="211">
        <f>O220*H220</f>
        <v>0</v>
      </c>
      <c r="Q220" s="211">
        <v>0</v>
      </c>
      <c r="R220" s="211">
        <f>Q220*H220</f>
        <v>0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1140</v>
      </c>
      <c r="AT220" s="213" t="s">
        <v>244</v>
      </c>
      <c r="AU220" s="213" t="s">
        <v>84</v>
      </c>
      <c r="AY220" s="18" t="s">
        <v>242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90</v>
      </c>
      <c r="BK220" s="214">
        <f>ROUND(I220*H220,2)</f>
        <v>0</v>
      </c>
      <c r="BL220" s="18" t="s">
        <v>1140</v>
      </c>
      <c r="BM220" s="213" t="s">
        <v>2197</v>
      </c>
    </row>
    <row r="221" spans="1:65" s="2" customFormat="1" ht="34.9" customHeight="1">
      <c r="A221" s="35"/>
      <c r="B221" s="36"/>
      <c r="C221" s="201" t="s">
        <v>590</v>
      </c>
      <c r="D221" s="201" t="s">
        <v>244</v>
      </c>
      <c r="E221" s="202" t="s">
        <v>1142</v>
      </c>
      <c r="F221" s="203" t="s">
        <v>1143</v>
      </c>
      <c r="G221" s="204" t="s">
        <v>1139</v>
      </c>
      <c r="H221" s="205">
        <v>1</v>
      </c>
      <c r="I221" s="206"/>
      <c r="J221" s="207">
        <f>ROUND(I221*H221,2)</f>
        <v>0</v>
      </c>
      <c r="K221" s="208"/>
      <c r="L221" s="40"/>
      <c r="M221" s="238" t="s">
        <v>1</v>
      </c>
      <c r="N221" s="239" t="s">
        <v>43</v>
      </c>
      <c r="O221" s="240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3" t="s">
        <v>1140</v>
      </c>
      <c r="AT221" s="213" t="s">
        <v>244</v>
      </c>
      <c r="AU221" s="213" t="s">
        <v>84</v>
      </c>
      <c r="AY221" s="18" t="s">
        <v>242</v>
      </c>
      <c r="BE221" s="214">
        <f>IF(N221="základná",J221,0)</f>
        <v>0</v>
      </c>
      <c r="BF221" s="214">
        <f>IF(N221="znížená",J221,0)</f>
        <v>0</v>
      </c>
      <c r="BG221" s="214">
        <f>IF(N221="zákl. prenesená",J221,0)</f>
        <v>0</v>
      </c>
      <c r="BH221" s="214">
        <f>IF(N221="zníž. prenesená",J221,0)</f>
        <v>0</v>
      </c>
      <c r="BI221" s="214">
        <f>IF(N221="nulová",J221,0)</f>
        <v>0</v>
      </c>
      <c r="BJ221" s="18" t="s">
        <v>90</v>
      </c>
      <c r="BK221" s="214">
        <f>ROUND(I221*H221,2)</f>
        <v>0</v>
      </c>
      <c r="BL221" s="18" t="s">
        <v>1140</v>
      </c>
      <c r="BM221" s="213" t="s">
        <v>2198</v>
      </c>
    </row>
    <row r="222" spans="1:65" s="2" customFormat="1" ht="6.95" customHeight="1">
      <c r="A222" s="35"/>
      <c r="B222" s="59"/>
      <c r="C222" s="60"/>
      <c r="D222" s="60"/>
      <c r="E222" s="60"/>
      <c r="F222" s="60"/>
      <c r="G222" s="60"/>
      <c r="H222" s="60"/>
      <c r="I222" s="60"/>
      <c r="J222" s="60"/>
      <c r="K222" s="60"/>
      <c r="L222" s="40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sheetProtection algorithmName="SHA-512" hashValue="ph2uHANPzYqbsI5b8sPxzyW+4IIELpqvQdmYwdFHq+/Uy+0v4LdnnUyaxNZwHWTrv9pYLrqg8EaU/ngDqlDPxQ==" saltValue="X8BJIjoZI0m68X/OGpoceF0/Yur62AQ/rP2zz5YssiJZ81ooH+pT8PrfCEZMT4teDXqAmr26jcrE6T6GZEcYcw==" spinCount="100000" sheet="1" objects="1" scenarios="1" formatColumns="0" formatRows="0" autoFilter="0"/>
  <autoFilter ref="C128:K221" xr:uid="{00000000-0009-0000-0000-00000A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43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131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ht="12.75">
      <c r="B8" s="21"/>
      <c r="D8" s="124" t="s">
        <v>214</v>
      </c>
      <c r="L8" s="21"/>
    </row>
    <row r="9" spans="1:46" s="1" customFormat="1" ht="14.45" customHeight="1">
      <c r="B9" s="21"/>
      <c r="E9" s="336" t="s">
        <v>1145</v>
      </c>
      <c r="F9" s="314"/>
      <c r="G9" s="314"/>
      <c r="H9" s="314"/>
      <c r="L9" s="21"/>
    </row>
    <row r="10" spans="1:46" s="1" customFormat="1" ht="12" customHeight="1">
      <c r="B10" s="21"/>
      <c r="D10" s="124" t="s">
        <v>216</v>
      </c>
      <c r="L10" s="21"/>
    </row>
    <row r="11" spans="1:46" s="2" customFormat="1" ht="14.45" customHeight="1">
      <c r="A11" s="35"/>
      <c r="B11" s="40"/>
      <c r="C11" s="35"/>
      <c r="D11" s="35"/>
      <c r="E11" s="344" t="s">
        <v>2199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4" t="s">
        <v>795</v>
      </c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5.6" customHeight="1">
      <c r="A13" s="35"/>
      <c r="B13" s="40"/>
      <c r="C13" s="35"/>
      <c r="D13" s="35"/>
      <c r="E13" s="339" t="s">
        <v>2200</v>
      </c>
      <c r="F13" s="338"/>
      <c r="G13" s="338"/>
      <c r="H13" s="338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4" t="s">
        <v>17</v>
      </c>
      <c r="E15" s="35"/>
      <c r="F15" s="115" t="s">
        <v>1</v>
      </c>
      <c r="G15" s="35"/>
      <c r="H15" s="35"/>
      <c r="I15" s="124" t="s">
        <v>18</v>
      </c>
      <c r="J15" s="115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19</v>
      </c>
      <c r="E16" s="35"/>
      <c r="F16" s="115" t="s">
        <v>20</v>
      </c>
      <c r="G16" s="35"/>
      <c r="H16" s="35"/>
      <c r="I16" s="124" t="s">
        <v>21</v>
      </c>
      <c r="J16" s="125">
        <f>'Rekapitulácia stavby'!AN8</f>
        <v>0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4" t="s">
        <v>22</v>
      </c>
      <c r="E18" s="35"/>
      <c r="F18" s="35"/>
      <c r="G18" s="35"/>
      <c r="H18" s="35"/>
      <c r="I18" s="124" t="s">
        <v>23</v>
      </c>
      <c r="J18" s="115" t="s">
        <v>24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5" t="s">
        <v>25</v>
      </c>
      <c r="F19" s="35"/>
      <c r="G19" s="35"/>
      <c r="H19" s="35"/>
      <c r="I19" s="124" t="s">
        <v>26</v>
      </c>
      <c r="J19" s="115" t="s">
        <v>1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4" t="s">
        <v>27</v>
      </c>
      <c r="E21" s="35"/>
      <c r="F21" s="35"/>
      <c r="G21" s="35"/>
      <c r="H21" s="35"/>
      <c r="I21" s="124" t="s">
        <v>23</v>
      </c>
      <c r="J21" s="31" t="str">
        <f>'Rekapitulácia stavby'!AN13</f>
        <v>Vyplň údaj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40" t="str">
        <f>'Rekapitulácia stavby'!E14</f>
        <v>Vyplň údaj</v>
      </c>
      <c r="F22" s="341"/>
      <c r="G22" s="341"/>
      <c r="H22" s="341"/>
      <c r="I22" s="124" t="s">
        <v>26</v>
      </c>
      <c r="J22" s="31" t="str">
        <f>'Rekapitulácia stavby'!AN14</f>
        <v>Vyplň údaj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4" t="s">
        <v>29</v>
      </c>
      <c r="E24" s="35"/>
      <c r="F24" s="35"/>
      <c r="G24" s="35"/>
      <c r="H24" s="35"/>
      <c r="I24" s="124" t="s">
        <v>23</v>
      </c>
      <c r="J24" s="115" t="s">
        <v>30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5" t="s">
        <v>31</v>
      </c>
      <c r="F25" s="35"/>
      <c r="G25" s="35"/>
      <c r="H25" s="35"/>
      <c r="I25" s="124" t="s">
        <v>26</v>
      </c>
      <c r="J25" s="115" t="s">
        <v>32</v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4" t="s">
        <v>34</v>
      </c>
      <c r="E27" s="35"/>
      <c r="F27" s="35"/>
      <c r="G27" s="35"/>
      <c r="H27" s="35"/>
      <c r="I27" s="124" t="s">
        <v>23</v>
      </c>
      <c r="J27" s="115" t="str">
        <f>IF('Rekapitulácia stavby'!AN19="","",'Rekapitulácia stavby'!AN19)</f>
        <v/>
      </c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5" t="str">
        <f>IF('Rekapitulácia stavby'!E20="","",'Rekapitulácia stavby'!E20)</f>
        <v xml:space="preserve"> </v>
      </c>
      <c r="F28" s="35"/>
      <c r="G28" s="35"/>
      <c r="H28" s="35"/>
      <c r="I28" s="124" t="s">
        <v>26</v>
      </c>
      <c r="J28" s="115" t="str">
        <f>IF('Rekapitulácia stavby'!AN20="","",'Rekapitulácia stavby'!AN20)</f>
        <v/>
      </c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4" t="s">
        <v>36</v>
      </c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4.45" customHeight="1">
      <c r="A31" s="126"/>
      <c r="B31" s="127"/>
      <c r="C31" s="126"/>
      <c r="D31" s="126"/>
      <c r="E31" s="342" t="s">
        <v>1</v>
      </c>
      <c r="F31" s="342"/>
      <c r="G31" s="342"/>
      <c r="H31" s="342"/>
      <c r="I31" s="126"/>
      <c r="J31" s="126"/>
      <c r="K31" s="126"/>
      <c r="L31" s="128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30" t="s">
        <v>37</v>
      </c>
      <c r="E34" s="35"/>
      <c r="F34" s="35"/>
      <c r="G34" s="35"/>
      <c r="H34" s="35"/>
      <c r="I34" s="35"/>
      <c r="J34" s="131">
        <f>ROUND(J140,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9"/>
      <c r="E35" s="129"/>
      <c r="F35" s="129"/>
      <c r="G35" s="129"/>
      <c r="H35" s="129"/>
      <c r="I35" s="129"/>
      <c r="J35" s="129"/>
      <c r="K35" s="129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32" t="s">
        <v>39</v>
      </c>
      <c r="G36" s="35"/>
      <c r="H36" s="35"/>
      <c r="I36" s="132" t="s">
        <v>38</v>
      </c>
      <c r="J36" s="132" t="s">
        <v>40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33" t="s">
        <v>41</v>
      </c>
      <c r="E37" s="134" t="s">
        <v>42</v>
      </c>
      <c r="F37" s="135">
        <f>ROUND((SUM(BE140:BE435)),  2)</f>
        <v>0</v>
      </c>
      <c r="G37" s="136"/>
      <c r="H37" s="136"/>
      <c r="I37" s="137">
        <v>0.2</v>
      </c>
      <c r="J37" s="135">
        <f>ROUND(((SUM(BE140:BE435))*I37),  2)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34" t="s">
        <v>43</v>
      </c>
      <c r="F38" s="135">
        <f>ROUND((SUM(BF140:BF435)),  2)</f>
        <v>0</v>
      </c>
      <c r="G38" s="136"/>
      <c r="H38" s="136"/>
      <c r="I38" s="137">
        <v>0.2</v>
      </c>
      <c r="J38" s="135">
        <f>ROUND(((SUM(BF140:BF435))*I38),  2)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4" t="s">
        <v>44</v>
      </c>
      <c r="F39" s="138">
        <f>ROUND((SUM(BG140:BG435)),  2)</f>
        <v>0</v>
      </c>
      <c r="G39" s="35"/>
      <c r="H39" s="35"/>
      <c r="I39" s="139">
        <v>0.2</v>
      </c>
      <c r="J39" s="138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4" t="s">
        <v>45</v>
      </c>
      <c r="F40" s="138">
        <f>ROUND((SUM(BH140:BH435)),  2)</f>
        <v>0</v>
      </c>
      <c r="G40" s="35"/>
      <c r="H40" s="35"/>
      <c r="I40" s="139">
        <v>0.2</v>
      </c>
      <c r="J40" s="138">
        <f>0</f>
        <v>0</v>
      </c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34" t="s">
        <v>46</v>
      </c>
      <c r="F41" s="135">
        <f>ROUND((SUM(BI140:BI435)),  2)</f>
        <v>0</v>
      </c>
      <c r="G41" s="136"/>
      <c r="H41" s="136"/>
      <c r="I41" s="137">
        <v>0</v>
      </c>
      <c r="J41" s="135">
        <f>0</f>
        <v>0</v>
      </c>
      <c r="K41" s="35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40"/>
      <c r="D43" s="141" t="s">
        <v>47</v>
      </c>
      <c r="E43" s="142"/>
      <c r="F43" s="142"/>
      <c r="G43" s="143" t="s">
        <v>48</v>
      </c>
      <c r="H43" s="144" t="s">
        <v>49</v>
      </c>
      <c r="I43" s="142"/>
      <c r="J43" s="145">
        <f>SUM(J34:J41)</f>
        <v>0</v>
      </c>
      <c r="K43" s="146"/>
      <c r="L43" s="5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4.45" customHeight="1">
      <c r="B87" s="22"/>
      <c r="C87" s="23"/>
      <c r="D87" s="23"/>
      <c r="E87" s="334" t="s">
        <v>1145</v>
      </c>
      <c r="F87" s="319"/>
      <c r="G87" s="319"/>
      <c r="H87" s="319"/>
      <c r="I87" s="23"/>
      <c r="J87" s="23"/>
      <c r="K87" s="23"/>
      <c r="L87" s="21"/>
    </row>
    <row r="88" spans="1:31" s="1" customFormat="1" ht="12" customHeight="1">
      <c r="B88" s="22"/>
      <c r="C88" s="30" t="s">
        <v>216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4.45" customHeight="1">
      <c r="A89" s="35"/>
      <c r="B89" s="36"/>
      <c r="C89" s="37"/>
      <c r="D89" s="37"/>
      <c r="E89" s="343" t="s">
        <v>2199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795</v>
      </c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5.6" customHeight="1">
      <c r="A91" s="35"/>
      <c r="B91" s="36"/>
      <c r="C91" s="37"/>
      <c r="D91" s="37"/>
      <c r="E91" s="307" t="str">
        <f>E13</f>
        <v>1136-2-7-1 - SO 02.7 Ožďanský most  - stavebná časť</v>
      </c>
      <c r="F91" s="333"/>
      <c r="G91" s="333"/>
      <c r="H91" s="333"/>
      <c r="I91" s="37"/>
      <c r="J91" s="37"/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19</v>
      </c>
      <c r="D93" s="37"/>
      <c r="E93" s="37"/>
      <c r="F93" s="28" t="str">
        <f>F16</f>
        <v>Rimavská Sobota, Poltár</v>
      </c>
      <c r="G93" s="37"/>
      <c r="H93" s="37"/>
      <c r="I93" s="30" t="s">
        <v>21</v>
      </c>
      <c r="J93" s="71">
        <f>IF(J16="","",J16)</f>
        <v>0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40.9" customHeight="1">
      <c r="A95" s="35"/>
      <c r="B95" s="36"/>
      <c r="C95" s="30" t="s">
        <v>22</v>
      </c>
      <c r="D95" s="37"/>
      <c r="E95" s="37"/>
      <c r="F95" s="28" t="str">
        <f>E19</f>
        <v>Banskobystrický samosprávny kraj, B. Bystrica</v>
      </c>
      <c r="G95" s="37"/>
      <c r="H95" s="37"/>
      <c r="I95" s="30" t="s">
        <v>29</v>
      </c>
      <c r="J95" s="33" t="str">
        <f>E25</f>
        <v>Cykloprojekt s.r.o., Bratislava, Laurinská 18</v>
      </c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6" customHeight="1">
      <c r="A96" s="35"/>
      <c r="B96" s="36"/>
      <c r="C96" s="30" t="s">
        <v>27</v>
      </c>
      <c r="D96" s="37"/>
      <c r="E96" s="37"/>
      <c r="F96" s="28" t="str">
        <f>IF(E22="","",E22)</f>
        <v>Vyplň údaj</v>
      </c>
      <c r="G96" s="37"/>
      <c r="H96" s="37"/>
      <c r="I96" s="30" t="s">
        <v>34</v>
      </c>
      <c r="J96" s="33" t="str">
        <f>E28</f>
        <v xml:space="preserve"> 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8" t="s">
        <v>219</v>
      </c>
      <c r="D98" s="159"/>
      <c r="E98" s="159"/>
      <c r="F98" s="159"/>
      <c r="G98" s="159"/>
      <c r="H98" s="159"/>
      <c r="I98" s="159"/>
      <c r="J98" s="160" t="s">
        <v>220</v>
      </c>
      <c r="K98" s="159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61" t="s">
        <v>221</v>
      </c>
      <c r="D100" s="37"/>
      <c r="E100" s="37"/>
      <c r="F100" s="37"/>
      <c r="G100" s="37"/>
      <c r="H100" s="37"/>
      <c r="I100" s="37"/>
      <c r="J100" s="89">
        <f>J140</f>
        <v>0</v>
      </c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222</v>
      </c>
    </row>
    <row r="101" spans="1:47" s="9" customFormat="1" ht="24.95" customHeight="1">
      <c r="B101" s="162"/>
      <c r="C101" s="163"/>
      <c r="D101" s="164" t="s">
        <v>223</v>
      </c>
      <c r="E101" s="165"/>
      <c r="F101" s="165"/>
      <c r="G101" s="165"/>
      <c r="H101" s="165"/>
      <c r="I101" s="165"/>
      <c r="J101" s="166">
        <f>J141</f>
        <v>0</v>
      </c>
      <c r="K101" s="163"/>
      <c r="L101" s="167"/>
    </row>
    <row r="102" spans="1:47" s="10" customFormat="1" ht="19.899999999999999" customHeight="1">
      <c r="B102" s="168"/>
      <c r="C102" s="109"/>
      <c r="D102" s="169" t="s">
        <v>224</v>
      </c>
      <c r="E102" s="170"/>
      <c r="F102" s="170"/>
      <c r="G102" s="170"/>
      <c r="H102" s="170"/>
      <c r="I102" s="170"/>
      <c r="J102" s="171">
        <f>J142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363</v>
      </c>
      <c r="E103" s="170"/>
      <c r="F103" s="170"/>
      <c r="G103" s="170"/>
      <c r="H103" s="170"/>
      <c r="I103" s="170"/>
      <c r="J103" s="171">
        <f>J188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1147</v>
      </c>
      <c r="E104" s="170"/>
      <c r="F104" s="170"/>
      <c r="G104" s="170"/>
      <c r="H104" s="170"/>
      <c r="I104" s="170"/>
      <c r="J104" s="171">
        <f>J212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1148</v>
      </c>
      <c r="E105" s="170"/>
      <c r="F105" s="170"/>
      <c r="G105" s="170"/>
      <c r="H105" s="170"/>
      <c r="I105" s="170"/>
      <c r="J105" s="171">
        <f>J239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225</v>
      </c>
      <c r="E106" s="170"/>
      <c r="F106" s="170"/>
      <c r="G106" s="170"/>
      <c r="H106" s="170"/>
      <c r="I106" s="170"/>
      <c r="J106" s="171">
        <f>J265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364</v>
      </c>
      <c r="E107" s="170"/>
      <c r="F107" s="170"/>
      <c r="G107" s="170"/>
      <c r="H107" s="170"/>
      <c r="I107" s="170"/>
      <c r="J107" s="171">
        <f>J281</f>
        <v>0</v>
      </c>
      <c r="K107" s="109"/>
      <c r="L107" s="172"/>
    </row>
    <row r="108" spans="1:47" s="10" customFormat="1" ht="19.899999999999999" customHeight="1">
      <c r="B108" s="168"/>
      <c r="C108" s="109"/>
      <c r="D108" s="169" t="s">
        <v>226</v>
      </c>
      <c r="E108" s="170"/>
      <c r="F108" s="170"/>
      <c r="G108" s="170"/>
      <c r="H108" s="170"/>
      <c r="I108" s="170"/>
      <c r="J108" s="171">
        <f>J287</f>
        <v>0</v>
      </c>
      <c r="K108" s="109"/>
      <c r="L108" s="172"/>
    </row>
    <row r="109" spans="1:47" s="10" customFormat="1" ht="19.899999999999999" customHeight="1">
      <c r="B109" s="168"/>
      <c r="C109" s="109"/>
      <c r="D109" s="169" t="s">
        <v>227</v>
      </c>
      <c r="E109" s="170"/>
      <c r="F109" s="170"/>
      <c r="G109" s="170"/>
      <c r="H109" s="170"/>
      <c r="I109" s="170"/>
      <c r="J109" s="171">
        <f>J343</f>
        <v>0</v>
      </c>
      <c r="K109" s="109"/>
      <c r="L109" s="172"/>
    </row>
    <row r="110" spans="1:47" s="9" customFormat="1" ht="24.95" customHeight="1">
      <c r="B110" s="162"/>
      <c r="C110" s="163"/>
      <c r="D110" s="164" t="s">
        <v>365</v>
      </c>
      <c r="E110" s="165"/>
      <c r="F110" s="165"/>
      <c r="G110" s="165"/>
      <c r="H110" s="165"/>
      <c r="I110" s="165"/>
      <c r="J110" s="166">
        <f>J345</f>
        <v>0</v>
      </c>
      <c r="K110" s="163"/>
      <c r="L110" s="167"/>
    </row>
    <row r="111" spans="1:47" s="10" customFormat="1" ht="19.899999999999999" customHeight="1">
      <c r="B111" s="168"/>
      <c r="C111" s="109"/>
      <c r="D111" s="169" t="s">
        <v>1149</v>
      </c>
      <c r="E111" s="170"/>
      <c r="F111" s="170"/>
      <c r="G111" s="170"/>
      <c r="H111" s="170"/>
      <c r="I111" s="170"/>
      <c r="J111" s="171">
        <f>J346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1436</v>
      </c>
      <c r="E112" s="170"/>
      <c r="F112" s="170"/>
      <c r="G112" s="170"/>
      <c r="H112" s="170"/>
      <c r="I112" s="170"/>
      <c r="J112" s="171">
        <f>J360</f>
        <v>0</v>
      </c>
      <c r="K112" s="109"/>
      <c r="L112" s="172"/>
    </row>
    <row r="113" spans="1:31" s="10" customFormat="1" ht="19.899999999999999" customHeight="1">
      <c r="B113" s="168"/>
      <c r="C113" s="109"/>
      <c r="D113" s="169" t="s">
        <v>366</v>
      </c>
      <c r="E113" s="170"/>
      <c r="F113" s="170"/>
      <c r="G113" s="170"/>
      <c r="H113" s="170"/>
      <c r="I113" s="170"/>
      <c r="J113" s="171">
        <f>J364</f>
        <v>0</v>
      </c>
      <c r="K113" s="109"/>
      <c r="L113" s="172"/>
    </row>
    <row r="114" spans="1:31" s="10" customFormat="1" ht="19.899999999999999" customHeight="1">
      <c r="B114" s="168"/>
      <c r="C114" s="109"/>
      <c r="D114" s="169" t="s">
        <v>996</v>
      </c>
      <c r="E114" s="170"/>
      <c r="F114" s="170"/>
      <c r="G114" s="170"/>
      <c r="H114" s="170"/>
      <c r="I114" s="170"/>
      <c r="J114" s="171">
        <f>J399</f>
        <v>0</v>
      </c>
      <c r="K114" s="109"/>
      <c r="L114" s="172"/>
    </row>
    <row r="115" spans="1:31" s="9" customFormat="1" ht="24.95" customHeight="1">
      <c r="B115" s="162"/>
      <c r="C115" s="163"/>
      <c r="D115" s="164" t="s">
        <v>1151</v>
      </c>
      <c r="E115" s="165"/>
      <c r="F115" s="165"/>
      <c r="G115" s="165"/>
      <c r="H115" s="165"/>
      <c r="I115" s="165"/>
      <c r="J115" s="166">
        <f>J422</f>
        <v>0</v>
      </c>
      <c r="K115" s="163"/>
      <c r="L115" s="167"/>
    </row>
    <row r="116" spans="1:31" s="10" customFormat="1" ht="19.899999999999999" customHeight="1">
      <c r="B116" s="168"/>
      <c r="C116" s="109"/>
      <c r="D116" s="169" t="s">
        <v>1152</v>
      </c>
      <c r="E116" s="170"/>
      <c r="F116" s="170"/>
      <c r="G116" s="170"/>
      <c r="H116" s="170"/>
      <c r="I116" s="170"/>
      <c r="J116" s="171">
        <f>J423</f>
        <v>0</v>
      </c>
      <c r="K116" s="109"/>
      <c r="L116" s="172"/>
    </row>
    <row r="117" spans="1:31" s="2" customFormat="1" ht="21.7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6.95" customHeight="1">
      <c r="A118" s="35"/>
      <c r="B118" s="59"/>
      <c r="C118" s="60"/>
      <c r="D118" s="60"/>
      <c r="E118" s="60"/>
      <c r="F118" s="60"/>
      <c r="G118" s="60"/>
      <c r="H118" s="60"/>
      <c r="I118" s="60"/>
      <c r="J118" s="60"/>
      <c r="K118" s="60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22" spans="1:31" s="2" customFormat="1" ht="6.95" customHeight="1">
      <c r="A122" s="35"/>
      <c r="B122" s="61"/>
      <c r="C122" s="62"/>
      <c r="D122" s="62"/>
      <c r="E122" s="62"/>
      <c r="F122" s="62"/>
      <c r="G122" s="62"/>
      <c r="H122" s="62"/>
      <c r="I122" s="62"/>
      <c r="J122" s="62"/>
      <c r="K122" s="62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24.95" customHeight="1">
      <c r="A123" s="35"/>
      <c r="B123" s="36"/>
      <c r="C123" s="24" t="s">
        <v>228</v>
      </c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15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4.45" customHeight="1">
      <c r="A126" s="35"/>
      <c r="B126" s="36"/>
      <c r="C126" s="37"/>
      <c r="D126" s="37"/>
      <c r="E126" s="334" t="str">
        <f>E7</f>
        <v>Cyklotrasa Rimavská Sobota - Poltár</v>
      </c>
      <c r="F126" s="335"/>
      <c r="G126" s="335"/>
      <c r="H126" s="335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1" customFormat="1" ht="12" customHeight="1">
      <c r="B127" s="22"/>
      <c r="C127" s="30" t="s">
        <v>214</v>
      </c>
      <c r="D127" s="23"/>
      <c r="E127" s="23"/>
      <c r="F127" s="23"/>
      <c r="G127" s="23"/>
      <c r="H127" s="23"/>
      <c r="I127" s="23"/>
      <c r="J127" s="23"/>
      <c r="K127" s="23"/>
      <c r="L127" s="21"/>
    </row>
    <row r="128" spans="1:31" s="1" customFormat="1" ht="14.45" customHeight="1">
      <c r="B128" s="22"/>
      <c r="C128" s="23"/>
      <c r="D128" s="23"/>
      <c r="E128" s="334" t="s">
        <v>1145</v>
      </c>
      <c r="F128" s="319"/>
      <c r="G128" s="319"/>
      <c r="H128" s="319"/>
      <c r="I128" s="23"/>
      <c r="J128" s="23"/>
      <c r="K128" s="23"/>
      <c r="L128" s="21"/>
    </row>
    <row r="129" spans="1:65" s="1" customFormat="1" ht="12" customHeight="1">
      <c r="B129" s="22"/>
      <c r="C129" s="30" t="s">
        <v>216</v>
      </c>
      <c r="D129" s="23"/>
      <c r="E129" s="23"/>
      <c r="F129" s="23"/>
      <c r="G129" s="23"/>
      <c r="H129" s="23"/>
      <c r="I129" s="23"/>
      <c r="J129" s="23"/>
      <c r="K129" s="23"/>
      <c r="L129" s="21"/>
    </row>
    <row r="130" spans="1:65" s="2" customFormat="1" ht="14.45" customHeight="1">
      <c r="A130" s="35"/>
      <c r="B130" s="36"/>
      <c r="C130" s="37"/>
      <c r="D130" s="37"/>
      <c r="E130" s="343" t="s">
        <v>2199</v>
      </c>
      <c r="F130" s="333"/>
      <c r="G130" s="333"/>
      <c r="H130" s="333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30" t="s">
        <v>795</v>
      </c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6" customHeight="1">
      <c r="A132" s="35"/>
      <c r="B132" s="36"/>
      <c r="C132" s="37"/>
      <c r="D132" s="37"/>
      <c r="E132" s="307" t="str">
        <f>E13</f>
        <v>1136-2-7-1 - SO 02.7 Ožďanský most  - stavebná časť</v>
      </c>
      <c r="F132" s="333"/>
      <c r="G132" s="333"/>
      <c r="H132" s="333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6.95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2" customHeight="1">
      <c r="A134" s="35"/>
      <c r="B134" s="36"/>
      <c r="C134" s="30" t="s">
        <v>19</v>
      </c>
      <c r="D134" s="37"/>
      <c r="E134" s="37"/>
      <c r="F134" s="28" t="str">
        <f>F16</f>
        <v>Rimavská Sobota, Poltár</v>
      </c>
      <c r="G134" s="37"/>
      <c r="H134" s="37"/>
      <c r="I134" s="30" t="s">
        <v>21</v>
      </c>
      <c r="J134" s="71">
        <f>IF(J16="","",J16)</f>
        <v>0</v>
      </c>
      <c r="K134" s="37"/>
      <c r="L134" s="5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6.95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5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2" customFormat="1" ht="40.9" customHeight="1">
      <c r="A136" s="35"/>
      <c r="B136" s="36"/>
      <c r="C136" s="30" t="s">
        <v>22</v>
      </c>
      <c r="D136" s="37"/>
      <c r="E136" s="37"/>
      <c r="F136" s="28" t="str">
        <f>E19</f>
        <v>Banskobystrický samosprávny kraj, B. Bystrica</v>
      </c>
      <c r="G136" s="37"/>
      <c r="H136" s="37"/>
      <c r="I136" s="30" t="s">
        <v>29</v>
      </c>
      <c r="J136" s="33" t="str">
        <f>E25</f>
        <v>Cykloprojekt s.r.o., Bratislava, Laurinská 18</v>
      </c>
      <c r="K136" s="37"/>
      <c r="L136" s="5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pans="1:65" s="2" customFormat="1" ht="15.6" customHeight="1">
      <c r="A137" s="35"/>
      <c r="B137" s="36"/>
      <c r="C137" s="30" t="s">
        <v>27</v>
      </c>
      <c r="D137" s="37"/>
      <c r="E137" s="37"/>
      <c r="F137" s="28" t="str">
        <f>IF(E22="","",E22)</f>
        <v>Vyplň údaj</v>
      </c>
      <c r="G137" s="37"/>
      <c r="H137" s="37"/>
      <c r="I137" s="30" t="s">
        <v>34</v>
      </c>
      <c r="J137" s="33" t="str">
        <f>E28</f>
        <v xml:space="preserve"> </v>
      </c>
      <c r="K137" s="37"/>
      <c r="L137" s="56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</row>
    <row r="138" spans="1:65" s="2" customFormat="1" ht="10.35" customHeight="1">
      <c r="A138" s="35"/>
      <c r="B138" s="36"/>
      <c r="C138" s="37"/>
      <c r="D138" s="37"/>
      <c r="E138" s="37"/>
      <c r="F138" s="37"/>
      <c r="G138" s="37"/>
      <c r="H138" s="37"/>
      <c r="I138" s="37"/>
      <c r="J138" s="37"/>
      <c r="K138" s="37"/>
      <c r="L138" s="56"/>
      <c r="S138" s="35"/>
      <c r="T138" s="35"/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</row>
    <row r="139" spans="1:65" s="11" customFormat="1" ht="29.25" customHeight="1">
      <c r="A139" s="173"/>
      <c r="B139" s="174"/>
      <c r="C139" s="175" t="s">
        <v>229</v>
      </c>
      <c r="D139" s="176" t="s">
        <v>62</v>
      </c>
      <c r="E139" s="176" t="s">
        <v>58</v>
      </c>
      <c r="F139" s="176" t="s">
        <v>59</v>
      </c>
      <c r="G139" s="176" t="s">
        <v>230</v>
      </c>
      <c r="H139" s="176" t="s">
        <v>231</v>
      </c>
      <c r="I139" s="176" t="s">
        <v>232</v>
      </c>
      <c r="J139" s="177" t="s">
        <v>220</v>
      </c>
      <c r="K139" s="178" t="s">
        <v>233</v>
      </c>
      <c r="L139" s="179"/>
      <c r="M139" s="80" t="s">
        <v>1</v>
      </c>
      <c r="N139" s="81" t="s">
        <v>41</v>
      </c>
      <c r="O139" s="81" t="s">
        <v>234</v>
      </c>
      <c r="P139" s="81" t="s">
        <v>235</v>
      </c>
      <c r="Q139" s="81" t="s">
        <v>236</v>
      </c>
      <c r="R139" s="81" t="s">
        <v>237</v>
      </c>
      <c r="S139" s="81" t="s">
        <v>238</v>
      </c>
      <c r="T139" s="82" t="s">
        <v>239</v>
      </c>
      <c r="U139" s="173"/>
      <c r="V139" s="173"/>
      <c r="W139" s="173"/>
      <c r="X139" s="173"/>
      <c r="Y139" s="173"/>
      <c r="Z139" s="173"/>
      <c r="AA139" s="173"/>
      <c r="AB139" s="173"/>
      <c r="AC139" s="173"/>
      <c r="AD139" s="173"/>
      <c r="AE139" s="173"/>
    </row>
    <row r="140" spans="1:65" s="2" customFormat="1" ht="22.9" customHeight="1">
      <c r="A140" s="35"/>
      <c r="B140" s="36"/>
      <c r="C140" s="87" t="s">
        <v>221</v>
      </c>
      <c r="D140" s="37"/>
      <c r="E140" s="37"/>
      <c r="F140" s="37"/>
      <c r="G140" s="37"/>
      <c r="H140" s="37"/>
      <c r="I140" s="37"/>
      <c r="J140" s="180">
        <f>BK140</f>
        <v>0</v>
      </c>
      <c r="K140" s="37"/>
      <c r="L140" s="40"/>
      <c r="M140" s="83"/>
      <c r="N140" s="181"/>
      <c r="O140" s="84"/>
      <c r="P140" s="182">
        <f>P141+P345+P422</f>
        <v>0</v>
      </c>
      <c r="Q140" s="84"/>
      <c r="R140" s="182">
        <f>R141+R345+R422</f>
        <v>198.75592840999997</v>
      </c>
      <c r="S140" s="84"/>
      <c r="T140" s="183">
        <f>T141+T345+T422</f>
        <v>99.961127999999988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T140" s="18" t="s">
        <v>76</v>
      </c>
      <c r="AU140" s="18" t="s">
        <v>222</v>
      </c>
      <c r="BK140" s="184">
        <f>BK141+BK345+BK422</f>
        <v>0</v>
      </c>
    </row>
    <row r="141" spans="1:65" s="12" customFormat="1" ht="25.9" customHeight="1">
      <c r="B141" s="185"/>
      <c r="C141" s="186"/>
      <c r="D141" s="187" t="s">
        <v>76</v>
      </c>
      <c r="E141" s="188" t="s">
        <v>240</v>
      </c>
      <c r="F141" s="188" t="s">
        <v>241</v>
      </c>
      <c r="G141" s="186"/>
      <c r="H141" s="186"/>
      <c r="I141" s="189"/>
      <c r="J141" s="190">
        <f>BK141</f>
        <v>0</v>
      </c>
      <c r="K141" s="186"/>
      <c r="L141" s="191"/>
      <c r="M141" s="192"/>
      <c r="N141" s="193"/>
      <c r="O141" s="193"/>
      <c r="P141" s="194">
        <f>P142+P188+P212+P239+P265+P281+P287+P343</f>
        <v>0</v>
      </c>
      <c r="Q141" s="193"/>
      <c r="R141" s="194">
        <f>R142+R188+R212+R239+R265+R281+R287+R343</f>
        <v>197.30451135999996</v>
      </c>
      <c r="S141" s="193"/>
      <c r="T141" s="195">
        <f>T142+T188+T212+T239+T265+T281+T287+T343</f>
        <v>99.961127999999988</v>
      </c>
      <c r="AR141" s="196" t="s">
        <v>84</v>
      </c>
      <c r="AT141" s="197" t="s">
        <v>76</v>
      </c>
      <c r="AU141" s="197" t="s">
        <v>77</v>
      </c>
      <c r="AY141" s="196" t="s">
        <v>242</v>
      </c>
      <c r="BK141" s="198">
        <f>BK142+BK188+BK212+BK239+BK265+BK281+BK287+BK343</f>
        <v>0</v>
      </c>
    </row>
    <row r="142" spans="1:65" s="12" customFormat="1" ht="22.9" customHeight="1">
      <c r="B142" s="185"/>
      <c r="C142" s="186"/>
      <c r="D142" s="187" t="s">
        <v>76</v>
      </c>
      <c r="E142" s="199" t="s">
        <v>84</v>
      </c>
      <c r="F142" s="199" t="s">
        <v>243</v>
      </c>
      <c r="G142" s="186"/>
      <c r="H142" s="186"/>
      <c r="I142" s="189"/>
      <c r="J142" s="200">
        <f>BK142</f>
        <v>0</v>
      </c>
      <c r="K142" s="186"/>
      <c r="L142" s="191"/>
      <c r="M142" s="192"/>
      <c r="N142" s="193"/>
      <c r="O142" s="193"/>
      <c r="P142" s="194">
        <f>SUM(P143:P187)</f>
        <v>0</v>
      </c>
      <c r="Q142" s="193"/>
      <c r="R142" s="194">
        <f>SUM(R143:R187)</f>
        <v>0</v>
      </c>
      <c r="S142" s="193"/>
      <c r="T142" s="195">
        <f>SUM(T143:T187)</f>
        <v>0</v>
      </c>
      <c r="AR142" s="196" t="s">
        <v>84</v>
      </c>
      <c r="AT142" s="197" t="s">
        <v>76</v>
      </c>
      <c r="AU142" s="197" t="s">
        <v>84</v>
      </c>
      <c r="AY142" s="196" t="s">
        <v>242</v>
      </c>
      <c r="BK142" s="198">
        <f>SUM(BK143:BK187)</f>
        <v>0</v>
      </c>
    </row>
    <row r="143" spans="1:65" s="2" customFormat="1" ht="22.15" customHeight="1">
      <c r="A143" s="35"/>
      <c r="B143" s="36"/>
      <c r="C143" s="201" t="s">
        <v>84</v>
      </c>
      <c r="D143" s="201" t="s">
        <v>244</v>
      </c>
      <c r="E143" s="202" t="s">
        <v>998</v>
      </c>
      <c r="F143" s="203" t="s">
        <v>999</v>
      </c>
      <c r="G143" s="204" t="s">
        <v>247</v>
      </c>
      <c r="H143" s="205">
        <v>336.28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2201</v>
      </c>
    </row>
    <row r="144" spans="1:65" s="14" customFormat="1" ht="22.5">
      <c r="B144" s="243"/>
      <c r="C144" s="244"/>
      <c r="D144" s="228" t="s">
        <v>304</v>
      </c>
      <c r="E144" s="245" t="s">
        <v>1</v>
      </c>
      <c r="F144" s="246" t="s">
        <v>2202</v>
      </c>
      <c r="G144" s="244"/>
      <c r="H144" s="245" t="s">
        <v>1</v>
      </c>
      <c r="I144" s="247"/>
      <c r="J144" s="244"/>
      <c r="K144" s="244"/>
      <c r="L144" s="248"/>
      <c r="M144" s="249"/>
      <c r="N144" s="250"/>
      <c r="O144" s="250"/>
      <c r="P144" s="250"/>
      <c r="Q144" s="250"/>
      <c r="R144" s="250"/>
      <c r="S144" s="250"/>
      <c r="T144" s="251"/>
      <c r="AT144" s="252" t="s">
        <v>304</v>
      </c>
      <c r="AU144" s="252" t="s">
        <v>90</v>
      </c>
      <c r="AV144" s="14" t="s">
        <v>84</v>
      </c>
      <c r="AW144" s="14" t="s">
        <v>33</v>
      </c>
      <c r="AX144" s="14" t="s">
        <v>77</v>
      </c>
      <c r="AY144" s="252" t="s">
        <v>242</v>
      </c>
    </row>
    <row r="145" spans="1:65" s="13" customFormat="1">
      <c r="B145" s="226"/>
      <c r="C145" s="227"/>
      <c r="D145" s="228" t="s">
        <v>304</v>
      </c>
      <c r="E145" s="229" t="s">
        <v>1</v>
      </c>
      <c r="F145" s="230" t="s">
        <v>2203</v>
      </c>
      <c r="G145" s="227"/>
      <c r="H145" s="231">
        <v>306.27999999999997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304</v>
      </c>
      <c r="AU145" s="237" t="s">
        <v>90</v>
      </c>
      <c r="AV145" s="13" t="s">
        <v>90</v>
      </c>
      <c r="AW145" s="13" t="s">
        <v>33</v>
      </c>
      <c r="AX145" s="13" t="s">
        <v>77</v>
      </c>
      <c r="AY145" s="237" t="s">
        <v>242</v>
      </c>
    </row>
    <row r="146" spans="1:65" s="14" customFormat="1" ht="22.5">
      <c r="B146" s="243"/>
      <c r="C146" s="244"/>
      <c r="D146" s="228" t="s">
        <v>304</v>
      </c>
      <c r="E146" s="245" t="s">
        <v>1</v>
      </c>
      <c r="F146" s="246" t="s">
        <v>2204</v>
      </c>
      <c r="G146" s="244"/>
      <c r="H146" s="245" t="s">
        <v>1</v>
      </c>
      <c r="I146" s="247"/>
      <c r="J146" s="244"/>
      <c r="K146" s="244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304</v>
      </c>
      <c r="AU146" s="252" t="s">
        <v>90</v>
      </c>
      <c r="AV146" s="14" t="s">
        <v>84</v>
      </c>
      <c r="AW146" s="14" t="s">
        <v>33</v>
      </c>
      <c r="AX146" s="14" t="s">
        <v>77</v>
      </c>
      <c r="AY146" s="252" t="s">
        <v>242</v>
      </c>
    </row>
    <row r="147" spans="1:65" s="13" customFormat="1">
      <c r="B147" s="226"/>
      <c r="C147" s="227"/>
      <c r="D147" s="228" t="s">
        <v>304</v>
      </c>
      <c r="E147" s="229" t="s">
        <v>1</v>
      </c>
      <c r="F147" s="230" t="s">
        <v>919</v>
      </c>
      <c r="G147" s="227"/>
      <c r="H147" s="231">
        <v>30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304</v>
      </c>
      <c r="AU147" s="237" t="s">
        <v>90</v>
      </c>
      <c r="AV147" s="13" t="s">
        <v>90</v>
      </c>
      <c r="AW147" s="13" t="s">
        <v>33</v>
      </c>
      <c r="AX147" s="13" t="s">
        <v>77</v>
      </c>
      <c r="AY147" s="237" t="s">
        <v>242</v>
      </c>
    </row>
    <row r="148" spans="1:65" s="16" customFormat="1">
      <c r="B148" s="264"/>
      <c r="C148" s="265"/>
      <c r="D148" s="228" t="s">
        <v>304</v>
      </c>
      <c r="E148" s="266" t="s">
        <v>1</v>
      </c>
      <c r="F148" s="267" t="s">
        <v>388</v>
      </c>
      <c r="G148" s="265"/>
      <c r="H148" s="268">
        <v>336.28</v>
      </c>
      <c r="I148" s="269"/>
      <c r="J148" s="265"/>
      <c r="K148" s="265"/>
      <c r="L148" s="270"/>
      <c r="M148" s="271"/>
      <c r="N148" s="272"/>
      <c r="O148" s="272"/>
      <c r="P148" s="272"/>
      <c r="Q148" s="272"/>
      <c r="R148" s="272"/>
      <c r="S148" s="272"/>
      <c r="T148" s="273"/>
      <c r="AT148" s="274" t="s">
        <v>304</v>
      </c>
      <c r="AU148" s="274" t="s">
        <v>90</v>
      </c>
      <c r="AV148" s="16" t="s">
        <v>248</v>
      </c>
      <c r="AW148" s="16" t="s">
        <v>33</v>
      </c>
      <c r="AX148" s="16" t="s">
        <v>84</v>
      </c>
      <c r="AY148" s="274" t="s">
        <v>242</v>
      </c>
    </row>
    <row r="149" spans="1:65" s="2" customFormat="1" ht="30" customHeight="1">
      <c r="A149" s="35"/>
      <c r="B149" s="36"/>
      <c r="C149" s="201" t="s">
        <v>90</v>
      </c>
      <c r="D149" s="201" t="s">
        <v>244</v>
      </c>
      <c r="E149" s="202" t="s">
        <v>1002</v>
      </c>
      <c r="F149" s="203" t="s">
        <v>1003</v>
      </c>
      <c r="G149" s="204" t="s">
        <v>406</v>
      </c>
      <c r="H149" s="205">
        <v>35.42</v>
      </c>
      <c r="I149" s="206"/>
      <c r="J149" s="207">
        <f>ROUND(I149*H149,2)</f>
        <v>0</v>
      </c>
      <c r="K149" s="208"/>
      <c r="L149" s="40"/>
      <c r="M149" s="209" t="s">
        <v>1</v>
      </c>
      <c r="N149" s="210" t="s">
        <v>43</v>
      </c>
      <c r="O149" s="76"/>
      <c r="P149" s="211">
        <f>O149*H149</f>
        <v>0</v>
      </c>
      <c r="Q149" s="211">
        <v>0</v>
      </c>
      <c r="R149" s="211">
        <f>Q149*H149</f>
        <v>0</v>
      </c>
      <c r="S149" s="211">
        <v>0</v>
      </c>
      <c r="T149" s="21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3" t="s">
        <v>248</v>
      </c>
      <c r="AT149" s="213" t="s">
        <v>244</v>
      </c>
      <c r="AU149" s="213" t="s">
        <v>90</v>
      </c>
      <c r="AY149" s="18" t="s">
        <v>242</v>
      </c>
      <c r="BE149" s="214">
        <f>IF(N149="základná",J149,0)</f>
        <v>0</v>
      </c>
      <c r="BF149" s="214">
        <f>IF(N149="znížená",J149,0)</f>
        <v>0</v>
      </c>
      <c r="BG149" s="214">
        <f>IF(N149="zákl. prenesená",J149,0)</f>
        <v>0</v>
      </c>
      <c r="BH149" s="214">
        <f>IF(N149="zníž. prenesená",J149,0)</f>
        <v>0</v>
      </c>
      <c r="BI149" s="214">
        <f>IF(N149="nulová",J149,0)</f>
        <v>0</v>
      </c>
      <c r="BJ149" s="18" t="s">
        <v>90</v>
      </c>
      <c r="BK149" s="214">
        <f>ROUND(I149*H149,2)</f>
        <v>0</v>
      </c>
      <c r="BL149" s="18" t="s">
        <v>248</v>
      </c>
      <c r="BM149" s="213" t="s">
        <v>2205</v>
      </c>
    </row>
    <row r="150" spans="1:65" s="13" customFormat="1" ht="22.5">
      <c r="B150" s="226"/>
      <c r="C150" s="227"/>
      <c r="D150" s="228" t="s">
        <v>304</v>
      </c>
      <c r="E150" s="229" t="s">
        <v>1</v>
      </c>
      <c r="F150" s="230" t="s">
        <v>2206</v>
      </c>
      <c r="G150" s="227"/>
      <c r="H150" s="231">
        <v>2.04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3" customFormat="1" ht="22.5">
      <c r="B151" s="226"/>
      <c r="C151" s="227"/>
      <c r="D151" s="228" t="s">
        <v>304</v>
      </c>
      <c r="E151" s="229" t="s">
        <v>1</v>
      </c>
      <c r="F151" s="230" t="s">
        <v>2207</v>
      </c>
      <c r="G151" s="227"/>
      <c r="H151" s="231">
        <v>4.4800000000000004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304</v>
      </c>
      <c r="AU151" s="237" t="s">
        <v>90</v>
      </c>
      <c r="AV151" s="13" t="s">
        <v>90</v>
      </c>
      <c r="AW151" s="13" t="s">
        <v>33</v>
      </c>
      <c r="AX151" s="13" t="s">
        <v>77</v>
      </c>
      <c r="AY151" s="237" t="s">
        <v>242</v>
      </c>
    </row>
    <row r="152" spans="1:65" s="13" customFormat="1">
      <c r="B152" s="226"/>
      <c r="C152" s="227"/>
      <c r="D152" s="228" t="s">
        <v>304</v>
      </c>
      <c r="E152" s="229" t="s">
        <v>1</v>
      </c>
      <c r="F152" s="230" t="s">
        <v>2208</v>
      </c>
      <c r="G152" s="227"/>
      <c r="H152" s="231">
        <v>28.9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304</v>
      </c>
      <c r="AU152" s="237" t="s">
        <v>90</v>
      </c>
      <c r="AV152" s="13" t="s">
        <v>90</v>
      </c>
      <c r="AW152" s="13" t="s">
        <v>33</v>
      </c>
      <c r="AX152" s="13" t="s">
        <v>77</v>
      </c>
      <c r="AY152" s="237" t="s">
        <v>242</v>
      </c>
    </row>
    <row r="153" spans="1:65" s="16" customFormat="1">
      <c r="B153" s="264"/>
      <c r="C153" s="265"/>
      <c r="D153" s="228" t="s">
        <v>304</v>
      </c>
      <c r="E153" s="266" t="s">
        <v>1</v>
      </c>
      <c r="F153" s="267" t="s">
        <v>388</v>
      </c>
      <c r="G153" s="265"/>
      <c r="H153" s="268">
        <v>35.42</v>
      </c>
      <c r="I153" s="269"/>
      <c r="J153" s="265"/>
      <c r="K153" s="265"/>
      <c r="L153" s="270"/>
      <c r="M153" s="271"/>
      <c r="N153" s="272"/>
      <c r="O153" s="272"/>
      <c r="P153" s="272"/>
      <c r="Q153" s="272"/>
      <c r="R153" s="272"/>
      <c r="S153" s="272"/>
      <c r="T153" s="273"/>
      <c r="AT153" s="274" t="s">
        <v>304</v>
      </c>
      <c r="AU153" s="274" t="s">
        <v>90</v>
      </c>
      <c r="AV153" s="16" t="s">
        <v>248</v>
      </c>
      <c r="AW153" s="16" t="s">
        <v>33</v>
      </c>
      <c r="AX153" s="16" t="s">
        <v>84</v>
      </c>
      <c r="AY153" s="274" t="s">
        <v>242</v>
      </c>
    </row>
    <row r="154" spans="1:65" s="2" customFormat="1" ht="19.899999999999999" customHeight="1">
      <c r="A154" s="35"/>
      <c r="B154" s="36"/>
      <c r="C154" s="201" t="s">
        <v>100</v>
      </c>
      <c r="D154" s="201" t="s">
        <v>244</v>
      </c>
      <c r="E154" s="202" t="s">
        <v>830</v>
      </c>
      <c r="F154" s="203" t="s">
        <v>1859</v>
      </c>
      <c r="G154" s="204" t="s">
        <v>406</v>
      </c>
      <c r="H154" s="205">
        <v>12.993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2209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2210</v>
      </c>
      <c r="G155" s="227"/>
      <c r="H155" s="231">
        <v>2.84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 ht="22.5">
      <c r="B156" s="226"/>
      <c r="C156" s="227"/>
      <c r="D156" s="228" t="s">
        <v>304</v>
      </c>
      <c r="E156" s="229" t="s">
        <v>1</v>
      </c>
      <c r="F156" s="230" t="s">
        <v>2211</v>
      </c>
      <c r="G156" s="227"/>
      <c r="H156" s="231">
        <v>6.375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 ht="22.5">
      <c r="B157" s="226"/>
      <c r="C157" s="227"/>
      <c r="D157" s="228" t="s">
        <v>304</v>
      </c>
      <c r="E157" s="229" t="s">
        <v>1</v>
      </c>
      <c r="F157" s="230" t="s">
        <v>2212</v>
      </c>
      <c r="G157" s="227"/>
      <c r="H157" s="231">
        <v>1.3280000000000001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2213</v>
      </c>
      <c r="G158" s="227"/>
      <c r="H158" s="231">
        <v>2.4500000000000002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77</v>
      </c>
      <c r="AY158" s="237" t="s">
        <v>242</v>
      </c>
    </row>
    <row r="159" spans="1:65" s="16" customFormat="1">
      <c r="B159" s="264"/>
      <c r="C159" s="265"/>
      <c r="D159" s="228" t="s">
        <v>304</v>
      </c>
      <c r="E159" s="266" t="s">
        <v>1</v>
      </c>
      <c r="F159" s="267" t="s">
        <v>388</v>
      </c>
      <c r="G159" s="265"/>
      <c r="H159" s="268">
        <v>12.993</v>
      </c>
      <c r="I159" s="269"/>
      <c r="J159" s="265"/>
      <c r="K159" s="265"/>
      <c r="L159" s="270"/>
      <c r="M159" s="271"/>
      <c r="N159" s="272"/>
      <c r="O159" s="272"/>
      <c r="P159" s="272"/>
      <c r="Q159" s="272"/>
      <c r="R159" s="272"/>
      <c r="S159" s="272"/>
      <c r="T159" s="273"/>
      <c r="AT159" s="274" t="s">
        <v>304</v>
      </c>
      <c r="AU159" s="274" t="s">
        <v>90</v>
      </c>
      <c r="AV159" s="16" t="s">
        <v>248</v>
      </c>
      <c r="AW159" s="16" t="s">
        <v>33</v>
      </c>
      <c r="AX159" s="16" t="s">
        <v>84</v>
      </c>
      <c r="AY159" s="274" t="s">
        <v>242</v>
      </c>
    </row>
    <row r="160" spans="1:65" s="2" customFormat="1" ht="30" customHeight="1">
      <c r="A160" s="35"/>
      <c r="B160" s="36"/>
      <c r="C160" s="201" t="s">
        <v>248</v>
      </c>
      <c r="D160" s="201" t="s">
        <v>244</v>
      </c>
      <c r="E160" s="202" t="s">
        <v>834</v>
      </c>
      <c r="F160" s="203" t="s">
        <v>835</v>
      </c>
      <c r="G160" s="204" t="s">
        <v>406</v>
      </c>
      <c r="H160" s="205">
        <v>12.993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2214</v>
      </c>
    </row>
    <row r="161" spans="1:65" s="2" customFormat="1" ht="22.15" customHeight="1">
      <c r="A161" s="35"/>
      <c r="B161" s="36"/>
      <c r="C161" s="201" t="s">
        <v>250</v>
      </c>
      <c r="D161" s="201" t="s">
        <v>244</v>
      </c>
      <c r="E161" s="202" t="s">
        <v>1021</v>
      </c>
      <c r="F161" s="203" t="s">
        <v>1022</v>
      </c>
      <c r="G161" s="204" t="s">
        <v>406</v>
      </c>
      <c r="H161" s="205">
        <v>243.32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2215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2216</v>
      </c>
      <c r="G162" s="227"/>
      <c r="H162" s="231">
        <v>121.66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77</v>
      </c>
      <c r="AY162" s="237" t="s">
        <v>242</v>
      </c>
    </row>
    <row r="163" spans="1:65" s="13" customFormat="1">
      <c r="B163" s="226"/>
      <c r="C163" s="227"/>
      <c r="D163" s="228" t="s">
        <v>304</v>
      </c>
      <c r="E163" s="229" t="s">
        <v>1</v>
      </c>
      <c r="F163" s="230" t="s">
        <v>2217</v>
      </c>
      <c r="G163" s="227"/>
      <c r="H163" s="231">
        <v>121.66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77</v>
      </c>
      <c r="AY163" s="237" t="s">
        <v>242</v>
      </c>
    </row>
    <row r="164" spans="1:65" s="16" customFormat="1">
      <c r="B164" s="264"/>
      <c r="C164" s="265"/>
      <c r="D164" s="228" t="s">
        <v>304</v>
      </c>
      <c r="E164" s="266" t="s">
        <v>1</v>
      </c>
      <c r="F164" s="267" t="s">
        <v>388</v>
      </c>
      <c r="G164" s="265"/>
      <c r="H164" s="268">
        <v>243.32</v>
      </c>
      <c r="I164" s="269"/>
      <c r="J164" s="265"/>
      <c r="K164" s="265"/>
      <c r="L164" s="270"/>
      <c r="M164" s="271"/>
      <c r="N164" s="272"/>
      <c r="O164" s="272"/>
      <c r="P164" s="272"/>
      <c r="Q164" s="272"/>
      <c r="R164" s="272"/>
      <c r="S164" s="272"/>
      <c r="T164" s="273"/>
      <c r="AT164" s="274" t="s">
        <v>304</v>
      </c>
      <c r="AU164" s="274" t="s">
        <v>90</v>
      </c>
      <c r="AV164" s="16" t="s">
        <v>248</v>
      </c>
      <c r="AW164" s="16" t="s">
        <v>33</v>
      </c>
      <c r="AX164" s="16" t="s">
        <v>84</v>
      </c>
      <c r="AY164" s="274" t="s">
        <v>242</v>
      </c>
    </row>
    <row r="165" spans="1:65" s="2" customFormat="1" ht="30" customHeight="1">
      <c r="A165" s="35"/>
      <c r="B165" s="36"/>
      <c r="C165" s="201" t="s">
        <v>269</v>
      </c>
      <c r="D165" s="201" t="s">
        <v>244</v>
      </c>
      <c r="E165" s="202" t="s">
        <v>440</v>
      </c>
      <c r="F165" s="203" t="s">
        <v>441</v>
      </c>
      <c r="G165" s="204" t="s">
        <v>406</v>
      </c>
      <c r="H165" s="205">
        <v>0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90</v>
      </c>
      <c r="BK165" s="214">
        <f>ROUND(I165*H165,2)</f>
        <v>0</v>
      </c>
      <c r="BL165" s="18" t="s">
        <v>248</v>
      </c>
      <c r="BM165" s="213" t="s">
        <v>2218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2219</v>
      </c>
      <c r="G166" s="227"/>
      <c r="H166" s="231">
        <v>12.99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2220</v>
      </c>
      <c r="G167" s="227"/>
      <c r="H167" s="231">
        <v>35.42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3" customFormat="1">
      <c r="B168" s="226"/>
      <c r="C168" s="227"/>
      <c r="D168" s="228" t="s">
        <v>304</v>
      </c>
      <c r="E168" s="229" t="s">
        <v>1</v>
      </c>
      <c r="F168" s="230" t="s">
        <v>2221</v>
      </c>
      <c r="G168" s="227"/>
      <c r="H168" s="231">
        <v>46.55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304</v>
      </c>
      <c r="AU168" s="237" t="s">
        <v>90</v>
      </c>
      <c r="AV168" s="13" t="s">
        <v>90</v>
      </c>
      <c r="AW168" s="13" t="s">
        <v>33</v>
      </c>
      <c r="AX168" s="13" t="s">
        <v>77</v>
      </c>
      <c r="AY168" s="237" t="s">
        <v>242</v>
      </c>
    </row>
    <row r="169" spans="1:65" s="13" customFormat="1">
      <c r="B169" s="226"/>
      <c r="C169" s="227"/>
      <c r="D169" s="228" t="s">
        <v>304</v>
      </c>
      <c r="E169" s="229" t="s">
        <v>1</v>
      </c>
      <c r="F169" s="230" t="s">
        <v>2222</v>
      </c>
      <c r="G169" s="227"/>
      <c r="H169" s="231">
        <v>-66.06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304</v>
      </c>
      <c r="AU169" s="237" t="s">
        <v>90</v>
      </c>
      <c r="AV169" s="13" t="s">
        <v>90</v>
      </c>
      <c r="AW169" s="13" t="s">
        <v>33</v>
      </c>
      <c r="AX169" s="13" t="s">
        <v>77</v>
      </c>
      <c r="AY169" s="237" t="s">
        <v>242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2223</v>
      </c>
      <c r="G170" s="227"/>
      <c r="H170" s="231">
        <v>-28.9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4" customFormat="1" ht="22.5">
      <c r="B171" s="243"/>
      <c r="C171" s="244"/>
      <c r="D171" s="228" t="s">
        <v>304</v>
      </c>
      <c r="E171" s="245" t="s">
        <v>1</v>
      </c>
      <c r="F171" s="246" t="s">
        <v>2224</v>
      </c>
      <c r="G171" s="244"/>
      <c r="H171" s="245" t="s">
        <v>1</v>
      </c>
      <c r="I171" s="247"/>
      <c r="J171" s="244"/>
      <c r="K171" s="244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304</v>
      </c>
      <c r="AU171" s="252" t="s">
        <v>90</v>
      </c>
      <c r="AV171" s="14" t="s">
        <v>84</v>
      </c>
      <c r="AW171" s="14" t="s">
        <v>33</v>
      </c>
      <c r="AX171" s="14" t="s">
        <v>77</v>
      </c>
      <c r="AY171" s="252" t="s">
        <v>242</v>
      </c>
    </row>
    <row r="172" spans="1:65" s="16" customFormat="1">
      <c r="B172" s="264"/>
      <c r="C172" s="265"/>
      <c r="D172" s="228" t="s">
        <v>304</v>
      </c>
      <c r="E172" s="266" t="s">
        <v>1</v>
      </c>
      <c r="F172" s="267" t="s">
        <v>388</v>
      </c>
      <c r="G172" s="265"/>
      <c r="H172" s="268">
        <v>7.1054273576010003E-15</v>
      </c>
      <c r="I172" s="269"/>
      <c r="J172" s="265"/>
      <c r="K172" s="265"/>
      <c r="L172" s="270"/>
      <c r="M172" s="271"/>
      <c r="N172" s="272"/>
      <c r="O172" s="272"/>
      <c r="P172" s="272"/>
      <c r="Q172" s="272"/>
      <c r="R172" s="272"/>
      <c r="S172" s="272"/>
      <c r="T172" s="273"/>
      <c r="AT172" s="274" t="s">
        <v>304</v>
      </c>
      <c r="AU172" s="274" t="s">
        <v>90</v>
      </c>
      <c r="AV172" s="16" t="s">
        <v>248</v>
      </c>
      <c r="AW172" s="16" t="s">
        <v>33</v>
      </c>
      <c r="AX172" s="16" t="s">
        <v>84</v>
      </c>
      <c r="AY172" s="274" t="s">
        <v>242</v>
      </c>
    </row>
    <row r="173" spans="1:65" s="2" customFormat="1" ht="22.15" customHeight="1">
      <c r="A173" s="35"/>
      <c r="B173" s="36"/>
      <c r="C173" s="201" t="s">
        <v>273</v>
      </c>
      <c r="D173" s="201" t="s">
        <v>244</v>
      </c>
      <c r="E173" s="202" t="s">
        <v>1037</v>
      </c>
      <c r="F173" s="203" t="s">
        <v>1038</v>
      </c>
      <c r="G173" s="204" t="s">
        <v>406</v>
      </c>
      <c r="H173" s="205">
        <v>121.66</v>
      </c>
      <c r="I173" s="206"/>
      <c r="J173" s="207">
        <f>ROUND(I173*H173,2)</f>
        <v>0</v>
      </c>
      <c r="K173" s="208"/>
      <c r="L173" s="40"/>
      <c r="M173" s="209" t="s">
        <v>1</v>
      </c>
      <c r="N173" s="210" t="s">
        <v>43</v>
      </c>
      <c r="O173" s="76"/>
      <c r="P173" s="211">
        <f>O173*H173</f>
        <v>0</v>
      </c>
      <c r="Q173" s="211">
        <v>0</v>
      </c>
      <c r="R173" s="211">
        <f>Q173*H173</f>
        <v>0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248</v>
      </c>
      <c r="AT173" s="213" t="s">
        <v>244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2225</v>
      </c>
    </row>
    <row r="174" spans="1:65" s="13" customFormat="1" ht="22.5">
      <c r="B174" s="226"/>
      <c r="C174" s="227"/>
      <c r="D174" s="228" t="s">
        <v>304</v>
      </c>
      <c r="E174" s="229" t="s">
        <v>1</v>
      </c>
      <c r="F174" s="230" t="s">
        <v>2226</v>
      </c>
      <c r="G174" s="227"/>
      <c r="H174" s="231">
        <v>121.66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2" customFormat="1" ht="19.899999999999999" customHeight="1">
      <c r="A175" s="35"/>
      <c r="B175" s="36"/>
      <c r="C175" s="201" t="s">
        <v>264</v>
      </c>
      <c r="D175" s="201" t="s">
        <v>244</v>
      </c>
      <c r="E175" s="202" t="s">
        <v>1042</v>
      </c>
      <c r="F175" s="203" t="s">
        <v>1043</v>
      </c>
      <c r="G175" s="204" t="s">
        <v>406</v>
      </c>
      <c r="H175" s="205">
        <v>121.66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2227</v>
      </c>
    </row>
    <row r="176" spans="1:65" s="2" customFormat="1" ht="14.45" customHeight="1">
      <c r="A176" s="35"/>
      <c r="B176" s="36"/>
      <c r="C176" s="201" t="s">
        <v>255</v>
      </c>
      <c r="D176" s="201" t="s">
        <v>244</v>
      </c>
      <c r="E176" s="202" t="s">
        <v>1045</v>
      </c>
      <c r="F176" s="203" t="s">
        <v>1046</v>
      </c>
      <c r="G176" s="204" t="s">
        <v>406</v>
      </c>
      <c r="H176" s="205">
        <v>94.96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0</v>
      </c>
      <c r="R176" s="211">
        <f>Q176*H176</f>
        <v>0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248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248</v>
      </c>
      <c r="BM176" s="213" t="s">
        <v>2228</v>
      </c>
    </row>
    <row r="177" spans="1:65" s="13" customFormat="1">
      <c r="B177" s="226"/>
      <c r="C177" s="227"/>
      <c r="D177" s="228" t="s">
        <v>304</v>
      </c>
      <c r="E177" s="229" t="s">
        <v>1</v>
      </c>
      <c r="F177" s="230" t="s">
        <v>2229</v>
      </c>
      <c r="G177" s="227"/>
      <c r="H177" s="231">
        <v>94.96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304</v>
      </c>
      <c r="AU177" s="237" t="s">
        <v>90</v>
      </c>
      <c r="AV177" s="13" t="s">
        <v>90</v>
      </c>
      <c r="AW177" s="13" t="s">
        <v>33</v>
      </c>
      <c r="AX177" s="13" t="s">
        <v>84</v>
      </c>
      <c r="AY177" s="237" t="s">
        <v>242</v>
      </c>
    </row>
    <row r="178" spans="1:65" s="2" customFormat="1" ht="22.15" customHeight="1">
      <c r="A178" s="35"/>
      <c r="B178" s="36"/>
      <c r="C178" s="201" t="s">
        <v>284</v>
      </c>
      <c r="D178" s="201" t="s">
        <v>244</v>
      </c>
      <c r="E178" s="202" t="s">
        <v>1173</v>
      </c>
      <c r="F178" s="203" t="s">
        <v>1055</v>
      </c>
      <c r="G178" s="204" t="s">
        <v>406</v>
      </c>
      <c r="H178" s="205">
        <v>17.504999999999999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0</v>
      </c>
      <c r="R178" s="211">
        <f>Q178*H178</f>
        <v>0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2230</v>
      </c>
    </row>
    <row r="179" spans="1:65" s="14" customFormat="1">
      <c r="B179" s="243"/>
      <c r="C179" s="244"/>
      <c r="D179" s="228" t="s">
        <v>304</v>
      </c>
      <c r="E179" s="245" t="s">
        <v>1</v>
      </c>
      <c r="F179" s="246" t="s">
        <v>2231</v>
      </c>
      <c r="G179" s="244"/>
      <c r="H179" s="245" t="s">
        <v>1</v>
      </c>
      <c r="I179" s="247"/>
      <c r="J179" s="244"/>
      <c r="K179" s="244"/>
      <c r="L179" s="248"/>
      <c r="M179" s="249"/>
      <c r="N179" s="250"/>
      <c r="O179" s="250"/>
      <c r="P179" s="250"/>
      <c r="Q179" s="250"/>
      <c r="R179" s="250"/>
      <c r="S179" s="250"/>
      <c r="T179" s="251"/>
      <c r="AT179" s="252" t="s">
        <v>304</v>
      </c>
      <c r="AU179" s="252" t="s">
        <v>90</v>
      </c>
      <c r="AV179" s="14" t="s">
        <v>84</v>
      </c>
      <c r="AW179" s="14" t="s">
        <v>33</v>
      </c>
      <c r="AX179" s="14" t="s">
        <v>77</v>
      </c>
      <c r="AY179" s="252" t="s">
        <v>242</v>
      </c>
    </row>
    <row r="180" spans="1:65" s="13" customFormat="1">
      <c r="B180" s="226"/>
      <c r="C180" s="227"/>
      <c r="D180" s="228" t="s">
        <v>304</v>
      </c>
      <c r="E180" s="229" t="s">
        <v>1</v>
      </c>
      <c r="F180" s="230" t="s">
        <v>2232</v>
      </c>
      <c r="G180" s="227"/>
      <c r="H180" s="231">
        <v>10.395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304</v>
      </c>
      <c r="AU180" s="237" t="s">
        <v>90</v>
      </c>
      <c r="AV180" s="13" t="s">
        <v>90</v>
      </c>
      <c r="AW180" s="13" t="s">
        <v>33</v>
      </c>
      <c r="AX180" s="13" t="s">
        <v>77</v>
      </c>
      <c r="AY180" s="237" t="s">
        <v>242</v>
      </c>
    </row>
    <row r="181" spans="1:65" s="14" customFormat="1">
      <c r="B181" s="243"/>
      <c r="C181" s="244"/>
      <c r="D181" s="228" t="s">
        <v>304</v>
      </c>
      <c r="E181" s="245" t="s">
        <v>1</v>
      </c>
      <c r="F181" s="246" t="s">
        <v>2233</v>
      </c>
      <c r="G181" s="244"/>
      <c r="H181" s="245" t="s">
        <v>1</v>
      </c>
      <c r="I181" s="247"/>
      <c r="J181" s="244"/>
      <c r="K181" s="244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304</v>
      </c>
      <c r="AU181" s="252" t="s">
        <v>90</v>
      </c>
      <c r="AV181" s="14" t="s">
        <v>84</v>
      </c>
      <c r="AW181" s="14" t="s">
        <v>33</v>
      </c>
      <c r="AX181" s="14" t="s">
        <v>77</v>
      </c>
      <c r="AY181" s="252" t="s">
        <v>242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2234</v>
      </c>
      <c r="G182" s="227"/>
      <c r="H182" s="231">
        <v>7.11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77</v>
      </c>
      <c r="AY182" s="237" t="s">
        <v>242</v>
      </c>
    </row>
    <row r="183" spans="1:65" s="16" customFormat="1">
      <c r="B183" s="264"/>
      <c r="C183" s="265"/>
      <c r="D183" s="228" t="s">
        <v>304</v>
      </c>
      <c r="E183" s="266" t="s">
        <v>1</v>
      </c>
      <c r="F183" s="267" t="s">
        <v>388</v>
      </c>
      <c r="G183" s="265"/>
      <c r="H183" s="268">
        <v>17.504999999999999</v>
      </c>
      <c r="I183" s="269"/>
      <c r="J183" s="265"/>
      <c r="K183" s="265"/>
      <c r="L183" s="270"/>
      <c r="M183" s="271"/>
      <c r="N183" s="272"/>
      <c r="O183" s="272"/>
      <c r="P183" s="272"/>
      <c r="Q183" s="272"/>
      <c r="R183" s="272"/>
      <c r="S183" s="272"/>
      <c r="T183" s="273"/>
      <c r="AT183" s="274" t="s">
        <v>304</v>
      </c>
      <c r="AU183" s="274" t="s">
        <v>90</v>
      </c>
      <c r="AV183" s="16" t="s">
        <v>248</v>
      </c>
      <c r="AW183" s="16" t="s">
        <v>33</v>
      </c>
      <c r="AX183" s="16" t="s">
        <v>84</v>
      </c>
      <c r="AY183" s="274" t="s">
        <v>242</v>
      </c>
    </row>
    <row r="184" spans="1:65" s="2" customFormat="1" ht="22.15" customHeight="1">
      <c r="A184" s="35"/>
      <c r="B184" s="36"/>
      <c r="C184" s="201" t="s">
        <v>288</v>
      </c>
      <c r="D184" s="201" t="s">
        <v>244</v>
      </c>
      <c r="E184" s="202" t="s">
        <v>1974</v>
      </c>
      <c r="F184" s="203" t="s">
        <v>2235</v>
      </c>
      <c r="G184" s="204" t="s">
        <v>406</v>
      </c>
      <c r="H184" s="205">
        <v>75.989999999999995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0</v>
      </c>
      <c r="R184" s="211">
        <f>Q184*H184</f>
        <v>0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2236</v>
      </c>
    </row>
    <row r="185" spans="1:65" s="13" customFormat="1" ht="22.5">
      <c r="B185" s="226"/>
      <c r="C185" s="227"/>
      <c r="D185" s="228" t="s">
        <v>304</v>
      </c>
      <c r="E185" s="229" t="s">
        <v>1</v>
      </c>
      <c r="F185" s="230" t="s">
        <v>2237</v>
      </c>
      <c r="G185" s="227"/>
      <c r="H185" s="231">
        <v>75.989999999999995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304</v>
      </c>
      <c r="AU185" s="237" t="s">
        <v>90</v>
      </c>
      <c r="AV185" s="13" t="s">
        <v>90</v>
      </c>
      <c r="AW185" s="13" t="s">
        <v>33</v>
      </c>
      <c r="AX185" s="13" t="s">
        <v>84</v>
      </c>
      <c r="AY185" s="237" t="s">
        <v>242</v>
      </c>
    </row>
    <row r="186" spans="1:65" s="2" customFormat="1" ht="22.15" customHeight="1">
      <c r="A186" s="35"/>
      <c r="B186" s="36"/>
      <c r="C186" s="201" t="s">
        <v>292</v>
      </c>
      <c r="D186" s="201" t="s">
        <v>244</v>
      </c>
      <c r="E186" s="202" t="s">
        <v>1983</v>
      </c>
      <c r="F186" s="203" t="s">
        <v>1984</v>
      </c>
      <c r="G186" s="204" t="s">
        <v>247</v>
      </c>
      <c r="H186" s="205">
        <v>144.5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0</v>
      </c>
      <c r="R186" s="211">
        <f>Q186*H186</f>
        <v>0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248</v>
      </c>
      <c r="AT186" s="213" t="s">
        <v>244</v>
      </c>
      <c r="AU186" s="213" t="s">
        <v>90</v>
      </c>
      <c r="AY186" s="18" t="s">
        <v>242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90</v>
      </c>
      <c r="BK186" s="214">
        <f>ROUND(I186*H186,2)</f>
        <v>0</v>
      </c>
      <c r="BL186" s="18" t="s">
        <v>248</v>
      </c>
      <c r="BM186" s="213" t="s">
        <v>2238</v>
      </c>
    </row>
    <row r="187" spans="1:65" s="13" customFormat="1" ht="22.5">
      <c r="B187" s="226"/>
      <c r="C187" s="227"/>
      <c r="D187" s="228" t="s">
        <v>304</v>
      </c>
      <c r="E187" s="229" t="s">
        <v>1</v>
      </c>
      <c r="F187" s="230" t="s">
        <v>2239</v>
      </c>
      <c r="G187" s="227"/>
      <c r="H187" s="231">
        <v>144.5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84</v>
      </c>
      <c r="AY187" s="237" t="s">
        <v>242</v>
      </c>
    </row>
    <row r="188" spans="1:65" s="12" customFormat="1" ht="22.9" customHeight="1">
      <c r="B188" s="185"/>
      <c r="C188" s="186"/>
      <c r="D188" s="187" t="s">
        <v>76</v>
      </c>
      <c r="E188" s="199" t="s">
        <v>90</v>
      </c>
      <c r="F188" s="199" t="s">
        <v>454</v>
      </c>
      <c r="G188" s="186"/>
      <c r="H188" s="186"/>
      <c r="I188" s="189"/>
      <c r="J188" s="200">
        <f>BK188</f>
        <v>0</v>
      </c>
      <c r="K188" s="186"/>
      <c r="L188" s="191"/>
      <c r="M188" s="192"/>
      <c r="N188" s="193"/>
      <c r="O188" s="193"/>
      <c r="P188" s="194">
        <f>SUM(P189:P211)</f>
        <v>0</v>
      </c>
      <c r="Q188" s="193"/>
      <c r="R188" s="194">
        <f>SUM(R189:R211)</f>
        <v>114.97494657999998</v>
      </c>
      <c r="S188" s="193"/>
      <c r="T188" s="195">
        <f>SUM(T189:T211)</f>
        <v>0</v>
      </c>
      <c r="AR188" s="196" t="s">
        <v>84</v>
      </c>
      <c r="AT188" s="197" t="s">
        <v>76</v>
      </c>
      <c r="AU188" s="197" t="s">
        <v>84</v>
      </c>
      <c r="AY188" s="196" t="s">
        <v>242</v>
      </c>
      <c r="BK188" s="198">
        <f>SUM(BK189:BK211)</f>
        <v>0</v>
      </c>
    </row>
    <row r="189" spans="1:65" s="2" customFormat="1" ht="22.15" customHeight="1">
      <c r="A189" s="35"/>
      <c r="B189" s="36"/>
      <c r="C189" s="201" t="s">
        <v>296</v>
      </c>
      <c r="D189" s="201" t="s">
        <v>244</v>
      </c>
      <c r="E189" s="202" t="s">
        <v>2240</v>
      </c>
      <c r="F189" s="203" t="s">
        <v>2241</v>
      </c>
      <c r="G189" s="204" t="s">
        <v>406</v>
      </c>
      <c r="H189" s="205">
        <v>10.220000000000001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2.0659999999999998</v>
      </c>
      <c r="R189" s="211">
        <f>Q189*H189</f>
        <v>21.114519999999999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2242</v>
      </c>
    </row>
    <row r="190" spans="1:65" s="13" customFormat="1" ht="22.5">
      <c r="B190" s="226"/>
      <c r="C190" s="227"/>
      <c r="D190" s="228" t="s">
        <v>304</v>
      </c>
      <c r="E190" s="229" t="s">
        <v>1</v>
      </c>
      <c r="F190" s="230" t="s">
        <v>2243</v>
      </c>
      <c r="G190" s="227"/>
      <c r="H190" s="231">
        <v>10.220000000000001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304</v>
      </c>
      <c r="AU190" s="237" t="s">
        <v>90</v>
      </c>
      <c r="AV190" s="13" t="s">
        <v>90</v>
      </c>
      <c r="AW190" s="13" t="s">
        <v>33</v>
      </c>
      <c r="AX190" s="13" t="s">
        <v>84</v>
      </c>
      <c r="AY190" s="237" t="s">
        <v>242</v>
      </c>
    </row>
    <row r="191" spans="1:65" s="2" customFormat="1" ht="14.45" customHeight="1">
      <c r="A191" s="35"/>
      <c r="B191" s="36"/>
      <c r="C191" s="201" t="s">
        <v>300</v>
      </c>
      <c r="D191" s="201" t="s">
        <v>244</v>
      </c>
      <c r="E191" s="202" t="s">
        <v>1474</v>
      </c>
      <c r="F191" s="203" t="s">
        <v>1475</v>
      </c>
      <c r="G191" s="204" t="s">
        <v>406</v>
      </c>
      <c r="H191" s="205">
        <v>15.057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2.0663999999999998</v>
      </c>
      <c r="R191" s="211">
        <f>Q191*H191</f>
        <v>31.113784799999998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2244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2245</v>
      </c>
      <c r="G192" s="227"/>
      <c r="H192" s="231">
        <v>11.832000000000001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77</v>
      </c>
      <c r="AY192" s="237" t="s">
        <v>242</v>
      </c>
    </row>
    <row r="193" spans="1:65" s="13" customFormat="1">
      <c r="B193" s="226"/>
      <c r="C193" s="227"/>
      <c r="D193" s="228" t="s">
        <v>304</v>
      </c>
      <c r="E193" s="229" t="s">
        <v>1</v>
      </c>
      <c r="F193" s="230" t="s">
        <v>2246</v>
      </c>
      <c r="G193" s="227"/>
      <c r="H193" s="231">
        <v>3.2250000000000001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77</v>
      </c>
      <c r="AY193" s="237" t="s">
        <v>242</v>
      </c>
    </row>
    <row r="194" spans="1:65" s="16" customFormat="1">
      <c r="B194" s="264"/>
      <c r="C194" s="265"/>
      <c r="D194" s="228" t="s">
        <v>304</v>
      </c>
      <c r="E194" s="266" t="s">
        <v>1</v>
      </c>
      <c r="F194" s="267" t="s">
        <v>388</v>
      </c>
      <c r="G194" s="265"/>
      <c r="H194" s="268">
        <v>15.057</v>
      </c>
      <c r="I194" s="269"/>
      <c r="J194" s="265"/>
      <c r="K194" s="265"/>
      <c r="L194" s="270"/>
      <c r="M194" s="271"/>
      <c r="N194" s="272"/>
      <c r="O194" s="272"/>
      <c r="P194" s="272"/>
      <c r="Q194" s="272"/>
      <c r="R194" s="272"/>
      <c r="S194" s="272"/>
      <c r="T194" s="273"/>
      <c r="AT194" s="274" t="s">
        <v>304</v>
      </c>
      <c r="AU194" s="274" t="s">
        <v>90</v>
      </c>
      <c r="AV194" s="16" t="s">
        <v>248</v>
      </c>
      <c r="AW194" s="16" t="s">
        <v>33</v>
      </c>
      <c r="AX194" s="16" t="s">
        <v>84</v>
      </c>
      <c r="AY194" s="274" t="s">
        <v>242</v>
      </c>
    </row>
    <row r="195" spans="1:65" s="2" customFormat="1" ht="22.15" customHeight="1">
      <c r="A195" s="35"/>
      <c r="B195" s="36"/>
      <c r="C195" s="201" t="s">
        <v>306</v>
      </c>
      <c r="D195" s="201" t="s">
        <v>244</v>
      </c>
      <c r="E195" s="202" t="s">
        <v>2247</v>
      </c>
      <c r="F195" s="203" t="s">
        <v>2248</v>
      </c>
      <c r="G195" s="204" t="s">
        <v>406</v>
      </c>
      <c r="H195" s="205">
        <v>14.686999999999999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2.3852699999999998</v>
      </c>
      <c r="R195" s="211">
        <f>Q195*H195</f>
        <v>35.032460489999998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2249</v>
      </c>
    </row>
    <row r="196" spans="1:65" s="13" customFormat="1">
      <c r="B196" s="226"/>
      <c r="C196" s="227"/>
      <c r="D196" s="228" t="s">
        <v>304</v>
      </c>
      <c r="E196" s="229" t="s">
        <v>1</v>
      </c>
      <c r="F196" s="230" t="s">
        <v>2250</v>
      </c>
      <c r="G196" s="227"/>
      <c r="H196" s="231">
        <v>14.686999999999999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84</v>
      </c>
      <c r="AY196" s="237" t="s">
        <v>242</v>
      </c>
    </row>
    <row r="197" spans="1:65" s="2" customFormat="1" ht="19.899999999999999" customHeight="1">
      <c r="A197" s="35"/>
      <c r="B197" s="36"/>
      <c r="C197" s="201" t="s">
        <v>311</v>
      </c>
      <c r="D197" s="201" t="s">
        <v>244</v>
      </c>
      <c r="E197" s="202" t="s">
        <v>2251</v>
      </c>
      <c r="F197" s="203" t="s">
        <v>2252</v>
      </c>
      <c r="G197" s="204" t="s">
        <v>247</v>
      </c>
      <c r="H197" s="205">
        <v>30.73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6.7000000000000002E-4</v>
      </c>
      <c r="R197" s="211">
        <f>Q197*H197</f>
        <v>2.0589100000000003E-2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2253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2254</v>
      </c>
      <c r="G198" s="227"/>
      <c r="H198" s="231">
        <v>30.73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84</v>
      </c>
      <c r="AY198" s="237" t="s">
        <v>242</v>
      </c>
    </row>
    <row r="199" spans="1:65" s="2" customFormat="1" ht="19.899999999999999" customHeight="1">
      <c r="A199" s="35"/>
      <c r="B199" s="36"/>
      <c r="C199" s="201" t="s">
        <v>316</v>
      </c>
      <c r="D199" s="201" t="s">
        <v>244</v>
      </c>
      <c r="E199" s="202" t="s">
        <v>2255</v>
      </c>
      <c r="F199" s="203" t="s">
        <v>2256</v>
      </c>
      <c r="G199" s="204" t="s">
        <v>247</v>
      </c>
      <c r="H199" s="205">
        <v>30.73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0</v>
      </c>
      <c r="R199" s="211">
        <f>Q199*H199</f>
        <v>0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2257</v>
      </c>
    </row>
    <row r="200" spans="1:65" s="2" customFormat="1" ht="34.9" customHeight="1">
      <c r="A200" s="35"/>
      <c r="B200" s="36"/>
      <c r="C200" s="201" t="s">
        <v>320</v>
      </c>
      <c r="D200" s="201" t="s">
        <v>244</v>
      </c>
      <c r="E200" s="202" t="s">
        <v>1193</v>
      </c>
      <c r="F200" s="203" t="s">
        <v>1194</v>
      </c>
      <c r="G200" s="204" t="s">
        <v>1195</v>
      </c>
      <c r="H200" s="205">
        <v>591.36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2.0000000000000002E-5</v>
      </c>
      <c r="R200" s="211">
        <f>Q200*H200</f>
        <v>1.1827200000000001E-2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248</v>
      </c>
      <c r="AT200" s="213" t="s">
        <v>244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248</v>
      </c>
      <c r="BM200" s="213" t="s">
        <v>2258</v>
      </c>
    </row>
    <row r="201" spans="1:65" s="13" customFormat="1">
      <c r="B201" s="226"/>
      <c r="C201" s="227"/>
      <c r="D201" s="228" t="s">
        <v>304</v>
      </c>
      <c r="E201" s="229" t="s">
        <v>1</v>
      </c>
      <c r="F201" s="230" t="s">
        <v>2259</v>
      </c>
      <c r="G201" s="227"/>
      <c r="H201" s="231">
        <v>591.36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304</v>
      </c>
      <c r="AU201" s="237" t="s">
        <v>90</v>
      </c>
      <c r="AV201" s="13" t="s">
        <v>90</v>
      </c>
      <c r="AW201" s="13" t="s">
        <v>33</v>
      </c>
      <c r="AX201" s="13" t="s">
        <v>84</v>
      </c>
      <c r="AY201" s="237" t="s">
        <v>242</v>
      </c>
    </row>
    <row r="202" spans="1:65" s="2" customFormat="1" ht="22.15" customHeight="1">
      <c r="A202" s="35"/>
      <c r="B202" s="36"/>
      <c r="C202" s="201" t="s">
        <v>326</v>
      </c>
      <c r="D202" s="201" t="s">
        <v>244</v>
      </c>
      <c r="E202" s="202" t="s">
        <v>2260</v>
      </c>
      <c r="F202" s="203" t="s">
        <v>2261</v>
      </c>
      <c r="G202" s="204" t="s">
        <v>406</v>
      </c>
      <c r="H202" s="205">
        <v>10.943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2.3618800000000002</v>
      </c>
      <c r="R202" s="211">
        <f>Q202*H202</f>
        <v>25.846052840000002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248</v>
      </c>
      <c r="AT202" s="213" t="s">
        <v>244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2262</v>
      </c>
    </row>
    <row r="203" spans="1:65" s="13" customFormat="1" ht="22.5">
      <c r="B203" s="226"/>
      <c r="C203" s="227"/>
      <c r="D203" s="228" t="s">
        <v>304</v>
      </c>
      <c r="E203" s="229" t="s">
        <v>1</v>
      </c>
      <c r="F203" s="230" t="s">
        <v>2263</v>
      </c>
      <c r="G203" s="227"/>
      <c r="H203" s="231">
        <v>9.35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AT203" s="237" t="s">
        <v>304</v>
      </c>
      <c r="AU203" s="237" t="s">
        <v>90</v>
      </c>
      <c r="AV203" s="13" t="s">
        <v>90</v>
      </c>
      <c r="AW203" s="13" t="s">
        <v>33</v>
      </c>
      <c r="AX203" s="13" t="s">
        <v>77</v>
      </c>
      <c r="AY203" s="237" t="s">
        <v>242</v>
      </c>
    </row>
    <row r="204" spans="1:65" s="13" customFormat="1" ht="22.5">
      <c r="B204" s="226"/>
      <c r="C204" s="227"/>
      <c r="D204" s="228" t="s">
        <v>304</v>
      </c>
      <c r="E204" s="229" t="s">
        <v>1</v>
      </c>
      <c r="F204" s="230" t="s">
        <v>2264</v>
      </c>
      <c r="G204" s="227"/>
      <c r="H204" s="231">
        <v>1.593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77</v>
      </c>
      <c r="AY204" s="237" t="s">
        <v>242</v>
      </c>
    </row>
    <row r="205" spans="1:65" s="16" customFormat="1">
      <c r="B205" s="264"/>
      <c r="C205" s="265"/>
      <c r="D205" s="228" t="s">
        <v>304</v>
      </c>
      <c r="E205" s="266" t="s">
        <v>1</v>
      </c>
      <c r="F205" s="267" t="s">
        <v>388</v>
      </c>
      <c r="G205" s="265"/>
      <c r="H205" s="268">
        <v>10.943</v>
      </c>
      <c r="I205" s="269"/>
      <c r="J205" s="265"/>
      <c r="K205" s="265"/>
      <c r="L205" s="270"/>
      <c r="M205" s="271"/>
      <c r="N205" s="272"/>
      <c r="O205" s="272"/>
      <c r="P205" s="272"/>
      <c r="Q205" s="272"/>
      <c r="R205" s="272"/>
      <c r="S205" s="272"/>
      <c r="T205" s="273"/>
      <c r="AT205" s="274" t="s">
        <v>304</v>
      </c>
      <c r="AU205" s="274" t="s">
        <v>90</v>
      </c>
      <c r="AV205" s="16" t="s">
        <v>248</v>
      </c>
      <c r="AW205" s="16" t="s">
        <v>33</v>
      </c>
      <c r="AX205" s="16" t="s">
        <v>84</v>
      </c>
      <c r="AY205" s="274" t="s">
        <v>242</v>
      </c>
    </row>
    <row r="206" spans="1:65" s="2" customFormat="1" ht="19.899999999999999" customHeight="1">
      <c r="A206" s="35"/>
      <c r="B206" s="36"/>
      <c r="C206" s="201" t="s">
        <v>7</v>
      </c>
      <c r="D206" s="201" t="s">
        <v>244</v>
      </c>
      <c r="E206" s="202" t="s">
        <v>2265</v>
      </c>
      <c r="F206" s="203" t="s">
        <v>2266</v>
      </c>
      <c r="G206" s="204" t="s">
        <v>247</v>
      </c>
      <c r="H206" s="205">
        <v>55.62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6.7000000000000002E-4</v>
      </c>
      <c r="R206" s="211">
        <f>Q206*H206</f>
        <v>3.7265399999999997E-2</v>
      </c>
      <c r="S206" s="211">
        <v>0</v>
      </c>
      <c r="T206" s="21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248</v>
      </c>
      <c r="AT206" s="213" t="s">
        <v>244</v>
      </c>
      <c r="AU206" s="213" t="s">
        <v>90</v>
      </c>
      <c r="AY206" s="18" t="s">
        <v>242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90</v>
      </c>
      <c r="BK206" s="214">
        <f>ROUND(I206*H206,2)</f>
        <v>0</v>
      </c>
      <c r="BL206" s="18" t="s">
        <v>248</v>
      </c>
      <c r="BM206" s="213" t="s">
        <v>2267</v>
      </c>
    </row>
    <row r="207" spans="1:65" s="13" customFormat="1" ht="22.5">
      <c r="B207" s="226"/>
      <c r="C207" s="227"/>
      <c r="D207" s="228" t="s">
        <v>304</v>
      </c>
      <c r="E207" s="229" t="s">
        <v>1</v>
      </c>
      <c r="F207" s="230" t="s">
        <v>2268</v>
      </c>
      <c r="G207" s="227"/>
      <c r="H207" s="231">
        <v>45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77</v>
      </c>
      <c r="AY207" s="237" t="s">
        <v>242</v>
      </c>
    </row>
    <row r="208" spans="1:65" s="13" customFormat="1" ht="22.5">
      <c r="B208" s="226"/>
      <c r="C208" s="227"/>
      <c r="D208" s="228" t="s">
        <v>304</v>
      </c>
      <c r="E208" s="229" t="s">
        <v>1</v>
      </c>
      <c r="F208" s="230" t="s">
        <v>2269</v>
      </c>
      <c r="G208" s="227"/>
      <c r="H208" s="231">
        <v>10.62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304</v>
      </c>
      <c r="AU208" s="237" t="s">
        <v>90</v>
      </c>
      <c r="AV208" s="13" t="s">
        <v>90</v>
      </c>
      <c r="AW208" s="13" t="s">
        <v>33</v>
      </c>
      <c r="AX208" s="13" t="s">
        <v>77</v>
      </c>
      <c r="AY208" s="237" t="s">
        <v>242</v>
      </c>
    </row>
    <row r="209" spans="1:65" s="16" customFormat="1">
      <c r="B209" s="264"/>
      <c r="C209" s="265"/>
      <c r="D209" s="228" t="s">
        <v>304</v>
      </c>
      <c r="E209" s="266" t="s">
        <v>1</v>
      </c>
      <c r="F209" s="267" t="s">
        <v>388</v>
      </c>
      <c r="G209" s="265"/>
      <c r="H209" s="268">
        <v>55.62</v>
      </c>
      <c r="I209" s="269"/>
      <c r="J209" s="265"/>
      <c r="K209" s="265"/>
      <c r="L209" s="270"/>
      <c r="M209" s="271"/>
      <c r="N209" s="272"/>
      <c r="O209" s="272"/>
      <c r="P209" s="272"/>
      <c r="Q209" s="272"/>
      <c r="R209" s="272"/>
      <c r="S209" s="272"/>
      <c r="T209" s="273"/>
      <c r="AT209" s="274" t="s">
        <v>304</v>
      </c>
      <c r="AU209" s="274" t="s">
        <v>90</v>
      </c>
      <c r="AV209" s="16" t="s">
        <v>248</v>
      </c>
      <c r="AW209" s="16" t="s">
        <v>33</v>
      </c>
      <c r="AX209" s="16" t="s">
        <v>84</v>
      </c>
      <c r="AY209" s="274" t="s">
        <v>242</v>
      </c>
    </row>
    <row r="210" spans="1:65" s="2" customFormat="1" ht="19.899999999999999" customHeight="1">
      <c r="A210" s="35"/>
      <c r="B210" s="36"/>
      <c r="C210" s="201" t="s">
        <v>334</v>
      </c>
      <c r="D210" s="201" t="s">
        <v>244</v>
      </c>
      <c r="E210" s="202" t="s">
        <v>2270</v>
      </c>
      <c r="F210" s="203" t="s">
        <v>2271</v>
      </c>
      <c r="G210" s="204" t="s">
        <v>247</v>
      </c>
      <c r="H210" s="205">
        <v>55.62</v>
      </c>
      <c r="I210" s="206"/>
      <c r="J210" s="207">
        <f>ROUND(I210*H210,2)</f>
        <v>0</v>
      </c>
      <c r="K210" s="208"/>
      <c r="L210" s="40"/>
      <c r="M210" s="209" t="s">
        <v>1</v>
      </c>
      <c r="N210" s="210" t="s">
        <v>43</v>
      </c>
      <c r="O210" s="76"/>
      <c r="P210" s="211">
        <f>O210*H210</f>
        <v>0</v>
      </c>
      <c r="Q210" s="211">
        <v>0</v>
      </c>
      <c r="R210" s="211">
        <f>Q210*H210</f>
        <v>0</v>
      </c>
      <c r="S210" s="211">
        <v>0</v>
      </c>
      <c r="T210" s="21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3" t="s">
        <v>248</v>
      </c>
      <c r="AT210" s="213" t="s">
        <v>244</v>
      </c>
      <c r="AU210" s="213" t="s">
        <v>90</v>
      </c>
      <c r="AY210" s="18" t="s">
        <v>242</v>
      </c>
      <c r="BE210" s="214">
        <f>IF(N210="základná",J210,0)</f>
        <v>0</v>
      </c>
      <c r="BF210" s="214">
        <f>IF(N210="znížená",J210,0)</f>
        <v>0</v>
      </c>
      <c r="BG210" s="214">
        <f>IF(N210="zákl. prenesená",J210,0)</f>
        <v>0</v>
      </c>
      <c r="BH210" s="214">
        <f>IF(N210="zníž. prenesená",J210,0)</f>
        <v>0</v>
      </c>
      <c r="BI210" s="214">
        <f>IF(N210="nulová",J210,0)</f>
        <v>0</v>
      </c>
      <c r="BJ210" s="18" t="s">
        <v>90</v>
      </c>
      <c r="BK210" s="214">
        <f>ROUND(I210*H210,2)</f>
        <v>0</v>
      </c>
      <c r="BL210" s="18" t="s">
        <v>248</v>
      </c>
      <c r="BM210" s="213" t="s">
        <v>2272</v>
      </c>
    </row>
    <row r="211" spans="1:65" s="2" customFormat="1" ht="19.899999999999999" customHeight="1">
      <c r="A211" s="35"/>
      <c r="B211" s="36"/>
      <c r="C211" s="201" t="s">
        <v>339</v>
      </c>
      <c r="D211" s="201" t="s">
        <v>244</v>
      </c>
      <c r="E211" s="202" t="s">
        <v>2273</v>
      </c>
      <c r="F211" s="203" t="s">
        <v>2274</v>
      </c>
      <c r="G211" s="204" t="s">
        <v>323</v>
      </c>
      <c r="H211" s="205">
        <v>1.7649999999999999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1.01895</v>
      </c>
      <c r="R211" s="211">
        <f>Q211*H211</f>
        <v>1.7984467499999999</v>
      </c>
      <c r="S211" s="211">
        <v>0</v>
      </c>
      <c r="T211" s="21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2275</v>
      </c>
    </row>
    <row r="212" spans="1:65" s="12" customFormat="1" ht="22.9" customHeight="1">
      <c r="B212" s="185"/>
      <c r="C212" s="186"/>
      <c r="D212" s="187" t="s">
        <v>76</v>
      </c>
      <c r="E212" s="199" t="s">
        <v>100</v>
      </c>
      <c r="F212" s="199" t="s">
        <v>1202</v>
      </c>
      <c r="G212" s="186"/>
      <c r="H212" s="186"/>
      <c r="I212" s="189"/>
      <c r="J212" s="200">
        <f>BK212</f>
        <v>0</v>
      </c>
      <c r="K212" s="186"/>
      <c r="L212" s="191"/>
      <c r="M212" s="192"/>
      <c r="N212" s="193"/>
      <c r="O212" s="193"/>
      <c r="P212" s="194">
        <f>SUM(P213:P238)</f>
        <v>0</v>
      </c>
      <c r="Q212" s="193"/>
      <c r="R212" s="194">
        <f>SUM(R213:R238)</f>
        <v>30.941272919999996</v>
      </c>
      <c r="S212" s="193"/>
      <c r="T212" s="195">
        <f>SUM(T213:T238)</f>
        <v>0</v>
      </c>
      <c r="AR212" s="196" t="s">
        <v>84</v>
      </c>
      <c r="AT212" s="197" t="s">
        <v>76</v>
      </c>
      <c r="AU212" s="197" t="s">
        <v>84</v>
      </c>
      <c r="AY212" s="196" t="s">
        <v>242</v>
      </c>
      <c r="BK212" s="198">
        <f>SUM(BK213:BK238)</f>
        <v>0</v>
      </c>
    </row>
    <row r="213" spans="1:65" s="2" customFormat="1" ht="22.15" customHeight="1">
      <c r="A213" s="35"/>
      <c r="B213" s="36"/>
      <c r="C213" s="201" t="s">
        <v>344</v>
      </c>
      <c r="D213" s="201" t="s">
        <v>244</v>
      </c>
      <c r="E213" s="202" t="s">
        <v>2276</v>
      </c>
      <c r="F213" s="203" t="s">
        <v>2277</v>
      </c>
      <c r="G213" s="204" t="s">
        <v>259</v>
      </c>
      <c r="H213" s="205">
        <v>2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</v>
      </c>
      <c r="R213" s="211">
        <f>Q213*H213</f>
        <v>0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248</v>
      </c>
      <c r="AT213" s="213" t="s">
        <v>244</v>
      </c>
      <c r="AU213" s="213" t="s">
        <v>90</v>
      </c>
      <c r="AY213" s="18" t="s">
        <v>242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90</v>
      </c>
      <c r="BK213" s="214">
        <f>ROUND(I213*H213,2)</f>
        <v>0</v>
      </c>
      <c r="BL213" s="18" t="s">
        <v>248</v>
      </c>
      <c r="BM213" s="213" t="s">
        <v>2278</v>
      </c>
    </row>
    <row r="214" spans="1:65" s="2" customFormat="1" ht="22.15" customHeight="1">
      <c r="A214" s="35"/>
      <c r="B214" s="36"/>
      <c r="C214" s="201" t="s">
        <v>348</v>
      </c>
      <c r="D214" s="201" t="s">
        <v>244</v>
      </c>
      <c r="E214" s="202" t="s">
        <v>1203</v>
      </c>
      <c r="F214" s="203" t="s">
        <v>1204</v>
      </c>
      <c r="G214" s="204" t="s">
        <v>406</v>
      </c>
      <c r="H214" s="205">
        <v>8.718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2.3620999999999999</v>
      </c>
      <c r="R214" s="211">
        <f>Q214*H214</f>
        <v>20.5927878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2279</v>
      </c>
    </row>
    <row r="215" spans="1:65" s="13" customFormat="1" ht="22.5">
      <c r="B215" s="226"/>
      <c r="C215" s="227"/>
      <c r="D215" s="228" t="s">
        <v>304</v>
      </c>
      <c r="E215" s="229" t="s">
        <v>1</v>
      </c>
      <c r="F215" s="230" t="s">
        <v>2280</v>
      </c>
      <c r="G215" s="227"/>
      <c r="H215" s="231">
        <v>4.359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77</v>
      </c>
      <c r="AY215" s="237" t="s">
        <v>242</v>
      </c>
    </row>
    <row r="216" spans="1:65" s="13" customFormat="1" ht="22.5">
      <c r="B216" s="226"/>
      <c r="C216" s="227"/>
      <c r="D216" s="228" t="s">
        <v>304</v>
      </c>
      <c r="E216" s="229" t="s">
        <v>1</v>
      </c>
      <c r="F216" s="230" t="s">
        <v>2281</v>
      </c>
      <c r="G216" s="227"/>
      <c r="H216" s="231">
        <v>4.359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77</v>
      </c>
      <c r="AY216" s="237" t="s">
        <v>242</v>
      </c>
    </row>
    <row r="217" spans="1:65" s="16" customFormat="1">
      <c r="B217" s="264"/>
      <c r="C217" s="265"/>
      <c r="D217" s="228" t="s">
        <v>304</v>
      </c>
      <c r="E217" s="266" t="s">
        <v>1</v>
      </c>
      <c r="F217" s="267" t="s">
        <v>388</v>
      </c>
      <c r="G217" s="265"/>
      <c r="H217" s="268">
        <v>8.718</v>
      </c>
      <c r="I217" s="269"/>
      <c r="J217" s="265"/>
      <c r="K217" s="265"/>
      <c r="L217" s="270"/>
      <c r="M217" s="271"/>
      <c r="N217" s="272"/>
      <c r="O217" s="272"/>
      <c r="P217" s="272"/>
      <c r="Q217" s="272"/>
      <c r="R217" s="272"/>
      <c r="S217" s="272"/>
      <c r="T217" s="273"/>
      <c r="AT217" s="274" t="s">
        <v>304</v>
      </c>
      <c r="AU217" s="274" t="s">
        <v>90</v>
      </c>
      <c r="AV217" s="16" t="s">
        <v>248</v>
      </c>
      <c r="AW217" s="16" t="s">
        <v>33</v>
      </c>
      <c r="AX217" s="16" t="s">
        <v>84</v>
      </c>
      <c r="AY217" s="274" t="s">
        <v>242</v>
      </c>
    </row>
    <row r="218" spans="1:65" s="2" customFormat="1" ht="22.15" customHeight="1">
      <c r="A218" s="35"/>
      <c r="B218" s="36"/>
      <c r="C218" s="201" t="s">
        <v>352</v>
      </c>
      <c r="D218" s="201" t="s">
        <v>244</v>
      </c>
      <c r="E218" s="202" t="s">
        <v>2282</v>
      </c>
      <c r="F218" s="203" t="s">
        <v>2283</v>
      </c>
      <c r="G218" s="204" t="s">
        <v>247</v>
      </c>
      <c r="H218" s="205">
        <v>38.451999999999998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4.5700000000000003E-3</v>
      </c>
      <c r="R218" s="211">
        <f>Q218*H218</f>
        <v>0.17572563999999999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2284</v>
      </c>
    </row>
    <row r="219" spans="1:65" s="13" customFormat="1" ht="22.5">
      <c r="B219" s="226"/>
      <c r="C219" s="227"/>
      <c r="D219" s="228" t="s">
        <v>304</v>
      </c>
      <c r="E219" s="229" t="s">
        <v>1</v>
      </c>
      <c r="F219" s="230" t="s">
        <v>2285</v>
      </c>
      <c r="G219" s="227"/>
      <c r="H219" s="231">
        <v>19.225999999999999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77</v>
      </c>
      <c r="AY219" s="237" t="s">
        <v>242</v>
      </c>
    </row>
    <row r="220" spans="1:65" s="13" customFormat="1" ht="22.5">
      <c r="B220" s="226"/>
      <c r="C220" s="227"/>
      <c r="D220" s="228" t="s">
        <v>304</v>
      </c>
      <c r="E220" s="229" t="s">
        <v>1</v>
      </c>
      <c r="F220" s="230" t="s">
        <v>2286</v>
      </c>
      <c r="G220" s="227"/>
      <c r="H220" s="231">
        <v>19.225999999999999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33</v>
      </c>
      <c r="AX220" s="13" t="s">
        <v>77</v>
      </c>
      <c r="AY220" s="237" t="s">
        <v>242</v>
      </c>
    </row>
    <row r="221" spans="1:65" s="16" customFormat="1">
      <c r="B221" s="264"/>
      <c r="C221" s="265"/>
      <c r="D221" s="228" t="s">
        <v>304</v>
      </c>
      <c r="E221" s="266" t="s">
        <v>1</v>
      </c>
      <c r="F221" s="267" t="s">
        <v>388</v>
      </c>
      <c r="G221" s="265"/>
      <c r="H221" s="268">
        <v>38.451999999999998</v>
      </c>
      <c r="I221" s="269"/>
      <c r="J221" s="265"/>
      <c r="K221" s="265"/>
      <c r="L221" s="270"/>
      <c r="M221" s="271"/>
      <c r="N221" s="272"/>
      <c r="O221" s="272"/>
      <c r="P221" s="272"/>
      <c r="Q221" s="272"/>
      <c r="R221" s="272"/>
      <c r="S221" s="272"/>
      <c r="T221" s="273"/>
      <c r="AT221" s="274" t="s">
        <v>304</v>
      </c>
      <c r="AU221" s="274" t="s">
        <v>90</v>
      </c>
      <c r="AV221" s="16" t="s">
        <v>248</v>
      </c>
      <c r="AW221" s="16" t="s">
        <v>33</v>
      </c>
      <c r="AX221" s="16" t="s">
        <v>84</v>
      </c>
      <c r="AY221" s="274" t="s">
        <v>242</v>
      </c>
    </row>
    <row r="222" spans="1:65" s="2" customFormat="1" ht="22.15" customHeight="1">
      <c r="A222" s="35"/>
      <c r="B222" s="36"/>
      <c r="C222" s="201" t="s">
        <v>358</v>
      </c>
      <c r="D222" s="201" t="s">
        <v>244</v>
      </c>
      <c r="E222" s="202" t="s">
        <v>2287</v>
      </c>
      <c r="F222" s="203" t="s">
        <v>2288</v>
      </c>
      <c r="G222" s="204" t="s">
        <v>247</v>
      </c>
      <c r="H222" s="205">
        <v>38.451999999999998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4.0000000000000003E-5</v>
      </c>
      <c r="R222" s="211">
        <f>Q222*H222</f>
        <v>1.53808E-3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248</v>
      </c>
      <c r="AT222" s="213" t="s">
        <v>244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248</v>
      </c>
      <c r="BM222" s="213" t="s">
        <v>2289</v>
      </c>
    </row>
    <row r="223" spans="1:65" s="2" customFormat="1" ht="22.15" customHeight="1">
      <c r="A223" s="35"/>
      <c r="B223" s="36"/>
      <c r="C223" s="201" t="s">
        <v>526</v>
      </c>
      <c r="D223" s="201" t="s">
        <v>244</v>
      </c>
      <c r="E223" s="202" t="s">
        <v>1214</v>
      </c>
      <c r="F223" s="203" t="s">
        <v>2005</v>
      </c>
      <c r="G223" s="204" t="s">
        <v>323</v>
      </c>
      <c r="H223" s="205">
        <v>0.91200000000000003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1.03816</v>
      </c>
      <c r="R223" s="211">
        <f>Q223*H223</f>
        <v>0.94680191999999996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2290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2291</v>
      </c>
      <c r="G224" s="227"/>
      <c r="H224" s="231">
        <v>0.91200000000000003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84</v>
      </c>
      <c r="AY224" s="237" t="s">
        <v>242</v>
      </c>
    </row>
    <row r="225" spans="1:65" s="2" customFormat="1" ht="22.15" customHeight="1">
      <c r="A225" s="35"/>
      <c r="B225" s="36"/>
      <c r="C225" s="201" t="s">
        <v>535</v>
      </c>
      <c r="D225" s="201" t="s">
        <v>244</v>
      </c>
      <c r="E225" s="202" t="s">
        <v>1218</v>
      </c>
      <c r="F225" s="203" t="s">
        <v>1204</v>
      </c>
      <c r="G225" s="204" t="s">
        <v>406</v>
      </c>
      <c r="H225" s="205">
        <v>3.8319999999999999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2.3620999999999999</v>
      </c>
      <c r="R225" s="211">
        <f>Q225*H225</f>
        <v>9.0515671999999991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248</v>
      </c>
      <c r="AT225" s="213" t="s">
        <v>244</v>
      </c>
      <c r="AU225" s="213" t="s">
        <v>90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248</v>
      </c>
      <c r="BM225" s="213" t="s">
        <v>2292</v>
      </c>
    </row>
    <row r="226" spans="1:65" s="13" customFormat="1">
      <c r="B226" s="226"/>
      <c r="C226" s="227"/>
      <c r="D226" s="228" t="s">
        <v>304</v>
      </c>
      <c r="E226" s="229" t="s">
        <v>1</v>
      </c>
      <c r="F226" s="230" t="s">
        <v>2293</v>
      </c>
      <c r="G226" s="227"/>
      <c r="H226" s="231">
        <v>1.9159999999999999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33</v>
      </c>
      <c r="AX226" s="13" t="s">
        <v>77</v>
      </c>
      <c r="AY226" s="237" t="s">
        <v>242</v>
      </c>
    </row>
    <row r="227" spans="1:65" s="13" customFormat="1">
      <c r="B227" s="226"/>
      <c r="C227" s="227"/>
      <c r="D227" s="228" t="s">
        <v>304</v>
      </c>
      <c r="E227" s="229" t="s">
        <v>1</v>
      </c>
      <c r="F227" s="230" t="s">
        <v>2294</v>
      </c>
      <c r="G227" s="227"/>
      <c r="H227" s="231">
        <v>1.9159999999999999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AT227" s="237" t="s">
        <v>304</v>
      </c>
      <c r="AU227" s="237" t="s">
        <v>90</v>
      </c>
      <c r="AV227" s="13" t="s">
        <v>90</v>
      </c>
      <c r="AW227" s="13" t="s">
        <v>33</v>
      </c>
      <c r="AX227" s="13" t="s">
        <v>77</v>
      </c>
      <c r="AY227" s="237" t="s">
        <v>242</v>
      </c>
    </row>
    <row r="228" spans="1:65" s="16" customFormat="1">
      <c r="B228" s="264"/>
      <c r="C228" s="265"/>
      <c r="D228" s="228" t="s">
        <v>304</v>
      </c>
      <c r="E228" s="266" t="s">
        <v>1</v>
      </c>
      <c r="F228" s="267" t="s">
        <v>388</v>
      </c>
      <c r="G228" s="265"/>
      <c r="H228" s="268">
        <v>3.8319999999999999</v>
      </c>
      <c r="I228" s="269"/>
      <c r="J228" s="265"/>
      <c r="K228" s="265"/>
      <c r="L228" s="270"/>
      <c r="M228" s="271"/>
      <c r="N228" s="272"/>
      <c r="O228" s="272"/>
      <c r="P228" s="272"/>
      <c r="Q228" s="272"/>
      <c r="R228" s="272"/>
      <c r="S228" s="272"/>
      <c r="T228" s="273"/>
      <c r="AT228" s="274" t="s">
        <v>304</v>
      </c>
      <c r="AU228" s="274" t="s">
        <v>90</v>
      </c>
      <c r="AV228" s="16" t="s">
        <v>248</v>
      </c>
      <c r="AW228" s="16" t="s">
        <v>33</v>
      </c>
      <c r="AX228" s="16" t="s">
        <v>84</v>
      </c>
      <c r="AY228" s="274" t="s">
        <v>242</v>
      </c>
    </row>
    <row r="229" spans="1:65" s="2" customFormat="1" ht="22.15" customHeight="1">
      <c r="A229" s="35"/>
      <c r="B229" s="36"/>
      <c r="C229" s="201" t="s">
        <v>547</v>
      </c>
      <c r="D229" s="201" t="s">
        <v>244</v>
      </c>
      <c r="E229" s="202" t="s">
        <v>1222</v>
      </c>
      <c r="F229" s="203" t="s">
        <v>1496</v>
      </c>
      <c r="G229" s="204" t="s">
        <v>247</v>
      </c>
      <c r="H229" s="205">
        <v>14.6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3.46E-3</v>
      </c>
      <c r="R229" s="211">
        <f>Q229*H229</f>
        <v>5.0515999999999998E-2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248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248</v>
      </c>
      <c r="BM229" s="213" t="s">
        <v>2295</v>
      </c>
    </row>
    <row r="230" spans="1:65" s="13" customFormat="1" ht="22.5">
      <c r="B230" s="226"/>
      <c r="C230" s="227"/>
      <c r="D230" s="228" t="s">
        <v>304</v>
      </c>
      <c r="E230" s="229" t="s">
        <v>1</v>
      </c>
      <c r="F230" s="230" t="s">
        <v>2296</v>
      </c>
      <c r="G230" s="227"/>
      <c r="H230" s="231">
        <v>7.3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304</v>
      </c>
      <c r="AU230" s="237" t="s">
        <v>90</v>
      </c>
      <c r="AV230" s="13" t="s">
        <v>90</v>
      </c>
      <c r="AW230" s="13" t="s">
        <v>33</v>
      </c>
      <c r="AX230" s="13" t="s">
        <v>77</v>
      </c>
      <c r="AY230" s="237" t="s">
        <v>242</v>
      </c>
    </row>
    <row r="231" spans="1:65" s="13" customFormat="1" ht="22.5">
      <c r="B231" s="226"/>
      <c r="C231" s="227"/>
      <c r="D231" s="228" t="s">
        <v>304</v>
      </c>
      <c r="E231" s="229" t="s">
        <v>1</v>
      </c>
      <c r="F231" s="230" t="s">
        <v>2297</v>
      </c>
      <c r="G231" s="227"/>
      <c r="H231" s="231">
        <v>7.3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304</v>
      </c>
      <c r="AU231" s="237" t="s">
        <v>90</v>
      </c>
      <c r="AV231" s="13" t="s">
        <v>90</v>
      </c>
      <c r="AW231" s="13" t="s">
        <v>33</v>
      </c>
      <c r="AX231" s="13" t="s">
        <v>77</v>
      </c>
      <c r="AY231" s="237" t="s">
        <v>242</v>
      </c>
    </row>
    <row r="232" spans="1:65" s="16" customFormat="1">
      <c r="B232" s="264"/>
      <c r="C232" s="265"/>
      <c r="D232" s="228" t="s">
        <v>304</v>
      </c>
      <c r="E232" s="266" t="s">
        <v>1</v>
      </c>
      <c r="F232" s="267" t="s">
        <v>388</v>
      </c>
      <c r="G232" s="265"/>
      <c r="H232" s="268">
        <v>14.6</v>
      </c>
      <c r="I232" s="269"/>
      <c r="J232" s="265"/>
      <c r="K232" s="265"/>
      <c r="L232" s="270"/>
      <c r="M232" s="271"/>
      <c r="N232" s="272"/>
      <c r="O232" s="272"/>
      <c r="P232" s="272"/>
      <c r="Q232" s="272"/>
      <c r="R232" s="272"/>
      <c r="S232" s="272"/>
      <c r="T232" s="273"/>
      <c r="AT232" s="274" t="s">
        <v>304</v>
      </c>
      <c r="AU232" s="274" t="s">
        <v>90</v>
      </c>
      <c r="AV232" s="16" t="s">
        <v>248</v>
      </c>
      <c r="AW232" s="16" t="s">
        <v>33</v>
      </c>
      <c r="AX232" s="16" t="s">
        <v>84</v>
      </c>
      <c r="AY232" s="274" t="s">
        <v>242</v>
      </c>
    </row>
    <row r="233" spans="1:65" s="2" customFormat="1" ht="22.15" customHeight="1">
      <c r="A233" s="35"/>
      <c r="B233" s="36"/>
      <c r="C233" s="201" t="s">
        <v>553</v>
      </c>
      <c r="D233" s="201" t="s">
        <v>244</v>
      </c>
      <c r="E233" s="202" t="s">
        <v>1211</v>
      </c>
      <c r="F233" s="203" t="s">
        <v>2298</v>
      </c>
      <c r="G233" s="204" t="s">
        <v>247</v>
      </c>
      <c r="H233" s="205">
        <v>14.6</v>
      </c>
      <c r="I233" s="206"/>
      <c r="J233" s="207">
        <f>ROUND(I233*H233,2)</f>
        <v>0</v>
      </c>
      <c r="K233" s="208"/>
      <c r="L233" s="40"/>
      <c r="M233" s="209" t="s">
        <v>1</v>
      </c>
      <c r="N233" s="210" t="s">
        <v>43</v>
      </c>
      <c r="O233" s="76"/>
      <c r="P233" s="211">
        <f>O233*H233</f>
        <v>0</v>
      </c>
      <c r="Q233" s="211">
        <v>5.0000000000000002E-5</v>
      </c>
      <c r="R233" s="211">
        <f>Q233*H233</f>
        <v>7.2999999999999996E-4</v>
      </c>
      <c r="S233" s="211">
        <v>0</v>
      </c>
      <c r="T233" s="21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3" t="s">
        <v>248</v>
      </c>
      <c r="AT233" s="213" t="s">
        <v>244</v>
      </c>
      <c r="AU233" s="213" t="s">
        <v>90</v>
      </c>
      <c r="AY233" s="18" t="s">
        <v>242</v>
      </c>
      <c r="BE233" s="214">
        <f>IF(N233="základná",J233,0)</f>
        <v>0</v>
      </c>
      <c r="BF233" s="214">
        <f>IF(N233="znížená",J233,0)</f>
        <v>0</v>
      </c>
      <c r="BG233" s="214">
        <f>IF(N233="zákl. prenesená",J233,0)</f>
        <v>0</v>
      </c>
      <c r="BH233" s="214">
        <f>IF(N233="zníž. prenesená",J233,0)</f>
        <v>0</v>
      </c>
      <c r="BI233" s="214">
        <f>IF(N233="nulová",J233,0)</f>
        <v>0</v>
      </c>
      <c r="BJ233" s="18" t="s">
        <v>90</v>
      </c>
      <c r="BK233" s="214">
        <f>ROUND(I233*H233,2)</f>
        <v>0</v>
      </c>
      <c r="BL233" s="18" t="s">
        <v>248</v>
      </c>
      <c r="BM233" s="213" t="s">
        <v>2299</v>
      </c>
    </row>
    <row r="234" spans="1:65" s="2" customFormat="1" ht="22.15" customHeight="1">
      <c r="A234" s="35"/>
      <c r="B234" s="36"/>
      <c r="C234" s="201" t="s">
        <v>565</v>
      </c>
      <c r="D234" s="201" t="s">
        <v>244</v>
      </c>
      <c r="E234" s="202" t="s">
        <v>1500</v>
      </c>
      <c r="F234" s="203" t="s">
        <v>1501</v>
      </c>
      <c r="G234" s="204" t="s">
        <v>323</v>
      </c>
      <c r="H234" s="205">
        <v>0.11600000000000001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1.04833</v>
      </c>
      <c r="R234" s="211">
        <f>Q234*H234</f>
        <v>0.12160628000000001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248</v>
      </c>
      <c r="AT234" s="213" t="s">
        <v>244</v>
      </c>
      <c r="AU234" s="213" t="s">
        <v>90</v>
      </c>
      <c r="AY234" s="18" t="s">
        <v>242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90</v>
      </c>
      <c r="BK234" s="214">
        <f>ROUND(I234*H234,2)</f>
        <v>0</v>
      </c>
      <c r="BL234" s="18" t="s">
        <v>248</v>
      </c>
      <c r="BM234" s="213" t="s">
        <v>2300</v>
      </c>
    </row>
    <row r="235" spans="1:65" s="13" customFormat="1">
      <c r="B235" s="226"/>
      <c r="C235" s="227"/>
      <c r="D235" s="228" t="s">
        <v>304</v>
      </c>
      <c r="E235" s="229" t="s">
        <v>1</v>
      </c>
      <c r="F235" s="230" t="s">
        <v>2301</v>
      </c>
      <c r="G235" s="227"/>
      <c r="H235" s="231">
        <v>0.01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304</v>
      </c>
      <c r="AU235" s="237" t="s">
        <v>90</v>
      </c>
      <c r="AV235" s="13" t="s">
        <v>90</v>
      </c>
      <c r="AW235" s="13" t="s">
        <v>33</v>
      </c>
      <c r="AX235" s="13" t="s">
        <v>77</v>
      </c>
      <c r="AY235" s="237" t="s">
        <v>242</v>
      </c>
    </row>
    <row r="236" spans="1:65" s="13" customFormat="1">
      <c r="B236" s="226"/>
      <c r="C236" s="227"/>
      <c r="D236" s="228" t="s">
        <v>304</v>
      </c>
      <c r="E236" s="229" t="s">
        <v>1</v>
      </c>
      <c r="F236" s="230" t="s">
        <v>2302</v>
      </c>
      <c r="G236" s="227"/>
      <c r="H236" s="231">
        <v>5.2999999999999999E-2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304</v>
      </c>
      <c r="AU236" s="237" t="s">
        <v>90</v>
      </c>
      <c r="AV236" s="13" t="s">
        <v>90</v>
      </c>
      <c r="AW236" s="13" t="s">
        <v>33</v>
      </c>
      <c r="AX236" s="13" t="s">
        <v>77</v>
      </c>
      <c r="AY236" s="237" t="s">
        <v>242</v>
      </c>
    </row>
    <row r="237" spans="1:65" s="13" customFormat="1">
      <c r="B237" s="226"/>
      <c r="C237" s="227"/>
      <c r="D237" s="228" t="s">
        <v>304</v>
      </c>
      <c r="E237" s="229" t="s">
        <v>1</v>
      </c>
      <c r="F237" s="230" t="s">
        <v>2303</v>
      </c>
      <c r="G237" s="227"/>
      <c r="H237" s="231">
        <v>5.2999999999999999E-2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304</v>
      </c>
      <c r="AU237" s="237" t="s">
        <v>90</v>
      </c>
      <c r="AV237" s="13" t="s">
        <v>90</v>
      </c>
      <c r="AW237" s="13" t="s">
        <v>33</v>
      </c>
      <c r="AX237" s="13" t="s">
        <v>77</v>
      </c>
      <c r="AY237" s="237" t="s">
        <v>242</v>
      </c>
    </row>
    <row r="238" spans="1:65" s="16" customFormat="1">
      <c r="B238" s="264"/>
      <c r="C238" s="265"/>
      <c r="D238" s="228" t="s">
        <v>304</v>
      </c>
      <c r="E238" s="266" t="s">
        <v>1</v>
      </c>
      <c r="F238" s="267" t="s">
        <v>388</v>
      </c>
      <c r="G238" s="265"/>
      <c r="H238" s="268">
        <v>0.11600000000000001</v>
      </c>
      <c r="I238" s="269"/>
      <c r="J238" s="265"/>
      <c r="K238" s="265"/>
      <c r="L238" s="270"/>
      <c r="M238" s="271"/>
      <c r="N238" s="272"/>
      <c r="O238" s="272"/>
      <c r="P238" s="272"/>
      <c r="Q238" s="272"/>
      <c r="R238" s="272"/>
      <c r="S238" s="272"/>
      <c r="T238" s="273"/>
      <c r="AT238" s="274" t="s">
        <v>304</v>
      </c>
      <c r="AU238" s="274" t="s">
        <v>90</v>
      </c>
      <c r="AV238" s="16" t="s">
        <v>248</v>
      </c>
      <c r="AW238" s="16" t="s">
        <v>33</v>
      </c>
      <c r="AX238" s="16" t="s">
        <v>84</v>
      </c>
      <c r="AY238" s="274" t="s">
        <v>242</v>
      </c>
    </row>
    <row r="239" spans="1:65" s="12" customFormat="1" ht="22.9" customHeight="1">
      <c r="B239" s="185"/>
      <c r="C239" s="186"/>
      <c r="D239" s="187" t="s">
        <v>76</v>
      </c>
      <c r="E239" s="199" t="s">
        <v>248</v>
      </c>
      <c r="F239" s="199" t="s">
        <v>1229</v>
      </c>
      <c r="G239" s="186"/>
      <c r="H239" s="186"/>
      <c r="I239" s="189"/>
      <c r="J239" s="200">
        <f>BK239</f>
        <v>0</v>
      </c>
      <c r="K239" s="186"/>
      <c r="L239" s="191"/>
      <c r="M239" s="192"/>
      <c r="N239" s="193"/>
      <c r="O239" s="193"/>
      <c r="P239" s="194">
        <f>SUM(P240:P264)</f>
        <v>0</v>
      </c>
      <c r="Q239" s="193"/>
      <c r="R239" s="194">
        <f>SUM(R240:R264)</f>
        <v>24.022519999999993</v>
      </c>
      <c r="S239" s="193"/>
      <c r="T239" s="195">
        <f>SUM(T240:T264)</f>
        <v>0</v>
      </c>
      <c r="AR239" s="196" t="s">
        <v>84</v>
      </c>
      <c r="AT239" s="197" t="s">
        <v>76</v>
      </c>
      <c r="AU239" s="197" t="s">
        <v>84</v>
      </c>
      <c r="AY239" s="196" t="s">
        <v>242</v>
      </c>
      <c r="BK239" s="198">
        <f>SUM(BK240:BK264)</f>
        <v>0</v>
      </c>
    </row>
    <row r="240" spans="1:65" s="2" customFormat="1" ht="19.899999999999999" customHeight="1">
      <c r="A240" s="35"/>
      <c r="B240" s="36"/>
      <c r="C240" s="201" t="s">
        <v>569</v>
      </c>
      <c r="D240" s="201" t="s">
        <v>244</v>
      </c>
      <c r="E240" s="202" t="s">
        <v>2304</v>
      </c>
      <c r="F240" s="203" t="s">
        <v>2305</v>
      </c>
      <c r="G240" s="204" t="s">
        <v>406</v>
      </c>
      <c r="H240" s="205">
        <v>8.91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2.3619599999999998</v>
      </c>
      <c r="R240" s="211">
        <f>Q240*H240</f>
        <v>21.045063599999999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248</v>
      </c>
      <c r="AT240" s="213" t="s">
        <v>244</v>
      </c>
      <c r="AU240" s="213" t="s">
        <v>90</v>
      </c>
      <c r="AY240" s="18" t="s">
        <v>242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90</v>
      </c>
      <c r="BK240" s="214">
        <f>ROUND(I240*H240,2)</f>
        <v>0</v>
      </c>
      <c r="BL240" s="18" t="s">
        <v>248</v>
      </c>
      <c r="BM240" s="213" t="s">
        <v>2306</v>
      </c>
    </row>
    <row r="241" spans="1:65" s="13" customFormat="1">
      <c r="B241" s="226"/>
      <c r="C241" s="227"/>
      <c r="D241" s="228" t="s">
        <v>304</v>
      </c>
      <c r="E241" s="229" t="s">
        <v>1</v>
      </c>
      <c r="F241" s="230" t="s">
        <v>2307</v>
      </c>
      <c r="G241" s="227"/>
      <c r="H241" s="231">
        <v>8.91</v>
      </c>
      <c r="I241" s="232"/>
      <c r="J241" s="227"/>
      <c r="K241" s="227"/>
      <c r="L241" s="233"/>
      <c r="M241" s="234"/>
      <c r="N241" s="235"/>
      <c r="O241" s="235"/>
      <c r="P241" s="235"/>
      <c r="Q241" s="235"/>
      <c r="R241" s="235"/>
      <c r="S241" s="235"/>
      <c r="T241" s="236"/>
      <c r="AT241" s="237" t="s">
        <v>304</v>
      </c>
      <c r="AU241" s="237" t="s">
        <v>90</v>
      </c>
      <c r="AV241" s="13" t="s">
        <v>90</v>
      </c>
      <c r="AW241" s="13" t="s">
        <v>33</v>
      </c>
      <c r="AX241" s="13" t="s">
        <v>84</v>
      </c>
      <c r="AY241" s="237" t="s">
        <v>242</v>
      </c>
    </row>
    <row r="242" spans="1:65" s="2" customFormat="1" ht="22.15" customHeight="1">
      <c r="A242" s="35"/>
      <c r="B242" s="36"/>
      <c r="C242" s="201" t="s">
        <v>573</v>
      </c>
      <c r="D242" s="201" t="s">
        <v>244</v>
      </c>
      <c r="E242" s="202" t="s">
        <v>2308</v>
      </c>
      <c r="F242" s="203" t="s">
        <v>2309</v>
      </c>
      <c r="G242" s="204" t="s">
        <v>323</v>
      </c>
      <c r="H242" s="205">
        <v>0.23599999999999999</v>
      </c>
      <c r="I242" s="206"/>
      <c r="J242" s="207">
        <f>ROUND(I242*H242,2)</f>
        <v>0</v>
      </c>
      <c r="K242" s="208"/>
      <c r="L242" s="40"/>
      <c r="M242" s="209" t="s">
        <v>1</v>
      </c>
      <c r="N242" s="210" t="s">
        <v>43</v>
      </c>
      <c r="O242" s="76"/>
      <c r="P242" s="211">
        <f>O242*H242</f>
        <v>0</v>
      </c>
      <c r="Q242" s="211">
        <v>1.0165500000000001</v>
      </c>
      <c r="R242" s="211">
        <f>Q242*H242</f>
        <v>0.2399058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248</v>
      </c>
      <c r="AT242" s="213" t="s">
        <v>244</v>
      </c>
      <c r="AU242" s="213" t="s">
        <v>90</v>
      </c>
      <c r="AY242" s="18" t="s">
        <v>242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90</v>
      </c>
      <c r="BK242" s="214">
        <f>ROUND(I242*H242,2)</f>
        <v>0</v>
      </c>
      <c r="BL242" s="18" t="s">
        <v>248</v>
      </c>
      <c r="BM242" s="213" t="s">
        <v>2310</v>
      </c>
    </row>
    <row r="243" spans="1:65" s="2" customFormat="1" ht="30" customHeight="1">
      <c r="A243" s="35"/>
      <c r="B243" s="36"/>
      <c r="C243" s="201" t="s">
        <v>578</v>
      </c>
      <c r="D243" s="201" t="s">
        <v>244</v>
      </c>
      <c r="E243" s="202" t="s">
        <v>2311</v>
      </c>
      <c r="F243" s="203" t="s">
        <v>2312</v>
      </c>
      <c r="G243" s="204" t="s">
        <v>247</v>
      </c>
      <c r="H243" s="205">
        <v>16.614999999999998</v>
      </c>
      <c r="I243" s="206"/>
      <c r="J243" s="207">
        <f>ROUND(I243*H243,2)</f>
        <v>0</v>
      </c>
      <c r="K243" s="208"/>
      <c r="L243" s="40"/>
      <c r="M243" s="209" t="s">
        <v>1</v>
      </c>
      <c r="N243" s="210" t="s">
        <v>43</v>
      </c>
      <c r="O243" s="76"/>
      <c r="P243" s="211">
        <f>O243*H243</f>
        <v>0</v>
      </c>
      <c r="Q243" s="211">
        <v>8.4600000000000005E-3</v>
      </c>
      <c r="R243" s="211">
        <f>Q243*H243</f>
        <v>0.14056289999999999</v>
      </c>
      <c r="S243" s="211">
        <v>0</v>
      </c>
      <c r="T243" s="21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3" t="s">
        <v>248</v>
      </c>
      <c r="AT243" s="213" t="s">
        <v>244</v>
      </c>
      <c r="AU243" s="213" t="s">
        <v>90</v>
      </c>
      <c r="AY243" s="18" t="s">
        <v>242</v>
      </c>
      <c r="BE243" s="214">
        <f>IF(N243="základná",J243,0)</f>
        <v>0</v>
      </c>
      <c r="BF243" s="214">
        <f>IF(N243="znížená",J243,0)</f>
        <v>0</v>
      </c>
      <c r="BG243" s="214">
        <f>IF(N243="zákl. prenesená",J243,0)</f>
        <v>0</v>
      </c>
      <c r="BH243" s="214">
        <f>IF(N243="zníž. prenesená",J243,0)</f>
        <v>0</v>
      </c>
      <c r="BI243" s="214">
        <f>IF(N243="nulová",J243,0)</f>
        <v>0</v>
      </c>
      <c r="BJ243" s="18" t="s">
        <v>90</v>
      </c>
      <c r="BK243" s="214">
        <f>ROUND(I243*H243,2)</f>
        <v>0</v>
      </c>
      <c r="BL243" s="18" t="s">
        <v>248</v>
      </c>
      <c r="BM243" s="213" t="s">
        <v>2313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2314</v>
      </c>
      <c r="G244" s="227"/>
      <c r="H244" s="231">
        <v>16.614999999999998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84</v>
      </c>
      <c r="AY244" s="237" t="s">
        <v>242</v>
      </c>
    </row>
    <row r="245" spans="1:65" s="2" customFormat="1" ht="30" customHeight="1">
      <c r="A245" s="35"/>
      <c r="B245" s="36"/>
      <c r="C245" s="201" t="s">
        <v>583</v>
      </c>
      <c r="D245" s="201" t="s">
        <v>244</v>
      </c>
      <c r="E245" s="202" t="s">
        <v>2315</v>
      </c>
      <c r="F245" s="203" t="s">
        <v>2316</v>
      </c>
      <c r="G245" s="204" t="s">
        <v>247</v>
      </c>
      <c r="H245" s="205">
        <v>16.614999999999998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0</v>
      </c>
      <c r="R245" s="211">
        <f>Q245*H245</f>
        <v>0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248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2317</v>
      </c>
    </row>
    <row r="246" spans="1:65" s="2" customFormat="1" ht="22.15" customHeight="1">
      <c r="A246" s="35"/>
      <c r="B246" s="36"/>
      <c r="C246" s="201" t="s">
        <v>590</v>
      </c>
      <c r="D246" s="201" t="s">
        <v>244</v>
      </c>
      <c r="E246" s="202" t="s">
        <v>1517</v>
      </c>
      <c r="F246" s="203" t="s">
        <v>1518</v>
      </c>
      <c r="G246" s="204" t="s">
        <v>247</v>
      </c>
      <c r="H246" s="205">
        <v>2.69</v>
      </c>
      <c r="I246" s="206"/>
      <c r="J246" s="207">
        <f>ROUND(I246*H246,2)</f>
        <v>0</v>
      </c>
      <c r="K246" s="208"/>
      <c r="L246" s="40"/>
      <c r="M246" s="209" t="s">
        <v>1</v>
      </c>
      <c r="N246" s="210" t="s">
        <v>43</v>
      </c>
      <c r="O246" s="76"/>
      <c r="P246" s="211">
        <f>O246*H246</f>
        <v>0</v>
      </c>
      <c r="Q246" s="211">
        <v>0.22638</v>
      </c>
      <c r="R246" s="211">
        <f>Q246*H246</f>
        <v>0.60896220000000001</v>
      </c>
      <c r="S246" s="211">
        <v>0</v>
      </c>
      <c r="T246" s="21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3" t="s">
        <v>248</v>
      </c>
      <c r="AT246" s="213" t="s">
        <v>244</v>
      </c>
      <c r="AU246" s="213" t="s">
        <v>90</v>
      </c>
      <c r="AY246" s="18" t="s">
        <v>242</v>
      </c>
      <c r="BE246" s="214">
        <f>IF(N246="základná",J246,0)</f>
        <v>0</v>
      </c>
      <c r="BF246" s="214">
        <f>IF(N246="znížená",J246,0)</f>
        <v>0</v>
      </c>
      <c r="BG246" s="214">
        <f>IF(N246="zákl. prenesená",J246,0)</f>
        <v>0</v>
      </c>
      <c r="BH246" s="214">
        <f>IF(N246="zníž. prenesená",J246,0)</f>
        <v>0</v>
      </c>
      <c r="BI246" s="214">
        <f>IF(N246="nulová",J246,0)</f>
        <v>0</v>
      </c>
      <c r="BJ246" s="18" t="s">
        <v>90</v>
      </c>
      <c r="BK246" s="214">
        <f>ROUND(I246*H246,2)</f>
        <v>0</v>
      </c>
      <c r="BL246" s="18" t="s">
        <v>248</v>
      </c>
      <c r="BM246" s="213" t="s">
        <v>2318</v>
      </c>
    </row>
    <row r="247" spans="1:65" s="13" customFormat="1">
      <c r="B247" s="226"/>
      <c r="C247" s="227"/>
      <c r="D247" s="228" t="s">
        <v>304</v>
      </c>
      <c r="E247" s="229" t="s">
        <v>1</v>
      </c>
      <c r="F247" s="230" t="s">
        <v>2319</v>
      </c>
      <c r="G247" s="227"/>
      <c r="H247" s="231">
        <v>1.6</v>
      </c>
      <c r="I247" s="232"/>
      <c r="J247" s="227"/>
      <c r="K247" s="227"/>
      <c r="L247" s="233"/>
      <c r="M247" s="234"/>
      <c r="N247" s="235"/>
      <c r="O247" s="235"/>
      <c r="P247" s="235"/>
      <c r="Q247" s="235"/>
      <c r="R247" s="235"/>
      <c r="S247" s="235"/>
      <c r="T247" s="236"/>
      <c r="AT247" s="237" t="s">
        <v>304</v>
      </c>
      <c r="AU247" s="237" t="s">
        <v>90</v>
      </c>
      <c r="AV247" s="13" t="s">
        <v>90</v>
      </c>
      <c r="AW247" s="13" t="s">
        <v>33</v>
      </c>
      <c r="AX247" s="13" t="s">
        <v>77</v>
      </c>
      <c r="AY247" s="237" t="s">
        <v>242</v>
      </c>
    </row>
    <row r="248" spans="1:65" s="13" customFormat="1" ht="22.5">
      <c r="B248" s="226"/>
      <c r="C248" s="227"/>
      <c r="D248" s="228" t="s">
        <v>304</v>
      </c>
      <c r="E248" s="229" t="s">
        <v>1</v>
      </c>
      <c r="F248" s="230" t="s">
        <v>2320</v>
      </c>
      <c r="G248" s="227"/>
      <c r="H248" s="231">
        <v>1.0900000000000001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33</v>
      </c>
      <c r="AX248" s="13" t="s">
        <v>77</v>
      </c>
      <c r="AY248" s="237" t="s">
        <v>242</v>
      </c>
    </row>
    <row r="249" spans="1:65" s="16" customFormat="1">
      <c r="B249" s="264"/>
      <c r="C249" s="265"/>
      <c r="D249" s="228" t="s">
        <v>304</v>
      </c>
      <c r="E249" s="266" t="s">
        <v>1</v>
      </c>
      <c r="F249" s="267" t="s">
        <v>388</v>
      </c>
      <c r="G249" s="265"/>
      <c r="H249" s="268">
        <v>2.69</v>
      </c>
      <c r="I249" s="269"/>
      <c r="J249" s="265"/>
      <c r="K249" s="265"/>
      <c r="L249" s="270"/>
      <c r="M249" s="271"/>
      <c r="N249" s="272"/>
      <c r="O249" s="272"/>
      <c r="P249" s="272"/>
      <c r="Q249" s="272"/>
      <c r="R249" s="272"/>
      <c r="S249" s="272"/>
      <c r="T249" s="273"/>
      <c r="AT249" s="274" t="s">
        <v>304</v>
      </c>
      <c r="AU249" s="274" t="s">
        <v>90</v>
      </c>
      <c r="AV249" s="16" t="s">
        <v>248</v>
      </c>
      <c r="AW249" s="16" t="s">
        <v>33</v>
      </c>
      <c r="AX249" s="16" t="s">
        <v>84</v>
      </c>
      <c r="AY249" s="274" t="s">
        <v>242</v>
      </c>
    </row>
    <row r="250" spans="1:65" s="2" customFormat="1" ht="22.15" customHeight="1">
      <c r="A250" s="35"/>
      <c r="B250" s="36"/>
      <c r="C250" s="201" t="s">
        <v>595</v>
      </c>
      <c r="D250" s="201" t="s">
        <v>244</v>
      </c>
      <c r="E250" s="202" t="s">
        <v>1521</v>
      </c>
      <c r="F250" s="203" t="s">
        <v>1522</v>
      </c>
      <c r="G250" s="204" t="s">
        <v>247</v>
      </c>
      <c r="H250" s="205">
        <v>12.88</v>
      </c>
      <c r="I250" s="206"/>
      <c r="J250" s="207">
        <f>ROUND(I250*H250,2)</f>
        <v>0</v>
      </c>
      <c r="K250" s="208"/>
      <c r="L250" s="40"/>
      <c r="M250" s="209" t="s">
        <v>1</v>
      </c>
      <c r="N250" s="210" t="s">
        <v>43</v>
      </c>
      <c r="O250" s="76"/>
      <c r="P250" s="211">
        <f>O250*H250</f>
        <v>0</v>
      </c>
      <c r="Q250" s="211">
        <v>1.583E-2</v>
      </c>
      <c r="R250" s="211">
        <f>Q250*H250</f>
        <v>0.20389040000000003</v>
      </c>
      <c r="S250" s="211">
        <v>0</v>
      </c>
      <c r="T250" s="21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3" t="s">
        <v>248</v>
      </c>
      <c r="AT250" s="213" t="s">
        <v>244</v>
      </c>
      <c r="AU250" s="213" t="s">
        <v>90</v>
      </c>
      <c r="AY250" s="18" t="s">
        <v>242</v>
      </c>
      <c r="BE250" s="214">
        <f>IF(N250="základná",J250,0)</f>
        <v>0</v>
      </c>
      <c r="BF250" s="214">
        <f>IF(N250="znížená",J250,0)</f>
        <v>0</v>
      </c>
      <c r="BG250" s="214">
        <f>IF(N250="zákl. prenesená",J250,0)</f>
        <v>0</v>
      </c>
      <c r="BH250" s="214">
        <f>IF(N250="zníž. prenesená",J250,0)</f>
        <v>0</v>
      </c>
      <c r="BI250" s="214">
        <f>IF(N250="nulová",J250,0)</f>
        <v>0</v>
      </c>
      <c r="BJ250" s="18" t="s">
        <v>90</v>
      </c>
      <c r="BK250" s="214">
        <f>ROUND(I250*H250,2)</f>
        <v>0</v>
      </c>
      <c r="BL250" s="18" t="s">
        <v>248</v>
      </c>
      <c r="BM250" s="213" t="s">
        <v>2321</v>
      </c>
    </row>
    <row r="251" spans="1:65" s="13" customFormat="1">
      <c r="B251" s="226"/>
      <c r="C251" s="227"/>
      <c r="D251" s="228" t="s">
        <v>304</v>
      </c>
      <c r="E251" s="229" t="s">
        <v>1</v>
      </c>
      <c r="F251" s="230" t="s">
        <v>2322</v>
      </c>
      <c r="G251" s="227"/>
      <c r="H251" s="231">
        <v>6.4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90</v>
      </c>
      <c r="AV251" s="13" t="s">
        <v>90</v>
      </c>
      <c r="AW251" s="13" t="s">
        <v>33</v>
      </c>
      <c r="AX251" s="13" t="s">
        <v>77</v>
      </c>
      <c r="AY251" s="237" t="s">
        <v>242</v>
      </c>
    </row>
    <row r="252" spans="1:65" s="13" customFormat="1" ht="22.5">
      <c r="B252" s="226"/>
      <c r="C252" s="227"/>
      <c r="D252" s="228" t="s">
        <v>304</v>
      </c>
      <c r="E252" s="229" t="s">
        <v>1</v>
      </c>
      <c r="F252" s="230" t="s">
        <v>2323</v>
      </c>
      <c r="G252" s="227"/>
      <c r="H252" s="231">
        <v>6.48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304</v>
      </c>
      <c r="AU252" s="237" t="s">
        <v>90</v>
      </c>
      <c r="AV252" s="13" t="s">
        <v>90</v>
      </c>
      <c r="AW252" s="13" t="s">
        <v>33</v>
      </c>
      <c r="AX252" s="13" t="s">
        <v>77</v>
      </c>
      <c r="AY252" s="237" t="s">
        <v>242</v>
      </c>
    </row>
    <row r="253" spans="1:65" s="16" customFormat="1">
      <c r="B253" s="264"/>
      <c r="C253" s="265"/>
      <c r="D253" s="228" t="s">
        <v>304</v>
      </c>
      <c r="E253" s="266" t="s">
        <v>1</v>
      </c>
      <c r="F253" s="267" t="s">
        <v>388</v>
      </c>
      <c r="G253" s="265"/>
      <c r="H253" s="268">
        <v>12.88</v>
      </c>
      <c r="I253" s="269"/>
      <c r="J253" s="265"/>
      <c r="K253" s="265"/>
      <c r="L253" s="270"/>
      <c r="M253" s="271"/>
      <c r="N253" s="272"/>
      <c r="O253" s="272"/>
      <c r="P253" s="272"/>
      <c r="Q253" s="272"/>
      <c r="R253" s="272"/>
      <c r="S253" s="272"/>
      <c r="T253" s="273"/>
      <c r="AT253" s="274" t="s">
        <v>304</v>
      </c>
      <c r="AU253" s="274" t="s">
        <v>90</v>
      </c>
      <c r="AV253" s="16" t="s">
        <v>248</v>
      </c>
      <c r="AW253" s="16" t="s">
        <v>33</v>
      </c>
      <c r="AX253" s="16" t="s">
        <v>84</v>
      </c>
      <c r="AY253" s="274" t="s">
        <v>242</v>
      </c>
    </row>
    <row r="254" spans="1:65" s="2" customFormat="1" ht="22.15" customHeight="1">
      <c r="A254" s="35"/>
      <c r="B254" s="36"/>
      <c r="C254" s="201" t="s">
        <v>600</v>
      </c>
      <c r="D254" s="201" t="s">
        <v>244</v>
      </c>
      <c r="E254" s="202" t="s">
        <v>1524</v>
      </c>
      <c r="F254" s="203" t="s">
        <v>1525</v>
      </c>
      <c r="G254" s="204" t="s">
        <v>247</v>
      </c>
      <c r="H254" s="205">
        <v>12.88</v>
      </c>
      <c r="I254" s="206"/>
      <c r="J254" s="207">
        <f>ROUND(I254*H254,2)</f>
        <v>0</v>
      </c>
      <c r="K254" s="208"/>
      <c r="L254" s="40"/>
      <c r="M254" s="209" t="s">
        <v>1</v>
      </c>
      <c r="N254" s="210" t="s">
        <v>43</v>
      </c>
      <c r="O254" s="76"/>
      <c r="P254" s="211">
        <f>O254*H254</f>
        <v>0</v>
      </c>
      <c r="Q254" s="211">
        <v>0</v>
      </c>
      <c r="R254" s="211">
        <f>Q254*H254</f>
        <v>0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248</v>
      </c>
      <c r="AT254" s="213" t="s">
        <v>244</v>
      </c>
      <c r="AU254" s="213" t="s">
        <v>90</v>
      </c>
      <c r="AY254" s="18" t="s">
        <v>242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90</v>
      </c>
      <c r="BK254" s="214">
        <f>ROUND(I254*H254,2)</f>
        <v>0</v>
      </c>
      <c r="BL254" s="18" t="s">
        <v>248</v>
      </c>
      <c r="BM254" s="213" t="s">
        <v>2324</v>
      </c>
    </row>
    <row r="255" spans="1:65" s="2" customFormat="1" ht="22.15" customHeight="1">
      <c r="A255" s="35"/>
      <c r="B255" s="36"/>
      <c r="C255" s="201" t="s">
        <v>604</v>
      </c>
      <c r="D255" s="201" t="s">
        <v>244</v>
      </c>
      <c r="E255" s="202" t="s">
        <v>1527</v>
      </c>
      <c r="F255" s="203" t="s">
        <v>1528</v>
      </c>
      <c r="G255" s="204" t="s">
        <v>247</v>
      </c>
      <c r="H255" s="205">
        <v>1.04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2.266E-2</v>
      </c>
      <c r="R255" s="211">
        <f>Q255*H255</f>
        <v>2.3566400000000001E-2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248</v>
      </c>
      <c r="AT255" s="213" t="s">
        <v>244</v>
      </c>
      <c r="AU255" s="213" t="s">
        <v>90</v>
      </c>
      <c r="AY255" s="18" t="s">
        <v>242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90</v>
      </c>
      <c r="BK255" s="214">
        <f>ROUND(I255*H255,2)</f>
        <v>0</v>
      </c>
      <c r="BL255" s="18" t="s">
        <v>248</v>
      </c>
      <c r="BM255" s="213" t="s">
        <v>2325</v>
      </c>
    </row>
    <row r="256" spans="1:65" s="13" customFormat="1" ht="22.5">
      <c r="B256" s="226"/>
      <c r="C256" s="227"/>
      <c r="D256" s="228" t="s">
        <v>304</v>
      </c>
      <c r="E256" s="229" t="s">
        <v>1</v>
      </c>
      <c r="F256" s="230" t="s">
        <v>2326</v>
      </c>
      <c r="G256" s="227"/>
      <c r="H256" s="231">
        <v>1.04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AT256" s="237" t="s">
        <v>304</v>
      </c>
      <c r="AU256" s="237" t="s">
        <v>90</v>
      </c>
      <c r="AV256" s="13" t="s">
        <v>90</v>
      </c>
      <c r="AW256" s="13" t="s">
        <v>33</v>
      </c>
      <c r="AX256" s="13" t="s">
        <v>84</v>
      </c>
      <c r="AY256" s="237" t="s">
        <v>242</v>
      </c>
    </row>
    <row r="257" spans="1:65" s="2" customFormat="1" ht="22.15" customHeight="1">
      <c r="A257" s="35"/>
      <c r="B257" s="36"/>
      <c r="C257" s="201" t="s">
        <v>608</v>
      </c>
      <c r="D257" s="201" t="s">
        <v>244</v>
      </c>
      <c r="E257" s="202" t="s">
        <v>2327</v>
      </c>
      <c r="F257" s="203" t="s">
        <v>2328</v>
      </c>
      <c r="G257" s="204" t="s">
        <v>247</v>
      </c>
      <c r="H257" s="205">
        <v>76.903999999999996</v>
      </c>
      <c r="I257" s="206"/>
      <c r="J257" s="207">
        <f>ROUND(I257*H257,2)</f>
        <v>0</v>
      </c>
      <c r="K257" s="208"/>
      <c r="L257" s="40"/>
      <c r="M257" s="209" t="s">
        <v>1</v>
      </c>
      <c r="N257" s="210" t="s">
        <v>43</v>
      </c>
      <c r="O257" s="76"/>
      <c r="P257" s="211">
        <f>O257*H257</f>
        <v>0</v>
      </c>
      <c r="Q257" s="211">
        <v>2.266E-2</v>
      </c>
      <c r="R257" s="211">
        <f>Q257*H257</f>
        <v>1.74264464</v>
      </c>
      <c r="S257" s="211">
        <v>0</v>
      </c>
      <c r="T257" s="21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13" t="s">
        <v>248</v>
      </c>
      <c r="AT257" s="213" t="s">
        <v>244</v>
      </c>
      <c r="AU257" s="213" t="s">
        <v>90</v>
      </c>
      <c r="AY257" s="18" t="s">
        <v>242</v>
      </c>
      <c r="BE257" s="214">
        <f>IF(N257="základná",J257,0)</f>
        <v>0</v>
      </c>
      <c r="BF257" s="214">
        <f>IF(N257="znížená",J257,0)</f>
        <v>0</v>
      </c>
      <c r="BG257" s="214">
        <f>IF(N257="zákl. prenesená",J257,0)</f>
        <v>0</v>
      </c>
      <c r="BH257" s="214">
        <f>IF(N257="zníž. prenesená",J257,0)</f>
        <v>0</v>
      </c>
      <c r="BI257" s="214">
        <f>IF(N257="nulová",J257,0)</f>
        <v>0</v>
      </c>
      <c r="BJ257" s="18" t="s">
        <v>90</v>
      </c>
      <c r="BK257" s="214">
        <f>ROUND(I257*H257,2)</f>
        <v>0</v>
      </c>
      <c r="BL257" s="18" t="s">
        <v>248</v>
      </c>
      <c r="BM257" s="213" t="s">
        <v>2329</v>
      </c>
    </row>
    <row r="258" spans="1:65" s="13" customFormat="1">
      <c r="B258" s="226"/>
      <c r="C258" s="227"/>
      <c r="D258" s="228" t="s">
        <v>304</v>
      </c>
      <c r="E258" s="227"/>
      <c r="F258" s="230" t="s">
        <v>2330</v>
      </c>
      <c r="G258" s="227"/>
      <c r="H258" s="231">
        <v>76.903999999999996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4</v>
      </c>
      <c r="AX258" s="13" t="s">
        <v>84</v>
      </c>
      <c r="AY258" s="237" t="s">
        <v>242</v>
      </c>
    </row>
    <row r="259" spans="1:65" s="2" customFormat="1" ht="19.899999999999999" customHeight="1">
      <c r="A259" s="35"/>
      <c r="B259" s="36"/>
      <c r="C259" s="201" t="s">
        <v>613</v>
      </c>
      <c r="D259" s="201" t="s">
        <v>244</v>
      </c>
      <c r="E259" s="202" t="s">
        <v>1230</v>
      </c>
      <c r="F259" s="203" t="s">
        <v>1231</v>
      </c>
      <c r="G259" s="204" t="s">
        <v>247</v>
      </c>
      <c r="H259" s="205">
        <v>0.79100000000000004</v>
      </c>
      <c r="I259" s="206"/>
      <c r="J259" s="207">
        <f>ROUND(I259*H259,2)</f>
        <v>0</v>
      </c>
      <c r="K259" s="208"/>
      <c r="L259" s="40"/>
      <c r="M259" s="209" t="s">
        <v>1</v>
      </c>
      <c r="N259" s="210" t="s">
        <v>43</v>
      </c>
      <c r="O259" s="76"/>
      <c r="P259" s="211">
        <f>O259*H259</f>
        <v>0</v>
      </c>
      <c r="Q259" s="211">
        <v>2.266E-2</v>
      </c>
      <c r="R259" s="211">
        <f>Q259*H259</f>
        <v>1.7924060000000002E-2</v>
      </c>
      <c r="S259" s="211">
        <v>0</v>
      </c>
      <c r="T259" s="21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3" t="s">
        <v>248</v>
      </c>
      <c r="AT259" s="213" t="s">
        <v>244</v>
      </c>
      <c r="AU259" s="213" t="s">
        <v>90</v>
      </c>
      <c r="AY259" s="18" t="s">
        <v>242</v>
      </c>
      <c r="BE259" s="214">
        <f>IF(N259="základná",J259,0)</f>
        <v>0</v>
      </c>
      <c r="BF259" s="214">
        <f>IF(N259="znížená",J259,0)</f>
        <v>0</v>
      </c>
      <c r="BG259" s="214">
        <f>IF(N259="zákl. prenesená",J259,0)</f>
        <v>0</v>
      </c>
      <c r="BH259" s="214">
        <f>IF(N259="zníž. prenesená",J259,0)</f>
        <v>0</v>
      </c>
      <c r="BI259" s="214">
        <f>IF(N259="nulová",J259,0)</f>
        <v>0</v>
      </c>
      <c r="BJ259" s="18" t="s">
        <v>90</v>
      </c>
      <c r="BK259" s="214">
        <f>ROUND(I259*H259,2)</f>
        <v>0</v>
      </c>
      <c r="BL259" s="18" t="s">
        <v>248</v>
      </c>
      <c r="BM259" s="213" t="s">
        <v>2331</v>
      </c>
    </row>
    <row r="260" spans="1:65" s="14" customFormat="1">
      <c r="B260" s="243"/>
      <c r="C260" s="244"/>
      <c r="D260" s="228" t="s">
        <v>304</v>
      </c>
      <c r="E260" s="245" t="s">
        <v>1</v>
      </c>
      <c r="F260" s="246" t="s">
        <v>1233</v>
      </c>
      <c r="G260" s="244"/>
      <c r="H260" s="245" t="s">
        <v>1</v>
      </c>
      <c r="I260" s="247"/>
      <c r="J260" s="244"/>
      <c r="K260" s="244"/>
      <c r="L260" s="248"/>
      <c r="M260" s="249"/>
      <c r="N260" s="250"/>
      <c r="O260" s="250"/>
      <c r="P260" s="250"/>
      <c r="Q260" s="250"/>
      <c r="R260" s="250"/>
      <c r="S260" s="250"/>
      <c r="T260" s="251"/>
      <c r="AT260" s="252" t="s">
        <v>304</v>
      </c>
      <c r="AU260" s="252" t="s">
        <v>90</v>
      </c>
      <c r="AV260" s="14" t="s">
        <v>84</v>
      </c>
      <c r="AW260" s="14" t="s">
        <v>33</v>
      </c>
      <c r="AX260" s="14" t="s">
        <v>77</v>
      </c>
      <c r="AY260" s="252" t="s">
        <v>242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2332</v>
      </c>
      <c r="G261" s="227"/>
      <c r="H261" s="231">
        <v>0.159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90</v>
      </c>
      <c r="AV261" s="13" t="s">
        <v>90</v>
      </c>
      <c r="AW261" s="13" t="s">
        <v>33</v>
      </c>
      <c r="AX261" s="13" t="s">
        <v>77</v>
      </c>
      <c r="AY261" s="237" t="s">
        <v>242</v>
      </c>
    </row>
    <row r="262" spans="1:65" s="14" customFormat="1" ht="22.5">
      <c r="B262" s="243"/>
      <c r="C262" s="244"/>
      <c r="D262" s="228" t="s">
        <v>304</v>
      </c>
      <c r="E262" s="245" t="s">
        <v>1</v>
      </c>
      <c r="F262" s="246" t="s">
        <v>2333</v>
      </c>
      <c r="G262" s="244"/>
      <c r="H262" s="245" t="s">
        <v>1</v>
      </c>
      <c r="I262" s="247"/>
      <c r="J262" s="244"/>
      <c r="K262" s="244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304</v>
      </c>
      <c r="AU262" s="252" t="s">
        <v>90</v>
      </c>
      <c r="AV262" s="14" t="s">
        <v>84</v>
      </c>
      <c r="AW262" s="14" t="s">
        <v>33</v>
      </c>
      <c r="AX262" s="14" t="s">
        <v>77</v>
      </c>
      <c r="AY262" s="252" t="s">
        <v>242</v>
      </c>
    </row>
    <row r="263" spans="1:65" s="13" customFormat="1">
      <c r="B263" s="226"/>
      <c r="C263" s="227"/>
      <c r="D263" s="228" t="s">
        <v>304</v>
      </c>
      <c r="E263" s="229" t="s">
        <v>1</v>
      </c>
      <c r="F263" s="230" t="s">
        <v>2334</v>
      </c>
      <c r="G263" s="227"/>
      <c r="H263" s="231">
        <v>0.63200000000000001</v>
      </c>
      <c r="I263" s="232"/>
      <c r="J263" s="227"/>
      <c r="K263" s="227"/>
      <c r="L263" s="233"/>
      <c r="M263" s="234"/>
      <c r="N263" s="235"/>
      <c r="O263" s="235"/>
      <c r="P263" s="235"/>
      <c r="Q263" s="235"/>
      <c r="R263" s="235"/>
      <c r="S263" s="235"/>
      <c r="T263" s="236"/>
      <c r="AT263" s="237" t="s">
        <v>304</v>
      </c>
      <c r="AU263" s="237" t="s">
        <v>90</v>
      </c>
      <c r="AV263" s="13" t="s">
        <v>90</v>
      </c>
      <c r="AW263" s="13" t="s">
        <v>33</v>
      </c>
      <c r="AX263" s="13" t="s">
        <v>77</v>
      </c>
      <c r="AY263" s="237" t="s">
        <v>242</v>
      </c>
    </row>
    <row r="264" spans="1:65" s="16" customFormat="1">
      <c r="B264" s="264"/>
      <c r="C264" s="265"/>
      <c r="D264" s="228" t="s">
        <v>304</v>
      </c>
      <c r="E264" s="266" t="s">
        <v>1</v>
      </c>
      <c r="F264" s="267" t="s">
        <v>388</v>
      </c>
      <c r="G264" s="265"/>
      <c r="H264" s="268">
        <v>0.79100000000000004</v>
      </c>
      <c r="I264" s="269"/>
      <c r="J264" s="265"/>
      <c r="K264" s="265"/>
      <c r="L264" s="270"/>
      <c r="M264" s="271"/>
      <c r="N264" s="272"/>
      <c r="O264" s="272"/>
      <c r="P264" s="272"/>
      <c r="Q264" s="272"/>
      <c r="R264" s="272"/>
      <c r="S264" s="272"/>
      <c r="T264" s="273"/>
      <c r="AT264" s="274" t="s">
        <v>304</v>
      </c>
      <c r="AU264" s="274" t="s">
        <v>90</v>
      </c>
      <c r="AV264" s="16" t="s">
        <v>248</v>
      </c>
      <c r="AW264" s="16" t="s">
        <v>33</v>
      </c>
      <c r="AX264" s="16" t="s">
        <v>84</v>
      </c>
      <c r="AY264" s="274" t="s">
        <v>242</v>
      </c>
    </row>
    <row r="265" spans="1:65" s="12" customFormat="1" ht="22.9" customHeight="1">
      <c r="B265" s="185"/>
      <c r="C265" s="186"/>
      <c r="D265" s="187" t="s">
        <v>76</v>
      </c>
      <c r="E265" s="199" t="s">
        <v>250</v>
      </c>
      <c r="F265" s="199" t="s">
        <v>251</v>
      </c>
      <c r="G265" s="186"/>
      <c r="H265" s="186"/>
      <c r="I265" s="189"/>
      <c r="J265" s="200">
        <f>BK265</f>
        <v>0</v>
      </c>
      <c r="K265" s="186"/>
      <c r="L265" s="191"/>
      <c r="M265" s="192"/>
      <c r="N265" s="193"/>
      <c r="O265" s="193"/>
      <c r="P265" s="194">
        <f>SUM(P266:P280)</f>
        <v>0</v>
      </c>
      <c r="Q265" s="193"/>
      <c r="R265" s="194">
        <f>SUM(R266:R280)</f>
        <v>16.163523500000004</v>
      </c>
      <c r="S265" s="193"/>
      <c r="T265" s="195">
        <f>SUM(T266:T280)</f>
        <v>84.162399999999991</v>
      </c>
      <c r="AR265" s="196" t="s">
        <v>84</v>
      </c>
      <c r="AT265" s="197" t="s">
        <v>76</v>
      </c>
      <c r="AU265" s="197" t="s">
        <v>84</v>
      </c>
      <c r="AY265" s="196" t="s">
        <v>242</v>
      </c>
      <c r="BK265" s="198">
        <f>SUM(BK266:BK280)</f>
        <v>0</v>
      </c>
    </row>
    <row r="266" spans="1:65" s="2" customFormat="1" ht="22.15" customHeight="1">
      <c r="A266" s="35"/>
      <c r="B266" s="36"/>
      <c r="C266" s="201" t="s">
        <v>617</v>
      </c>
      <c r="D266" s="201" t="s">
        <v>244</v>
      </c>
      <c r="E266" s="202" t="s">
        <v>1084</v>
      </c>
      <c r="F266" s="203" t="s">
        <v>1085</v>
      </c>
      <c r="G266" s="204" t="s">
        <v>406</v>
      </c>
      <c r="H266" s="205">
        <v>46.55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0</v>
      </c>
      <c r="R266" s="211">
        <f>Q266*H266</f>
        <v>0</v>
      </c>
      <c r="S266" s="211">
        <v>1.8080000000000001</v>
      </c>
      <c r="T266" s="212">
        <f>S266*H266</f>
        <v>84.162399999999991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248</v>
      </c>
      <c r="AT266" s="213" t="s">
        <v>244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248</v>
      </c>
      <c r="BM266" s="213" t="s">
        <v>2335</v>
      </c>
    </row>
    <row r="267" spans="1:65" s="13" customFormat="1" ht="22.5">
      <c r="B267" s="226"/>
      <c r="C267" s="227"/>
      <c r="D267" s="228" t="s">
        <v>304</v>
      </c>
      <c r="E267" s="229" t="s">
        <v>1</v>
      </c>
      <c r="F267" s="230" t="s">
        <v>2336</v>
      </c>
      <c r="G267" s="227"/>
      <c r="H267" s="231">
        <v>6.65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90</v>
      </c>
      <c r="AV267" s="13" t="s">
        <v>90</v>
      </c>
      <c r="AW267" s="13" t="s">
        <v>33</v>
      </c>
      <c r="AX267" s="13" t="s">
        <v>77</v>
      </c>
      <c r="AY267" s="237" t="s">
        <v>242</v>
      </c>
    </row>
    <row r="268" spans="1:65" s="13" customFormat="1">
      <c r="B268" s="226"/>
      <c r="C268" s="227"/>
      <c r="D268" s="228" t="s">
        <v>304</v>
      </c>
      <c r="E268" s="229" t="s">
        <v>1</v>
      </c>
      <c r="F268" s="230" t="s">
        <v>2337</v>
      </c>
      <c r="G268" s="227"/>
      <c r="H268" s="231">
        <v>16.8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AT268" s="237" t="s">
        <v>304</v>
      </c>
      <c r="AU268" s="237" t="s">
        <v>90</v>
      </c>
      <c r="AV268" s="13" t="s">
        <v>90</v>
      </c>
      <c r="AW268" s="13" t="s">
        <v>33</v>
      </c>
      <c r="AX268" s="13" t="s">
        <v>77</v>
      </c>
      <c r="AY268" s="237" t="s">
        <v>242</v>
      </c>
    </row>
    <row r="269" spans="1:65" s="13" customFormat="1" ht="22.5">
      <c r="B269" s="226"/>
      <c r="C269" s="227"/>
      <c r="D269" s="228" t="s">
        <v>304</v>
      </c>
      <c r="E269" s="229" t="s">
        <v>1</v>
      </c>
      <c r="F269" s="230" t="s">
        <v>2338</v>
      </c>
      <c r="G269" s="227"/>
      <c r="H269" s="231">
        <v>23.1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AT269" s="237" t="s">
        <v>304</v>
      </c>
      <c r="AU269" s="237" t="s">
        <v>90</v>
      </c>
      <c r="AV269" s="13" t="s">
        <v>90</v>
      </c>
      <c r="AW269" s="13" t="s">
        <v>33</v>
      </c>
      <c r="AX269" s="13" t="s">
        <v>77</v>
      </c>
      <c r="AY269" s="237" t="s">
        <v>242</v>
      </c>
    </row>
    <row r="270" spans="1:65" s="16" customFormat="1">
      <c r="B270" s="264"/>
      <c r="C270" s="265"/>
      <c r="D270" s="228" t="s">
        <v>304</v>
      </c>
      <c r="E270" s="266" t="s">
        <v>1</v>
      </c>
      <c r="F270" s="267" t="s">
        <v>388</v>
      </c>
      <c r="G270" s="265"/>
      <c r="H270" s="268">
        <v>46.55</v>
      </c>
      <c r="I270" s="269"/>
      <c r="J270" s="265"/>
      <c r="K270" s="265"/>
      <c r="L270" s="270"/>
      <c r="M270" s="271"/>
      <c r="N270" s="272"/>
      <c r="O270" s="272"/>
      <c r="P270" s="272"/>
      <c r="Q270" s="272"/>
      <c r="R270" s="272"/>
      <c r="S270" s="272"/>
      <c r="T270" s="273"/>
      <c r="AT270" s="274" t="s">
        <v>304</v>
      </c>
      <c r="AU270" s="274" t="s">
        <v>90</v>
      </c>
      <c r="AV270" s="16" t="s">
        <v>248</v>
      </c>
      <c r="AW270" s="16" t="s">
        <v>33</v>
      </c>
      <c r="AX270" s="16" t="s">
        <v>84</v>
      </c>
      <c r="AY270" s="274" t="s">
        <v>242</v>
      </c>
    </row>
    <row r="271" spans="1:65" s="2" customFormat="1" ht="22.15" customHeight="1">
      <c r="A271" s="35"/>
      <c r="B271" s="36"/>
      <c r="C271" s="201" t="s">
        <v>619</v>
      </c>
      <c r="D271" s="201" t="s">
        <v>244</v>
      </c>
      <c r="E271" s="202" t="s">
        <v>502</v>
      </c>
      <c r="F271" s="203" t="s">
        <v>1236</v>
      </c>
      <c r="G271" s="204" t="s">
        <v>247</v>
      </c>
      <c r="H271" s="205">
        <v>19.25</v>
      </c>
      <c r="I271" s="206"/>
      <c r="J271" s="207">
        <f>ROUND(I271*H271,2)</f>
        <v>0</v>
      </c>
      <c r="K271" s="208"/>
      <c r="L271" s="40"/>
      <c r="M271" s="209" t="s">
        <v>1</v>
      </c>
      <c r="N271" s="210" t="s">
        <v>43</v>
      </c>
      <c r="O271" s="76"/>
      <c r="P271" s="211">
        <f>O271*H271</f>
        <v>0</v>
      </c>
      <c r="Q271" s="211">
        <v>0.27994000000000002</v>
      </c>
      <c r="R271" s="211">
        <f>Q271*H271</f>
        <v>5.3888450000000008</v>
      </c>
      <c r="S271" s="211">
        <v>0</v>
      </c>
      <c r="T271" s="21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13" t="s">
        <v>248</v>
      </c>
      <c r="AT271" s="213" t="s">
        <v>244</v>
      </c>
      <c r="AU271" s="213" t="s">
        <v>90</v>
      </c>
      <c r="AY271" s="18" t="s">
        <v>242</v>
      </c>
      <c r="BE271" s="214">
        <f>IF(N271="základná",J271,0)</f>
        <v>0</v>
      </c>
      <c r="BF271" s="214">
        <f>IF(N271="znížená",J271,0)</f>
        <v>0</v>
      </c>
      <c r="BG271" s="214">
        <f>IF(N271="zákl. prenesená",J271,0)</f>
        <v>0</v>
      </c>
      <c r="BH271" s="214">
        <f>IF(N271="zníž. prenesená",J271,0)</f>
        <v>0</v>
      </c>
      <c r="BI271" s="214">
        <f>IF(N271="nulová",J271,0)</f>
        <v>0</v>
      </c>
      <c r="BJ271" s="18" t="s">
        <v>90</v>
      </c>
      <c r="BK271" s="214">
        <f>ROUND(I271*H271,2)</f>
        <v>0</v>
      </c>
      <c r="BL271" s="18" t="s">
        <v>248</v>
      </c>
      <c r="BM271" s="213" t="s">
        <v>2339</v>
      </c>
    </row>
    <row r="272" spans="1:65" s="13" customFormat="1">
      <c r="B272" s="226"/>
      <c r="C272" s="227"/>
      <c r="D272" s="228" t="s">
        <v>304</v>
      </c>
      <c r="E272" s="229" t="s">
        <v>1</v>
      </c>
      <c r="F272" s="230" t="s">
        <v>2340</v>
      </c>
      <c r="G272" s="227"/>
      <c r="H272" s="231">
        <v>19.25</v>
      </c>
      <c r="I272" s="232"/>
      <c r="J272" s="227"/>
      <c r="K272" s="227"/>
      <c r="L272" s="233"/>
      <c r="M272" s="234"/>
      <c r="N272" s="235"/>
      <c r="O272" s="235"/>
      <c r="P272" s="235"/>
      <c r="Q272" s="235"/>
      <c r="R272" s="235"/>
      <c r="S272" s="235"/>
      <c r="T272" s="236"/>
      <c r="AT272" s="237" t="s">
        <v>304</v>
      </c>
      <c r="AU272" s="237" t="s">
        <v>90</v>
      </c>
      <c r="AV272" s="13" t="s">
        <v>90</v>
      </c>
      <c r="AW272" s="13" t="s">
        <v>33</v>
      </c>
      <c r="AX272" s="13" t="s">
        <v>84</v>
      </c>
      <c r="AY272" s="237" t="s">
        <v>242</v>
      </c>
    </row>
    <row r="273" spans="1:65" s="2" customFormat="1" ht="30" customHeight="1">
      <c r="A273" s="35"/>
      <c r="B273" s="36"/>
      <c r="C273" s="201" t="s">
        <v>621</v>
      </c>
      <c r="D273" s="201" t="s">
        <v>244</v>
      </c>
      <c r="E273" s="202" t="s">
        <v>1239</v>
      </c>
      <c r="F273" s="203" t="s">
        <v>1240</v>
      </c>
      <c r="G273" s="204" t="s">
        <v>247</v>
      </c>
      <c r="H273" s="205">
        <v>19.25</v>
      </c>
      <c r="I273" s="206"/>
      <c r="J273" s="207">
        <f>ROUND(I273*H273,2)</f>
        <v>0</v>
      </c>
      <c r="K273" s="208"/>
      <c r="L273" s="40"/>
      <c r="M273" s="209" t="s">
        <v>1</v>
      </c>
      <c r="N273" s="210" t="s">
        <v>43</v>
      </c>
      <c r="O273" s="76"/>
      <c r="P273" s="211">
        <f>O273*H273</f>
        <v>0</v>
      </c>
      <c r="Q273" s="211">
        <v>8.0000000000000004E-4</v>
      </c>
      <c r="R273" s="211">
        <f>Q273*H273</f>
        <v>1.54E-2</v>
      </c>
      <c r="S273" s="211">
        <v>0</v>
      </c>
      <c r="T273" s="21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13" t="s">
        <v>248</v>
      </c>
      <c r="AT273" s="213" t="s">
        <v>244</v>
      </c>
      <c r="AU273" s="213" t="s">
        <v>90</v>
      </c>
      <c r="AY273" s="18" t="s">
        <v>242</v>
      </c>
      <c r="BE273" s="214">
        <f>IF(N273="základná",J273,0)</f>
        <v>0</v>
      </c>
      <c r="BF273" s="214">
        <f>IF(N273="znížená",J273,0)</f>
        <v>0</v>
      </c>
      <c r="BG273" s="214">
        <f>IF(N273="zákl. prenesená",J273,0)</f>
        <v>0</v>
      </c>
      <c r="BH273" s="214">
        <f>IF(N273="zníž. prenesená",J273,0)</f>
        <v>0</v>
      </c>
      <c r="BI273" s="214">
        <f>IF(N273="nulová",J273,0)</f>
        <v>0</v>
      </c>
      <c r="BJ273" s="18" t="s">
        <v>90</v>
      </c>
      <c r="BK273" s="214">
        <f>ROUND(I273*H273,2)</f>
        <v>0</v>
      </c>
      <c r="BL273" s="18" t="s">
        <v>248</v>
      </c>
      <c r="BM273" s="213" t="s">
        <v>2341</v>
      </c>
    </row>
    <row r="274" spans="1:65" s="13" customFormat="1" ht="22.5">
      <c r="B274" s="226"/>
      <c r="C274" s="227"/>
      <c r="D274" s="228" t="s">
        <v>304</v>
      </c>
      <c r="E274" s="229" t="s">
        <v>1</v>
      </c>
      <c r="F274" s="230" t="s">
        <v>2342</v>
      </c>
      <c r="G274" s="227"/>
      <c r="H274" s="231">
        <v>19.25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304</v>
      </c>
      <c r="AU274" s="237" t="s">
        <v>90</v>
      </c>
      <c r="AV274" s="13" t="s">
        <v>90</v>
      </c>
      <c r="AW274" s="13" t="s">
        <v>33</v>
      </c>
      <c r="AX274" s="13" t="s">
        <v>84</v>
      </c>
      <c r="AY274" s="237" t="s">
        <v>242</v>
      </c>
    </row>
    <row r="275" spans="1:65" s="2" customFormat="1" ht="30" customHeight="1">
      <c r="A275" s="35"/>
      <c r="B275" s="36"/>
      <c r="C275" s="201" t="s">
        <v>623</v>
      </c>
      <c r="D275" s="201" t="s">
        <v>244</v>
      </c>
      <c r="E275" s="202" t="s">
        <v>1242</v>
      </c>
      <c r="F275" s="203" t="s">
        <v>1243</v>
      </c>
      <c r="G275" s="204" t="s">
        <v>247</v>
      </c>
      <c r="H275" s="205">
        <v>19.25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0.10373</v>
      </c>
      <c r="R275" s="211">
        <f>Q275*H275</f>
        <v>1.9968025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248</v>
      </c>
      <c r="AT275" s="213" t="s">
        <v>244</v>
      </c>
      <c r="AU275" s="213" t="s">
        <v>90</v>
      </c>
      <c r="AY275" s="18" t="s">
        <v>242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90</v>
      </c>
      <c r="BK275" s="214">
        <f>ROUND(I275*H275,2)</f>
        <v>0</v>
      </c>
      <c r="BL275" s="18" t="s">
        <v>248</v>
      </c>
      <c r="BM275" s="213" t="s">
        <v>2343</v>
      </c>
    </row>
    <row r="276" spans="1:65" s="13" customFormat="1" ht="33.75">
      <c r="B276" s="226"/>
      <c r="C276" s="227"/>
      <c r="D276" s="228" t="s">
        <v>304</v>
      </c>
      <c r="E276" s="229" t="s">
        <v>1</v>
      </c>
      <c r="F276" s="230" t="s">
        <v>2344</v>
      </c>
      <c r="G276" s="227"/>
      <c r="H276" s="231">
        <v>19.25</v>
      </c>
      <c r="I276" s="232"/>
      <c r="J276" s="227"/>
      <c r="K276" s="227"/>
      <c r="L276" s="233"/>
      <c r="M276" s="234"/>
      <c r="N276" s="235"/>
      <c r="O276" s="235"/>
      <c r="P276" s="235"/>
      <c r="Q276" s="235"/>
      <c r="R276" s="235"/>
      <c r="S276" s="235"/>
      <c r="T276" s="236"/>
      <c r="AT276" s="237" t="s">
        <v>304</v>
      </c>
      <c r="AU276" s="237" t="s">
        <v>90</v>
      </c>
      <c r="AV276" s="13" t="s">
        <v>90</v>
      </c>
      <c r="AW276" s="13" t="s">
        <v>33</v>
      </c>
      <c r="AX276" s="13" t="s">
        <v>84</v>
      </c>
      <c r="AY276" s="237" t="s">
        <v>242</v>
      </c>
    </row>
    <row r="277" spans="1:65" s="2" customFormat="1" ht="34.9" customHeight="1">
      <c r="A277" s="35"/>
      <c r="B277" s="36"/>
      <c r="C277" s="201" t="s">
        <v>625</v>
      </c>
      <c r="D277" s="201" t="s">
        <v>244</v>
      </c>
      <c r="E277" s="202" t="s">
        <v>1245</v>
      </c>
      <c r="F277" s="203" t="s">
        <v>1246</v>
      </c>
      <c r="G277" s="204" t="s">
        <v>247</v>
      </c>
      <c r="H277" s="205">
        <v>19.25</v>
      </c>
      <c r="I277" s="206"/>
      <c r="J277" s="207">
        <f>ROUND(I277*H277,2)</f>
        <v>0</v>
      </c>
      <c r="K277" s="208"/>
      <c r="L277" s="40"/>
      <c r="M277" s="209" t="s">
        <v>1</v>
      </c>
      <c r="N277" s="210" t="s">
        <v>43</v>
      </c>
      <c r="O277" s="76"/>
      <c r="P277" s="211">
        <f>O277*H277</f>
        <v>0</v>
      </c>
      <c r="Q277" s="211">
        <v>0.18151999999999999</v>
      </c>
      <c r="R277" s="211">
        <f>Q277*H277</f>
        <v>3.4942599999999997</v>
      </c>
      <c r="S277" s="211">
        <v>0</v>
      </c>
      <c r="T277" s="21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13" t="s">
        <v>248</v>
      </c>
      <c r="AT277" s="213" t="s">
        <v>244</v>
      </c>
      <c r="AU277" s="213" t="s">
        <v>90</v>
      </c>
      <c r="AY277" s="18" t="s">
        <v>242</v>
      </c>
      <c r="BE277" s="214">
        <f>IF(N277="základná",J277,0)</f>
        <v>0</v>
      </c>
      <c r="BF277" s="214">
        <f>IF(N277="znížená",J277,0)</f>
        <v>0</v>
      </c>
      <c r="BG277" s="214">
        <f>IF(N277="zákl. prenesená",J277,0)</f>
        <v>0</v>
      </c>
      <c r="BH277" s="214">
        <f>IF(N277="zníž. prenesená",J277,0)</f>
        <v>0</v>
      </c>
      <c r="BI277" s="214">
        <f>IF(N277="nulová",J277,0)</f>
        <v>0</v>
      </c>
      <c r="BJ277" s="18" t="s">
        <v>90</v>
      </c>
      <c r="BK277" s="214">
        <f>ROUND(I277*H277,2)</f>
        <v>0</v>
      </c>
      <c r="BL277" s="18" t="s">
        <v>248</v>
      </c>
      <c r="BM277" s="213" t="s">
        <v>2345</v>
      </c>
    </row>
    <row r="278" spans="1:65" s="13" customFormat="1" ht="33.75">
      <c r="B278" s="226"/>
      <c r="C278" s="227"/>
      <c r="D278" s="228" t="s">
        <v>304</v>
      </c>
      <c r="E278" s="229" t="s">
        <v>1</v>
      </c>
      <c r="F278" s="230" t="s">
        <v>2346</v>
      </c>
      <c r="G278" s="227"/>
      <c r="H278" s="231">
        <v>19.25</v>
      </c>
      <c r="I278" s="232"/>
      <c r="J278" s="227"/>
      <c r="K278" s="227"/>
      <c r="L278" s="233"/>
      <c r="M278" s="234"/>
      <c r="N278" s="235"/>
      <c r="O278" s="235"/>
      <c r="P278" s="235"/>
      <c r="Q278" s="235"/>
      <c r="R278" s="235"/>
      <c r="S278" s="235"/>
      <c r="T278" s="236"/>
      <c r="AT278" s="237" t="s">
        <v>304</v>
      </c>
      <c r="AU278" s="237" t="s">
        <v>90</v>
      </c>
      <c r="AV278" s="13" t="s">
        <v>90</v>
      </c>
      <c r="AW278" s="13" t="s">
        <v>33</v>
      </c>
      <c r="AX278" s="13" t="s">
        <v>84</v>
      </c>
      <c r="AY278" s="237" t="s">
        <v>242</v>
      </c>
    </row>
    <row r="279" spans="1:65" s="2" customFormat="1" ht="22.15" customHeight="1">
      <c r="A279" s="35"/>
      <c r="B279" s="36"/>
      <c r="C279" s="201" t="s">
        <v>631</v>
      </c>
      <c r="D279" s="201" t="s">
        <v>244</v>
      </c>
      <c r="E279" s="202" t="s">
        <v>2057</v>
      </c>
      <c r="F279" s="203" t="s">
        <v>2058</v>
      </c>
      <c r="G279" s="204" t="s">
        <v>247</v>
      </c>
      <c r="H279" s="205">
        <v>9.08</v>
      </c>
      <c r="I279" s="206"/>
      <c r="J279" s="207">
        <f>ROUND(I279*H279,2)</f>
        <v>0</v>
      </c>
      <c r="K279" s="208"/>
      <c r="L279" s="40"/>
      <c r="M279" s="209" t="s">
        <v>1</v>
      </c>
      <c r="N279" s="210" t="s">
        <v>43</v>
      </c>
      <c r="O279" s="76"/>
      <c r="P279" s="211">
        <f>O279*H279</f>
        <v>0</v>
      </c>
      <c r="Q279" s="211">
        <v>0.58020000000000005</v>
      </c>
      <c r="R279" s="211">
        <f>Q279*H279</f>
        <v>5.2682160000000007</v>
      </c>
      <c r="S279" s="211">
        <v>0</v>
      </c>
      <c r="T279" s="21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13" t="s">
        <v>248</v>
      </c>
      <c r="AT279" s="213" t="s">
        <v>244</v>
      </c>
      <c r="AU279" s="213" t="s">
        <v>90</v>
      </c>
      <c r="AY279" s="18" t="s">
        <v>242</v>
      </c>
      <c r="BE279" s="214">
        <f>IF(N279="základná",J279,0)</f>
        <v>0</v>
      </c>
      <c r="BF279" s="214">
        <f>IF(N279="znížená",J279,0)</f>
        <v>0</v>
      </c>
      <c r="BG279" s="214">
        <f>IF(N279="zákl. prenesená",J279,0)</f>
        <v>0</v>
      </c>
      <c r="BH279" s="214">
        <f>IF(N279="zníž. prenesená",J279,0)</f>
        <v>0</v>
      </c>
      <c r="BI279" s="214">
        <f>IF(N279="nulová",J279,0)</f>
        <v>0</v>
      </c>
      <c r="BJ279" s="18" t="s">
        <v>90</v>
      </c>
      <c r="BK279" s="214">
        <f>ROUND(I279*H279,2)</f>
        <v>0</v>
      </c>
      <c r="BL279" s="18" t="s">
        <v>248</v>
      </c>
      <c r="BM279" s="213" t="s">
        <v>2347</v>
      </c>
    </row>
    <row r="280" spans="1:65" s="13" customFormat="1" ht="22.5">
      <c r="B280" s="226"/>
      <c r="C280" s="227"/>
      <c r="D280" s="228" t="s">
        <v>304</v>
      </c>
      <c r="E280" s="229" t="s">
        <v>1</v>
      </c>
      <c r="F280" s="230" t="s">
        <v>2348</v>
      </c>
      <c r="G280" s="227"/>
      <c r="H280" s="231">
        <v>9.08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AT280" s="237" t="s">
        <v>304</v>
      </c>
      <c r="AU280" s="237" t="s">
        <v>90</v>
      </c>
      <c r="AV280" s="13" t="s">
        <v>90</v>
      </c>
      <c r="AW280" s="13" t="s">
        <v>33</v>
      </c>
      <c r="AX280" s="13" t="s">
        <v>84</v>
      </c>
      <c r="AY280" s="237" t="s">
        <v>242</v>
      </c>
    </row>
    <row r="281" spans="1:65" s="12" customFormat="1" ht="22.9" customHeight="1">
      <c r="B281" s="185"/>
      <c r="C281" s="186"/>
      <c r="D281" s="187" t="s">
        <v>76</v>
      </c>
      <c r="E281" s="199" t="s">
        <v>269</v>
      </c>
      <c r="F281" s="199" t="s">
        <v>577</v>
      </c>
      <c r="G281" s="186"/>
      <c r="H281" s="186"/>
      <c r="I281" s="189"/>
      <c r="J281" s="200">
        <f>BK281</f>
        <v>0</v>
      </c>
      <c r="K281" s="186"/>
      <c r="L281" s="191"/>
      <c r="M281" s="192"/>
      <c r="N281" s="193"/>
      <c r="O281" s="193"/>
      <c r="P281" s="194">
        <f>SUM(P282:P286)</f>
        <v>0</v>
      </c>
      <c r="Q281" s="193"/>
      <c r="R281" s="194">
        <f>SUM(R282:R286)</f>
        <v>2.2357908000000002</v>
      </c>
      <c r="S281" s="193"/>
      <c r="T281" s="195">
        <f>SUM(T282:T286)</f>
        <v>0</v>
      </c>
      <c r="AR281" s="196" t="s">
        <v>84</v>
      </c>
      <c r="AT281" s="197" t="s">
        <v>76</v>
      </c>
      <c r="AU281" s="197" t="s">
        <v>84</v>
      </c>
      <c r="AY281" s="196" t="s">
        <v>242</v>
      </c>
      <c r="BK281" s="198">
        <f>SUM(BK282:BK286)</f>
        <v>0</v>
      </c>
    </row>
    <row r="282" spans="1:65" s="2" customFormat="1" ht="22.15" customHeight="1">
      <c r="A282" s="35"/>
      <c r="B282" s="36"/>
      <c r="C282" s="201" t="s">
        <v>638</v>
      </c>
      <c r="D282" s="201" t="s">
        <v>244</v>
      </c>
      <c r="E282" s="202" t="s">
        <v>1248</v>
      </c>
      <c r="F282" s="203" t="s">
        <v>1249</v>
      </c>
      <c r="G282" s="204" t="s">
        <v>247</v>
      </c>
      <c r="H282" s="205">
        <v>51.96</v>
      </c>
      <c r="I282" s="206"/>
      <c r="J282" s="207">
        <f>ROUND(I282*H282,2)</f>
        <v>0</v>
      </c>
      <c r="K282" s="208"/>
      <c r="L282" s="40"/>
      <c r="M282" s="209" t="s">
        <v>1</v>
      </c>
      <c r="N282" s="210" t="s">
        <v>43</v>
      </c>
      <c r="O282" s="76"/>
      <c r="P282" s="211">
        <f>O282*H282</f>
        <v>0</v>
      </c>
      <c r="Q282" s="211">
        <v>4.1349999999999998E-2</v>
      </c>
      <c r="R282" s="211">
        <f>Q282*H282</f>
        <v>2.1485460000000001</v>
      </c>
      <c r="S282" s="211">
        <v>0</v>
      </c>
      <c r="T282" s="21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3" t="s">
        <v>248</v>
      </c>
      <c r="AT282" s="213" t="s">
        <v>244</v>
      </c>
      <c r="AU282" s="213" t="s">
        <v>90</v>
      </c>
      <c r="AY282" s="18" t="s">
        <v>242</v>
      </c>
      <c r="BE282" s="214">
        <f>IF(N282="základná",J282,0)</f>
        <v>0</v>
      </c>
      <c r="BF282" s="214">
        <f>IF(N282="znížená",J282,0)</f>
        <v>0</v>
      </c>
      <c r="BG282" s="214">
        <f>IF(N282="zákl. prenesená",J282,0)</f>
        <v>0</v>
      </c>
      <c r="BH282" s="214">
        <f>IF(N282="zníž. prenesená",J282,0)</f>
        <v>0</v>
      </c>
      <c r="BI282" s="214">
        <f>IF(N282="nulová",J282,0)</f>
        <v>0</v>
      </c>
      <c r="BJ282" s="18" t="s">
        <v>90</v>
      </c>
      <c r="BK282" s="214">
        <f>ROUND(I282*H282,2)</f>
        <v>0</v>
      </c>
      <c r="BL282" s="18" t="s">
        <v>248</v>
      </c>
      <c r="BM282" s="213" t="s">
        <v>2349</v>
      </c>
    </row>
    <row r="283" spans="1:65" s="14" customFormat="1" ht="22.5">
      <c r="B283" s="243"/>
      <c r="C283" s="244"/>
      <c r="D283" s="228" t="s">
        <v>304</v>
      </c>
      <c r="E283" s="245" t="s">
        <v>1</v>
      </c>
      <c r="F283" s="246" t="s">
        <v>2350</v>
      </c>
      <c r="G283" s="244"/>
      <c r="H283" s="245" t="s">
        <v>1</v>
      </c>
      <c r="I283" s="247"/>
      <c r="J283" s="244"/>
      <c r="K283" s="244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304</v>
      </c>
      <c r="AU283" s="252" t="s">
        <v>90</v>
      </c>
      <c r="AV283" s="14" t="s">
        <v>84</v>
      </c>
      <c r="AW283" s="14" t="s">
        <v>33</v>
      </c>
      <c r="AX283" s="14" t="s">
        <v>77</v>
      </c>
      <c r="AY283" s="252" t="s">
        <v>242</v>
      </c>
    </row>
    <row r="284" spans="1:65" s="13" customFormat="1">
      <c r="B284" s="226"/>
      <c r="C284" s="227"/>
      <c r="D284" s="228" t="s">
        <v>304</v>
      </c>
      <c r="E284" s="229" t="s">
        <v>1</v>
      </c>
      <c r="F284" s="230" t="s">
        <v>2351</v>
      </c>
      <c r="G284" s="227"/>
      <c r="H284" s="231">
        <v>51.96</v>
      </c>
      <c r="I284" s="232"/>
      <c r="J284" s="227"/>
      <c r="K284" s="227"/>
      <c r="L284" s="233"/>
      <c r="M284" s="234"/>
      <c r="N284" s="235"/>
      <c r="O284" s="235"/>
      <c r="P284" s="235"/>
      <c r="Q284" s="235"/>
      <c r="R284" s="235"/>
      <c r="S284" s="235"/>
      <c r="T284" s="236"/>
      <c r="AT284" s="237" t="s">
        <v>304</v>
      </c>
      <c r="AU284" s="237" t="s">
        <v>90</v>
      </c>
      <c r="AV284" s="13" t="s">
        <v>90</v>
      </c>
      <c r="AW284" s="13" t="s">
        <v>33</v>
      </c>
      <c r="AX284" s="13" t="s">
        <v>84</v>
      </c>
      <c r="AY284" s="237" t="s">
        <v>242</v>
      </c>
    </row>
    <row r="285" spans="1:65" s="2" customFormat="1" ht="60.6" customHeight="1">
      <c r="A285" s="35"/>
      <c r="B285" s="36"/>
      <c r="C285" s="201" t="s">
        <v>645</v>
      </c>
      <c r="D285" s="201" t="s">
        <v>244</v>
      </c>
      <c r="E285" s="202" t="s">
        <v>1757</v>
      </c>
      <c r="F285" s="203" t="s">
        <v>1550</v>
      </c>
      <c r="G285" s="204" t="s">
        <v>247</v>
      </c>
      <c r="H285" s="205">
        <v>61.44</v>
      </c>
      <c r="I285" s="206"/>
      <c r="J285" s="207">
        <f>ROUND(I285*H285,2)</f>
        <v>0</v>
      </c>
      <c r="K285" s="208"/>
      <c r="L285" s="40"/>
      <c r="M285" s="209" t="s">
        <v>1</v>
      </c>
      <c r="N285" s="210" t="s">
        <v>43</v>
      </c>
      <c r="O285" s="76"/>
      <c r="P285" s="211">
        <f>O285*H285</f>
        <v>0</v>
      </c>
      <c r="Q285" s="211">
        <v>1.42E-3</v>
      </c>
      <c r="R285" s="211">
        <f>Q285*H285</f>
        <v>8.7244799999999997E-2</v>
      </c>
      <c r="S285" s="211">
        <v>0</v>
      </c>
      <c r="T285" s="21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13" t="s">
        <v>248</v>
      </c>
      <c r="AT285" s="213" t="s">
        <v>244</v>
      </c>
      <c r="AU285" s="213" t="s">
        <v>90</v>
      </c>
      <c r="AY285" s="18" t="s">
        <v>242</v>
      </c>
      <c r="BE285" s="214">
        <f>IF(N285="základná",J285,0)</f>
        <v>0</v>
      </c>
      <c r="BF285" s="214">
        <f>IF(N285="znížená",J285,0)</f>
        <v>0</v>
      </c>
      <c r="BG285" s="214">
        <f>IF(N285="zákl. prenesená",J285,0)</f>
        <v>0</v>
      </c>
      <c r="BH285" s="214">
        <f>IF(N285="zníž. prenesená",J285,0)</f>
        <v>0</v>
      </c>
      <c r="BI285" s="214">
        <f>IF(N285="nulová",J285,0)</f>
        <v>0</v>
      </c>
      <c r="BJ285" s="18" t="s">
        <v>90</v>
      </c>
      <c r="BK285" s="214">
        <f>ROUND(I285*H285,2)</f>
        <v>0</v>
      </c>
      <c r="BL285" s="18" t="s">
        <v>248</v>
      </c>
      <c r="BM285" s="213" t="s">
        <v>2352</v>
      </c>
    </row>
    <row r="286" spans="1:65" s="13" customFormat="1">
      <c r="B286" s="226"/>
      <c r="C286" s="227"/>
      <c r="D286" s="228" t="s">
        <v>304</v>
      </c>
      <c r="E286" s="229" t="s">
        <v>1</v>
      </c>
      <c r="F286" s="230" t="s">
        <v>2353</v>
      </c>
      <c r="G286" s="227"/>
      <c r="H286" s="231">
        <v>61.44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AT286" s="237" t="s">
        <v>304</v>
      </c>
      <c r="AU286" s="237" t="s">
        <v>90</v>
      </c>
      <c r="AV286" s="13" t="s">
        <v>90</v>
      </c>
      <c r="AW286" s="13" t="s">
        <v>33</v>
      </c>
      <c r="AX286" s="13" t="s">
        <v>84</v>
      </c>
      <c r="AY286" s="237" t="s">
        <v>242</v>
      </c>
    </row>
    <row r="287" spans="1:65" s="12" customFormat="1" ht="22.9" customHeight="1">
      <c r="B287" s="185"/>
      <c r="C287" s="186"/>
      <c r="D287" s="187" t="s">
        <v>76</v>
      </c>
      <c r="E287" s="199" t="s">
        <v>255</v>
      </c>
      <c r="F287" s="199" t="s">
        <v>256</v>
      </c>
      <c r="G287" s="186"/>
      <c r="H287" s="186"/>
      <c r="I287" s="189"/>
      <c r="J287" s="200">
        <f>BK287</f>
        <v>0</v>
      </c>
      <c r="K287" s="186"/>
      <c r="L287" s="191"/>
      <c r="M287" s="192"/>
      <c r="N287" s="193"/>
      <c r="O287" s="193"/>
      <c r="P287" s="194">
        <f>SUM(P288:P342)</f>
        <v>0</v>
      </c>
      <c r="Q287" s="193"/>
      <c r="R287" s="194">
        <f>SUM(R288:R342)</f>
        <v>8.966457560000002</v>
      </c>
      <c r="S287" s="193"/>
      <c r="T287" s="195">
        <f>SUM(T288:T342)</f>
        <v>15.798727999999999</v>
      </c>
      <c r="AR287" s="196" t="s">
        <v>84</v>
      </c>
      <c r="AT287" s="197" t="s">
        <v>76</v>
      </c>
      <c r="AU287" s="197" t="s">
        <v>84</v>
      </c>
      <c r="AY287" s="196" t="s">
        <v>242</v>
      </c>
      <c r="BK287" s="198">
        <f>SUM(BK288:BK342)</f>
        <v>0</v>
      </c>
    </row>
    <row r="288" spans="1:65" s="2" customFormat="1" ht="22.15" customHeight="1">
      <c r="A288" s="35"/>
      <c r="B288" s="36"/>
      <c r="C288" s="201" t="s">
        <v>648</v>
      </c>
      <c r="D288" s="201" t="s">
        <v>244</v>
      </c>
      <c r="E288" s="202" t="s">
        <v>257</v>
      </c>
      <c r="F288" s="203" t="s">
        <v>258</v>
      </c>
      <c r="G288" s="204" t="s">
        <v>259</v>
      </c>
      <c r="H288" s="205">
        <v>2</v>
      </c>
      <c r="I288" s="206"/>
      <c r="J288" s="207">
        <f t="shared" ref="J288:J294" si="0">ROUND(I288*H288,2)</f>
        <v>0</v>
      </c>
      <c r="K288" s="208"/>
      <c r="L288" s="40"/>
      <c r="M288" s="209" t="s">
        <v>1</v>
      </c>
      <c r="N288" s="210" t="s">
        <v>43</v>
      </c>
      <c r="O288" s="76"/>
      <c r="P288" s="211">
        <f t="shared" ref="P288:P294" si="1">O288*H288</f>
        <v>0</v>
      </c>
      <c r="Q288" s="211">
        <v>0.22133</v>
      </c>
      <c r="R288" s="211">
        <f t="shared" ref="R288:R294" si="2">Q288*H288</f>
        <v>0.44266</v>
      </c>
      <c r="S288" s="211">
        <v>0</v>
      </c>
      <c r="T288" s="212">
        <f t="shared" ref="T288:T294" si="3"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248</v>
      </c>
      <c r="AT288" s="213" t="s">
        <v>244</v>
      </c>
      <c r="AU288" s="213" t="s">
        <v>90</v>
      </c>
      <c r="AY288" s="18" t="s">
        <v>242</v>
      </c>
      <c r="BE288" s="214">
        <f t="shared" ref="BE288:BE294" si="4">IF(N288="základná",J288,0)</f>
        <v>0</v>
      </c>
      <c r="BF288" s="214">
        <f t="shared" ref="BF288:BF294" si="5">IF(N288="znížená",J288,0)</f>
        <v>0</v>
      </c>
      <c r="BG288" s="214">
        <f t="shared" ref="BG288:BG294" si="6">IF(N288="zákl. prenesená",J288,0)</f>
        <v>0</v>
      </c>
      <c r="BH288" s="214">
        <f t="shared" ref="BH288:BH294" si="7">IF(N288="zníž. prenesená",J288,0)</f>
        <v>0</v>
      </c>
      <c r="BI288" s="214">
        <f t="shared" ref="BI288:BI294" si="8">IF(N288="nulová",J288,0)</f>
        <v>0</v>
      </c>
      <c r="BJ288" s="18" t="s">
        <v>90</v>
      </c>
      <c r="BK288" s="214">
        <f t="shared" ref="BK288:BK294" si="9">ROUND(I288*H288,2)</f>
        <v>0</v>
      </c>
      <c r="BL288" s="18" t="s">
        <v>248</v>
      </c>
      <c r="BM288" s="213" t="s">
        <v>2354</v>
      </c>
    </row>
    <row r="289" spans="1:65" s="2" customFormat="1" ht="22.15" customHeight="1">
      <c r="A289" s="35"/>
      <c r="B289" s="36"/>
      <c r="C289" s="215" t="s">
        <v>655</v>
      </c>
      <c r="D289" s="215" t="s">
        <v>261</v>
      </c>
      <c r="E289" s="216" t="s">
        <v>262</v>
      </c>
      <c r="F289" s="217" t="s">
        <v>2355</v>
      </c>
      <c r="G289" s="218" t="s">
        <v>259</v>
      </c>
      <c r="H289" s="219">
        <v>2</v>
      </c>
      <c r="I289" s="220"/>
      <c r="J289" s="221">
        <f t="shared" si="0"/>
        <v>0</v>
      </c>
      <c r="K289" s="222"/>
      <c r="L289" s="223"/>
      <c r="M289" s="224" t="s">
        <v>1</v>
      </c>
      <c r="N289" s="225" t="s">
        <v>43</v>
      </c>
      <c r="O289" s="76"/>
      <c r="P289" s="211">
        <f t="shared" si="1"/>
        <v>0</v>
      </c>
      <c r="Q289" s="211">
        <v>9.3000000000000005E-4</v>
      </c>
      <c r="R289" s="211">
        <f t="shared" si="2"/>
        <v>1.8600000000000001E-3</v>
      </c>
      <c r="S289" s="211">
        <v>0</v>
      </c>
      <c r="T289" s="212">
        <f t="shared" si="3"/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13" t="s">
        <v>264</v>
      </c>
      <c r="AT289" s="213" t="s">
        <v>261</v>
      </c>
      <c r="AU289" s="213" t="s">
        <v>90</v>
      </c>
      <c r="AY289" s="18" t="s">
        <v>242</v>
      </c>
      <c r="BE289" s="214">
        <f t="shared" si="4"/>
        <v>0</v>
      </c>
      <c r="BF289" s="214">
        <f t="shared" si="5"/>
        <v>0</v>
      </c>
      <c r="BG289" s="214">
        <f t="shared" si="6"/>
        <v>0</v>
      </c>
      <c r="BH289" s="214">
        <f t="shared" si="7"/>
        <v>0</v>
      </c>
      <c r="BI289" s="214">
        <f t="shared" si="8"/>
        <v>0</v>
      </c>
      <c r="BJ289" s="18" t="s">
        <v>90</v>
      </c>
      <c r="BK289" s="214">
        <f t="shared" si="9"/>
        <v>0</v>
      </c>
      <c r="BL289" s="18" t="s">
        <v>248</v>
      </c>
      <c r="BM289" s="213" t="s">
        <v>2356</v>
      </c>
    </row>
    <row r="290" spans="1:65" s="2" customFormat="1" ht="22.15" customHeight="1">
      <c r="A290" s="35"/>
      <c r="B290" s="36"/>
      <c r="C290" s="201" t="s">
        <v>660</v>
      </c>
      <c r="D290" s="201" t="s">
        <v>244</v>
      </c>
      <c r="E290" s="202" t="s">
        <v>266</v>
      </c>
      <c r="F290" s="203" t="s">
        <v>2357</v>
      </c>
      <c r="G290" s="204" t="s">
        <v>259</v>
      </c>
      <c r="H290" s="205">
        <v>2</v>
      </c>
      <c r="I290" s="206"/>
      <c r="J290" s="207">
        <f t="shared" si="0"/>
        <v>0</v>
      </c>
      <c r="K290" s="208"/>
      <c r="L290" s="40"/>
      <c r="M290" s="209" t="s">
        <v>1</v>
      </c>
      <c r="N290" s="210" t="s">
        <v>43</v>
      </c>
      <c r="O290" s="76"/>
      <c r="P290" s="211">
        <f t="shared" si="1"/>
        <v>0</v>
      </c>
      <c r="Q290" s="211">
        <v>0.11958000000000001</v>
      </c>
      <c r="R290" s="211">
        <f t="shared" si="2"/>
        <v>0.23916000000000001</v>
      </c>
      <c r="S290" s="211">
        <v>0</v>
      </c>
      <c r="T290" s="212">
        <f t="shared" si="3"/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3" t="s">
        <v>248</v>
      </c>
      <c r="AT290" s="213" t="s">
        <v>244</v>
      </c>
      <c r="AU290" s="213" t="s">
        <v>90</v>
      </c>
      <c r="AY290" s="18" t="s">
        <v>242</v>
      </c>
      <c r="BE290" s="214">
        <f t="shared" si="4"/>
        <v>0</v>
      </c>
      <c r="BF290" s="214">
        <f t="shared" si="5"/>
        <v>0</v>
      </c>
      <c r="BG290" s="214">
        <f t="shared" si="6"/>
        <v>0</v>
      </c>
      <c r="BH290" s="214">
        <f t="shared" si="7"/>
        <v>0</v>
      </c>
      <c r="BI290" s="214">
        <f t="shared" si="8"/>
        <v>0</v>
      </c>
      <c r="BJ290" s="18" t="s">
        <v>90</v>
      </c>
      <c r="BK290" s="214">
        <f t="shared" si="9"/>
        <v>0</v>
      </c>
      <c r="BL290" s="18" t="s">
        <v>248</v>
      </c>
      <c r="BM290" s="213" t="s">
        <v>2358</v>
      </c>
    </row>
    <row r="291" spans="1:65" s="2" customFormat="1" ht="14.45" customHeight="1">
      <c r="A291" s="35"/>
      <c r="B291" s="36"/>
      <c r="C291" s="215" t="s">
        <v>667</v>
      </c>
      <c r="D291" s="215" t="s">
        <v>261</v>
      </c>
      <c r="E291" s="216" t="s">
        <v>270</v>
      </c>
      <c r="F291" s="217" t="s">
        <v>271</v>
      </c>
      <c r="G291" s="218" t="s">
        <v>259</v>
      </c>
      <c r="H291" s="219">
        <v>2</v>
      </c>
      <c r="I291" s="220"/>
      <c r="J291" s="221">
        <f t="shared" si="0"/>
        <v>0</v>
      </c>
      <c r="K291" s="222"/>
      <c r="L291" s="223"/>
      <c r="M291" s="224" t="s">
        <v>1</v>
      </c>
      <c r="N291" s="225" t="s">
        <v>43</v>
      </c>
      <c r="O291" s="76"/>
      <c r="P291" s="211">
        <f t="shared" si="1"/>
        <v>0</v>
      </c>
      <c r="Q291" s="211">
        <v>1.4E-3</v>
      </c>
      <c r="R291" s="211">
        <f t="shared" si="2"/>
        <v>2.8E-3</v>
      </c>
      <c r="S291" s="211">
        <v>0</v>
      </c>
      <c r="T291" s="212">
        <f t="shared" si="3"/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3" t="s">
        <v>264</v>
      </c>
      <c r="AT291" s="213" t="s">
        <v>261</v>
      </c>
      <c r="AU291" s="213" t="s">
        <v>90</v>
      </c>
      <c r="AY291" s="18" t="s">
        <v>242</v>
      </c>
      <c r="BE291" s="214">
        <f t="shared" si="4"/>
        <v>0</v>
      </c>
      <c r="BF291" s="214">
        <f t="shared" si="5"/>
        <v>0</v>
      </c>
      <c r="BG291" s="214">
        <f t="shared" si="6"/>
        <v>0</v>
      </c>
      <c r="BH291" s="214">
        <f t="shared" si="7"/>
        <v>0</v>
      </c>
      <c r="BI291" s="214">
        <f t="shared" si="8"/>
        <v>0</v>
      </c>
      <c r="BJ291" s="18" t="s">
        <v>90</v>
      </c>
      <c r="BK291" s="214">
        <f t="shared" si="9"/>
        <v>0</v>
      </c>
      <c r="BL291" s="18" t="s">
        <v>248</v>
      </c>
      <c r="BM291" s="213" t="s">
        <v>2359</v>
      </c>
    </row>
    <row r="292" spans="1:65" s="2" customFormat="1" ht="14.45" customHeight="1">
      <c r="A292" s="35"/>
      <c r="B292" s="36"/>
      <c r="C292" s="215" t="s">
        <v>672</v>
      </c>
      <c r="D292" s="215" t="s">
        <v>261</v>
      </c>
      <c r="E292" s="216" t="s">
        <v>274</v>
      </c>
      <c r="F292" s="217" t="s">
        <v>275</v>
      </c>
      <c r="G292" s="218" t="s">
        <v>259</v>
      </c>
      <c r="H292" s="219">
        <v>2</v>
      </c>
      <c r="I292" s="220"/>
      <c r="J292" s="221">
        <f t="shared" si="0"/>
        <v>0</v>
      </c>
      <c r="K292" s="222"/>
      <c r="L292" s="223"/>
      <c r="M292" s="224" t="s">
        <v>1</v>
      </c>
      <c r="N292" s="225" t="s">
        <v>43</v>
      </c>
      <c r="O292" s="76"/>
      <c r="P292" s="211">
        <f t="shared" si="1"/>
        <v>0</v>
      </c>
      <c r="Q292" s="211">
        <v>2.5000000000000001E-4</v>
      </c>
      <c r="R292" s="211">
        <f t="shared" si="2"/>
        <v>5.0000000000000001E-4</v>
      </c>
      <c r="S292" s="211">
        <v>0</v>
      </c>
      <c r="T292" s="212">
        <f t="shared" si="3"/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3" t="s">
        <v>264</v>
      </c>
      <c r="AT292" s="213" t="s">
        <v>261</v>
      </c>
      <c r="AU292" s="213" t="s">
        <v>90</v>
      </c>
      <c r="AY292" s="18" t="s">
        <v>242</v>
      </c>
      <c r="BE292" s="214">
        <f t="shared" si="4"/>
        <v>0</v>
      </c>
      <c r="BF292" s="214">
        <f t="shared" si="5"/>
        <v>0</v>
      </c>
      <c r="BG292" s="214">
        <f t="shared" si="6"/>
        <v>0</v>
      </c>
      <c r="BH292" s="214">
        <f t="shared" si="7"/>
        <v>0</v>
      </c>
      <c r="BI292" s="214">
        <f t="shared" si="8"/>
        <v>0</v>
      </c>
      <c r="BJ292" s="18" t="s">
        <v>90</v>
      </c>
      <c r="BK292" s="214">
        <f t="shared" si="9"/>
        <v>0</v>
      </c>
      <c r="BL292" s="18" t="s">
        <v>248</v>
      </c>
      <c r="BM292" s="213" t="s">
        <v>2360</v>
      </c>
    </row>
    <row r="293" spans="1:65" s="2" customFormat="1" ht="14.45" customHeight="1">
      <c r="A293" s="35"/>
      <c r="B293" s="36"/>
      <c r="C293" s="215" t="s">
        <v>678</v>
      </c>
      <c r="D293" s="215" t="s">
        <v>261</v>
      </c>
      <c r="E293" s="216" t="s">
        <v>277</v>
      </c>
      <c r="F293" s="217" t="s">
        <v>278</v>
      </c>
      <c r="G293" s="218" t="s">
        <v>259</v>
      </c>
      <c r="H293" s="219">
        <v>2</v>
      </c>
      <c r="I293" s="220"/>
      <c r="J293" s="221">
        <f t="shared" si="0"/>
        <v>0</v>
      </c>
      <c r="K293" s="222"/>
      <c r="L293" s="223"/>
      <c r="M293" s="224" t="s">
        <v>1</v>
      </c>
      <c r="N293" s="225" t="s">
        <v>43</v>
      </c>
      <c r="O293" s="76"/>
      <c r="P293" s="211">
        <f t="shared" si="1"/>
        <v>0</v>
      </c>
      <c r="Q293" s="211">
        <v>1.9999999999999999E-6</v>
      </c>
      <c r="R293" s="211">
        <f t="shared" si="2"/>
        <v>3.9999999999999998E-6</v>
      </c>
      <c r="S293" s="211">
        <v>0</v>
      </c>
      <c r="T293" s="212">
        <f t="shared" si="3"/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13" t="s">
        <v>264</v>
      </c>
      <c r="AT293" s="213" t="s">
        <v>261</v>
      </c>
      <c r="AU293" s="213" t="s">
        <v>90</v>
      </c>
      <c r="AY293" s="18" t="s">
        <v>242</v>
      </c>
      <c r="BE293" s="214">
        <f t="shared" si="4"/>
        <v>0</v>
      </c>
      <c r="BF293" s="214">
        <f t="shared" si="5"/>
        <v>0</v>
      </c>
      <c r="BG293" s="214">
        <f t="shared" si="6"/>
        <v>0</v>
      </c>
      <c r="BH293" s="214">
        <f t="shared" si="7"/>
        <v>0</v>
      </c>
      <c r="BI293" s="214">
        <f t="shared" si="8"/>
        <v>0</v>
      </c>
      <c r="BJ293" s="18" t="s">
        <v>90</v>
      </c>
      <c r="BK293" s="214">
        <f t="shared" si="9"/>
        <v>0</v>
      </c>
      <c r="BL293" s="18" t="s">
        <v>248</v>
      </c>
      <c r="BM293" s="213" t="s">
        <v>2361</v>
      </c>
    </row>
    <row r="294" spans="1:65" s="2" customFormat="1" ht="30" customHeight="1">
      <c r="A294" s="35"/>
      <c r="B294" s="36"/>
      <c r="C294" s="201" t="s">
        <v>681</v>
      </c>
      <c r="D294" s="201" t="s">
        <v>244</v>
      </c>
      <c r="E294" s="202" t="s">
        <v>2072</v>
      </c>
      <c r="F294" s="203" t="s">
        <v>2073</v>
      </c>
      <c r="G294" s="204" t="s">
        <v>282</v>
      </c>
      <c r="H294" s="205">
        <v>12.75</v>
      </c>
      <c r="I294" s="206"/>
      <c r="J294" s="207">
        <f t="shared" si="0"/>
        <v>0</v>
      </c>
      <c r="K294" s="208"/>
      <c r="L294" s="40"/>
      <c r="M294" s="209" t="s">
        <v>1</v>
      </c>
      <c r="N294" s="210" t="s">
        <v>43</v>
      </c>
      <c r="O294" s="76"/>
      <c r="P294" s="211">
        <f t="shared" si="1"/>
        <v>0</v>
      </c>
      <c r="Q294" s="211">
        <v>0.12662000000000001</v>
      </c>
      <c r="R294" s="211">
        <f t="shared" si="2"/>
        <v>1.6144050000000001</v>
      </c>
      <c r="S294" s="211">
        <v>0</v>
      </c>
      <c r="T294" s="212">
        <f t="shared" si="3"/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248</v>
      </c>
      <c r="AT294" s="213" t="s">
        <v>244</v>
      </c>
      <c r="AU294" s="213" t="s">
        <v>90</v>
      </c>
      <c r="AY294" s="18" t="s">
        <v>242</v>
      </c>
      <c r="BE294" s="214">
        <f t="shared" si="4"/>
        <v>0</v>
      </c>
      <c r="BF294" s="214">
        <f t="shared" si="5"/>
        <v>0</v>
      </c>
      <c r="BG294" s="214">
        <f t="shared" si="6"/>
        <v>0</v>
      </c>
      <c r="BH294" s="214">
        <f t="shared" si="7"/>
        <v>0</v>
      </c>
      <c r="BI294" s="214">
        <f t="shared" si="8"/>
        <v>0</v>
      </c>
      <c r="BJ294" s="18" t="s">
        <v>90</v>
      </c>
      <c r="BK294" s="214">
        <f t="shared" si="9"/>
        <v>0</v>
      </c>
      <c r="BL294" s="18" t="s">
        <v>248</v>
      </c>
      <c r="BM294" s="213" t="s">
        <v>2362</v>
      </c>
    </row>
    <row r="295" spans="1:65" s="13" customFormat="1">
      <c r="B295" s="226"/>
      <c r="C295" s="227"/>
      <c r="D295" s="228" t="s">
        <v>304</v>
      </c>
      <c r="E295" s="229" t="s">
        <v>1</v>
      </c>
      <c r="F295" s="230" t="s">
        <v>2363</v>
      </c>
      <c r="G295" s="227"/>
      <c r="H295" s="231">
        <v>12.75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84</v>
      </c>
      <c r="AY295" s="237" t="s">
        <v>242</v>
      </c>
    </row>
    <row r="296" spans="1:65" s="2" customFormat="1" ht="14.45" customHeight="1">
      <c r="A296" s="35"/>
      <c r="B296" s="36"/>
      <c r="C296" s="215" t="s">
        <v>688</v>
      </c>
      <c r="D296" s="215" t="s">
        <v>261</v>
      </c>
      <c r="E296" s="216" t="s">
        <v>2076</v>
      </c>
      <c r="F296" s="217" t="s">
        <v>2077</v>
      </c>
      <c r="G296" s="218" t="s">
        <v>259</v>
      </c>
      <c r="H296" s="219">
        <v>25.628</v>
      </c>
      <c r="I296" s="220"/>
      <c r="J296" s="221">
        <f>ROUND(I296*H296,2)</f>
        <v>0</v>
      </c>
      <c r="K296" s="222"/>
      <c r="L296" s="223"/>
      <c r="M296" s="224" t="s">
        <v>1</v>
      </c>
      <c r="N296" s="225" t="s">
        <v>43</v>
      </c>
      <c r="O296" s="76"/>
      <c r="P296" s="211">
        <f>O296*H296</f>
        <v>0</v>
      </c>
      <c r="Q296" s="211">
        <v>2.1000000000000001E-2</v>
      </c>
      <c r="R296" s="211">
        <f>Q296*H296</f>
        <v>0.538188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264</v>
      </c>
      <c r="AT296" s="213" t="s">
        <v>261</v>
      </c>
      <c r="AU296" s="213" t="s">
        <v>90</v>
      </c>
      <c r="AY296" s="18" t="s">
        <v>242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90</v>
      </c>
      <c r="BK296" s="214">
        <f>ROUND(I296*H296,2)</f>
        <v>0</v>
      </c>
      <c r="BL296" s="18" t="s">
        <v>248</v>
      </c>
      <c r="BM296" s="213" t="s">
        <v>2364</v>
      </c>
    </row>
    <row r="297" spans="1:65" s="13" customFormat="1">
      <c r="B297" s="226"/>
      <c r="C297" s="227"/>
      <c r="D297" s="228" t="s">
        <v>304</v>
      </c>
      <c r="E297" s="227"/>
      <c r="F297" s="230" t="s">
        <v>2365</v>
      </c>
      <c r="G297" s="227"/>
      <c r="H297" s="231">
        <v>25.628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AT297" s="237" t="s">
        <v>304</v>
      </c>
      <c r="AU297" s="237" t="s">
        <v>90</v>
      </c>
      <c r="AV297" s="13" t="s">
        <v>90</v>
      </c>
      <c r="AW297" s="13" t="s">
        <v>4</v>
      </c>
      <c r="AX297" s="13" t="s">
        <v>84</v>
      </c>
      <c r="AY297" s="237" t="s">
        <v>242</v>
      </c>
    </row>
    <row r="298" spans="1:65" s="2" customFormat="1" ht="22.15" customHeight="1">
      <c r="A298" s="35"/>
      <c r="B298" s="36"/>
      <c r="C298" s="201" t="s">
        <v>693</v>
      </c>
      <c r="D298" s="201" t="s">
        <v>244</v>
      </c>
      <c r="E298" s="202" t="s">
        <v>1257</v>
      </c>
      <c r="F298" s="203" t="s">
        <v>1258</v>
      </c>
      <c r="G298" s="204" t="s">
        <v>282</v>
      </c>
      <c r="H298" s="205">
        <v>7</v>
      </c>
      <c r="I298" s="206"/>
      <c r="J298" s="207">
        <f>ROUND(I298*H298,2)</f>
        <v>0</v>
      </c>
      <c r="K298" s="208"/>
      <c r="L298" s="40"/>
      <c r="M298" s="209" t="s">
        <v>1</v>
      </c>
      <c r="N298" s="210" t="s">
        <v>43</v>
      </c>
      <c r="O298" s="76"/>
      <c r="P298" s="211">
        <f>O298*H298</f>
        <v>0</v>
      </c>
      <c r="Q298" s="211">
        <v>1.0000000000000001E-5</v>
      </c>
      <c r="R298" s="211">
        <f>Q298*H298</f>
        <v>7.0000000000000007E-5</v>
      </c>
      <c r="S298" s="211">
        <v>0</v>
      </c>
      <c r="T298" s="21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13" t="s">
        <v>248</v>
      </c>
      <c r="AT298" s="213" t="s">
        <v>244</v>
      </c>
      <c r="AU298" s="213" t="s">
        <v>90</v>
      </c>
      <c r="AY298" s="18" t="s">
        <v>242</v>
      </c>
      <c r="BE298" s="214">
        <f>IF(N298="základná",J298,0)</f>
        <v>0</v>
      </c>
      <c r="BF298" s="214">
        <f>IF(N298="znížená",J298,0)</f>
        <v>0</v>
      </c>
      <c r="BG298" s="214">
        <f>IF(N298="zákl. prenesená",J298,0)</f>
        <v>0</v>
      </c>
      <c r="BH298" s="214">
        <f>IF(N298="zníž. prenesená",J298,0)</f>
        <v>0</v>
      </c>
      <c r="BI298" s="214">
        <f>IF(N298="nulová",J298,0)</f>
        <v>0</v>
      </c>
      <c r="BJ298" s="18" t="s">
        <v>90</v>
      </c>
      <c r="BK298" s="214">
        <f>ROUND(I298*H298,2)</f>
        <v>0</v>
      </c>
      <c r="BL298" s="18" t="s">
        <v>248</v>
      </c>
      <c r="BM298" s="213" t="s">
        <v>2366</v>
      </c>
    </row>
    <row r="299" spans="1:65" s="13" customFormat="1">
      <c r="B299" s="226"/>
      <c r="C299" s="227"/>
      <c r="D299" s="228" t="s">
        <v>304</v>
      </c>
      <c r="E299" s="229" t="s">
        <v>1</v>
      </c>
      <c r="F299" s="230" t="s">
        <v>2367</v>
      </c>
      <c r="G299" s="227"/>
      <c r="H299" s="231">
        <v>7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304</v>
      </c>
      <c r="AU299" s="237" t="s">
        <v>90</v>
      </c>
      <c r="AV299" s="13" t="s">
        <v>90</v>
      </c>
      <c r="AW299" s="13" t="s">
        <v>33</v>
      </c>
      <c r="AX299" s="13" t="s">
        <v>84</v>
      </c>
      <c r="AY299" s="237" t="s">
        <v>242</v>
      </c>
    </row>
    <row r="300" spans="1:65" s="2" customFormat="1" ht="22.15" customHeight="1">
      <c r="A300" s="35"/>
      <c r="B300" s="36"/>
      <c r="C300" s="201" t="s">
        <v>701</v>
      </c>
      <c r="D300" s="201" t="s">
        <v>244</v>
      </c>
      <c r="E300" s="202" t="s">
        <v>1265</v>
      </c>
      <c r="F300" s="203" t="s">
        <v>1266</v>
      </c>
      <c r="G300" s="204" t="s">
        <v>282</v>
      </c>
      <c r="H300" s="205">
        <v>7</v>
      </c>
      <c r="I300" s="206"/>
      <c r="J300" s="207">
        <f>ROUND(I300*H300,2)</f>
        <v>0</v>
      </c>
      <c r="K300" s="208"/>
      <c r="L300" s="40"/>
      <c r="M300" s="209" t="s">
        <v>1</v>
      </c>
      <c r="N300" s="210" t="s">
        <v>43</v>
      </c>
      <c r="O300" s="76"/>
      <c r="P300" s="211">
        <f>O300*H300</f>
        <v>0</v>
      </c>
      <c r="Q300" s="211">
        <v>2.4000000000000001E-4</v>
      </c>
      <c r="R300" s="211">
        <f>Q300*H300</f>
        <v>1.6800000000000001E-3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248</v>
      </c>
      <c r="AT300" s="213" t="s">
        <v>244</v>
      </c>
      <c r="AU300" s="213" t="s">
        <v>90</v>
      </c>
      <c r="AY300" s="18" t="s">
        <v>242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90</v>
      </c>
      <c r="BK300" s="214">
        <f>ROUND(I300*H300,2)</f>
        <v>0</v>
      </c>
      <c r="BL300" s="18" t="s">
        <v>248</v>
      </c>
      <c r="BM300" s="213" t="s">
        <v>2368</v>
      </c>
    </row>
    <row r="301" spans="1:65" s="13" customFormat="1">
      <c r="B301" s="226"/>
      <c r="C301" s="227"/>
      <c r="D301" s="228" t="s">
        <v>304</v>
      </c>
      <c r="E301" s="229" t="s">
        <v>1</v>
      </c>
      <c r="F301" s="230" t="s">
        <v>2367</v>
      </c>
      <c r="G301" s="227"/>
      <c r="H301" s="231">
        <v>7</v>
      </c>
      <c r="I301" s="232"/>
      <c r="J301" s="227"/>
      <c r="K301" s="227"/>
      <c r="L301" s="233"/>
      <c r="M301" s="234"/>
      <c r="N301" s="235"/>
      <c r="O301" s="235"/>
      <c r="P301" s="235"/>
      <c r="Q301" s="235"/>
      <c r="R301" s="235"/>
      <c r="S301" s="235"/>
      <c r="T301" s="236"/>
      <c r="AT301" s="237" t="s">
        <v>304</v>
      </c>
      <c r="AU301" s="237" t="s">
        <v>90</v>
      </c>
      <c r="AV301" s="13" t="s">
        <v>90</v>
      </c>
      <c r="AW301" s="13" t="s">
        <v>33</v>
      </c>
      <c r="AX301" s="13" t="s">
        <v>84</v>
      </c>
      <c r="AY301" s="237" t="s">
        <v>242</v>
      </c>
    </row>
    <row r="302" spans="1:65" s="2" customFormat="1" ht="19.899999999999999" customHeight="1">
      <c r="A302" s="35"/>
      <c r="B302" s="36"/>
      <c r="C302" s="201" t="s">
        <v>705</v>
      </c>
      <c r="D302" s="201" t="s">
        <v>244</v>
      </c>
      <c r="E302" s="202" t="s">
        <v>2084</v>
      </c>
      <c r="F302" s="203" t="s">
        <v>2085</v>
      </c>
      <c r="G302" s="204" t="s">
        <v>282</v>
      </c>
      <c r="H302" s="205">
        <v>22.6</v>
      </c>
      <c r="I302" s="206"/>
      <c r="J302" s="207">
        <f>ROUND(I302*H302,2)</f>
        <v>0</v>
      </c>
      <c r="K302" s="208"/>
      <c r="L302" s="40"/>
      <c r="M302" s="209" t="s">
        <v>1</v>
      </c>
      <c r="N302" s="210" t="s">
        <v>43</v>
      </c>
      <c r="O302" s="76"/>
      <c r="P302" s="211">
        <f>O302*H302</f>
        <v>0</v>
      </c>
      <c r="Q302" s="211">
        <v>0.11743000000000001</v>
      </c>
      <c r="R302" s="211">
        <f>Q302*H302</f>
        <v>2.6539180000000004</v>
      </c>
      <c r="S302" s="211">
        <v>0</v>
      </c>
      <c r="T302" s="21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3" t="s">
        <v>248</v>
      </c>
      <c r="AT302" s="213" t="s">
        <v>244</v>
      </c>
      <c r="AU302" s="213" t="s">
        <v>90</v>
      </c>
      <c r="AY302" s="18" t="s">
        <v>242</v>
      </c>
      <c r="BE302" s="214">
        <f>IF(N302="základná",J302,0)</f>
        <v>0</v>
      </c>
      <c r="BF302" s="214">
        <f>IF(N302="znížená",J302,0)</f>
        <v>0</v>
      </c>
      <c r="BG302" s="214">
        <f>IF(N302="zákl. prenesená",J302,0)</f>
        <v>0</v>
      </c>
      <c r="BH302" s="214">
        <f>IF(N302="zníž. prenesená",J302,0)</f>
        <v>0</v>
      </c>
      <c r="BI302" s="214">
        <f>IF(N302="nulová",J302,0)</f>
        <v>0</v>
      </c>
      <c r="BJ302" s="18" t="s">
        <v>90</v>
      </c>
      <c r="BK302" s="214">
        <f>ROUND(I302*H302,2)</f>
        <v>0</v>
      </c>
      <c r="BL302" s="18" t="s">
        <v>248</v>
      </c>
      <c r="BM302" s="213" t="s">
        <v>2369</v>
      </c>
    </row>
    <row r="303" spans="1:65" s="13" customFormat="1">
      <c r="B303" s="226"/>
      <c r="C303" s="227"/>
      <c r="D303" s="228" t="s">
        <v>304</v>
      </c>
      <c r="E303" s="229" t="s">
        <v>1</v>
      </c>
      <c r="F303" s="230" t="s">
        <v>2370</v>
      </c>
      <c r="G303" s="227"/>
      <c r="H303" s="231">
        <v>22.6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33</v>
      </c>
      <c r="AX303" s="13" t="s">
        <v>84</v>
      </c>
      <c r="AY303" s="237" t="s">
        <v>242</v>
      </c>
    </row>
    <row r="304" spans="1:65" s="2" customFormat="1" ht="14.45" customHeight="1">
      <c r="A304" s="35"/>
      <c r="B304" s="36"/>
      <c r="C304" s="215" t="s">
        <v>711</v>
      </c>
      <c r="D304" s="215" t="s">
        <v>261</v>
      </c>
      <c r="E304" s="216" t="s">
        <v>2088</v>
      </c>
      <c r="F304" s="217" t="s">
        <v>2089</v>
      </c>
      <c r="G304" s="218" t="s">
        <v>259</v>
      </c>
      <c r="H304" s="219">
        <v>57.63</v>
      </c>
      <c r="I304" s="220"/>
      <c r="J304" s="221">
        <f>ROUND(I304*H304,2)</f>
        <v>0</v>
      </c>
      <c r="K304" s="222"/>
      <c r="L304" s="223"/>
      <c r="M304" s="224" t="s">
        <v>1</v>
      </c>
      <c r="N304" s="225" t="s">
        <v>43</v>
      </c>
      <c r="O304" s="76"/>
      <c r="P304" s="211">
        <f>O304*H304</f>
        <v>0</v>
      </c>
      <c r="Q304" s="211">
        <v>5.2999999999999999E-2</v>
      </c>
      <c r="R304" s="211">
        <f>Q304*H304</f>
        <v>3.0543900000000002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264</v>
      </c>
      <c r="AT304" s="213" t="s">
        <v>261</v>
      </c>
      <c r="AU304" s="213" t="s">
        <v>90</v>
      </c>
      <c r="AY304" s="18" t="s">
        <v>242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90</v>
      </c>
      <c r="BK304" s="214">
        <f>ROUND(I304*H304,2)</f>
        <v>0</v>
      </c>
      <c r="BL304" s="18" t="s">
        <v>248</v>
      </c>
      <c r="BM304" s="213" t="s">
        <v>2371</v>
      </c>
    </row>
    <row r="305" spans="1:65" s="13" customFormat="1">
      <c r="B305" s="226"/>
      <c r="C305" s="227"/>
      <c r="D305" s="228" t="s">
        <v>304</v>
      </c>
      <c r="E305" s="227"/>
      <c r="F305" s="230" t="s">
        <v>2372</v>
      </c>
      <c r="G305" s="227"/>
      <c r="H305" s="231">
        <v>57.63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AT305" s="237" t="s">
        <v>304</v>
      </c>
      <c r="AU305" s="237" t="s">
        <v>90</v>
      </c>
      <c r="AV305" s="13" t="s">
        <v>90</v>
      </c>
      <c r="AW305" s="13" t="s">
        <v>4</v>
      </c>
      <c r="AX305" s="13" t="s">
        <v>84</v>
      </c>
      <c r="AY305" s="237" t="s">
        <v>242</v>
      </c>
    </row>
    <row r="306" spans="1:65" s="2" customFormat="1" ht="22.15" customHeight="1">
      <c r="A306" s="35"/>
      <c r="B306" s="36"/>
      <c r="C306" s="201" t="s">
        <v>720</v>
      </c>
      <c r="D306" s="201" t="s">
        <v>244</v>
      </c>
      <c r="E306" s="202" t="s">
        <v>2092</v>
      </c>
      <c r="F306" s="203" t="s">
        <v>2093</v>
      </c>
      <c r="G306" s="204" t="s">
        <v>247</v>
      </c>
      <c r="H306" s="205">
        <v>11.3</v>
      </c>
      <c r="I306" s="206"/>
      <c r="J306" s="207">
        <f>ROUND(I306*H306,2)</f>
        <v>0</v>
      </c>
      <c r="K306" s="208"/>
      <c r="L306" s="40"/>
      <c r="M306" s="209" t="s">
        <v>1</v>
      </c>
      <c r="N306" s="210" t="s">
        <v>43</v>
      </c>
      <c r="O306" s="76"/>
      <c r="P306" s="211">
        <f>O306*H306</f>
        <v>0</v>
      </c>
      <c r="Q306" s="211">
        <v>2.3380000000000001E-2</v>
      </c>
      <c r="R306" s="211">
        <f>Q306*H306</f>
        <v>0.26419400000000004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248</v>
      </c>
      <c r="AT306" s="213" t="s">
        <v>244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248</v>
      </c>
      <c r="BM306" s="213" t="s">
        <v>2373</v>
      </c>
    </row>
    <row r="307" spans="1:65" s="13" customFormat="1">
      <c r="B307" s="226"/>
      <c r="C307" s="227"/>
      <c r="D307" s="228" t="s">
        <v>304</v>
      </c>
      <c r="E307" s="229" t="s">
        <v>1</v>
      </c>
      <c r="F307" s="230" t="s">
        <v>2374</v>
      </c>
      <c r="G307" s="227"/>
      <c r="H307" s="231">
        <v>11.3</v>
      </c>
      <c r="I307" s="232"/>
      <c r="J307" s="227"/>
      <c r="K307" s="227"/>
      <c r="L307" s="233"/>
      <c r="M307" s="234"/>
      <c r="N307" s="235"/>
      <c r="O307" s="235"/>
      <c r="P307" s="235"/>
      <c r="Q307" s="235"/>
      <c r="R307" s="235"/>
      <c r="S307" s="235"/>
      <c r="T307" s="236"/>
      <c r="AT307" s="237" t="s">
        <v>304</v>
      </c>
      <c r="AU307" s="237" t="s">
        <v>90</v>
      </c>
      <c r="AV307" s="13" t="s">
        <v>90</v>
      </c>
      <c r="AW307" s="13" t="s">
        <v>33</v>
      </c>
      <c r="AX307" s="13" t="s">
        <v>84</v>
      </c>
      <c r="AY307" s="237" t="s">
        <v>242</v>
      </c>
    </row>
    <row r="308" spans="1:65" s="2" customFormat="1" ht="34.9" customHeight="1">
      <c r="A308" s="35"/>
      <c r="B308" s="36"/>
      <c r="C308" s="201" t="s">
        <v>729</v>
      </c>
      <c r="D308" s="201" t="s">
        <v>244</v>
      </c>
      <c r="E308" s="202" t="s">
        <v>1269</v>
      </c>
      <c r="F308" s="203" t="s">
        <v>1270</v>
      </c>
      <c r="G308" s="204" t="s">
        <v>247</v>
      </c>
      <c r="H308" s="205">
        <v>173.2</v>
      </c>
      <c r="I308" s="206"/>
      <c r="J308" s="207">
        <f>ROUND(I308*H308,2)</f>
        <v>0</v>
      </c>
      <c r="K308" s="208"/>
      <c r="L308" s="40"/>
      <c r="M308" s="209" t="s">
        <v>1</v>
      </c>
      <c r="N308" s="210" t="s">
        <v>43</v>
      </c>
      <c r="O308" s="76"/>
      <c r="P308" s="211">
        <f>O308*H308</f>
        <v>0</v>
      </c>
      <c r="Q308" s="211">
        <v>0</v>
      </c>
      <c r="R308" s="211">
        <f>Q308*H308</f>
        <v>0</v>
      </c>
      <c r="S308" s="211">
        <v>0</v>
      </c>
      <c r="T308" s="21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13" t="s">
        <v>248</v>
      </c>
      <c r="AT308" s="213" t="s">
        <v>244</v>
      </c>
      <c r="AU308" s="213" t="s">
        <v>90</v>
      </c>
      <c r="AY308" s="18" t="s">
        <v>242</v>
      </c>
      <c r="BE308" s="214">
        <f>IF(N308="základná",J308,0)</f>
        <v>0</v>
      </c>
      <c r="BF308" s="214">
        <f>IF(N308="znížená",J308,0)</f>
        <v>0</v>
      </c>
      <c r="BG308" s="214">
        <f>IF(N308="zákl. prenesená",J308,0)</f>
        <v>0</v>
      </c>
      <c r="BH308" s="214">
        <f>IF(N308="zníž. prenesená",J308,0)</f>
        <v>0</v>
      </c>
      <c r="BI308" s="214">
        <f>IF(N308="nulová",J308,0)</f>
        <v>0</v>
      </c>
      <c r="BJ308" s="18" t="s">
        <v>90</v>
      </c>
      <c r="BK308" s="214">
        <f>ROUND(I308*H308,2)</f>
        <v>0</v>
      </c>
      <c r="BL308" s="18" t="s">
        <v>248</v>
      </c>
      <c r="BM308" s="213" t="s">
        <v>2375</v>
      </c>
    </row>
    <row r="309" spans="1:65" s="14" customFormat="1">
      <c r="B309" s="243"/>
      <c r="C309" s="244"/>
      <c r="D309" s="228" t="s">
        <v>304</v>
      </c>
      <c r="E309" s="245" t="s">
        <v>1</v>
      </c>
      <c r="F309" s="246" t="s">
        <v>2376</v>
      </c>
      <c r="G309" s="244"/>
      <c r="H309" s="245" t="s">
        <v>1</v>
      </c>
      <c r="I309" s="247"/>
      <c r="J309" s="244"/>
      <c r="K309" s="244"/>
      <c r="L309" s="248"/>
      <c r="M309" s="249"/>
      <c r="N309" s="250"/>
      <c r="O309" s="250"/>
      <c r="P309" s="250"/>
      <c r="Q309" s="250"/>
      <c r="R309" s="250"/>
      <c r="S309" s="250"/>
      <c r="T309" s="251"/>
      <c r="AT309" s="252" t="s">
        <v>304</v>
      </c>
      <c r="AU309" s="252" t="s">
        <v>90</v>
      </c>
      <c r="AV309" s="14" t="s">
        <v>84</v>
      </c>
      <c r="AW309" s="14" t="s">
        <v>33</v>
      </c>
      <c r="AX309" s="14" t="s">
        <v>77</v>
      </c>
      <c r="AY309" s="252" t="s">
        <v>242</v>
      </c>
    </row>
    <row r="310" spans="1:65" s="13" customFormat="1">
      <c r="B310" s="226"/>
      <c r="C310" s="227"/>
      <c r="D310" s="228" t="s">
        <v>304</v>
      </c>
      <c r="E310" s="229" t="s">
        <v>1</v>
      </c>
      <c r="F310" s="230" t="s">
        <v>2377</v>
      </c>
      <c r="G310" s="227"/>
      <c r="H310" s="231">
        <v>86.6</v>
      </c>
      <c r="I310" s="232"/>
      <c r="J310" s="227"/>
      <c r="K310" s="227"/>
      <c r="L310" s="233"/>
      <c r="M310" s="234"/>
      <c r="N310" s="235"/>
      <c r="O310" s="235"/>
      <c r="P310" s="235"/>
      <c r="Q310" s="235"/>
      <c r="R310" s="235"/>
      <c r="S310" s="235"/>
      <c r="T310" s="236"/>
      <c r="AT310" s="237" t="s">
        <v>304</v>
      </c>
      <c r="AU310" s="237" t="s">
        <v>90</v>
      </c>
      <c r="AV310" s="13" t="s">
        <v>90</v>
      </c>
      <c r="AW310" s="13" t="s">
        <v>33</v>
      </c>
      <c r="AX310" s="13" t="s">
        <v>77</v>
      </c>
      <c r="AY310" s="237" t="s">
        <v>242</v>
      </c>
    </row>
    <row r="311" spans="1:65" s="14" customFormat="1">
      <c r="B311" s="243"/>
      <c r="C311" s="244"/>
      <c r="D311" s="228" t="s">
        <v>304</v>
      </c>
      <c r="E311" s="245" t="s">
        <v>1</v>
      </c>
      <c r="F311" s="246" t="s">
        <v>2378</v>
      </c>
      <c r="G311" s="244"/>
      <c r="H311" s="245" t="s">
        <v>1</v>
      </c>
      <c r="I311" s="247"/>
      <c r="J311" s="244"/>
      <c r="K311" s="244"/>
      <c r="L311" s="248"/>
      <c r="M311" s="249"/>
      <c r="N311" s="250"/>
      <c r="O311" s="250"/>
      <c r="P311" s="250"/>
      <c r="Q311" s="250"/>
      <c r="R311" s="250"/>
      <c r="S311" s="250"/>
      <c r="T311" s="251"/>
      <c r="AT311" s="252" t="s">
        <v>304</v>
      </c>
      <c r="AU311" s="252" t="s">
        <v>90</v>
      </c>
      <c r="AV311" s="14" t="s">
        <v>84</v>
      </c>
      <c r="AW311" s="14" t="s">
        <v>33</v>
      </c>
      <c r="AX311" s="14" t="s">
        <v>77</v>
      </c>
      <c r="AY311" s="252" t="s">
        <v>242</v>
      </c>
    </row>
    <row r="312" spans="1:65" s="13" customFormat="1">
      <c r="B312" s="226"/>
      <c r="C312" s="227"/>
      <c r="D312" s="228" t="s">
        <v>304</v>
      </c>
      <c r="E312" s="229" t="s">
        <v>1</v>
      </c>
      <c r="F312" s="230" t="s">
        <v>2377</v>
      </c>
      <c r="G312" s="227"/>
      <c r="H312" s="231">
        <v>86.6</v>
      </c>
      <c r="I312" s="232"/>
      <c r="J312" s="227"/>
      <c r="K312" s="227"/>
      <c r="L312" s="233"/>
      <c r="M312" s="234"/>
      <c r="N312" s="235"/>
      <c r="O312" s="235"/>
      <c r="P312" s="235"/>
      <c r="Q312" s="235"/>
      <c r="R312" s="235"/>
      <c r="S312" s="235"/>
      <c r="T312" s="236"/>
      <c r="AT312" s="237" t="s">
        <v>304</v>
      </c>
      <c r="AU312" s="237" t="s">
        <v>90</v>
      </c>
      <c r="AV312" s="13" t="s">
        <v>90</v>
      </c>
      <c r="AW312" s="13" t="s">
        <v>33</v>
      </c>
      <c r="AX312" s="13" t="s">
        <v>77</v>
      </c>
      <c r="AY312" s="237" t="s">
        <v>242</v>
      </c>
    </row>
    <row r="313" spans="1:65" s="16" customFormat="1">
      <c r="B313" s="264"/>
      <c r="C313" s="265"/>
      <c r="D313" s="228" t="s">
        <v>304</v>
      </c>
      <c r="E313" s="266" t="s">
        <v>1</v>
      </c>
      <c r="F313" s="267" t="s">
        <v>388</v>
      </c>
      <c r="G313" s="265"/>
      <c r="H313" s="268">
        <v>173.2</v>
      </c>
      <c r="I313" s="269"/>
      <c r="J313" s="265"/>
      <c r="K313" s="265"/>
      <c r="L313" s="270"/>
      <c r="M313" s="271"/>
      <c r="N313" s="272"/>
      <c r="O313" s="272"/>
      <c r="P313" s="272"/>
      <c r="Q313" s="272"/>
      <c r="R313" s="272"/>
      <c r="S313" s="272"/>
      <c r="T313" s="273"/>
      <c r="AT313" s="274" t="s">
        <v>304</v>
      </c>
      <c r="AU313" s="274" t="s">
        <v>90</v>
      </c>
      <c r="AV313" s="16" t="s">
        <v>248</v>
      </c>
      <c r="AW313" s="16" t="s">
        <v>33</v>
      </c>
      <c r="AX313" s="16" t="s">
        <v>84</v>
      </c>
      <c r="AY313" s="274" t="s">
        <v>242</v>
      </c>
    </row>
    <row r="314" spans="1:65" s="2" customFormat="1" ht="30" customHeight="1">
      <c r="A314" s="35"/>
      <c r="B314" s="36"/>
      <c r="C314" s="201" t="s">
        <v>737</v>
      </c>
      <c r="D314" s="201" t="s">
        <v>244</v>
      </c>
      <c r="E314" s="202" t="s">
        <v>1584</v>
      </c>
      <c r="F314" s="203" t="s">
        <v>1585</v>
      </c>
      <c r="G314" s="204" t="s">
        <v>282</v>
      </c>
      <c r="H314" s="205">
        <v>13.2</v>
      </c>
      <c r="I314" s="206"/>
      <c r="J314" s="207">
        <f>ROUND(I314*H314,2)</f>
        <v>0</v>
      </c>
      <c r="K314" s="208"/>
      <c r="L314" s="40"/>
      <c r="M314" s="209" t="s">
        <v>1</v>
      </c>
      <c r="N314" s="210" t="s">
        <v>43</v>
      </c>
      <c r="O314" s="76"/>
      <c r="P314" s="211">
        <f>O314*H314</f>
        <v>0</v>
      </c>
      <c r="Q314" s="211">
        <v>4.9500000000000004E-3</v>
      </c>
      <c r="R314" s="211">
        <f>Q314*H314</f>
        <v>6.5339999999999995E-2</v>
      </c>
      <c r="S314" s="211">
        <v>0</v>
      </c>
      <c r="T314" s="21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13" t="s">
        <v>248</v>
      </c>
      <c r="AT314" s="213" t="s">
        <v>244</v>
      </c>
      <c r="AU314" s="213" t="s">
        <v>90</v>
      </c>
      <c r="AY314" s="18" t="s">
        <v>242</v>
      </c>
      <c r="BE314" s="214">
        <f>IF(N314="základná",J314,0)</f>
        <v>0</v>
      </c>
      <c r="BF314" s="214">
        <f>IF(N314="znížená",J314,0)</f>
        <v>0</v>
      </c>
      <c r="BG314" s="214">
        <f>IF(N314="zákl. prenesená",J314,0)</f>
        <v>0</v>
      </c>
      <c r="BH314" s="214">
        <f>IF(N314="zníž. prenesená",J314,0)</f>
        <v>0</v>
      </c>
      <c r="BI314" s="214">
        <f>IF(N314="nulová",J314,0)</f>
        <v>0</v>
      </c>
      <c r="BJ314" s="18" t="s">
        <v>90</v>
      </c>
      <c r="BK314" s="214">
        <f>ROUND(I314*H314,2)</f>
        <v>0</v>
      </c>
      <c r="BL314" s="18" t="s">
        <v>248</v>
      </c>
      <c r="BM314" s="213" t="s">
        <v>2379</v>
      </c>
    </row>
    <row r="315" spans="1:65" s="13" customFormat="1">
      <c r="B315" s="226"/>
      <c r="C315" s="227"/>
      <c r="D315" s="228" t="s">
        <v>304</v>
      </c>
      <c r="E315" s="229" t="s">
        <v>1</v>
      </c>
      <c r="F315" s="230" t="s">
        <v>2380</v>
      </c>
      <c r="G315" s="227"/>
      <c r="H315" s="231">
        <v>13.2</v>
      </c>
      <c r="I315" s="232"/>
      <c r="J315" s="227"/>
      <c r="K315" s="227"/>
      <c r="L315" s="233"/>
      <c r="M315" s="234"/>
      <c r="N315" s="235"/>
      <c r="O315" s="235"/>
      <c r="P315" s="235"/>
      <c r="Q315" s="235"/>
      <c r="R315" s="235"/>
      <c r="S315" s="235"/>
      <c r="T315" s="236"/>
      <c r="AT315" s="237" t="s">
        <v>304</v>
      </c>
      <c r="AU315" s="237" t="s">
        <v>90</v>
      </c>
      <c r="AV315" s="13" t="s">
        <v>90</v>
      </c>
      <c r="AW315" s="13" t="s">
        <v>33</v>
      </c>
      <c r="AX315" s="13" t="s">
        <v>84</v>
      </c>
      <c r="AY315" s="237" t="s">
        <v>242</v>
      </c>
    </row>
    <row r="316" spans="1:65" s="2" customFormat="1" ht="34.9" customHeight="1">
      <c r="A316" s="35"/>
      <c r="B316" s="36"/>
      <c r="C316" s="201" t="s">
        <v>744</v>
      </c>
      <c r="D316" s="201" t="s">
        <v>244</v>
      </c>
      <c r="E316" s="202" t="s">
        <v>1587</v>
      </c>
      <c r="F316" s="203" t="s">
        <v>1588</v>
      </c>
      <c r="G316" s="204" t="s">
        <v>282</v>
      </c>
      <c r="H316" s="205">
        <v>13.2</v>
      </c>
      <c r="I316" s="206"/>
      <c r="J316" s="207">
        <f>ROUND(I316*H316,2)</f>
        <v>0</v>
      </c>
      <c r="K316" s="208"/>
      <c r="L316" s="40"/>
      <c r="M316" s="209" t="s">
        <v>1</v>
      </c>
      <c r="N316" s="210" t="s">
        <v>43</v>
      </c>
      <c r="O316" s="76"/>
      <c r="P316" s="211">
        <f>O316*H316</f>
        <v>0</v>
      </c>
      <c r="Q316" s="211">
        <v>4.9500000000000004E-3</v>
      </c>
      <c r="R316" s="211">
        <f>Q316*H316</f>
        <v>6.5339999999999995E-2</v>
      </c>
      <c r="S316" s="211">
        <v>0</v>
      </c>
      <c r="T316" s="212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13" t="s">
        <v>248</v>
      </c>
      <c r="AT316" s="213" t="s">
        <v>244</v>
      </c>
      <c r="AU316" s="213" t="s">
        <v>90</v>
      </c>
      <c r="AY316" s="18" t="s">
        <v>242</v>
      </c>
      <c r="BE316" s="214">
        <f>IF(N316="základná",J316,0)</f>
        <v>0</v>
      </c>
      <c r="BF316" s="214">
        <f>IF(N316="znížená",J316,0)</f>
        <v>0</v>
      </c>
      <c r="BG316" s="214">
        <f>IF(N316="zákl. prenesená",J316,0)</f>
        <v>0</v>
      </c>
      <c r="BH316" s="214">
        <f>IF(N316="zníž. prenesená",J316,0)</f>
        <v>0</v>
      </c>
      <c r="BI316" s="214">
        <f>IF(N316="nulová",J316,0)</f>
        <v>0</v>
      </c>
      <c r="BJ316" s="18" t="s">
        <v>90</v>
      </c>
      <c r="BK316" s="214">
        <f>ROUND(I316*H316,2)</f>
        <v>0</v>
      </c>
      <c r="BL316" s="18" t="s">
        <v>248</v>
      </c>
      <c r="BM316" s="213" t="s">
        <v>2381</v>
      </c>
    </row>
    <row r="317" spans="1:65" s="2" customFormat="1" ht="30" customHeight="1">
      <c r="A317" s="35"/>
      <c r="B317" s="36"/>
      <c r="C317" s="201" t="s">
        <v>748</v>
      </c>
      <c r="D317" s="201" t="s">
        <v>244</v>
      </c>
      <c r="E317" s="202" t="s">
        <v>1292</v>
      </c>
      <c r="F317" s="203" t="s">
        <v>1293</v>
      </c>
      <c r="G317" s="204" t="s">
        <v>406</v>
      </c>
      <c r="H317" s="205">
        <v>6.8719999999999999</v>
      </c>
      <c r="I317" s="206"/>
      <c r="J317" s="207">
        <f>ROUND(I317*H317,2)</f>
        <v>0</v>
      </c>
      <c r="K317" s="208"/>
      <c r="L317" s="40"/>
      <c r="M317" s="209" t="s">
        <v>1</v>
      </c>
      <c r="N317" s="210" t="s">
        <v>43</v>
      </c>
      <c r="O317" s="76"/>
      <c r="P317" s="211">
        <f>O317*H317</f>
        <v>0</v>
      </c>
      <c r="Q317" s="211">
        <v>1.73E-3</v>
      </c>
      <c r="R317" s="211">
        <f>Q317*H317</f>
        <v>1.1888559999999999E-2</v>
      </c>
      <c r="S317" s="211">
        <v>2.2989999999999999</v>
      </c>
      <c r="T317" s="212">
        <f>S317*H317</f>
        <v>15.798727999999999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13" t="s">
        <v>248</v>
      </c>
      <c r="AT317" s="213" t="s">
        <v>244</v>
      </c>
      <c r="AU317" s="213" t="s">
        <v>90</v>
      </c>
      <c r="AY317" s="18" t="s">
        <v>242</v>
      </c>
      <c r="BE317" s="214">
        <f>IF(N317="základná",J317,0)</f>
        <v>0</v>
      </c>
      <c r="BF317" s="214">
        <f>IF(N317="znížená",J317,0)</f>
        <v>0</v>
      </c>
      <c r="BG317" s="214">
        <f>IF(N317="zákl. prenesená",J317,0)</f>
        <v>0</v>
      </c>
      <c r="BH317" s="214">
        <f>IF(N317="zníž. prenesená",J317,0)</f>
        <v>0</v>
      </c>
      <c r="BI317" s="214">
        <f>IF(N317="nulová",J317,0)</f>
        <v>0</v>
      </c>
      <c r="BJ317" s="18" t="s">
        <v>90</v>
      </c>
      <c r="BK317" s="214">
        <f>ROUND(I317*H317,2)</f>
        <v>0</v>
      </c>
      <c r="BL317" s="18" t="s">
        <v>248</v>
      </c>
      <c r="BM317" s="213" t="s">
        <v>2382</v>
      </c>
    </row>
    <row r="318" spans="1:65" s="14" customFormat="1">
      <c r="B318" s="243"/>
      <c r="C318" s="244"/>
      <c r="D318" s="228" t="s">
        <v>304</v>
      </c>
      <c r="E318" s="245" t="s">
        <v>1</v>
      </c>
      <c r="F318" s="246" t="s">
        <v>1295</v>
      </c>
      <c r="G318" s="244"/>
      <c r="H318" s="245" t="s">
        <v>1</v>
      </c>
      <c r="I318" s="247"/>
      <c r="J318" s="244"/>
      <c r="K318" s="244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304</v>
      </c>
      <c r="AU318" s="252" t="s">
        <v>90</v>
      </c>
      <c r="AV318" s="14" t="s">
        <v>84</v>
      </c>
      <c r="AW318" s="14" t="s">
        <v>33</v>
      </c>
      <c r="AX318" s="14" t="s">
        <v>77</v>
      </c>
      <c r="AY318" s="252" t="s">
        <v>242</v>
      </c>
    </row>
    <row r="319" spans="1:65" s="13" customFormat="1">
      <c r="B319" s="226"/>
      <c r="C319" s="227"/>
      <c r="D319" s="228" t="s">
        <v>304</v>
      </c>
      <c r="E319" s="229" t="s">
        <v>1</v>
      </c>
      <c r="F319" s="230" t="s">
        <v>2383</v>
      </c>
      <c r="G319" s="227"/>
      <c r="H319" s="231">
        <v>2.786</v>
      </c>
      <c r="I319" s="232"/>
      <c r="J319" s="227"/>
      <c r="K319" s="227"/>
      <c r="L319" s="233"/>
      <c r="M319" s="234"/>
      <c r="N319" s="235"/>
      <c r="O319" s="235"/>
      <c r="P319" s="235"/>
      <c r="Q319" s="235"/>
      <c r="R319" s="235"/>
      <c r="S319" s="235"/>
      <c r="T319" s="236"/>
      <c r="AT319" s="237" t="s">
        <v>304</v>
      </c>
      <c r="AU319" s="237" t="s">
        <v>90</v>
      </c>
      <c r="AV319" s="13" t="s">
        <v>90</v>
      </c>
      <c r="AW319" s="13" t="s">
        <v>33</v>
      </c>
      <c r="AX319" s="13" t="s">
        <v>77</v>
      </c>
      <c r="AY319" s="237" t="s">
        <v>242</v>
      </c>
    </row>
    <row r="320" spans="1:65" s="13" customFormat="1">
      <c r="B320" s="226"/>
      <c r="C320" s="227"/>
      <c r="D320" s="228" t="s">
        <v>304</v>
      </c>
      <c r="E320" s="229" t="s">
        <v>1</v>
      </c>
      <c r="F320" s="230" t="s">
        <v>2384</v>
      </c>
      <c r="G320" s="227"/>
      <c r="H320" s="231">
        <v>0.65</v>
      </c>
      <c r="I320" s="232"/>
      <c r="J320" s="227"/>
      <c r="K320" s="227"/>
      <c r="L320" s="233"/>
      <c r="M320" s="234"/>
      <c r="N320" s="235"/>
      <c r="O320" s="235"/>
      <c r="P320" s="235"/>
      <c r="Q320" s="235"/>
      <c r="R320" s="235"/>
      <c r="S320" s="235"/>
      <c r="T320" s="236"/>
      <c r="AT320" s="237" t="s">
        <v>304</v>
      </c>
      <c r="AU320" s="237" t="s">
        <v>90</v>
      </c>
      <c r="AV320" s="13" t="s">
        <v>90</v>
      </c>
      <c r="AW320" s="13" t="s">
        <v>33</v>
      </c>
      <c r="AX320" s="13" t="s">
        <v>77</v>
      </c>
      <c r="AY320" s="237" t="s">
        <v>242</v>
      </c>
    </row>
    <row r="321" spans="1:65" s="13" customFormat="1">
      <c r="B321" s="226"/>
      <c r="C321" s="227"/>
      <c r="D321" s="228" t="s">
        <v>304</v>
      </c>
      <c r="E321" s="229" t="s">
        <v>1</v>
      </c>
      <c r="F321" s="230" t="s">
        <v>2385</v>
      </c>
      <c r="G321" s="227"/>
      <c r="H321" s="231">
        <v>2.786</v>
      </c>
      <c r="I321" s="232"/>
      <c r="J321" s="227"/>
      <c r="K321" s="227"/>
      <c r="L321" s="233"/>
      <c r="M321" s="234"/>
      <c r="N321" s="235"/>
      <c r="O321" s="235"/>
      <c r="P321" s="235"/>
      <c r="Q321" s="235"/>
      <c r="R321" s="235"/>
      <c r="S321" s="235"/>
      <c r="T321" s="236"/>
      <c r="AT321" s="237" t="s">
        <v>304</v>
      </c>
      <c r="AU321" s="237" t="s">
        <v>90</v>
      </c>
      <c r="AV321" s="13" t="s">
        <v>90</v>
      </c>
      <c r="AW321" s="13" t="s">
        <v>33</v>
      </c>
      <c r="AX321" s="13" t="s">
        <v>77</v>
      </c>
      <c r="AY321" s="237" t="s">
        <v>242</v>
      </c>
    </row>
    <row r="322" spans="1:65" s="13" customFormat="1">
      <c r="B322" s="226"/>
      <c r="C322" s="227"/>
      <c r="D322" s="228" t="s">
        <v>304</v>
      </c>
      <c r="E322" s="229" t="s">
        <v>1</v>
      </c>
      <c r="F322" s="230" t="s">
        <v>2386</v>
      </c>
      <c r="G322" s="227"/>
      <c r="H322" s="231">
        <v>0.65</v>
      </c>
      <c r="I322" s="232"/>
      <c r="J322" s="227"/>
      <c r="K322" s="227"/>
      <c r="L322" s="233"/>
      <c r="M322" s="234"/>
      <c r="N322" s="235"/>
      <c r="O322" s="235"/>
      <c r="P322" s="235"/>
      <c r="Q322" s="235"/>
      <c r="R322" s="235"/>
      <c r="S322" s="235"/>
      <c r="T322" s="236"/>
      <c r="AT322" s="237" t="s">
        <v>304</v>
      </c>
      <c r="AU322" s="237" t="s">
        <v>90</v>
      </c>
      <c r="AV322" s="13" t="s">
        <v>90</v>
      </c>
      <c r="AW322" s="13" t="s">
        <v>33</v>
      </c>
      <c r="AX322" s="13" t="s">
        <v>77</v>
      </c>
      <c r="AY322" s="237" t="s">
        <v>242</v>
      </c>
    </row>
    <row r="323" spans="1:65" s="16" customFormat="1">
      <c r="B323" s="264"/>
      <c r="C323" s="265"/>
      <c r="D323" s="228" t="s">
        <v>304</v>
      </c>
      <c r="E323" s="266" t="s">
        <v>1</v>
      </c>
      <c r="F323" s="267" t="s">
        <v>388</v>
      </c>
      <c r="G323" s="265"/>
      <c r="H323" s="268">
        <v>6.8719999999999999</v>
      </c>
      <c r="I323" s="269"/>
      <c r="J323" s="265"/>
      <c r="K323" s="265"/>
      <c r="L323" s="270"/>
      <c r="M323" s="271"/>
      <c r="N323" s="272"/>
      <c r="O323" s="272"/>
      <c r="P323" s="272"/>
      <c r="Q323" s="272"/>
      <c r="R323" s="272"/>
      <c r="S323" s="272"/>
      <c r="T323" s="273"/>
      <c r="AT323" s="274" t="s">
        <v>304</v>
      </c>
      <c r="AU323" s="274" t="s">
        <v>90</v>
      </c>
      <c r="AV323" s="16" t="s">
        <v>248</v>
      </c>
      <c r="AW323" s="16" t="s">
        <v>33</v>
      </c>
      <c r="AX323" s="16" t="s">
        <v>84</v>
      </c>
      <c r="AY323" s="274" t="s">
        <v>242</v>
      </c>
    </row>
    <row r="324" spans="1:65" s="2" customFormat="1" ht="34.9" customHeight="1">
      <c r="A324" s="35"/>
      <c r="B324" s="36"/>
      <c r="C324" s="201" t="s">
        <v>750</v>
      </c>
      <c r="D324" s="201" t="s">
        <v>244</v>
      </c>
      <c r="E324" s="202" t="s">
        <v>2387</v>
      </c>
      <c r="F324" s="203" t="s">
        <v>2388</v>
      </c>
      <c r="G324" s="204" t="s">
        <v>259</v>
      </c>
      <c r="H324" s="205">
        <v>2</v>
      </c>
      <c r="I324" s="206"/>
      <c r="J324" s="207">
        <f>ROUND(I324*H324,2)</f>
        <v>0</v>
      </c>
      <c r="K324" s="208"/>
      <c r="L324" s="40"/>
      <c r="M324" s="209" t="s">
        <v>1</v>
      </c>
      <c r="N324" s="210" t="s">
        <v>43</v>
      </c>
      <c r="O324" s="76"/>
      <c r="P324" s="211">
        <f>O324*H324</f>
        <v>0</v>
      </c>
      <c r="Q324" s="211">
        <v>0</v>
      </c>
      <c r="R324" s="211">
        <f>Q324*H324</f>
        <v>0</v>
      </c>
      <c r="S324" s="211">
        <v>0</v>
      </c>
      <c r="T324" s="21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13" t="s">
        <v>248</v>
      </c>
      <c r="AT324" s="213" t="s">
        <v>244</v>
      </c>
      <c r="AU324" s="213" t="s">
        <v>90</v>
      </c>
      <c r="AY324" s="18" t="s">
        <v>242</v>
      </c>
      <c r="BE324" s="214">
        <f>IF(N324="základná",J324,0)</f>
        <v>0</v>
      </c>
      <c r="BF324" s="214">
        <f>IF(N324="znížená",J324,0)</f>
        <v>0</v>
      </c>
      <c r="BG324" s="214">
        <f>IF(N324="zákl. prenesená",J324,0)</f>
        <v>0</v>
      </c>
      <c r="BH324" s="214">
        <f>IF(N324="zníž. prenesená",J324,0)</f>
        <v>0</v>
      </c>
      <c r="BI324" s="214">
        <f>IF(N324="nulová",J324,0)</f>
        <v>0</v>
      </c>
      <c r="BJ324" s="18" t="s">
        <v>90</v>
      </c>
      <c r="BK324" s="214">
        <f>ROUND(I324*H324,2)</f>
        <v>0</v>
      </c>
      <c r="BL324" s="18" t="s">
        <v>248</v>
      </c>
      <c r="BM324" s="213" t="s">
        <v>2389</v>
      </c>
    </row>
    <row r="325" spans="1:65" s="2" customFormat="1" ht="22.15" customHeight="1">
      <c r="A325" s="35"/>
      <c r="B325" s="36"/>
      <c r="C325" s="201" t="s">
        <v>753</v>
      </c>
      <c r="D325" s="201" t="s">
        <v>244</v>
      </c>
      <c r="E325" s="202" t="s">
        <v>1303</v>
      </c>
      <c r="F325" s="203" t="s">
        <v>1916</v>
      </c>
      <c r="G325" s="204" t="s">
        <v>259</v>
      </c>
      <c r="H325" s="205">
        <v>254</v>
      </c>
      <c r="I325" s="206"/>
      <c r="J325" s="207">
        <f>ROUND(I325*H325,2)</f>
        <v>0</v>
      </c>
      <c r="K325" s="208"/>
      <c r="L325" s="40"/>
      <c r="M325" s="209" t="s">
        <v>1</v>
      </c>
      <c r="N325" s="210" t="s">
        <v>43</v>
      </c>
      <c r="O325" s="76"/>
      <c r="P325" s="211">
        <f>O325*H325</f>
        <v>0</v>
      </c>
      <c r="Q325" s="211">
        <v>1.0000000000000001E-5</v>
      </c>
      <c r="R325" s="211">
        <f>Q325*H325</f>
        <v>2.5400000000000002E-3</v>
      </c>
      <c r="S325" s="211">
        <v>0</v>
      </c>
      <c r="T325" s="21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13" t="s">
        <v>248</v>
      </c>
      <c r="AT325" s="213" t="s">
        <v>244</v>
      </c>
      <c r="AU325" s="213" t="s">
        <v>90</v>
      </c>
      <c r="AY325" s="18" t="s">
        <v>242</v>
      </c>
      <c r="BE325" s="214">
        <f>IF(N325="základná",J325,0)</f>
        <v>0</v>
      </c>
      <c r="BF325" s="214">
        <f>IF(N325="znížená",J325,0)</f>
        <v>0</v>
      </c>
      <c r="BG325" s="214">
        <f>IF(N325="zákl. prenesená",J325,0)</f>
        <v>0</v>
      </c>
      <c r="BH325" s="214">
        <f>IF(N325="zníž. prenesená",J325,0)</f>
        <v>0</v>
      </c>
      <c r="BI325" s="214">
        <f>IF(N325="nulová",J325,0)</f>
        <v>0</v>
      </c>
      <c r="BJ325" s="18" t="s">
        <v>90</v>
      </c>
      <c r="BK325" s="214">
        <f>ROUND(I325*H325,2)</f>
        <v>0</v>
      </c>
      <c r="BL325" s="18" t="s">
        <v>248</v>
      </c>
      <c r="BM325" s="213" t="s">
        <v>2390</v>
      </c>
    </row>
    <row r="326" spans="1:65" s="13" customFormat="1">
      <c r="B326" s="226"/>
      <c r="C326" s="227"/>
      <c r="D326" s="228" t="s">
        <v>304</v>
      </c>
      <c r="E326" s="229" t="s">
        <v>1</v>
      </c>
      <c r="F326" s="230" t="s">
        <v>2391</v>
      </c>
      <c r="G326" s="227"/>
      <c r="H326" s="231">
        <v>156</v>
      </c>
      <c r="I326" s="232"/>
      <c r="J326" s="227"/>
      <c r="K326" s="227"/>
      <c r="L326" s="233"/>
      <c r="M326" s="234"/>
      <c r="N326" s="235"/>
      <c r="O326" s="235"/>
      <c r="P326" s="235"/>
      <c r="Q326" s="235"/>
      <c r="R326" s="235"/>
      <c r="S326" s="235"/>
      <c r="T326" s="236"/>
      <c r="AT326" s="237" t="s">
        <v>304</v>
      </c>
      <c r="AU326" s="237" t="s">
        <v>90</v>
      </c>
      <c r="AV326" s="13" t="s">
        <v>90</v>
      </c>
      <c r="AW326" s="13" t="s">
        <v>33</v>
      </c>
      <c r="AX326" s="13" t="s">
        <v>77</v>
      </c>
      <c r="AY326" s="237" t="s">
        <v>242</v>
      </c>
    </row>
    <row r="327" spans="1:65" s="13" customFormat="1">
      <c r="B327" s="226"/>
      <c r="C327" s="227"/>
      <c r="D327" s="228" t="s">
        <v>304</v>
      </c>
      <c r="E327" s="229" t="s">
        <v>1</v>
      </c>
      <c r="F327" s="230" t="s">
        <v>2392</v>
      </c>
      <c r="G327" s="227"/>
      <c r="H327" s="231">
        <v>18</v>
      </c>
      <c r="I327" s="232"/>
      <c r="J327" s="227"/>
      <c r="K327" s="227"/>
      <c r="L327" s="233"/>
      <c r="M327" s="234"/>
      <c r="N327" s="235"/>
      <c r="O327" s="235"/>
      <c r="P327" s="235"/>
      <c r="Q327" s="235"/>
      <c r="R327" s="235"/>
      <c r="S327" s="235"/>
      <c r="T327" s="236"/>
      <c r="AT327" s="237" t="s">
        <v>304</v>
      </c>
      <c r="AU327" s="237" t="s">
        <v>90</v>
      </c>
      <c r="AV327" s="13" t="s">
        <v>90</v>
      </c>
      <c r="AW327" s="13" t="s">
        <v>33</v>
      </c>
      <c r="AX327" s="13" t="s">
        <v>77</v>
      </c>
      <c r="AY327" s="237" t="s">
        <v>242</v>
      </c>
    </row>
    <row r="328" spans="1:65" s="13" customFormat="1">
      <c r="B328" s="226"/>
      <c r="C328" s="227"/>
      <c r="D328" s="228" t="s">
        <v>304</v>
      </c>
      <c r="E328" s="229" t="s">
        <v>1</v>
      </c>
      <c r="F328" s="230" t="s">
        <v>2393</v>
      </c>
      <c r="G328" s="227"/>
      <c r="H328" s="231">
        <v>80</v>
      </c>
      <c r="I328" s="232"/>
      <c r="J328" s="227"/>
      <c r="K328" s="227"/>
      <c r="L328" s="233"/>
      <c r="M328" s="234"/>
      <c r="N328" s="235"/>
      <c r="O328" s="235"/>
      <c r="P328" s="235"/>
      <c r="Q328" s="235"/>
      <c r="R328" s="235"/>
      <c r="S328" s="235"/>
      <c r="T328" s="236"/>
      <c r="AT328" s="237" t="s">
        <v>304</v>
      </c>
      <c r="AU328" s="237" t="s">
        <v>90</v>
      </c>
      <c r="AV328" s="13" t="s">
        <v>90</v>
      </c>
      <c r="AW328" s="13" t="s">
        <v>33</v>
      </c>
      <c r="AX328" s="13" t="s">
        <v>77</v>
      </c>
      <c r="AY328" s="237" t="s">
        <v>242</v>
      </c>
    </row>
    <row r="329" spans="1:65" s="16" customFormat="1">
      <c r="B329" s="264"/>
      <c r="C329" s="265"/>
      <c r="D329" s="228" t="s">
        <v>304</v>
      </c>
      <c r="E329" s="266" t="s">
        <v>1</v>
      </c>
      <c r="F329" s="267" t="s">
        <v>388</v>
      </c>
      <c r="G329" s="265"/>
      <c r="H329" s="268">
        <v>254</v>
      </c>
      <c r="I329" s="269"/>
      <c r="J329" s="265"/>
      <c r="K329" s="265"/>
      <c r="L329" s="270"/>
      <c r="M329" s="271"/>
      <c r="N329" s="272"/>
      <c r="O329" s="272"/>
      <c r="P329" s="272"/>
      <c r="Q329" s="272"/>
      <c r="R329" s="272"/>
      <c r="S329" s="272"/>
      <c r="T329" s="273"/>
      <c r="AT329" s="274" t="s">
        <v>304</v>
      </c>
      <c r="AU329" s="274" t="s">
        <v>90</v>
      </c>
      <c r="AV329" s="16" t="s">
        <v>248</v>
      </c>
      <c r="AW329" s="16" t="s">
        <v>33</v>
      </c>
      <c r="AX329" s="16" t="s">
        <v>84</v>
      </c>
      <c r="AY329" s="274" t="s">
        <v>242</v>
      </c>
    </row>
    <row r="330" spans="1:65" s="2" customFormat="1" ht="22.15" customHeight="1">
      <c r="A330" s="35"/>
      <c r="B330" s="36"/>
      <c r="C330" s="201" t="s">
        <v>757</v>
      </c>
      <c r="D330" s="201" t="s">
        <v>244</v>
      </c>
      <c r="E330" s="202" t="s">
        <v>2394</v>
      </c>
      <c r="F330" s="203" t="s">
        <v>2395</v>
      </c>
      <c r="G330" s="204" t="s">
        <v>259</v>
      </c>
      <c r="H330" s="205">
        <v>18</v>
      </c>
      <c r="I330" s="206"/>
      <c r="J330" s="207">
        <f>ROUND(I330*H330,2)</f>
        <v>0</v>
      </c>
      <c r="K330" s="208"/>
      <c r="L330" s="40"/>
      <c r="M330" s="209" t="s">
        <v>1</v>
      </c>
      <c r="N330" s="210" t="s">
        <v>43</v>
      </c>
      <c r="O330" s="76"/>
      <c r="P330" s="211">
        <f>O330*H330</f>
        <v>0</v>
      </c>
      <c r="Q330" s="211">
        <v>8.0000000000000007E-5</v>
      </c>
      <c r="R330" s="211">
        <f>Q330*H330</f>
        <v>1.4400000000000001E-3</v>
      </c>
      <c r="S330" s="211">
        <v>0</v>
      </c>
      <c r="T330" s="21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13" t="s">
        <v>248</v>
      </c>
      <c r="AT330" s="213" t="s">
        <v>244</v>
      </c>
      <c r="AU330" s="213" t="s">
        <v>90</v>
      </c>
      <c r="AY330" s="18" t="s">
        <v>242</v>
      </c>
      <c r="BE330" s="214">
        <f>IF(N330="základná",J330,0)</f>
        <v>0</v>
      </c>
      <c r="BF330" s="214">
        <f>IF(N330="znížená",J330,0)</f>
        <v>0</v>
      </c>
      <c r="BG330" s="214">
        <f>IF(N330="zákl. prenesená",J330,0)</f>
        <v>0</v>
      </c>
      <c r="BH330" s="214">
        <f>IF(N330="zníž. prenesená",J330,0)</f>
        <v>0</v>
      </c>
      <c r="BI330" s="214">
        <f>IF(N330="nulová",J330,0)</f>
        <v>0</v>
      </c>
      <c r="BJ330" s="18" t="s">
        <v>90</v>
      </c>
      <c r="BK330" s="214">
        <f>ROUND(I330*H330,2)</f>
        <v>0</v>
      </c>
      <c r="BL330" s="18" t="s">
        <v>248</v>
      </c>
      <c r="BM330" s="213" t="s">
        <v>2396</v>
      </c>
    </row>
    <row r="331" spans="1:65" s="13" customFormat="1">
      <c r="B331" s="226"/>
      <c r="C331" s="227"/>
      <c r="D331" s="228" t="s">
        <v>304</v>
      </c>
      <c r="E331" s="229" t="s">
        <v>1</v>
      </c>
      <c r="F331" s="230" t="s">
        <v>2397</v>
      </c>
      <c r="G331" s="227"/>
      <c r="H331" s="231">
        <v>18</v>
      </c>
      <c r="I331" s="232"/>
      <c r="J331" s="227"/>
      <c r="K331" s="227"/>
      <c r="L331" s="233"/>
      <c r="M331" s="234"/>
      <c r="N331" s="235"/>
      <c r="O331" s="235"/>
      <c r="P331" s="235"/>
      <c r="Q331" s="235"/>
      <c r="R331" s="235"/>
      <c r="S331" s="235"/>
      <c r="T331" s="236"/>
      <c r="AT331" s="237" t="s">
        <v>304</v>
      </c>
      <c r="AU331" s="237" t="s">
        <v>90</v>
      </c>
      <c r="AV331" s="13" t="s">
        <v>90</v>
      </c>
      <c r="AW331" s="13" t="s">
        <v>33</v>
      </c>
      <c r="AX331" s="13" t="s">
        <v>84</v>
      </c>
      <c r="AY331" s="237" t="s">
        <v>242</v>
      </c>
    </row>
    <row r="332" spans="1:65" s="2" customFormat="1" ht="22.15" customHeight="1">
      <c r="A332" s="35"/>
      <c r="B332" s="36"/>
      <c r="C332" s="201" t="s">
        <v>762</v>
      </c>
      <c r="D332" s="201" t="s">
        <v>244</v>
      </c>
      <c r="E332" s="202" t="s">
        <v>2398</v>
      </c>
      <c r="F332" s="203" t="s">
        <v>2399</v>
      </c>
      <c r="G332" s="204" t="s">
        <v>259</v>
      </c>
      <c r="H332" s="205">
        <v>28</v>
      </c>
      <c r="I332" s="206"/>
      <c r="J332" s="207">
        <f>ROUND(I332*H332,2)</f>
        <v>0</v>
      </c>
      <c r="K332" s="208"/>
      <c r="L332" s="40"/>
      <c r="M332" s="209" t="s">
        <v>1</v>
      </c>
      <c r="N332" s="210" t="s">
        <v>43</v>
      </c>
      <c r="O332" s="76"/>
      <c r="P332" s="211">
        <f>O332*H332</f>
        <v>0</v>
      </c>
      <c r="Q332" s="211">
        <v>8.0000000000000007E-5</v>
      </c>
      <c r="R332" s="211">
        <f>Q332*H332</f>
        <v>2.2400000000000002E-3</v>
      </c>
      <c r="S332" s="211">
        <v>0</v>
      </c>
      <c r="T332" s="21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13" t="s">
        <v>248</v>
      </c>
      <c r="AT332" s="213" t="s">
        <v>244</v>
      </c>
      <c r="AU332" s="213" t="s">
        <v>90</v>
      </c>
      <c r="AY332" s="18" t="s">
        <v>242</v>
      </c>
      <c r="BE332" s="214">
        <f>IF(N332="základná",J332,0)</f>
        <v>0</v>
      </c>
      <c r="BF332" s="214">
        <f>IF(N332="znížená",J332,0)</f>
        <v>0</v>
      </c>
      <c r="BG332" s="214">
        <f>IF(N332="zákl. prenesená",J332,0)</f>
        <v>0</v>
      </c>
      <c r="BH332" s="214">
        <f>IF(N332="zníž. prenesená",J332,0)</f>
        <v>0</v>
      </c>
      <c r="BI332" s="214">
        <f>IF(N332="nulová",J332,0)</f>
        <v>0</v>
      </c>
      <c r="BJ332" s="18" t="s">
        <v>90</v>
      </c>
      <c r="BK332" s="214">
        <f>ROUND(I332*H332,2)</f>
        <v>0</v>
      </c>
      <c r="BL332" s="18" t="s">
        <v>248</v>
      </c>
      <c r="BM332" s="213" t="s">
        <v>2400</v>
      </c>
    </row>
    <row r="333" spans="1:65" s="13" customFormat="1">
      <c r="B333" s="226"/>
      <c r="C333" s="227"/>
      <c r="D333" s="228" t="s">
        <v>304</v>
      </c>
      <c r="E333" s="229" t="s">
        <v>1</v>
      </c>
      <c r="F333" s="230" t="s">
        <v>2401</v>
      </c>
      <c r="G333" s="227"/>
      <c r="H333" s="231">
        <v>28</v>
      </c>
      <c r="I333" s="232"/>
      <c r="J333" s="227"/>
      <c r="K333" s="227"/>
      <c r="L333" s="233"/>
      <c r="M333" s="234"/>
      <c r="N333" s="235"/>
      <c r="O333" s="235"/>
      <c r="P333" s="235"/>
      <c r="Q333" s="235"/>
      <c r="R333" s="235"/>
      <c r="S333" s="235"/>
      <c r="T333" s="236"/>
      <c r="AT333" s="237" t="s">
        <v>304</v>
      </c>
      <c r="AU333" s="237" t="s">
        <v>90</v>
      </c>
      <c r="AV333" s="13" t="s">
        <v>90</v>
      </c>
      <c r="AW333" s="13" t="s">
        <v>33</v>
      </c>
      <c r="AX333" s="13" t="s">
        <v>84</v>
      </c>
      <c r="AY333" s="237" t="s">
        <v>242</v>
      </c>
    </row>
    <row r="334" spans="1:65" s="2" customFormat="1" ht="22.15" customHeight="1">
      <c r="A334" s="35"/>
      <c r="B334" s="36"/>
      <c r="C334" s="201" t="s">
        <v>766</v>
      </c>
      <c r="D334" s="201" t="s">
        <v>244</v>
      </c>
      <c r="E334" s="202" t="s">
        <v>2402</v>
      </c>
      <c r="F334" s="203" t="s">
        <v>2403</v>
      </c>
      <c r="G334" s="204" t="s">
        <v>259</v>
      </c>
      <c r="H334" s="205">
        <v>48</v>
      </c>
      <c r="I334" s="206"/>
      <c r="J334" s="207">
        <f>ROUND(I334*H334,2)</f>
        <v>0</v>
      </c>
      <c r="K334" s="208"/>
      <c r="L334" s="40"/>
      <c r="M334" s="209" t="s">
        <v>1</v>
      </c>
      <c r="N334" s="210" t="s">
        <v>43</v>
      </c>
      <c r="O334" s="76"/>
      <c r="P334" s="211">
        <f>O334*H334</f>
        <v>0</v>
      </c>
      <c r="Q334" s="211">
        <v>8.0000000000000007E-5</v>
      </c>
      <c r="R334" s="211">
        <f>Q334*H334</f>
        <v>3.8400000000000005E-3</v>
      </c>
      <c r="S334" s="211">
        <v>0</v>
      </c>
      <c r="T334" s="212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13" t="s">
        <v>248</v>
      </c>
      <c r="AT334" s="213" t="s">
        <v>244</v>
      </c>
      <c r="AU334" s="213" t="s">
        <v>90</v>
      </c>
      <c r="AY334" s="18" t="s">
        <v>242</v>
      </c>
      <c r="BE334" s="214">
        <f>IF(N334="základná",J334,0)</f>
        <v>0</v>
      </c>
      <c r="BF334" s="214">
        <f>IF(N334="znížená",J334,0)</f>
        <v>0</v>
      </c>
      <c r="BG334" s="214">
        <f>IF(N334="zákl. prenesená",J334,0)</f>
        <v>0</v>
      </c>
      <c r="BH334" s="214">
        <f>IF(N334="zníž. prenesená",J334,0)</f>
        <v>0</v>
      </c>
      <c r="BI334" s="214">
        <f>IF(N334="nulová",J334,0)</f>
        <v>0</v>
      </c>
      <c r="BJ334" s="18" t="s">
        <v>90</v>
      </c>
      <c r="BK334" s="214">
        <f>ROUND(I334*H334,2)</f>
        <v>0</v>
      </c>
      <c r="BL334" s="18" t="s">
        <v>248</v>
      </c>
      <c r="BM334" s="213" t="s">
        <v>2404</v>
      </c>
    </row>
    <row r="335" spans="1:65" s="13" customFormat="1">
      <c r="B335" s="226"/>
      <c r="C335" s="227"/>
      <c r="D335" s="228" t="s">
        <v>304</v>
      </c>
      <c r="E335" s="229" t="s">
        <v>1</v>
      </c>
      <c r="F335" s="230" t="s">
        <v>2405</v>
      </c>
      <c r="G335" s="227"/>
      <c r="H335" s="231">
        <v>48</v>
      </c>
      <c r="I335" s="232"/>
      <c r="J335" s="227"/>
      <c r="K335" s="227"/>
      <c r="L335" s="233"/>
      <c r="M335" s="234"/>
      <c r="N335" s="235"/>
      <c r="O335" s="235"/>
      <c r="P335" s="235"/>
      <c r="Q335" s="235"/>
      <c r="R335" s="235"/>
      <c r="S335" s="235"/>
      <c r="T335" s="236"/>
      <c r="AT335" s="237" t="s">
        <v>304</v>
      </c>
      <c r="AU335" s="237" t="s">
        <v>90</v>
      </c>
      <c r="AV335" s="13" t="s">
        <v>90</v>
      </c>
      <c r="AW335" s="13" t="s">
        <v>33</v>
      </c>
      <c r="AX335" s="13" t="s">
        <v>84</v>
      </c>
      <c r="AY335" s="237" t="s">
        <v>242</v>
      </c>
    </row>
    <row r="336" spans="1:65" s="2" customFormat="1" ht="22.15" customHeight="1">
      <c r="A336" s="35"/>
      <c r="B336" s="36"/>
      <c r="C336" s="201" t="s">
        <v>770</v>
      </c>
      <c r="D336" s="201" t="s">
        <v>244</v>
      </c>
      <c r="E336" s="202" t="s">
        <v>767</v>
      </c>
      <c r="F336" s="203" t="s">
        <v>1111</v>
      </c>
      <c r="G336" s="204" t="s">
        <v>323</v>
      </c>
      <c r="H336" s="205">
        <v>18.09</v>
      </c>
      <c r="I336" s="206"/>
      <c r="J336" s="207">
        <f>ROUND(I336*H336,2)</f>
        <v>0</v>
      </c>
      <c r="K336" s="208"/>
      <c r="L336" s="40"/>
      <c r="M336" s="209" t="s">
        <v>1</v>
      </c>
      <c r="N336" s="210" t="s">
        <v>43</v>
      </c>
      <c r="O336" s="76"/>
      <c r="P336" s="211">
        <f>O336*H336</f>
        <v>0</v>
      </c>
      <c r="Q336" s="211">
        <v>0</v>
      </c>
      <c r="R336" s="211">
        <f>Q336*H336</f>
        <v>0</v>
      </c>
      <c r="S336" s="211">
        <v>0</v>
      </c>
      <c r="T336" s="212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13" t="s">
        <v>248</v>
      </c>
      <c r="AT336" s="213" t="s">
        <v>244</v>
      </c>
      <c r="AU336" s="213" t="s">
        <v>90</v>
      </c>
      <c r="AY336" s="18" t="s">
        <v>242</v>
      </c>
      <c r="BE336" s="214">
        <f>IF(N336="základná",J336,0)</f>
        <v>0</v>
      </c>
      <c r="BF336" s="214">
        <f>IF(N336="znížená",J336,0)</f>
        <v>0</v>
      </c>
      <c r="BG336" s="214">
        <f>IF(N336="zákl. prenesená",J336,0)</f>
        <v>0</v>
      </c>
      <c r="BH336" s="214">
        <f>IF(N336="zníž. prenesená",J336,0)</f>
        <v>0</v>
      </c>
      <c r="BI336" s="214">
        <f>IF(N336="nulová",J336,0)</f>
        <v>0</v>
      </c>
      <c r="BJ336" s="18" t="s">
        <v>90</v>
      </c>
      <c r="BK336" s="214">
        <f>ROUND(I336*H336,2)</f>
        <v>0</v>
      </c>
      <c r="BL336" s="18" t="s">
        <v>248</v>
      </c>
      <c r="BM336" s="213" t="s">
        <v>2406</v>
      </c>
    </row>
    <row r="337" spans="1:65" s="13" customFormat="1" ht="22.5">
      <c r="B337" s="226"/>
      <c r="C337" s="227"/>
      <c r="D337" s="228" t="s">
        <v>304</v>
      </c>
      <c r="E337" s="229" t="s">
        <v>1</v>
      </c>
      <c r="F337" s="230" t="s">
        <v>2407</v>
      </c>
      <c r="G337" s="227"/>
      <c r="H337" s="231">
        <v>18.09</v>
      </c>
      <c r="I337" s="232"/>
      <c r="J337" s="227"/>
      <c r="K337" s="227"/>
      <c r="L337" s="233"/>
      <c r="M337" s="234"/>
      <c r="N337" s="235"/>
      <c r="O337" s="235"/>
      <c r="P337" s="235"/>
      <c r="Q337" s="235"/>
      <c r="R337" s="235"/>
      <c r="S337" s="235"/>
      <c r="T337" s="236"/>
      <c r="AT337" s="237" t="s">
        <v>304</v>
      </c>
      <c r="AU337" s="237" t="s">
        <v>90</v>
      </c>
      <c r="AV337" s="13" t="s">
        <v>90</v>
      </c>
      <c r="AW337" s="13" t="s">
        <v>33</v>
      </c>
      <c r="AX337" s="13" t="s">
        <v>84</v>
      </c>
      <c r="AY337" s="237" t="s">
        <v>242</v>
      </c>
    </row>
    <row r="338" spans="1:65" s="2" customFormat="1" ht="22.15" customHeight="1">
      <c r="A338" s="35"/>
      <c r="B338" s="36"/>
      <c r="C338" s="201" t="s">
        <v>774</v>
      </c>
      <c r="D338" s="201" t="s">
        <v>244</v>
      </c>
      <c r="E338" s="202" t="s">
        <v>1114</v>
      </c>
      <c r="F338" s="203" t="s">
        <v>1115</v>
      </c>
      <c r="G338" s="204" t="s">
        <v>323</v>
      </c>
      <c r="H338" s="205">
        <v>18.09</v>
      </c>
      <c r="I338" s="206"/>
      <c r="J338" s="207">
        <f>ROUND(I338*H338,2)</f>
        <v>0</v>
      </c>
      <c r="K338" s="208"/>
      <c r="L338" s="40"/>
      <c r="M338" s="209" t="s">
        <v>1</v>
      </c>
      <c r="N338" s="210" t="s">
        <v>43</v>
      </c>
      <c r="O338" s="76"/>
      <c r="P338" s="211">
        <f>O338*H338</f>
        <v>0</v>
      </c>
      <c r="Q338" s="211">
        <v>0</v>
      </c>
      <c r="R338" s="211">
        <f>Q338*H338</f>
        <v>0</v>
      </c>
      <c r="S338" s="211">
        <v>0</v>
      </c>
      <c r="T338" s="212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13" t="s">
        <v>248</v>
      </c>
      <c r="AT338" s="213" t="s">
        <v>244</v>
      </c>
      <c r="AU338" s="213" t="s">
        <v>90</v>
      </c>
      <c r="AY338" s="18" t="s">
        <v>242</v>
      </c>
      <c r="BE338" s="214">
        <f>IF(N338="základná",J338,0)</f>
        <v>0</v>
      </c>
      <c r="BF338" s="214">
        <f>IF(N338="znížená",J338,0)</f>
        <v>0</v>
      </c>
      <c r="BG338" s="214">
        <f>IF(N338="zákl. prenesená",J338,0)</f>
        <v>0</v>
      </c>
      <c r="BH338" s="214">
        <f>IF(N338="zníž. prenesená",J338,0)</f>
        <v>0</v>
      </c>
      <c r="BI338" s="214">
        <f>IF(N338="nulová",J338,0)</f>
        <v>0</v>
      </c>
      <c r="BJ338" s="18" t="s">
        <v>90</v>
      </c>
      <c r="BK338" s="214">
        <f>ROUND(I338*H338,2)</f>
        <v>0</v>
      </c>
      <c r="BL338" s="18" t="s">
        <v>248</v>
      </c>
      <c r="BM338" s="213" t="s">
        <v>2408</v>
      </c>
    </row>
    <row r="339" spans="1:65" s="13" customFormat="1">
      <c r="B339" s="226"/>
      <c r="C339" s="227"/>
      <c r="D339" s="228" t="s">
        <v>304</v>
      </c>
      <c r="E339" s="229" t="s">
        <v>1</v>
      </c>
      <c r="F339" s="230" t="s">
        <v>2409</v>
      </c>
      <c r="G339" s="227"/>
      <c r="H339" s="231">
        <v>15.8</v>
      </c>
      <c r="I339" s="232"/>
      <c r="J339" s="227"/>
      <c r="K339" s="227"/>
      <c r="L339" s="233"/>
      <c r="M339" s="234"/>
      <c r="N339" s="235"/>
      <c r="O339" s="235"/>
      <c r="P339" s="235"/>
      <c r="Q339" s="235"/>
      <c r="R339" s="235"/>
      <c r="S339" s="235"/>
      <c r="T339" s="236"/>
      <c r="AT339" s="237" t="s">
        <v>304</v>
      </c>
      <c r="AU339" s="237" t="s">
        <v>90</v>
      </c>
      <c r="AV339" s="13" t="s">
        <v>90</v>
      </c>
      <c r="AW339" s="13" t="s">
        <v>33</v>
      </c>
      <c r="AX339" s="13" t="s">
        <v>77</v>
      </c>
      <c r="AY339" s="237" t="s">
        <v>242</v>
      </c>
    </row>
    <row r="340" spans="1:65" s="13" customFormat="1">
      <c r="B340" s="226"/>
      <c r="C340" s="227"/>
      <c r="D340" s="228" t="s">
        <v>304</v>
      </c>
      <c r="E340" s="229" t="s">
        <v>1</v>
      </c>
      <c r="F340" s="230" t="s">
        <v>2410</v>
      </c>
      <c r="G340" s="227"/>
      <c r="H340" s="231">
        <v>2.29</v>
      </c>
      <c r="I340" s="232"/>
      <c r="J340" s="227"/>
      <c r="K340" s="227"/>
      <c r="L340" s="233"/>
      <c r="M340" s="234"/>
      <c r="N340" s="235"/>
      <c r="O340" s="235"/>
      <c r="P340" s="235"/>
      <c r="Q340" s="235"/>
      <c r="R340" s="235"/>
      <c r="S340" s="235"/>
      <c r="T340" s="236"/>
      <c r="AT340" s="237" t="s">
        <v>304</v>
      </c>
      <c r="AU340" s="237" t="s">
        <v>90</v>
      </c>
      <c r="AV340" s="13" t="s">
        <v>90</v>
      </c>
      <c r="AW340" s="13" t="s">
        <v>33</v>
      </c>
      <c r="AX340" s="13" t="s">
        <v>77</v>
      </c>
      <c r="AY340" s="237" t="s">
        <v>242</v>
      </c>
    </row>
    <row r="341" spans="1:65" s="16" customFormat="1">
      <c r="B341" s="264"/>
      <c r="C341" s="265"/>
      <c r="D341" s="228" t="s">
        <v>304</v>
      </c>
      <c r="E341" s="266" t="s">
        <v>1</v>
      </c>
      <c r="F341" s="267" t="s">
        <v>388</v>
      </c>
      <c r="G341" s="265"/>
      <c r="H341" s="268">
        <v>18.09</v>
      </c>
      <c r="I341" s="269"/>
      <c r="J341" s="265"/>
      <c r="K341" s="265"/>
      <c r="L341" s="270"/>
      <c r="M341" s="271"/>
      <c r="N341" s="272"/>
      <c r="O341" s="272"/>
      <c r="P341" s="272"/>
      <c r="Q341" s="272"/>
      <c r="R341" s="272"/>
      <c r="S341" s="272"/>
      <c r="T341" s="273"/>
      <c r="AT341" s="274" t="s">
        <v>304</v>
      </c>
      <c r="AU341" s="274" t="s">
        <v>90</v>
      </c>
      <c r="AV341" s="16" t="s">
        <v>248</v>
      </c>
      <c r="AW341" s="16" t="s">
        <v>33</v>
      </c>
      <c r="AX341" s="16" t="s">
        <v>84</v>
      </c>
      <c r="AY341" s="274" t="s">
        <v>242</v>
      </c>
    </row>
    <row r="342" spans="1:65" s="2" customFormat="1" ht="14.45" customHeight="1">
      <c r="A342" s="35"/>
      <c r="B342" s="36"/>
      <c r="C342" s="201" t="s">
        <v>780</v>
      </c>
      <c r="D342" s="201" t="s">
        <v>244</v>
      </c>
      <c r="E342" s="202" t="s">
        <v>1120</v>
      </c>
      <c r="F342" s="203" t="s">
        <v>1121</v>
      </c>
      <c r="G342" s="204" t="s">
        <v>323</v>
      </c>
      <c r="H342" s="205">
        <v>18.09</v>
      </c>
      <c r="I342" s="206"/>
      <c r="J342" s="207">
        <f>ROUND(I342*H342,2)</f>
        <v>0</v>
      </c>
      <c r="K342" s="208"/>
      <c r="L342" s="40"/>
      <c r="M342" s="209" t="s">
        <v>1</v>
      </c>
      <c r="N342" s="210" t="s">
        <v>43</v>
      </c>
      <c r="O342" s="76"/>
      <c r="P342" s="211">
        <f>O342*H342</f>
        <v>0</v>
      </c>
      <c r="Q342" s="211">
        <v>0</v>
      </c>
      <c r="R342" s="211">
        <f>Q342*H342</f>
        <v>0</v>
      </c>
      <c r="S342" s="211">
        <v>0</v>
      </c>
      <c r="T342" s="212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13" t="s">
        <v>248</v>
      </c>
      <c r="AT342" s="213" t="s">
        <v>244</v>
      </c>
      <c r="AU342" s="213" t="s">
        <v>90</v>
      </c>
      <c r="AY342" s="18" t="s">
        <v>242</v>
      </c>
      <c r="BE342" s="214">
        <f>IF(N342="základná",J342,0)</f>
        <v>0</v>
      </c>
      <c r="BF342" s="214">
        <f>IF(N342="znížená",J342,0)</f>
        <v>0</v>
      </c>
      <c r="BG342" s="214">
        <f>IF(N342="zákl. prenesená",J342,0)</f>
        <v>0</v>
      </c>
      <c r="BH342" s="214">
        <f>IF(N342="zníž. prenesená",J342,0)</f>
        <v>0</v>
      </c>
      <c r="BI342" s="214">
        <f>IF(N342="nulová",J342,0)</f>
        <v>0</v>
      </c>
      <c r="BJ342" s="18" t="s">
        <v>90</v>
      </c>
      <c r="BK342" s="214">
        <f>ROUND(I342*H342,2)</f>
        <v>0</v>
      </c>
      <c r="BL342" s="18" t="s">
        <v>248</v>
      </c>
      <c r="BM342" s="213" t="s">
        <v>2411</v>
      </c>
    </row>
    <row r="343" spans="1:65" s="12" customFormat="1" ht="22.9" customHeight="1">
      <c r="B343" s="185"/>
      <c r="C343" s="186"/>
      <c r="D343" s="187" t="s">
        <v>76</v>
      </c>
      <c r="E343" s="199" t="s">
        <v>356</v>
      </c>
      <c r="F343" s="199" t="s">
        <v>357</v>
      </c>
      <c r="G343" s="186"/>
      <c r="H343" s="186"/>
      <c r="I343" s="189"/>
      <c r="J343" s="200">
        <f>BK343</f>
        <v>0</v>
      </c>
      <c r="K343" s="186"/>
      <c r="L343" s="191"/>
      <c r="M343" s="192"/>
      <c r="N343" s="193"/>
      <c r="O343" s="193"/>
      <c r="P343" s="194">
        <f>P344</f>
        <v>0</v>
      </c>
      <c r="Q343" s="193"/>
      <c r="R343" s="194">
        <f>R344</f>
        <v>0</v>
      </c>
      <c r="S343" s="193"/>
      <c r="T343" s="195">
        <f>T344</f>
        <v>0</v>
      </c>
      <c r="AR343" s="196" t="s">
        <v>84</v>
      </c>
      <c r="AT343" s="197" t="s">
        <v>76</v>
      </c>
      <c r="AU343" s="197" t="s">
        <v>84</v>
      </c>
      <c r="AY343" s="196" t="s">
        <v>242</v>
      </c>
      <c r="BK343" s="198">
        <f>BK344</f>
        <v>0</v>
      </c>
    </row>
    <row r="344" spans="1:65" s="2" customFormat="1" ht="22.15" customHeight="1">
      <c r="A344" s="35"/>
      <c r="B344" s="36"/>
      <c r="C344" s="201" t="s">
        <v>789</v>
      </c>
      <c r="D344" s="201" t="s">
        <v>244</v>
      </c>
      <c r="E344" s="202" t="s">
        <v>1123</v>
      </c>
      <c r="F344" s="203" t="s">
        <v>1317</v>
      </c>
      <c r="G344" s="204" t="s">
        <v>323</v>
      </c>
      <c r="H344" s="205">
        <v>197.30500000000001</v>
      </c>
      <c r="I344" s="206"/>
      <c r="J344" s="207">
        <f>ROUND(I344*H344,2)</f>
        <v>0</v>
      </c>
      <c r="K344" s="208"/>
      <c r="L344" s="40"/>
      <c r="M344" s="209" t="s">
        <v>1</v>
      </c>
      <c r="N344" s="210" t="s">
        <v>43</v>
      </c>
      <c r="O344" s="76"/>
      <c r="P344" s="211">
        <f>O344*H344</f>
        <v>0</v>
      </c>
      <c r="Q344" s="211">
        <v>0</v>
      </c>
      <c r="R344" s="211">
        <f>Q344*H344</f>
        <v>0</v>
      </c>
      <c r="S344" s="211">
        <v>0</v>
      </c>
      <c r="T344" s="212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13" t="s">
        <v>248</v>
      </c>
      <c r="AT344" s="213" t="s">
        <v>244</v>
      </c>
      <c r="AU344" s="213" t="s">
        <v>90</v>
      </c>
      <c r="AY344" s="18" t="s">
        <v>242</v>
      </c>
      <c r="BE344" s="214">
        <f>IF(N344="základná",J344,0)</f>
        <v>0</v>
      </c>
      <c r="BF344" s="214">
        <f>IF(N344="znížená",J344,0)</f>
        <v>0</v>
      </c>
      <c r="BG344" s="214">
        <f>IF(N344="zákl. prenesená",J344,0)</f>
        <v>0</v>
      </c>
      <c r="BH344" s="214">
        <f>IF(N344="zníž. prenesená",J344,0)</f>
        <v>0</v>
      </c>
      <c r="BI344" s="214">
        <f>IF(N344="nulová",J344,0)</f>
        <v>0</v>
      </c>
      <c r="BJ344" s="18" t="s">
        <v>90</v>
      </c>
      <c r="BK344" s="214">
        <f>ROUND(I344*H344,2)</f>
        <v>0</v>
      </c>
      <c r="BL344" s="18" t="s">
        <v>248</v>
      </c>
      <c r="BM344" s="213" t="s">
        <v>2412</v>
      </c>
    </row>
    <row r="345" spans="1:65" s="12" customFormat="1" ht="25.9" customHeight="1">
      <c r="B345" s="185"/>
      <c r="C345" s="186"/>
      <c r="D345" s="187" t="s">
        <v>76</v>
      </c>
      <c r="E345" s="188" t="s">
        <v>776</v>
      </c>
      <c r="F345" s="188" t="s">
        <v>777</v>
      </c>
      <c r="G345" s="186"/>
      <c r="H345" s="186"/>
      <c r="I345" s="189"/>
      <c r="J345" s="190">
        <f>BK345</f>
        <v>0</v>
      </c>
      <c r="K345" s="186"/>
      <c r="L345" s="191"/>
      <c r="M345" s="192"/>
      <c r="N345" s="193"/>
      <c r="O345" s="193"/>
      <c r="P345" s="194">
        <f>P346+P360+P364+P399</f>
        <v>0</v>
      </c>
      <c r="Q345" s="193"/>
      <c r="R345" s="194">
        <f>R346+R360+R364+R399</f>
        <v>1.4514170500000001</v>
      </c>
      <c r="S345" s="193"/>
      <c r="T345" s="195">
        <f>T346+T360+T364+T399</f>
        <v>0</v>
      </c>
      <c r="AR345" s="196" t="s">
        <v>90</v>
      </c>
      <c r="AT345" s="197" t="s">
        <v>76</v>
      </c>
      <c r="AU345" s="197" t="s">
        <v>77</v>
      </c>
      <c r="AY345" s="196" t="s">
        <v>242</v>
      </c>
      <c r="BK345" s="198">
        <f>BK346+BK360+BK364+BK399</f>
        <v>0</v>
      </c>
    </row>
    <row r="346" spans="1:65" s="12" customFormat="1" ht="22.9" customHeight="1">
      <c r="B346" s="185"/>
      <c r="C346" s="186"/>
      <c r="D346" s="187" t="s">
        <v>76</v>
      </c>
      <c r="E346" s="199" t="s">
        <v>1319</v>
      </c>
      <c r="F346" s="199" t="s">
        <v>1320</v>
      </c>
      <c r="G346" s="186"/>
      <c r="H346" s="186"/>
      <c r="I346" s="189"/>
      <c r="J346" s="200">
        <f>BK346</f>
        <v>0</v>
      </c>
      <c r="K346" s="186"/>
      <c r="L346" s="191"/>
      <c r="M346" s="192"/>
      <c r="N346" s="193"/>
      <c r="O346" s="193"/>
      <c r="P346" s="194">
        <f>SUM(P347:P359)</f>
        <v>0</v>
      </c>
      <c r="Q346" s="193"/>
      <c r="R346" s="194">
        <f>SUM(R347:R359)</f>
        <v>5.8145000000000002E-2</v>
      </c>
      <c r="S346" s="193"/>
      <c r="T346" s="195">
        <f>SUM(T347:T359)</f>
        <v>0</v>
      </c>
      <c r="AR346" s="196" t="s">
        <v>90</v>
      </c>
      <c r="AT346" s="197" t="s">
        <v>76</v>
      </c>
      <c r="AU346" s="197" t="s">
        <v>84</v>
      </c>
      <c r="AY346" s="196" t="s">
        <v>242</v>
      </c>
      <c r="BK346" s="198">
        <f>SUM(BK347:BK359)</f>
        <v>0</v>
      </c>
    </row>
    <row r="347" spans="1:65" s="2" customFormat="1" ht="22.15" customHeight="1">
      <c r="A347" s="35"/>
      <c r="B347" s="36"/>
      <c r="C347" s="201" t="s">
        <v>986</v>
      </c>
      <c r="D347" s="201" t="s">
        <v>244</v>
      </c>
      <c r="E347" s="202" t="s">
        <v>1321</v>
      </c>
      <c r="F347" s="203" t="s">
        <v>1322</v>
      </c>
      <c r="G347" s="204" t="s">
        <v>247</v>
      </c>
      <c r="H347" s="205">
        <v>15.98</v>
      </c>
      <c r="I347" s="206"/>
      <c r="J347" s="207">
        <f>ROUND(I347*H347,2)</f>
        <v>0</v>
      </c>
      <c r="K347" s="208"/>
      <c r="L347" s="40"/>
      <c r="M347" s="209" t="s">
        <v>1</v>
      </c>
      <c r="N347" s="210" t="s">
        <v>43</v>
      </c>
      <c r="O347" s="76"/>
      <c r="P347" s="211">
        <f>O347*H347</f>
        <v>0</v>
      </c>
      <c r="Q347" s="211">
        <v>0</v>
      </c>
      <c r="R347" s="211">
        <f>Q347*H347</f>
        <v>0</v>
      </c>
      <c r="S347" s="211">
        <v>0</v>
      </c>
      <c r="T347" s="212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13" t="s">
        <v>311</v>
      </c>
      <c r="AT347" s="213" t="s">
        <v>244</v>
      </c>
      <c r="AU347" s="213" t="s">
        <v>90</v>
      </c>
      <c r="AY347" s="18" t="s">
        <v>242</v>
      </c>
      <c r="BE347" s="214">
        <f>IF(N347="základná",J347,0)</f>
        <v>0</v>
      </c>
      <c r="BF347" s="214">
        <f>IF(N347="znížená",J347,0)</f>
        <v>0</v>
      </c>
      <c r="BG347" s="214">
        <f>IF(N347="zákl. prenesená",J347,0)</f>
        <v>0</v>
      </c>
      <c r="BH347" s="214">
        <f>IF(N347="zníž. prenesená",J347,0)</f>
        <v>0</v>
      </c>
      <c r="BI347" s="214">
        <f>IF(N347="nulová",J347,0)</f>
        <v>0</v>
      </c>
      <c r="BJ347" s="18" t="s">
        <v>90</v>
      </c>
      <c r="BK347" s="214">
        <f>ROUND(I347*H347,2)</f>
        <v>0</v>
      </c>
      <c r="BL347" s="18" t="s">
        <v>311</v>
      </c>
      <c r="BM347" s="213" t="s">
        <v>2413</v>
      </c>
    </row>
    <row r="348" spans="1:65" s="13" customFormat="1" ht="22.5">
      <c r="B348" s="226"/>
      <c r="C348" s="227"/>
      <c r="D348" s="228" t="s">
        <v>304</v>
      </c>
      <c r="E348" s="229" t="s">
        <v>1</v>
      </c>
      <c r="F348" s="230" t="s">
        <v>2414</v>
      </c>
      <c r="G348" s="227"/>
      <c r="H348" s="231">
        <v>15.98</v>
      </c>
      <c r="I348" s="232"/>
      <c r="J348" s="227"/>
      <c r="K348" s="227"/>
      <c r="L348" s="233"/>
      <c r="M348" s="234"/>
      <c r="N348" s="235"/>
      <c r="O348" s="235"/>
      <c r="P348" s="235"/>
      <c r="Q348" s="235"/>
      <c r="R348" s="235"/>
      <c r="S348" s="235"/>
      <c r="T348" s="236"/>
      <c r="AT348" s="237" t="s">
        <v>304</v>
      </c>
      <c r="AU348" s="237" t="s">
        <v>90</v>
      </c>
      <c r="AV348" s="13" t="s">
        <v>90</v>
      </c>
      <c r="AW348" s="13" t="s">
        <v>33</v>
      </c>
      <c r="AX348" s="13" t="s">
        <v>84</v>
      </c>
      <c r="AY348" s="237" t="s">
        <v>242</v>
      </c>
    </row>
    <row r="349" spans="1:65" s="2" customFormat="1" ht="14.45" customHeight="1">
      <c r="A349" s="35"/>
      <c r="B349" s="36"/>
      <c r="C349" s="215" t="s">
        <v>989</v>
      </c>
      <c r="D349" s="215" t="s">
        <v>261</v>
      </c>
      <c r="E349" s="216" t="s">
        <v>1325</v>
      </c>
      <c r="F349" s="217" t="s">
        <v>1326</v>
      </c>
      <c r="G349" s="218" t="s">
        <v>323</v>
      </c>
      <c r="H349" s="219">
        <v>6.0000000000000001E-3</v>
      </c>
      <c r="I349" s="220"/>
      <c r="J349" s="221">
        <f>ROUND(I349*H349,2)</f>
        <v>0</v>
      </c>
      <c r="K349" s="222"/>
      <c r="L349" s="223"/>
      <c r="M349" s="224" t="s">
        <v>1</v>
      </c>
      <c r="N349" s="225" t="s">
        <v>43</v>
      </c>
      <c r="O349" s="76"/>
      <c r="P349" s="211">
        <f>O349*H349</f>
        <v>0</v>
      </c>
      <c r="Q349" s="211">
        <v>1</v>
      </c>
      <c r="R349" s="211">
        <f>Q349*H349</f>
        <v>6.0000000000000001E-3</v>
      </c>
      <c r="S349" s="211">
        <v>0</v>
      </c>
      <c r="T349" s="212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13" t="s">
        <v>569</v>
      </c>
      <c r="AT349" s="213" t="s">
        <v>261</v>
      </c>
      <c r="AU349" s="213" t="s">
        <v>90</v>
      </c>
      <c r="AY349" s="18" t="s">
        <v>242</v>
      </c>
      <c r="BE349" s="214">
        <f>IF(N349="základná",J349,0)</f>
        <v>0</v>
      </c>
      <c r="BF349" s="214">
        <f>IF(N349="znížená",J349,0)</f>
        <v>0</v>
      </c>
      <c r="BG349" s="214">
        <f>IF(N349="zákl. prenesená",J349,0)</f>
        <v>0</v>
      </c>
      <c r="BH349" s="214">
        <f>IF(N349="zníž. prenesená",J349,0)</f>
        <v>0</v>
      </c>
      <c r="BI349" s="214">
        <f>IF(N349="nulová",J349,0)</f>
        <v>0</v>
      </c>
      <c r="BJ349" s="18" t="s">
        <v>90</v>
      </c>
      <c r="BK349" s="214">
        <f>ROUND(I349*H349,2)</f>
        <v>0</v>
      </c>
      <c r="BL349" s="18" t="s">
        <v>311</v>
      </c>
      <c r="BM349" s="213" t="s">
        <v>2415</v>
      </c>
    </row>
    <row r="350" spans="1:65" s="13" customFormat="1">
      <c r="B350" s="226"/>
      <c r="C350" s="227"/>
      <c r="D350" s="228" t="s">
        <v>304</v>
      </c>
      <c r="E350" s="227"/>
      <c r="F350" s="230" t="s">
        <v>2416</v>
      </c>
      <c r="G350" s="227"/>
      <c r="H350" s="231">
        <v>6.0000000000000001E-3</v>
      </c>
      <c r="I350" s="232"/>
      <c r="J350" s="227"/>
      <c r="K350" s="227"/>
      <c r="L350" s="233"/>
      <c r="M350" s="234"/>
      <c r="N350" s="235"/>
      <c r="O350" s="235"/>
      <c r="P350" s="235"/>
      <c r="Q350" s="235"/>
      <c r="R350" s="235"/>
      <c r="S350" s="235"/>
      <c r="T350" s="236"/>
      <c r="AT350" s="237" t="s">
        <v>304</v>
      </c>
      <c r="AU350" s="237" t="s">
        <v>90</v>
      </c>
      <c r="AV350" s="13" t="s">
        <v>90</v>
      </c>
      <c r="AW350" s="13" t="s">
        <v>4</v>
      </c>
      <c r="AX350" s="13" t="s">
        <v>84</v>
      </c>
      <c r="AY350" s="237" t="s">
        <v>242</v>
      </c>
    </row>
    <row r="351" spans="1:65" s="2" customFormat="1" ht="22.15" customHeight="1">
      <c r="A351" s="35"/>
      <c r="B351" s="36"/>
      <c r="C351" s="201" t="s">
        <v>993</v>
      </c>
      <c r="D351" s="201" t="s">
        <v>244</v>
      </c>
      <c r="E351" s="202" t="s">
        <v>1329</v>
      </c>
      <c r="F351" s="203" t="s">
        <v>1330</v>
      </c>
      <c r="G351" s="204" t="s">
        <v>247</v>
      </c>
      <c r="H351" s="205">
        <v>31.96</v>
      </c>
      <c r="I351" s="206"/>
      <c r="J351" s="207">
        <f>ROUND(I351*H351,2)</f>
        <v>0</v>
      </c>
      <c r="K351" s="208"/>
      <c r="L351" s="40"/>
      <c r="M351" s="209" t="s">
        <v>1</v>
      </c>
      <c r="N351" s="210" t="s">
        <v>43</v>
      </c>
      <c r="O351" s="76"/>
      <c r="P351" s="211">
        <f>O351*H351</f>
        <v>0</v>
      </c>
      <c r="Q351" s="211">
        <v>0</v>
      </c>
      <c r="R351" s="211">
        <f>Q351*H351</f>
        <v>0</v>
      </c>
      <c r="S351" s="211">
        <v>0</v>
      </c>
      <c r="T351" s="21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13" t="s">
        <v>311</v>
      </c>
      <c r="AT351" s="213" t="s">
        <v>244</v>
      </c>
      <c r="AU351" s="213" t="s">
        <v>90</v>
      </c>
      <c r="AY351" s="18" t="s">
        <v>242</v>
      </c>
      <c r="BE351" s="214">
        <f>IF(N351="základná",J351,0)</f>
        <v>0</v>
      </c>
      <c r="BF351" s="214">
        <f>IF(N351="znížená",J351,0)</f>
        <v>0</v>
      </c>
      <c r="BG351" s="214">
        <f>IF(N351="zákl. prenesená",J351,0)</f>
        <v>0</v>
      </c>
      <c r="BH351" s="214">
        <f>IF(N351="zníž. prenesená",J351,0)</f>
        <v>0</v>
      </c>
      <c r="BI351" s="214">
        <f>IF(N351="nulová",J351,0)</f>
        <v>0</v>
      </c>
      <c r="BJ351" s="18" t="s">
        <v>90</v>
      </c>
      <c r="BK351" s="214">
        <f>ROUND(I351*H351,2)</f>
        <v>0</v>
      </c>
      <c r="BL351" s="18" t="s">
        <v>311</v>
      </c>
      <c r="BM351" s="213" t="s">
        <v>2417</v>
      </c>
    </row>
    <row r="352" spans="1:65" s="13" customFormat="1" ht="22.5">
      <c r="B352" s="226"/>
      <c r="C352" s="227"/>
      <c r="D352" s="228" t="s">
        <v>304</v>
      </c>
      <c r="E352" s="229" t="s">
        <v>1</v>
      </c>
      <c r="F352" s="230" t="s">
        <v>2418</v>
      </c>
      <c r="G352" s="227"/>
      <c r="H352" s="231">
        <v>31.96</v>
      </c>
      <c r="I352" s="232"/>
      <c r="J352" s="227"/>
      <c r="K352" s="227"/>
      <c r="L352" s="233"/>
      <c r="M352" s="234"/>
      <c r="N352" s="235"/>
      <c r="O352" s="235"/>
      <c r="P352" s="235"/>
      <c r="Q352" s="235"/>
      <c r="R352" s="235"/>
      <c r="S352" s="235"/>
      <c r="T352" s="236"/>
      <c r="AT352" s="237" t="s">
        <v>304</v>
      </c>
      <c r="AU352" s="237" t="s">
        <v>90</v>
      </c>
      <c r="AV352" s="13" t="s">
        <v>90</v>
      </c>
      <c r="AW352" s="13" t="s">
        <v>33</v>
      </c>
      <c r="AX352" s="13" t="s">
        <v>84</v>
      </c>
      <c r="AY352" s="237" t="s">
        <v>242</v>
      </c>
    </row>
    <row r="353" spans="1:65" s="2" customFormat="1" ht="14.45" customHeight="1">
      <c r="A353" s="35"/>
      <c r="B353" s="36"/>
      <c r="C353" s="215" t="s">
        <v>1672</v>
      </c>
      <c r="D353" s="215" t="s">
        <v>261</v>
      </c>
      <c r="E353" s="216" t="s">
        <v>1333</v>
      </c>
      <c r="F353" s="217" t="s">
        <v>1334</v>
      </c>
      <c r="G353" s="218" t="s">
        <v>323</v>
      </c>
      <c r="H353" s="219">
        <v>3.5000000000000003E-2</v>
      </c>
      <c r="I353" s="220"/>
      <c r="J353" s="221">
        <f>ROUND(I353*H353,2)</f>
        <v>0</v>
      </c>
      <c r="K353" s="222"/>
      <c r="L353" s="223"/>
      <c r="M353" s="224" t="s">
        <v>1</v>
      </c>
      <c r="N353" s="225" t="s">
        <v>43</v>
      </c>
      <c r="O353" s="76"/>
      <c r="P353" s="211">
        <f>O353*H353</f>
        <v>0</v>
      </c>
      <c r="Q353" s="211">
        <v>1</v>
      </c>
      <c r="R353" s="211">
        <f>Q353*H353</f>
        <v>3.5000000000000003E-2</v>
      </c>
      <c r="S353" s="211">
        <v>0</v>
      </c>
      <c r="T353" s="21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13" t="s">
        <v>569</v>
      </c>
      <c r="AT353" s="213" t="s">
        <v>261</v>
      </c>
      <c r="AU353" s="213" t="s">
        <v>90</v>
      </c>
      <c r="AY353" s="18" t="s">
        <v>242</v>
      </c>
      <c r="BE353" s="214">
        <f>IF(N353="základná",J353,0)</f>
        <v>0</v>
      </c>
      <c r="BF353" s="214">
        <f>IF(N353="znížená",J353,0)</f>
        <v>0</v>
      </c>
      <c r="BG353" s="214">
        <f>IF(N353="zákl. prenesená",J353,0)</f>
        <v>0</v>
      </c>
      <c r="BH353" s="214">
        <f>IF(N353="zníž. prenesená",J353,0)</f>
        <v>0</v>
      </c>
      <c r="BI353" s="214">
        <f>IF(N353="nulová",J353,0)</f>
        <v>0</v>
      </c>
      <c r="BJ353" s="18" t="s">
        <v>90</v>
      </c>
      <c r="BK353" s="214">
        <f>ROUND(I353*H353,2)</f>
        <v>0</v>
      </c>
      <c r="BL353" s="18" t="s">
        <v>311</v>
      </c>
      <c r="BM353" s="213" t="s">
        <v>2419</v>
      </c>
    </row>
    <row r="354" spans="1:65" s="13" customFormat="1">
      <c r="B354" s="226"/>
      <c r="C354" s="227"/>
      <c r="D354" s="228" t="s">
        <v>304</v>
      </c>
      <c r="E354" s="227"/>
      <c r="F354" s="230" t="s">
        <v>2420</v>
      </c>
      <c r="G354" s="227"/>
      <c r="H354" s="231">
        <v>3.5000000000000003E-2</v>
      </c>
      <c r="I354" s="232"/>
      <c r="J354" s="227"/>
      <c r="K354" s="227"/>
      <c r="L354" s="233"/>
      <c r="M354" s="234"/>
      <c r="N354" s="235"/>
      <c r="O354" s="235"/>
      <c r="P354" s="235"/>
      <c r="Q354" s="235"/>
      <c r="R354" s="235"/>
      <c r="S354" s="235"/>
      <c r="T354" s="236"/>
      <c r="AT354" s="237" t="s">
        <v>304</v>
      </c>
      <c r="AU354" s="237" t="s">
        <v>90</v>
      </c>
      <c r="AV354" s="13" t="s">
        <v>90</v>
      </c>
      <c r="AW354" s="13" t="s">
        <v>4</v>
      </c>
      <c r="AX354" s="13" t="s">
        <v>84</v>
      </c>
      <c r="AY354" s="237" t="s">
        <v>242</v>
      </c>
    </row>
    <row r="355" spans="1:65" s="2" customFormat="1" ht="30" customHeight="1">
      <c r="A355" s="35"/>
      <c r="B355" s="36"/>
      <c r="C355" s="201" t="s">
        <v>1844</v>
      </c>
      <c r="D355" s="201" t="s">
        <v>244</v>
      </c>
      <c r="E355" s="202" t="s">
        <v>2421</v>
      </c>
      <c r="F355" s="203" t="s">
        <v>2422</v>
      </c>
      <c r="G355" s="204" t="s">
        <v>282</v>
      </c>
      <c r="H355" s="205">
        <v>13.5</v>
      </c>
      <c r="I355" s="206"/>
      <c r="J355" s="207">
        <f>ROUND(I355*H355,2)</f>
        <v>0</v>
      </c>
      <c r="K355" s="208"/>
      <c r="L355" s="40"/>
      <c r="M355" s="209" t="s">
        <v>1</v>
      </c>
      <c r="N355" s="210" t="s">
        <v>43</v>
      </c>
      <c r="O355" s="76"/>
      <c r="P355" s="211">
        <f>O355*H355</f>
        <v>0</v>
      </c>
      <c r="Q355" s="211">
        <v>4.2999999999999999E-4</v>
      </c>
      <c r="R355" s="211">
        <f>Q355*H355</f>
        <v>5.8050000000000003E-3</v>
      </c>
      <c r="S355" s="211">
        <v>0</v>
      </c>
      <c r="T355" s="212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13" t="s">
        <v>311</v>
      </c>
      <c r="AT355" s="213" t="s">
        <v>244</v>
      </c>
      <c r="AU355" s="213" t="s">
        <v>90</v>
      </c>
      <c r="AY355" s="18" t="s">
        <v>242</v>
      </c>
      <c r="BE355" s="214">
        <f>IF(N355="základná",J355,0)</f>
        <v>0</v>
      </c>
      <c r="BF355" s="214">
        <f>IF(N355="znížená",J355,0)</f>
        <v>0</v>
      </c>
      <c r="BG355" s="214">
        <f>IF(N355="zákl. prenesená",J355,0)</f>
        <v>0</v>
      </c>
      <c r="BH355" s="214">
        <f>IF(N355="zníž. prenesená",J355,0)</f>
        <v>0</v>
      </c>
      <c r="BI355" s="214">
        <f>IF(N355="nulová",J355,0)</f>
        <v>0</v>
      </c>
      <c r="BJ355" s="18" t="s">
        <v>90</v>
      </c>
      <c r="BK355" s="214">
        <f>ROUND(I355*H355,2)</f>
        <v>0</v>
      </c>
      <c r="BL355" s="18" t="s">
        <v>311</v>
      </c>
      <c r="BM355" s="213" t="s">
        <v>2423</v>
      </c>
    </row>
    <row r="356" spans="1:65" s="13" customFormat="1">
      <c r="B356" s="226"/>
      <c r="C356" s="227"/>
      <c r="D356" s="228" t="s">
        <v>304</v>
      </c>
      <c r="E356" s="229" t="s">
        <v>1</v>
      </c>
      <c r="F356" s="230" t="s">
        <v>2424</v>
      </c>
      <c r="G356" s="227"/>
      <c r="H356" s="231">
        <v>13.5</v>
      </c>
      <c r="I356" s="232"/>
      <c r="J356" s="227"/>
      <c r="K356" s="227"/>
      <c r="L356" s="233"/>
      <c r="M356" s="234"/>
      <c r="N356" s="235"/>
      <c r="O356" s="235"/>
      <c r="P356" s="235"/>
      <c r="Q356" s="235"/>
      <c r="R356" s="235"/>
      <c r="S356" s="235"/>
      <c r="T356" s="236"/>
      <c r="AT356" s="237" t="s">
        <v>304</v>
      </c>
      <c r="AU356" s="237" t="s">
        <v>90</v>
      </c>
      <c r="AV356" s="13" t="s">
        <v>90</v>
      </c>
      <c r="AW356" s="13" t="s">
        <v>33</v>
      </c>
      <c r="AX356" s="13" t="s">
        <v>84</v>
      </c>
      <c r="AY356" s="237" t="s">
        <v>242</v>
      </c>
    </row>
    <row r="357" spans="1:65" s="2" customFormat="1" ht="14.45" customHeight="1">
      <c r="A357" s="35"/>
      <c r="B357" s="36"/>
      <c r="C357" s="215" t="s">
        <v>1847</v>
      </c>
      <c r="D357" s="215" t="s">
        <v>261</v>
      </c>
      <c r="E357" s="216" t="s">
        <v>2425</v>
      </c>
      <c r="F357" s="217" t="s">
        <v>2426</v>
      </c>
      <c r="G357" s="218" t="s">
        <v>282</v>
      </c>
      <c r="H357" s="219">
        <v>14.175000000000001</v>
      </c>
      <c r="I357" s="220"/>
      <c r="J357" s="221">
        <f>ROUND(I357*H357,2)</f>
        <v>0</v>
      </c>
      <c r="K357" s="222"/>
      <c r="L357" s="223"/>
      <c r="M357" s="224" t="s">
        <v>1</v>
      </c>
      <c r="N357" s="225" t="s">
        <v>43</v>
      </c>
      <c r="O357" s="76"/>
      <c r="P357" s="211">
        <f>O357*H357</f>
        <v>0</v>
      </c>
      <c r="Q357" s="211">
        <v>8.0000000000000004E-4</v>
      </c>
      <c r="R357" s="211">
        <f>Q357*H357</f>
        <v>1.1340000000000001E-2</v>
      </c>
      <c r="S357" s="211">
        <v>0</v>
      </c>
      <c r="T357" s="212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13" t="s">
        <v>569</v>
      </c>
      <c r="AT357" s="213" t="s">
        <v>261</v>
      </c>
      <c r="AU357" s="213" t="s">
        <v>90</v>
      </c>
      <c r="AY357" s="18" t="s">
        <v>242</v>
      </c>
      <c r="BE357" s="214">
        <f>IF(N357="základná",J357,0)</f>
        <v>0</v>
      </c>
      <c r="BF357" s="214">
        <f>IF(N357="znížená",J357,0)</f>
        <v>0</v>
      </c>
      <c r="BG357" s="214">
        <f>IF(N357="zákl. prenesená",J357,0)</f>
        <v>0</v>
      </c>
      <c r="BH357" s="214">
        <f>IF(N357="zníž. prenesená",J357,0)</f>
        <v>0</v>
      </c>
      <c r="BI357" s="214">
        <f>IF(N357="nulová",J357,0)</f>
        <v>0</v>
      </c>
      <c r="BJ357" s="18" t="s">
        <v>90</v>
      </c>
      <c r="BK357" s="214">
        <f>ROUND(I357*H357,2)</f>
        <v>0</v>
      </c>
      <c r="BL357" s="18" t="s">
        <v>311</v>
      </c>
      <c r="BM357" s="213" t="s">
        <v>2427</v>
      </c>
    </row>
    <row r="358" spans="1:65" s="13" customFormat="1">
      <c r="B358" s="226"/>
      <c r="C358" s="227"/>
      <c r="D358" s="228" t="s">
        <v>304</v>
      </c>
      <c r="E358" s="227"/>
      <c r="F358" s="230" t="s">
        <v>2428</v>
      </c>
      <c r="G358" s="227"/>
      <c r="H358" s="231">
        <v>14.175000000000001</v>
      </c>
      <c r="I358" s="232"/>
      <c r="J358" s="227"/>
      <c r="K358" s="227"/>
      <c r="L358" s="233"/>
      <c r="M358" s="234"/>
      <c r="N358" s="235"/>
      <c r="O358" s="235"/>
      <c r="P358" s="235"/>
      <c r="Q358" s="235"/>
      <c r="R358" s="235"/>
      <c r="S358" s="235"/>
      <c r="T358" s="236"/>
      <c r="AT358" s="237" t="s">
        <v>304</v>
      </c>
      <c r="AU358" s="237" t="s">
        <v>90</v>
      </c>
      <c r="AV358" s="13" t="s">
        <v>90</v>
      </c>
      <c r="AW358" s="13" t="s">
        <v>4</v>
      </c>
      <c r="AX358" s="13" t="s">
        <v>84</v>
      </c>
      <c r="AY358" s="237" t="s">
        <v>242</v>
      </c>
    </row>
    <row r="359" spans="1:65" s="2" customFormat="1" ht="22.15" customHeight="1">
      <c r="A359" s="35"/>
      <c r="B359" s="36"/>
      <c r="C359" s="201" t="s">
        <v>1850</v>
      </c>
      <c r="D359" s="201" t="s">
        <v>244</v>
      </c>
      <c r="E359" s="202" t="s">
        <v>1337</v>
      </c>
      <c r="F359" s="203" t="s">
        <v>1338</v>
      </c>
      <c r="G359" s="204" t="s">
        <v>792</v>
      </c>
      <c r="H359" s="275"/>
      <c r="I359" s="206"/>
      <c r="J359" s="207">
        <f>ROUND(I359*H359,2)</f>
        <v>0</v>
      </c>
      <c r="K359" s="208"/>
      <c r="L359" s="40"/>
      <c r="M359" s="209" t="s">
        <v>1</v>
      </c>
      <c r="N359" s="210" t="s">
        <v>43</v>
      </c>
      <c r="O359" s="76"/>
      <c r="P359" s="211">
        <f>O359*H359</f>
        <v>0</v>
      </c>
      <c r="Q359" s="211">
        <v>0</v>
      </c>
      <c r="R359" s="211">
        <f>Q359*H359</f>
        <v>0</v>
      </c>
      <c r="S359" s="211">
        <v>0</v>
      </c>
      <c r="T359" s="212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13" t="s">
        <v>311</v>
      </c>
      <c r="AT359" s="213" t="s">
        <v>244</v>
      </c>
      <c r="AU359" s="213" t="s">
        <v>90</v>
      </c>
      <c r="AY359" s="18" t="s">
        <v>242</v>
      </c>
      <c r="BE359" s="214">
        <f>IF(N359="základná",J359,0)</f>
        <v>0</v>
      </c>
      <c r="BF359" s="214">
        <f>IF(N359="znížená",J359,0)</f>
        <v>0</v>
      </c>
      <c r="BG359" s="214">
        <f>IF(N359="zákl. prenesená",J359,0)</f>
        <v>0</v>
      </c>
      <c r="BH359" s="214">
        <f>IF(N359="zníž. prenesená",J359,0)</f>
        <v>0</v>
      </c>
      <c r="BI359" s="214">
        <f>IF(N359="nulová",J359,0)</f>
        <v>0</v>
      </c>
      <c r="BJ359" s="18" t="s">
        <v>90</v>
      </c>
      <c r="BK359" s="214">
        <f>ROUND(I359*H359,2)</f>
        <v>0</v>
      </c>
      <c r="BL359" s="18" t="s">
        <v>311</v>
      </c>
      <c r="BM359" s="213" t="s">
        <v>2429</v>
      </c>
    </row>
    <row r="360" spans="1:65" s="12" customFormat="1" ht="22.9" customHeight="1">
      <c r="B360" s="185"/>
      <c r="C360" s="186"/>
      <c r="D360" s="187" t="s">
        <v>76</v>
      </c>
      <c r="E360" s="199" t="s">
        <v>1627</v>
      </c>
      <c r="F360" s="199" t="s">
        <v>1628</v>
      </c>
      <c r="G360" s="186"/>
      <c r="H360" s="186"/>
      <c r="I360" s="189"/>
      <c r="J360" s="200">
        <f>BK360</f>
        <v>0</v>
      </c>
      <c r="K360" s="186"/>
      <c r="L360" s="191"/>
      <c r="M360" s="192"/>
      <c r="N360" s="193"/>
      <c r="O360" s="193"/>
      <c r="P360" s="194">
        <f>SUM(P361:P363)</f>
        <v>0</v>
      </c>
      <c r="Q360" s="193"/>
      <c r="R360" s="194">
        <f>SUM(R361:R363)</f>
        <v>1.3500000000000001E-3</v>
      </c>
      <c r="S360" s="193"/>
      <c r="T360" s="195">
        <f>SUM(T361:T363)</f>
        <v>0</v>
      </c>
      <c r="AR360" s="196" t="s">
        <v>90</v>
      </c>
      <c r="AT360" s="197" t="s">
        <v>76</v>
      </c>
      <c r="AU360" s="197" t="s">
        <v>84</v>
      </c>
      <c r="AY360" s="196" t="s">
        <v>242</v>
      </c>
      <c r="BK360" s="198">
        <f>SUM(BK361:BK363)</f>
        <v>0</v>
      </c>
    </row>
    <row r="361" spans="1:65" s="2" customFormat="1" ht="22.15" customHeight="1">
      <c r="A361" s="35"/>
      <c r="B361" s="36"/>
      <c r="C361" s="201" t="s">
        <v>2430</v>
      </c>
      <c r="D361" s="201" t="s">
        <v>244</v>
      </c>
      <c r="E361" s="202" t="s">
        <v>1629</v>
      </c>
      <c r="F361" s="203" t="s">
        <v>1630</v>
      </c>
      <c r="G361" s="204" t="s">
        <v>282</v>
      </c>
      <c r="H361" s="205">
        <v>13.5</v>
      </c>
      <c r="I361" s="206"/>
      <c r="J361" s="207">
        <f>ROUND(I361*H361,2)</f>
        <v>0</v>
      </c>
      <c r="K361" s="208"/>
      <c r="L361" s="40"/>
      <c r="M361" s="209" t="s">
        <v>1</v>
      </c>
      <c r="N361" s="210" t="s">
        <v>43</v>
      </c>
      <c r="O361" s="76"/>
      <c r="P361" s="211">
        <f>O361*H361</f>
        <v>0</v>
      </c>
      <c r="Q361" s="211">
        <v>1E-4</v>
      </c>
      <c r="R361" s="211">
        <f>Q361*H361</f>
        <v>1.3500000000000001E-3</v>
      </c>
      <c r="S361" s="211">
        <v>0</v>
      </c>
      <c r="T361" s="212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13" t="s">
        <v>311</v>
      </c>
      <c r="AT361" s="213" t="s">
        <v>244</v>
      </c>
      <c r="AU361" s="213" t="s">
        <v>90</v>
      </c>
      <c r="AY361" s="18" t="s">
        <v>242</v>
      </c>
      <c r="BE361" s="214">
        <f>IF(N361="základná",J361,0)</f>
        <v>0</v>
      </c>
      <c r="BF361" s="214">
        <f>IF(N361="znížená",J361,0)</f>
        <v>0</v>
      </c>
      <c r="BG361" s="214">
        <f>IF(N361="zákl. prenesená",J361,0)</f>
        <v>0</v>
      </c>
      <c r="BH361" s="214">
        <f>IF(N361="zníž. prenesená",J361,0)</f>
        <v>0</v>
      </c>
      <c r="BI361" s="214">
        <f>IF(N361="nulová",J361,0)</f>
        <v>0</v>
      </c>
      <c r="BJ361" s="18" t="s">
        <v>90</v>
      </c>
      <c r="BK361" s="214">
        <f>ROUND(I361*H361,2)</f>
        <v>0</v>
      </c>
      <c r="BL361" s="18" t="s">
        <v>311</v>
      </c>
      <c r="BM361" s="213" t="s">
        <v>2431</v>
      </c>
    </row>
    <row r="362" spans="1:65" s="13" customFormat="1">
      <c r="B362" s="226"/>
      <c r="C362" s="227"/>
      <c r="D362" s="228" t="s">
        <v>304</v>
      </c>
      <c r="E362" s="229" t="s">
        <v>1</v>
      </c>
      <c r="F362" s="230" t="s">
        <v>2424</v>
      </c>
      <c r="G362" s="227"/>
      <c r="H362" s="231">
        <v>13.5</v>
      </c>
      <c r="I362" s="232"/>
      <c r="J362" s="227"/>
      <c r="K362" s="227"/>
      <c r="L362" s="233"/>
      <c r="M362" s="234"/>
      <c r="N362" s="235"/>
      <c r="O362" s="235"/>
      <c r="P362" s="235"/>
      <c r="Q362" s="235"/>
      <c r="R362" s="235"/>
      <c r="S362" s="235"/>
      <c r="T362" s="236"/>
      <c r="AT362" s="237" t="s">
        <v>304</v>
      </c>
      <c r="AU362" s="237" t="s">
        <v>90</v>
      </c>
      <c r="AV362" s="13" t="s">
        <v>90</v>
      </c>
      <c r="AW362" s="13" t="s">
        <v>33</v>
      </c>
      <c r="AX362" s="13" t="s">
        <v>84</v>
      </c>
      <c r="AY362" s="237" t="s">
        <v>242</v>
      </c>
    </row>
    <row r="363" spans="1:65" s="2" customFormat="1" ht="22.15" customHeight="1">
      <c r="A363" s="35"/>
      <c r="B363" s="36"/>
      <c r="C363" s="201" t="s">
        <v>2432</v>
      </c>
      <c r="D363" s="201" t="s">
        <v>244</v>
      </c>
      <c r="E363" s="202" t="s">
        <v>1633</v>
      </c>
      <c r="F363" s="203" t="s">
        <v>1634</v>
      </c>
      <c r="G363" s="204" t="s">
        <v>792</v>
      </c>
      <c r="H363" s="275"/>
      <c r="I363" s="206"/>
      <c r="J363" s="207">
        <f>ROUND(I363*H363,2)</f>
        <v>0</v>
      </c>
      <c r="K363" s="208"/>
      <c r="L363" s="40"/>
      <c r="M363" s="209" t="s">
        <v>1</v>
      </c>
      <c r="N363" s="210" t="s">
        <v>43</v>
      </c>
      <c r="O363" s="76"/>
      <c r="P363" s="211">
        <f>O363*H363</f>
        <v>0</v>
      </c>
      <c r="Q363" s="211">
        <v>0</v>
      </c>
      <c r="R363" s="211">
        <f>Q363*H363</f>
        <v>0</v>
      </c>
      <c r="S363" s="211">
        <v>0</v>
      </c>
      <c r="T363" s="21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13" t="s">
        <v>311</v>
      </c>
      <c r="AT363" s="213" t="s">
        <v>244</v>
      </c>
      <c r="AU363" s="213" t="s">
        <v>90</v>
      </c>
      <c r="AY363" s="18" t="s">
        <v>242</v>
      </c>
      <c r="BE363" s="214">
        <f>IF(N363="základná",J363,0)</f>
        <v>0</v>
      </c>
      <c r="BF363" s="214">
        <f>IF(N363="znížená",J363,0)</f>
        <v>0</v>
      </c>
      <c r="BG363" s="214">
        <f>IF(N363="zákl. prenesená",J363,0)</f>
        <v>0</v>
      </c>
      <c r="BH363" s="214">
        <f>IF(N363="zníž. prenesená",J363,0)</f>
        <v>0</v>
      </c>
      <c r="BI363" s="214">
        <f>IF(N363="nulová",J363,0)</f>
        <v>0</v>
      </c>
      <c r="BJ363" s="18" t="s">
        <v>90</v>
      </c>
      <c r="BK363" s="214">
        <f>ROUND(I363*H363,2)</f>
        <v>0</v>
      </c>
      <c r="BL363" s="18" t="s">
        <v>311</v>
      </c>
      <c r="BM363" s="213" t="s">
        <v>2433</v>
      </c>
    </row>
    <row r="364" spans="1:65" s="12" customFormat="1" ht="22.9" customHeight="1">
      <c r="B364" s="185"/>
      <c r="C364" s="186"/>
      <c r="D364" s="187" t="s">
        <v>76</v>
      </c>
      <c r="E364" s="199" t="s">
        <v>778</v>
      </c>
      <c r="F364" s="199" t="s">
        <v>779</v>
      </c>
      <c r="G364" s="186"/>
      <c r="H364" s="186"/>
      <c r="I364" s="189"/>
      <c r="J364" s="200">
        <f>BK364</f>
        <v>0</v>
      </c>
      <c r="K364" s="186"/>
      <c r="L364" s="191"/>
      <c r="M364" s="192"/>
      <c r="N364" s="193"/>
      <c r="O364" s="193"/>
      <c r="P364" s="194">
        <f>SUM(P365:P398)</f>
        <v>0</v>
      </c>
      <c r="Q364" s="193"/>
      <c r="R364" s="194">
        <f>SUM(R365:R398)</f>
        <v>0.39230925000000005</v>
      </c>
      <c r="S364" s="193"/>
      <c r="T364" s="195">
        <f>SUM(T365:T398)</f>
        <v>0</v>
      </c>
      <c r="AR364" s="196" t="s">
        <v>90</v>
      </c>
      <c r="AT364" s="197" t="s">
        <v>76</v>
      </c>
      <c r="AU364" s="197" t="s">
        <v>84</v>
      </c>
      <c r="AY364" s="196" t="s">
        <v>242</v>
      </c>
      <c r="BK364" s="198">
        <f>SUM(BK365:BK398)</f>
        <v>0</v>
      </c>
    </row>
    <row r="365" spans="1:65" s="2" customFormat="1" ht="34.9" customHeight="1">
      <c r="A365" s="35"/>
      <c r="B365" s="36"/>
      <c r="C365" s="201" t="s">
        <v>2434</v>
      </c>
      <c r="D365" s="201" t="s">
        <v>244</v>
      </c>
      <c r="E365" s="202" t="s">
        <v>1346</v>
      </c>
      <c r="F365" s="203" t="s">
        <v>1644</v>
      </c>
      <c r="G365" s="204" t="s">
        <v>282</v>
      </c>
      <c r="H365" s="205">
        <v>29.765000000000001</v>
      </c>
      <c r="I365" s="206"/>
      <c r="J365" s="207">
        <f>ROUND(I365*H365,2)</f>
        <v>0</v>
      </c>
      <c r="K365" s="208"/>
      <c r="L365" s="40"/>
      <c r="M365" s="209" t="s">
        <v>1</v>
      </c>
      <c r="N365" s="210" t="s">
        <v>43</v>
      </c>
      <c r="O365" s="76"/>
      <c r="P365" s="211">
        <f>O365*H365</f>
        <v>0</v>
      </c>
      <c r="Q365" s="211">
        <v>5.0000000000000002E-5</v>
      </c>
      <c r="R365" s="211">
        <f>Q365*H365</f>
        <v>1.4882500000000002E-3</v>
      </c>
      <c r="S365" s="211">
        <v>0</v>
      </c>
      <c r="T365" s="212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13" t="s">
        <v>311</v>
      </c>
      <c r="AT365" s="213" t="s">
        <v>244</v>
      </c>
      <c r="AU365" s="213" t="s">
        <v>90</v>
      </c>
      <c r="AY365" s="18" t="s">
        <v>242</v>
      </c>
      <c r="BE365" s="214">
        <f>IF(N365="základná",J365,0)</f>
        <v>0</v>
      </c>
      <c r="BF365" s="214">
        <f>IF(N365="znížená",J365,0)</f>
        <v>0</v>
      </c>
      <c r="BG365" s="214">
        <f>IF(N365="zákl. prenesená",J365,0)</f>
        <v>0</v>
      </c>
      <c r="BH365" s="214">
        <f>IF(N365="zníž. prenesená",J365,0)</f>
        <v>0</v>
      </c>
      <c r="BI365" s="214">
        <f>IF(N365="nulová",J365,0)</f>
        <v>0</v>
      </c>
      <c r="BJ365" s="18" t="s">
        <v>90</v>
      </c>
      <c r="BK365" s="214">
        <f>ROUND(I365*H365,2)</f>
        <v>0</v>
      </c>
      <c r="BL365" s="18" t="s">
        <v>311</v>
      </c>
      <c r="BM365" s="213" t="s">
        <v>2435</v>
      </c>
    </row>
    <row r="366" spans="1:65" s="13" customFormat="1">
      <c r="B366" s="226"/>
      <c r="C366" s="227"/>
      <c r="D366" s="228" t="s">
        <v>304</v>
      </c>
      <c r="E366" s="229" t="s">
        <v>1</v>
      </c>
      <c r="F366" s="230" t="s">
        <v>2436</v>
      </c>
      <c r="G366" s="227"/>
      <c r="H366" s="231">
        <v>29.765000000000001</v>
      </c>
      <c r="I366" s="232"/>
      <c r="J366" s="227"/>
      <c r="K366" s="227"/>
      <c r="L366" s="233"/>
      <c r="M366" s="234"/>
      <c r="N366" s="235"/>
      <c r="O366" s="235"/>
      <c r="P366" s="235"/>
      <c r="Q366" s="235"/>
      <c r="R366" s="235"/>
      <c r="S366" s="235"/>
      <c r="T366" s="236"/>
      <c r="AT366" s="237" t="s">
        <v>304</v>
      </c>
      <c r="AU366" s="237" t="s">
        <v>90</v>
      </c>
      <c r="AV366" s="13" t="s">
        <v>90</v>
      </c>
      <c r="AW366" s="13" t="s">
        <v>33</v>
      </c>
      <c r="AX366" s="13" t="s">
        <v>84</v>
      </c>
      <c r="AY366" s="237" t="s">
        <v>242</v>
      </c>
    </row>
    <row r="367" spans="1:65" s="2" customFormat="1" ht="22.15" customHeight="1">
      <c r="A367" s="35"/>
      <c r="B367" s="36"/>
      <c r="C367" s="215" t="s">
        <v>2437</v>
      </c>
      <c r="D367" s="215" t="s">
        <v>261</v>
      </c>
      <c r="E367" s="216" t="s">
        <v>1350</v>
      </c>
      <c r="F367" s="217" t="s">
        <v>2438</v>
      </c>
      <c r="G367" s="218" t="s">
        <v>282</v>
      </c>
      <c r="H367" s="219">
        <v>29.765000000000001</v>
      </c>
      <c r="I367" s="220"/>
      <c r="J367" s="221">
        <f>ROUND(I367*H367,2)</f>
        <v>0</v>
      </c>
      <c r="K367" s="222"/>
      <c r="L367" s="223"/>
      <c r="M367" s="224" t="s">
        <v>1</v>
      </c>
      <c r="N367" s="225" t="s">
        <v>43</v>
      </c>
      <c r="O367" s="76"/>
      <c r="P367" s="211">
        <f>O367*H367</f>
        <v>0</v>
      </c>
      <c r="Q367" s="211">
        <v>5.0000000000000001E-3</v>
      </c>
      <c r="R367" s="211">
        <f>Q367*H367</f>
        <v>0.14882500000000001</v>
      </c>
      <c r="S367" s="211">
        <v>0</v>
      </c>
      <c r="T367" s="212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13" t="s">
        <v>569</v>
      </c>
      <c r="AT367" s="213" t="s">
        <v>261</v>
      </c>
      <c r="AU367" s="213" t="s">
        <v>90</v>
      </c>
      <c r="AY367" s="18" t="s">
        <v>242</v>
      </c>
      <c r="BE367" s="214">
        <f>IF(N367="základná",J367,0)</f>
        <v>0</v>
      </c>
      <c r="BF367" s="214">
        <f>IF(N367="znížená",J367,0)</f>
        <v>0</v>
      </c>
      <c r="BG367" s="214">
        <f>IF(N367="zákl. prenesená",J367,0)</f>
        <v>0</v>
      </c>
      <c r="BH367" s="214">
        <f>IF(N367="zníž. prenesená",J367,0)</f>
        <v>0</v>
      </c>
      <c r="BI367" s="214">
        <f>IF(N367="nulová",J367,0)</f>
        <v>0</v>
      </c>
      <c r="BJ367" s="18" t="s">
        <v>90</v>
      </c>
      <c r="BK367" s="214">
        <f>ROUND(I367*H367,2)</f>
        <v>0</v>
      </c>
      <c r="BL367" s="18" t="s">
        <v>311</v>
      </c>
      <c r="BM367" s="213" t="s">
        <v>2439</v>
      </c>
    </row>
    <row r="368" spans="1:65" s="14" customFormat="1">
      <c r="B368" s="243"/>
      <c r="C368" s="244"/>
      <c r="D368" s="228" t="s">
        <v>304</v>
      </c>
      <c r="E368" s="245" t="s">
        <v>1</v>
      </c>
      <c r="F368" s="246" t="s">
        <v>2440</v>
      </c>
      <c r="G368" s="244"/>
      <c r="H368" s="245" t="s">
        <v>1</v>
      </c>
      <c r="I368" s="247"/>
      <c r="J368" s="244"/>
      <c r="K368" s="244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304</v>
      </c>
      <c r="AU368" s="252" t="s">
        <v>90</v>
      </c>
      <c r="AV368" s="14" t="s">
        <v>84</v>
      </c>
      <c r="AW368" s="14" t="s">
        <v>33</v>
      </c>
      <c r="AX368" s="14" t="s">
        <v>77</v>
      </c>
      <c r="AY368" s="252" t="s">
        <v>242</v>
      </c>
    </row>
    <row r="369" spans="1:65" s="13" customFormat="1">
      <c r="B369" s="226"/>
      <c r="C369" s="227"/>
      <c r="D369" s="228" t="s">
        <v>304</v>
      </c>
      <c r="E369" s="229" t="s">
        <v>1</v>
      </c>
      <c r="F369" s="230" t="s">
        <v>2441</v>
      </c>
      <c r="G369" s="227"/>
      <c r="H369" s="231">
        <v>29.765000000000001</v>
      </c>
      <c r="I369" s="232"/>
      <c r="J369" s="227"/>
      <c r="K369" s="227"/>
      <c r="L369" s="233"/>
      <c r="M369" s="234"/>
      <c r="N369" s="235"/>
      <c r="O369" s="235"/>
      <c r="P369" s="235"/>
      <c r="Q369" s="235"/>
      <c r="R369" s="235"/>
      <c r="S369" s="235"/>
      <c r="T369" s="236"/>
      <c r="AT369" s="237" t="s">
        <v>304</v>
      </c>
      <c r="AU369" s="237" t="s">
        <v>90</v>
      </c>
      <c r="AV369" s="13" t="s">
        <v>90</v>
      </c>
      <c r="AW369" s="13" t="s">
        <v>33</v>
      </c>
      <c r="AX369" s="13" t="s">
        <v>84</v>
      </c>
      <c r="AY369" s="237" t="s">
        <v>242</v>
      </c>
    </row>
    <row r="370" spans="1:65" s="2" customFormat="1" ht="34.9" customHeight="1">
      <c r="A370" s="35"/>
      <c r="B370" s="36"/>
      <c r="C370" s="201" t="s">
        <v>2442</v>
      </c>
      <c r="D370" s="201" t="s">
        <v>244</v>
      </c>
      <c r="E370" s="202" t="s">
        <v>1346</v>
      </c>
      <c r="F370" s="203" t="s">
        <v>1644</v>
      </c>
      <c r="G370" s="204" t="s">
        <v>282</v>
      </c>
      <c r="H370" s="205">
        <v>15.22</v>
      </c>
      <c r="I370" s="206"/>
      <c r="J370" s="207">
        <f>ROUND(I370*H370,2)</f>
        <v>0</v>
      </c>
      <c r="K370" s="208"/>
      <c r="L370" s="40"/>
      <c r="M370" s="209" t="s">
        <v>1</v>
      </c>
      <c r="N370" s="210" t="s">
        <v>43</v>
      </c>
      <c r="O370" s="76"/>
      <c r="P370" s="211">
        <f>O370*H370</f>
        <v>0</v>
      </c>
      <c r="Q370" s="211">
        <v>5.0000000000000002E-5</v>
      </c>
      <c r="R370" s="211">
        <f>Q370*H370</f>
        <v>7.6100000000000007E-4</v>
      </c>
      <c r="S370" s="211">
        <v>0</v>
      </c>
      <c r="T370" s="212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13" t="s">
        <v>311</v>
      </c>
      <c r="AT370" s="213" t="s">
        <v>244</v>
      </c>
      <c r="AU370" s="213" t="s">
        <v>90</v>
      </c>
      <c r="AY370" s="18" t="s">
        <v>242</v>
      </c>
      <c r="BE370" s="214">
        <f>IF(N370="základná",J370,0)</f>
        <v>0</v>
      </c>
      <c r="BF370" s="214">
        <f>IF(N370="znížená",J370,0)</f>
        <v>0</v>
      </c>
      <c r="BG370" s="214">
        <f>IF(N370="zákl. prenesená",J370,0)</f>
        <v>0</v>
      </c>
      <c r="BH370" s="214">
        <f>IF(N370="zníž. prenesená",J370,0)</f>
        <v>0</v>
      </c>
      <c r="BI370" s="214">
        <f>IF(N370="nulová",J370,0)</f>
        <v>0</v>
      </c>
      <c r="BJ370" s="18" t="s">
        <v>90</v>
      </c>
      <c r="BK370" s="214">
        <f>ROUND(I370*H370,2)</f>
        <v>0</v>
      </c>
      <c r="BL370" s="18" t="s">
        <v>311</v>
      </c>
      <c r="BM370" s="213" t="s">
        <v>2443</v>
      </c>
    </row>
    <row r="371" spans="1:65" s="13" customFormat="1">
      <c r="B371" s="226"/>
      <c r="C371" s="227"/>
      <c r="D371" s="228" t="s">
        <v>304</v>
      </c>
      <c r="E371" s="229" t="s">
        <v>1</v>
      </c>
      <c r="F371" s="230" t="s">
        <v>2444</v>
      </c>
      <c r="G371" s="227"/>
      <c r="H371" s="231">
        <v>15.22</v>
      </c>
      <c r="I371" s="232"/>
      <c r="J371" s="227"/>
      <c r="K371" s="227"/>
      <c r="L371" s="233"/>
      <c r="M371" s="234"/>
      <c r="N371" s="235"/>
      <c r="O371" s="235"/>
      <c r="P371" s="235"/>
      <c r="Q371" s="235"/>
      <c r="R371" s="235"/>
      <c r="S371" s="235"/>
      <c r="T371" s="236"/>
      <c r="AT371" s="237" t="s">
        <v>304</v>
      </c>
      <c r="AU371" s="237" t="s">
        <v>90</v>
      </c>
      <c r="AV371" s="13" t="s">
        <v>90</v>
      </c>
      <c r="AW371" s="13" t="s">
        <v>33</v>
      </c>
      <c r="AX371" s="13" t="s">
        <v>84</v>
      </c>
      <c r="AY371" s="237" t="s">
        <v>242</v>
      </c>
    </row>
    <row r="372" spans="1:65" s="2" customFormat="1" ht="30" customHeight="1">
      <c r="A372" s="35"/>
      <c r="B372" s="36"/>
      <c r="C372" s="215" t="s">
        <v>2445</v>
      </c>
      <c r="D372" s="215" t="s">
        <v>261</v>
      </c>
      <c r="E372" s="216" t="s">
        <v>1647</v>
      </c>
      <c r="F372" s="217" t="s">
        <v>2446</v>
      </c>
      <c r="G372" s="218" t="s">
        <v>282</v>
      </c>
      <c r="H372" s="219">
        <v>15.22</v>
      </c>
      <c r="I372" s="220"/>
      <c r="J372" s="221">
        <f>ROUND(I372*H372,2)</f>
        <v>0</v>
      </c>
      <c r="K372" s="222"/>
      <c r="L372" s="223"/>
      <c r="M372" s="224" t="s">
        <v>1</v>
      </c>
      <c r="N372" s="225" t="s">
        <v>43</v>
      </c>
      <c r="O372" s="76"/>
      <c r="P372" s="211">
        <f>O372*H372</f>
        <v>0</v>
      </c>
      <c r="Q372" s="211">
        <v>5.0000000000000001E-3</v>
      </c>
      <c r="R372" s="211">
        <f>Q372*H372</f>
        <v>7.6100000000000001E-2</v>
      </c>
      <c r="S372" s="211">
        <v>0</v>
      </c>
      <c r="T372" s="21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13" t="s">
        <v>569</v>
      </c>
      <c r="AT372" s="213" t="s">
        <v>261</v>
      </c>
      <c r="AU372" s="213" t="s">
        <v>90</v>
      </c>
      <c r="AY372" s="18" t="s">
        <v>242</v>
      </c>
      <c r="BE372" s="214">
        <f>IF(N372="základná",J372,0)</f>
        <v>0</v>
      </c>
      <c r="BF372" s="214">
        <f>IF(N372="znížená",J372,0)</f>
        <v>0</v>
      </c>
      <c r="BG372" s="214">
        <f>IF(N372="zákl. prenesená",J372,0)</f>
        <v>0</v>
      </c>
      <c r="BH372" s="214">
        <f>IF(N372="zníž. prenesená",J372,0)</f>
        <v>0</v>
      </c>
      <c r="BI372" s="214">
        <f>IF(N372="nulová",J372,0)</f>
        <v>0</v>
      </c>
      <c r="BJ372" s="18" t="s">
        <v>90</v>
      </c>
      <c r="BK372" s="214">
        <f>ROUND(I372*H372,2)</f>
        <v>0</v>
      </c>
      <c r="BL372" s="18" t="s">
        <v>311</v>
      </c>
      <c r="BM372" s="213" t="s">
        <v>2447</v>
      </c>
    </row>
    <row r="373" spans="1:65" s="14" customFormat="1">
      <c r="B373" s="243"/>
      <c r="C373" s="244"/>
      <c r="D373" s="228" t="s">
        <v>304</v>
      </c>
      <c r="E373" s="245" t="s">
        <v>1</v>
      </c>
      <c r="F373" s="246" t="s">
        <v>2448</v>
      </c>
      <c r="G373" s="244"/>
      <c r="H373" s="245" t="s">
        <v>1</v>
      </c>
      <c r="I373" s="247"/>
      <c r="J373" s="244"/>
      <c r="K373" s="244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304</v>
      </c>
      <c r="AU373" s="252" t="s">
        <v>90</v>
      </c>
      <c r="AV373" s="14" t="s">
        <v>84</v>
      </c>
      <c r="AW373" s="14" t="s">
        <v>33</v>
      </c>
      <c r="AX373" s="14" t="s">
        <v>77</v>
      </c>
      <c r="AY373" s="252" t="s">
        <v>242</v>
      </c>
    </row>
    <row r="374" spans="1:65" s="14" customFormat="1">
      <c r="B374" s="243"/>
      <c r="C374" s="244"/>
      <c r="D374" s="228" t="s">
        <v>304</v>
      </c>
      <c r="E374" s="245" t="s">
        <v>1</v>
      </c>
      <c r="F374" s="246" t="s">
        <v>2449</v>
      </c>
      <c r="G374" s="244"/>
      <c r="H374" s="245" t="s">
        <v>1</v>
      </c>
      <c r="I374" s="247"/>
      <c r="J374" s="244"/>
      <c r="K374" s="244"/>
      <c r="L374" s="248"/>
      <c r="M374" s="249"/>
      <c r="N374" s="250"/>
      <c r="O374" s="250"/>
      <c r="P374" s="250"/>
      <c r="Q374" s="250"/>
      <c r="R374" s="250"/>
      <c r="S374" s="250"/>
      <c r="T374" s="251"/>
      <c r="AT374" s="252" t="s">
        <v>304</v>
      </c>
      <c r="AU374" s="252" t="s">
        <v>90</v>
      </c>
      <c r="AV374" s="14" t="s">
        <v>84</v>
      </c>
      <c r="AW374" s="14" t="s">
        <v>33</v>
      </c>
      <c r="AX374" s="14" t="s">
        <v>77</v>
      </c>
      <c r="AY374" s="252" t="s">
        <v>242</v>
      </c>
    </row>
    <row r="375" spans="1:65" s="14" customFormat="1">
      <c r="B375" s="243"/>
      <c r="C375" s="244"/>
      <c r="D375" s="228" t="s">
        <v>304</v>
      </c>
      <c r="E375" s="245" t="s">
        <v>1</v>
      </c>
      <c r="F375" s="246" t="s">
        <v>2450</v>
      </c>
      <c r="G375" s="244"/>
      <c r="H375" s="245" t="s">
        <v>1</v>
      </c>
      <c r="I375" s="247"/>
      <c r="J375" s="244"/>
      <c r="K375" s="244"/>
      <c r="L375" s="248"/>
      <c r="M375" s="249"/>
      <c r="N375" s="250"/>
      <c r="O375" s="250"/>
      <c r="P375" s="250"/>
      <c r="Q375" s="250"/>
      <c r="R375" s="250"/>
      <c r="S375" s="250"/>
      <c r="T375" s="251"/>
      <c r="AT375" s="252" t="s">
        <v>304</v>
      </c>
      <c r="AU375" s="252" t="s">
        <v>90</v>
      </c>
      <c r="AV375" s="14" t="s">
        <v>84</v>
      </c>
      <c r="AW375" s="14" t="s">
        <v>33</v>
      </c>
      <c r="AX375" s="14" t="s">
        <v>77</v>
      </c>
      <c r="AY375" s="252" t="s">
        <v>242</v>
      </c>
    </row>
    <row r="376" spans="1:65" s="14" customFormat="1">
      <c r="B376" s="243"/>
      <c r="C376" s="244"/>
      <c r="D376" s="228" t="s">
        <v>304</v>
      </c>
      <c r="E376" s="245" t="s">
        <v>1</v>
      </c>
      <c r="F376" s="246" t="s">
        <v>2451</v>
      </c>
      <c r="G376" s="244"/>
      <c r="H376" s="245" t="s">
        <v>1</v>
      </c>
      <c r="I376" s="247"/>
      <c r="J376" s="244"/>
      <c r="K376" s="244"/>
      <c r="L376" s="248"/>
      <c r="M376" s="249"/>
      <c r="N376" s="250"/>
      <c r="O376" s="250"/>
      <c r="P376" s="250"/>
      <c r="Q376" s="250"/>
      <c r="R376" s="250"/>
      <c r="S376" s="250"/>
      <c r="T376" s="251"/>
      <c r="AT376" s="252" t="s">
        <v>304</v>
      </c>
      <c r="AU376" s="252" t="s">
        <v>90</v>
      </c>
      <c r="AV376" s="14" t="s">
        <v>84</v>
      </c>
      <c r="AW376" s="14" t="s">
        <v>33</v>
      </c>
      <c r="AX376" s="14" t="s">
        <v>77</v>
      </c>
      <c r="AY376" s="252" t="s">
        <v>242</v>
      </c>
    </row>
    <row r="377" spans="1:65" s="14" customFormat="1">
      <c r="B377" s="243"/>
      <c r="C377" s="244"/>
      <c r="D377" s="228" t="s">
        <v>304</v>
      </c>
      <c r="E377" s="245" t="s">
        <v>1</v>
      </c>
      <c r="F377" s="246" t="s">
        <v>2452</v>
      </c>
      <c r="G377" s="244"/>
      <c r="H377" s="245" t="s">
        <v>1</v>
      </c>
      <c r="I377" s="247"/>
      <c r="J377" s="244"/>
      <c r="K377" s="244"/>
      <c r="L377" s="248"/>
      <c r="M377" s="249"/>
      <c r="N377" s="250"/>
      <c r="O377" s="250"/>
      <c r="P377" s="250"/>
      <c r="Q377" s="250"/>
      <c r="R377" s="250"/>
      <c r="S377" s="250"/>
      <c r="T377" s="251"/>
      <c r="AT377" s="252" t="s">
        <v>304</v>
      </c>
      <c r="AU377" s="252" t="s">
        <v>90</v>
      </c>
      <c r="AV377" s="14" t="s">
        <v>84</v>
      </c>
      <c r="AW377" s="14" t="s">
        <v>33</v>
      </c>
      <c r="AX377" s="14" t="s">
        <v>77</v>
      </c>
      <c r="AY377" s="252" t="s">
        <v>242</v>
      </c>
    </row>
    <row r="378" spans="1:65" s="14" customFormat="1">
      <c r="B378" s="243"/>
      <c r="C378" s="244"/>
      <c r="D378" s="228" t="s">
        <v>304</v>
      </c>
      <c r="E378" s="245" t="s">
        <v>1</v>
      </c>
      <c r="F378" s="246" t="s">
        <v>2453</v>
      </c>
      <c r="G378" s="244"/>
      <c r="H378" s="245" t="s">
        <v>1</v>
      </c>
      <c r="I378" s="247"/>
      <c r="J378" s="244"/>
      <c r="K378" s="244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304</v>
      </c>
      <c r="AU378" s="252" t="s">
        <v>90</v>
      </c>
      <c r="AV378" s="14" t="s">
        <v>84</v>
      </c>
      <c r="AW378" s="14" t="s">
        <v>33</v>
      </c>
      <c r="AX378" s="14" t="s">
        <v>77</v>
      </c>
      <c r="AY378" s="252" t="s">
        <v>242</v>
      </c>
    </row>
    <row r="379" spans="1:65" s="13" customFormat="1">
      <c r="B379" s="226"/>
      <c r="C379" s="227"/>
      <c r="D379" s="228" t="s">
        <v>304</v>
      </c>
      <c r="E379" s="229" t="s">
        <v>1</v>
      </c>
      <c r="F379" s="230" t="s">
        <v>2454</v>
      </c>
      <c r="G379" s="227"/>
      <c r="H379" s="231">
        <v>15.22</v>
      </c>
      <c r="I379" s="232"/>
      <c r="J379" s="227"/>
      <c r="K379" s="227"/>
      <c r="L379" s="233"/>
      <c r="M379" s="234"/>
      <c r="N379" s="235"/>
      <c r="O379" s="235"/>
      <c r="P379" s="235"/>
      <c r="Q379" s="235"/>
      <c r="R379" s="235"/>
      <c r="S379" s="235"/>
      <c r="T379" s="236"/>
      <c r="AT379" s="237" t="s">
        <v>304</v>
      </c>
      <c r="AU379" s="237" t="s">
        <v>90</v>
      </c>
      <c r="AV379" s="13" t="s">
        <v>90</v>
      </c>
      <c r="AW379" s="13" t="s">
        <v>33</v>
      </c>
      <c r="AX379" s="13" t="s">
        <v>84</v>
      </c>
      <c r="AY379" s="237" t="s">
        <v>242</v>
      </c>
    </row>
    <row r="380" spans="1:65" s="2" customFormat="1" ht="34.9" customHeight="1">
      <c r="A380" s="35"/>
      <c r="B380" s="36"/>
      <c r="C380" s="201" t="s">
        <v>2455</v>
      </c>
      <c r="D380" s="201" t="s">
        <v>244</v>
      </c>
      <c r="E380" s="202" t="s">
        <v>1346</v>
      </c>
      <c r="F380" s="203" t="s">
        <v>1644</v>
      </c>
      <c r="G380" s="204" t="s">
        <v>282</v>
      </c>
      <c r="H380" s="205">
        <v>12.8</v>
      </c>
      <c r="I380" s="206"/>
      <c r="J380" s="207">
        <f>ROUND(I380*H380,2)</f>
        <v>0</v>
      </c>
      <c r="K380" s="208"/>
      <c r="L380" s="40"/>
      <c r="M380" s="209" t="s">
        <v>1</v>
      </c>
      <c r="N380" s="210" t="s">
        <v>43</v>
      </c>
      <c r="O380" s="76"/>
      <c r="P380" s="211">
        <f>O380*H380</f>
        <v>0</v>
      </c>
      <c r="Q380" s="211">
        <v>5.0000000000000002E-5</v>
      </c>
      <c r="R380" s="211">
        <f>Q380*H380</f>
        <v>6.4000000000000005E-4</v>
      </c>
      <c r="S380" s="211">
        <v>0</v>
      </c>
      <c r="T380" s="212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13" t="s">
        <v>311</v>
      </c>
      <c r="AT380" s="213" t="s">
        <v>244</v>
      </c>
      <c r="AU380" s="213" t="s">
        <v>90</v>
      </c>
      <c r="AY380" s="18" t="s">
        <v>242</v>
      </c>
      <c r="BE380" s="214">
        <f>IF(N380="základná",J380,0)</f>
        <v>0</v>
      </c>
      <c r="BF380" s="214">
        <f>IF(N380="znížená",J380,0)</f>
        <v>0</v>
      </c>
      <c r="BG380" s="214">
        <f>IF(N380="zákl. prenesená",J380,0)</f>
        <v>0</v>
      </c>
      <c r="BH380" s="214">
        <f>IF(N380="zníž. prenesená",J380,0)</f>
        <v>0</v>
      </c>
      <c r="BI380" s="214">
        <f>IF(N380="nulová",J380,0)</f>
        <v>0</v>
      </c>
      <c r="BJ380" s="18" t="s">
        <v>90</v>
      </c>
      <c r="BK380" s="214">
        <f>ROUND(I380*H380,2)</f>
        <v>0</v>
      </c>
      <c r="BL380" s="18" t="s">
        <v>311</v>
      </c>
      <c r="BM380" s="213" t="s">
        <v>2456</v>
      </c>
    </row>
    <row r="381" spans="1:65" s="13" customFormat="1" ht="22.5">
      <c r="B381" s="226"/>
      <c r="C381" s="227"/>
      <c r="D381" s="228" t="s">
        <v>304</v>
      </c>
      <c r="E381" s="229" t="s">
        <v>1</v>
      </c>
      <c r="F381" s="230" t="s">
        <v>2457</v>
      </c>
      <c r="G381" s="227"/>
      <c r="H381" s="231">
        <v>12.8</v>
      </c>
      <c r="I381" s="232"/>
      <c r="J381" s="227"/>
      <c r="K381" s="227"/>
      <c r="L381" s="233"/>
      <c r="M381" s="234"/>
      <c r="N381" s="235"/>
      <c r="O381" s="235"/>
      <c r="P381" s="235"/>
      <c r="Q381" s="235"/>
      <c r="R381" s="235"/>
      <c r="S381" s="235"/>
      <c r="T381" s="236"/>
      <c r="AT381" s="237" t="s">
        <v>304</v>
      </c>
      <c r="AU381" s="237" t="s">
        <v>90</v>
      </c>
      <c r="AV381" s="13" t="s">
        <v>90</v>
      </c>
      <c r="AW381" s="13" t="s">
        <v>33</v>
      </c>
      <c r="AX381" s="13" t="s">
        <v>84</v>
      </c>
      <c r="AY381" s="237" t="s">
        <v>242</v>
      </c>
    </row>
    <row r="382" spans="1:65" s="2" customFormat="1" ht="30" customHeight="1">
      <c r="A382" s="35"/>
      <c r="B382" s="36"/>
      <c r="C382" s="215" t="s">
        <v>2458</v>
      </c>
      <c r="D382" s="215" t="s">
        <v>261</v>
      </c>
      <c r="E382" s="216" t="s">
        <v>2459</v>
      </c>
      <c r="F382" s="217" t="s">
        <v>2460</v>
      </c>
      <c r="G382" s="218" t="s">
        <v>282</v>
      </c>
      <c r="H382" s="219">
        <v>12.8</v>
      </c>
      <c r="I382" s="220"/>
      <c r="J382" s="221">
        <f>ROUND(I382*H382,2)</f>
        <v>0</v>
      </c>
      <c r="K382" s="222"/>
      <c r="L382" s="223"/>
      <c r="M382" s="224" t="s">
        <v>1</v>
      </c>
      <c r="N382" s="225" t="s">
        <v>43</v>
      </c>
      <c r="O382" s="76"/>
      <c r="P382" s="211">
        <f>O382*H382</f>
        <v>0</v>
      </c>
      <c r="Q382" s="211">
        <v>5.0000000000000001E-3</v>
      </c>
      <c r="R382" s="211">
        <f>Q382*H382</f>
        <v>6.4000000000000001E-2</v>
      </c>
      <c r="S382" s="211">
        <v>0</v>
      </c>
      <c r="T382" s="212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13" t="s">
        <v>569</v>
      </c>
      <c r="AT382" s="213" t="s">
        <v>261</v>
      </c>
      <c r="AU382" s="213" t="s">
        <v>90</v>
      </c>
      <c r="AY382" s="18" t="s">
        <v>242</v>
      </c>
      <c r="BE382" s="214">
        <f>IF(N382="základná",J382,0)</f>
        <v>0</v>
      </c>
      <c r="BF382" s="214">
        <f>IF(N382="znížená",J382,0)</f>
        <v>0</v>
      </c>
      <c r="BG382" s="214">
        <f>IF(N382="zákl. prenesená",J382,0)</f>
        <v>0</v>
      </c>
      <c r="BH382" s="214">
        <f>IF(N382="zníž. prenesená",J382,0)</f>
        <v>0</v>
      </c>
      <c r="BI382" s="214">
        <f>IF(N382="nulová",J382,0)</f>
        <v>0</v>
      </c>
      <c r="BJ382" s="18" t="s">
        <v>90</v>
      </c>
      <c r="BK382" s="214">
        <f>ROUND(I382*H382,2)</f>
        <v>0</v>
      </c>
      <c r="BL382" s="18" t="s">
        <v>311</v>
      </c>
      <c r="BM382" s="213" t="s">
        <v>2461</v>
      </c>
    </row>
    <row r="383" spans="1:65" s="14" customFormat="1">
      <c r="B383" s="243"/>
      <c r="C383" s="244"/>
      <c r="D383" s="228" t="s">
        <v>304</v>
      </c>
      <c r="E383" s="245" t="s">
        <v>1</v>
      </c>
      <c r="F383" s="246" t="s">
        <v>2462</v>
      </c>
      <c r="G383" s="244"/>
      <c r="H383" s="245" t="s">
        <v>1</v>
      </c>
      <c r="I383" s="247"/>
      <c r="J383" s="244"/>
      <c r="K383" s="244"/>
      <c r="L383" s="248"/>
      <c r="M383" s="249"/>
      <c r="N383" s="250"/>
      <c r="O383" s="250"/>
      <c r="P383" s="250"/>
      <c r="Q383" s="250"/>
      <c r="R383" s="250"/>
      <c r="S383" s="250"/>
      <c r="T383" s="251"/>
      <c r="AT383" s="252" t="s">
        <v>304</v>
      </c>
      <c r="AU383" s="252" t="s">
        <v>90</v>
      </c>
      <c r="AV383" s="14" t="s">
        <v>84</v>
      </c>
      <c r="AW383" s="14" t="s">
        <v>33</v>
      </c>
      <c r="AX383" s="14" t="s">
        <v>77</v>
      </c>
      <c r="AY383" s="252" t="s">
        <v>242</v>
      </c>
    </row>
    <row r="384" spans="1:65" s="14" customFormat="1">
      <c r="B384" s="243"/>
      <c r="C384" s="244"/>
      <c r="D384" s="228" t="s">
        <v>304</v>
      </c>
      <c r="E384" s="245" t="s">
        <v>1</v>
      </c>
      <c r="F384" s="246" t="s">
        <v>2463</v>
      </c>
      <c r="G384" s="244"/>
      <c r="H384" s="245" t="s">
        <v>1</v>
      </c>
      <c r="I384" s="247"/>
      <c r="J384" s="244"/>
      <c r="K384" s="244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304</v>
      </c>
      <c r="AU384" s="252" t="s">
        <v>90</v>
      </c>
      <c r="AV384" s="14" t="s">
        <v>84</v>
      </c>
      <c r="AW384" s="14" t="s">
        <v>33</v>
      </c>
      <c r="AX384" s="14" t="s">
        <v>77</v>
      </c>
      <c r="AY384" s="252" t="s">
        <v>242</v>
      </c>
    </row>
    <row r="385" spans="1:65" s="14" customFormat="1">
      <c r="B385" s="243"/>
      <c r="C385" s="244"/>
      <c r="D385" s="228" t="s">
        <v>304</v>
      </c>
      <c r="E385" s="245" t="s">
        <v>1</v>
      </c>
      <c r="F385" s="246" t="s">
        <v>2464</v>
      </c>
      <c r="G385" s="244"/>
      <c r="H385" s="245" t="s">
        <v>1</v>
      </c>
      <c r="I385" s="247"/>
      <c r="J385" s="244"/>
      <c r="K385" s="244"/>
      <c r="L385" s="248"/>
      <c r="M385" s="249"/>
      <c r="N385" s="250"/>
      <c r="O385" s="250"/>
      <c r="P385" s="250"/>
      <c r="Q385" s="250"/>
      <c r="R385" s="250"/>
      <c r="S385" s="250"/>
      <c r="T385" s="251"/>
      <c r="AT385" s="252" t="s">
        <v>304</v>
      </c>
      <c r="AU385" s="252" t="s">
        <v>90</v>
      </c>
      <c r="AV385" s="14" t="s">
        <v>84</v>
      </c>
      <c r="AW385" s="14" t="s">
        <v>33</v>
      </c>
      <c r="AX385" s="14" t="s">
        <v>77</v>
      </c>
      <c r="AY385" s="252" t="s">
        <v>242</v>
      </c>
    </row>
    <row r="386" spans="1:65" s="14" customFormat="1">
      <c r="B386" s="243"/>
      <c r="C386" s="244"/>
      <c r="D386" s="228" t="s">
        <v>304</v>
      </c>
      <c r="E386" s="245" t="s">
        <v>1</v>
      </c>
      <c r="F386" s="246" t="s">
        <v>2465</v>
      </c>
      <c r="G386" s="244"/>
      <c r="H386" s="245" t="s">
        <v>1</v>
      </c>
      <c r="I386" s="247"/>
      <c r="J386" s="244"/>
      <c r="K386" s="244"/>
      <c r="L386" s="248"/>
      <c r="M386" s="249"/>
      <c r="N386" s="250"/>
      <c r="O386" s="250"/>
      <c r="P386" s="250"/>
      <c r="Q386" s="250"/>
      <c r="R386" s="250"/>
      <c r="S386" s="250"/>
      <c r="T386" s="251"/>
      <c r="AT386" s="252" t="s">
        <v>304</v>
      </c>
      <c r="AU386" s="252" t="s">
        <v>90</v>
      </c>
      <c r="AV386" s="14" t="s">
        <v>84</v>
      </c>
      <c r="AW386" s="14" t="s">
        <v>33</v>
      </c>
      <c r="AX386" s="14" t="s">
        <v>77</v>
      </c>
      <c r="AY386" s="252" t="s">
        <v>242</v>
      </c>
    </row>
    <row r="387" spans="1:65" s="14" customFormat="1">
      <c r="B387" s="243"/>
      <c r="C387" s="244"/>
      <c r="D387" s="228" t="s">
        <v>304</v>
      </c>
      <c r="E387" s="245" t="s">
        <v>1</v>
      </c>
      <c r="F387" s="246" t="s">
        <v>2466</v>
      </c>
      <c r="G387" s="244"/>
      <c r="H387" s="245" t="s">
        <v>1</v>
      </c>
      <c r="I387" s="247"/>
      <c r="J387" s="244"/>
      <c r="K387" s="244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304</v>
      </c>
      <c r="AU387" s="252" t="s">
        <v>90</v>
      </c>
      <c r="AV387" s="14" t="s">
        <v>84</v>
      </c>
      <c r="AW387" s="14" t="s">
        <v>33</v>
      </c>
      <c r="AX387" s="14" t="s">
        <v>77</v>
      </c>
      <c r="AY387" s="252" t="s">
        <v>242</v>
      </c>
    </row>
    <row r="388" spans="1:65" s="14" customFormat="1">
      <c r="B388" s="243"/>
      <c r="C388" s="244"/>
      <c r="D388" s="228" t="s">
        <v>304</v>
      </c>
      <c r="E388" s="245" t="s">
        <v>1</v>
      </c>
      <c r="F388" s="246" t="s">
        <v>2467</v>
      </c>
      <c r="G388" s="244"/>
      <c r="H388" s="245" t="s">
        <v>1</v>
      </c>
      <c r="I388" s="247"/>
      <c r="J388" s="244"/>
      <c r="K388" s="244"/>
      <c r="L388" s="248"/>
      <c r="M388" s="249"/>
      <c r="N388" s="250"/>
      <c r="O388" s="250"/>
      <c r="P388" s="250"/>
      <c r="Q388" s="250"/>
      <c r="R388" s="250"/>
      <c r="S388" s="250"/>
      <c r="T388" s="251"/>
      <c r="AT388" s="252" t="s">
        <v>304</v>
      </c>
      <c r="AU388" s="252" t="s">
        <v>90</v>
      </c>
      <c r="AV388" s="14" t="s">
        <v>84</v>
      </c>
      <c r="AW388" s="14" t="s">
        <v>33</v>
      </c>
      <c r="AX388" s="14" t="s">
        <v>77</v>
      </c>
      <c r="AY388" s="252" t="s">
        <v>242</v>
      </c>
    </row>
    <row r="389" spans="1:65" s="14" customFormat="1">
      <c r="B389" s="243"/>
      <c r="C389" s="244"/>
      <c r="D389" s="228" t="s">
        <v>304</v>
      </c>
      <c r="E389" s="245" t="s">
        <v>1</v>
      </c>
      <c r="F389" s="246" t="s">
        <v>2468</v>
      </c>
      <c r="G389" s="244"/>
      <c r="H389" s="245" t="s">
        <v>1</v>
      </c>
      <c r="I389" s="247"/>
      <c r="J389" s="244"/>
      <c r="K389" s="244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304</v>
      </c>
      <c r="AU389" s="252" t="s">
        <v>90</v>
      </c>
      <c r="AV389" s="14" t="s">
        <v>84</v>
      </c>
      <c r="AW389" s="14" t="s">
        <v>33</v>
      </c>
      <c r="AX389" s="14" t="s">
        <v>77</v>
      </c>
      <c r="AY389" s="252" t="s">
        <v>242</v>
      </c>
    </row>
    <row r="390" spans="1:65" s="14" customFormat="1">
      <c r="B390" s="243"/>
      <c r="C390" s="244"/>
      <c r="D390" s="228" t="s">
        <v>304</v>
      </c>
      <c r="E390" s="245" t="s">
        <v>1</v>
      </c>
      <c r="F390" s="246" t="s">
        <v>2469</v>
      </c>
      <c r="G390" s="244"/>
      <c r="H390" s="245" t="s">
        <v>1</v>
      </c>
      <c r="I390" s="247"/>
      <c r="J390" s="244"/>
      <c r="K390" s="244"/>
      <c r="L390" s="248"/>
      <c r="M390" s="249"/>
      <c r="N390" s="250"/>
      <c r="O390" s="250"/>
      <c r="P390" s="250"/>
      <c r="Q390" s="250"/>
      <c r="R390" s="250"/>
      <c r="S390" s="250"/>
      <c r="T390" s="251"/>
      <c r="AT390" s="252" t="s">
        <v>304</v>
      </c>
      <c r="AU390" s="252" t="s">
        <v>90</v>
      </c>
      <c r="AV390" s="14" t="s">
        <v>84</v>
      </c>
      <c r="AW390" s="14" t="s">
        <v>33</v>
      </c>
      <c r="AX390" s="14" t="s">
        <v>77</v>
      </c>
      <c r="AY390" s="252" t="s">
        <v>242</v>
      </c>
    </row>
    <row r="391" spans="1:65" s="14" customFormat="1">
      <c r="B391" s="243"/>
      <c r="C391" s="244"/>
      <c r="D391" s="228" t="s">
        <v>304</v>
      </c>
      <c r="E391" s="245" t="s">
        <v>1</v>
      </c>
      <c r="F391" s="246" t="s">
        <v>2470</v>
      </c>
      <c r="G391" s="244"/>
      <c r="H391" s="245" t="s">
        <v>1</v>
      </c>
      <c r="I391" s="247"/>
      <c r="J391" s="244"/>
      <c r="K391" s="244"/>
      <c r="L391" s="248"/>
      <c r="M391" s="249"/>
      <c r="N391" s="250"/>
      <c r="O391" s="250"/>
      <c r="P391" s="250"/>
      <c r="Q391" s="250"/>
      <c r="R391" s="250"/>
      <c r="S391" s="250"/>
      <c r="T391" s="251"/>
      <c r="AT391" s="252" t="s">
        <v>304</v>
      </c>
      <c r="AU391" s="252" t="s">
        <v>90</v>
      </c>
      <c r="AV391" s="14" t="s">
        <v>84</v>
      </c>
      <c r="AW391" s="14" t="s">
        <v>33</v>
      </c>
      <c r="AX391" s="14" t="s">
        <v>77</v>
      </c>
      <c r="AY391" s="252" t="s">
        <v>242</v>
      </c>
    </row>
    <row r="392" spans="1:65" s="13" customFormat="1">
      <c r="B392" s="226"/>
      <c r="C392" s="227"/>
      <c r="D392" s="228" t="s">
        <v>304</v>
      </c>
      <c r="E392" s="229" t="s">
        <v>1</v>
      </c>
      <c r="F392" s="230" t="s">
        <v>2471</v>
      </c>
      <c r="G392" s="227"/>
      <c r="H392" s="231">
        <v>12.8</v>
      </c>
      <c r="I392" s="232"/>
      <c r="J392" s="227"/>
      <c r="K392" s="227"/>
      <c r="L392" s="233"/>
      <c r="M392" s="234"/>
      <c r="N392" s="235"/>
      <c r="O392" s="235"/>
      <c r="P392" s="235"/>
      <c r="Q392" s="235"/>
      <c r="R392" s="235"/>
      <c r="S392" s="235"/>
      <c r="T392" s="236"/>
      <c r="AT392" s="237" t="s">
        <v>304</v>
      </c>
      <c r="AU392" s="237" t="s">
        <v>90</v>
      </c>
      <c r="AV392" s="13" t="s">
        <v>90</v>
      </c>
      <c r="AW392" s="13" t="s">
        <v>33</v>
      </c>
      <c r="AX392" s="13" t="s">
        <v>84</v>
      </c>
      <c r="AY392" s="237" t="s">
        <v>242</v>
      </c>
    </row>
    <row r="393" spans="1:65" s="2" customFormat="1" ht="34.9" customHeight="1">
      <c r="A393" s="35"/>
      <c r="B393" s="36"/>
      <c r="C393" s="201" t="s">
        <v>2472</v>
      </c>
      <c r="D393" s="201" t="s">
        <v>244</v>
      </c>
      <c r="E393" s="202" t="s">
        <v>1346</v>
      </c>
      <c r="F393" s="203" t="s">
        <v>1644</v>
      </c>
      <c r="G393" s="204" t="s">
        <v>282</v>
      </c>
      <c r="H393" s="205">
        <v>19.899999999999999</v>
      </c>
      <c r="I393" s="206"/>
      <c r="J393" s="207">
        <f>ROUND(I393*H393,2)</f>
        <v>0</v>
      </c>
      <c r="K393" s="208"/>
      <c r="L393" s="40"/>
      <c r="M393" s="209" t="s">
        <v>1</v>
      </c>
      <c r="N393" s="210" t="s">
        <v>43</v>
      </c>
      <c r="O393" s="76"/>
      <c r="P393" s="211">
        <f>O393*H393</f>
        <v>0</v>
      </c>
      <c r="Q393" s="211">
        <v>5.0000000000000002E-5</v>
      </c>
      <c r="R393" s="211">
        <f>Q393*H393</f>
        <v>9.9500000000000001E-4</v>
      </c>
      <c r="S393" s="211">
        <v>0</v>
      </c>
      <c r="T393" s="212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13" t="s">
        <v>311</v>
      </c>
      <c r="AT393" s="213" t="s">
        <v>244</v>
      </c>
      <c r="AU393" s="213" t="s">
        <v>90</v>
      </c>
      <c r="AY393" s="18" t="s">
        <v>242</v>
      </c>
      <c r="BE393" s="214">
        <f>IF(N393="základná",J393,0)</f>
        <v>0</v>
      </c>
      <c r="BF393" s="214">
        <f>IF(N393="znížená",J393,0)</f>
        <v>0</v>
      </c>
      <c r="BG393" s="214">
        <f>IF(N393="zákl. prenesená",J393,0)</f>
        <v>0</v>
      </c>
      <c r="BH393" s="214">
        <f>IF(N393="zníž. prenesená",J393,0)</f>
        <v>0</v>
      </c>
      <c r="BI393" s="214">
        <f>IF(N393="nulová",J393,0)</f>
        <v>0</v>
      </c>
      <c r="BJ393" s="18" t="s">
        <v>90</v>
      </c>
      <c r="BK393" s="214">
        <f>ROUND(I393*H393,2)</f>
        <v>0</v>
      </c>
      <c r="BL393" s="18" t="s">
        <v>311</v>
      </c>
      <c r="BM393" s="213" t="s">
        <v>2473</v>
      </c>
    </row>
    <row r="394" spans="1:65" s="13" customFormat="1">
      <c r="B394" s="226"/>
      <c r="C394" s="227"/>
      <c r="D394" s="228" t="s">
        <v>304</v>
      </c>
      <c r="E394" s="229" t="s">
        <v>1</v>
      </c>
      <c r="F394" s="230" t="s">
        <v>2474</v>
      </c>
      <c r="G394" s="227"/>
      <c r="H394" s="231">
        <v>19.899999999999999</v>
      </c>
      <c r="I394" s="232"/>
      <c r="J394" s="227"/>
      <c r="K394" s="227"/>
      <c r="L394" s="233"/>
      <c r="M394" s="234"/>
      <c r="N394" s="235"/>
      <c r="O394" s="235"/>
      <c r="P394" s="235"/>
      <c r="Q394" s="235"/>
      <c r="R394" s="235"/>
      <c r="S394" s="235"/>
      <c r="T394" s="236"/>
      <c r="AT394" s="237" t="s">
        <v>304</v>
      </c>
      <c r="AU394" s="237" t="s">
        <v>90</v>
      </c>
      <c r="AV394" s="13" t="s">
        <v>90</v>
      </c>
      <c r="AW394" s="13" t="s">
        <v>33</v>
      </c>
      <c r="AX394" s="13" t="s">
        <v>84</v>
      </c>
      <c r="AY394" s="237" t="s">
        <v>242</v>
      </c>
    </row>
    <row r="395" spans="1:65" s="2" customFormat="1" ht="22.15" customHeight="1">
      <c r="A395" s="35"/>
      <c r="B395" s="36"/>
      <c r="C395" s="215" t="s">
        <v>2475</v>
      </c>
      <c r="D395" s="215" t="s">
        <v>261</v>
      </c>
      <c r="E395" s="216" t="s">
        <v>2476</v>
      </c>
      <c r="F395" s="217" t="s">
        <v>2477</v>
      </c>
      <c r="G395" s="218" t="s">
        <v>282</v>
      </c>
      <c r="H395" s="219">
        <v>19.899999999999999</v>
      </c>
      <c r="I395" s="220"/>
      <c r="J395" s="221">
        <f>ROUND(I395*H395,2)</f>
        <v>0</v>
      </c>
      <c r="K395" s="222"/>
      <c r="L395" s="223"/>
      <c r="M395" s="224" t="s">
        <v>1</v>
      </c>
      <c r="N395" s="225" t="s">
        <v>43</v>
      </c>
      <c r="O395" s="76"/>
      <c r="P395" s="211">
        <f>O395*H395</f>
        <v>0</v>
      </c>
      <c r="Q395" s="211">
        <v>5.0000000000000001E-3</v>
      </c>
      <c r="R395" s="211">
        <f>Q395*H395</f>
        <v>9.9499999999999991E-2</v>
      </c>
      <c r="S395" s="211">
        <v>0</v>
      </c>
      <c r="T395" s="212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13" t="s">
        <v>569</v>
      </c>
      <c r="AT395" s="213" t="s">
        <v>261</v>
      </c>
      <c r="AU395" s="213" t="s">
        <v>90</v>
      </c>
      <c r="AY395" s="18" t="s">
        <v>242</v>
      </c>
      <c r="BE395" s="214">
        <f>IF(N395="základná",J395,0)</f>
        <v>0</v>
      </c>
      <c r="BF395" s="214">
        <f>IF(N395="znížená",J395,0)</f>
        <v>0</v>
      </c>
      <c r="BG395" s="214">
        <f>IF(N395="zákl. prenesená",J395,0)</f>
        <v>0</v>
      </c>
      <c r="BH395" s="214">
        <f>IF(N395="zníž. prenesená",J395,0)</f>
        <v>0</v>
      </c>
      <c r="BI395" s="214">
        <f>IF(N395="nulová",J395,0)</f>
        <v>0</v>
      </c>
      <c r="BJ395" s="18" t="s">
        <v>90</v>
      </c>
      <c r="BK395" s="214">
        <f>ROUND(I395*H395,2)</f>
        <v>0</v>
      </c>
      <c r="BL395" s="18" t="s">
        <v>311</v>
      </c>
      <c r="BM395" s="213" t="s">
        <v>2478</v>
      </c>
    </row>
    <row r="396" spans="1:65" s="14" customFormat="1">
      <c r="B396" s="243"/>
      <c r="C396" s="244"/>
      <c r="D396" s="228" t="s">
        <v>304</v>
      </c>
      <c r="E396" s="245" t="s">
        <v>1</v>
      </c>
      <c r="F396" s="246" t="s">
        <v>2479</v>
      </c>
      <c r="G396" s="244"/>
      <c r="H396" s="245" t="s">
        <v>1</v>
      </c>
      <c r="I396" s="247"/>
      <c r="J396" s="244"/>
      <c r="K396" s="244"/>
      <c r="L396" s="248"/>
      <c r="M396" s="249"/>
      <c r="N396" s="250"/>
      <c r="O396" s="250"/>
      <c r="P396" s="250"/>
      <c r="Q396" s="250"/>
      <c r="R396" s="250"/>
      <c r="S396" s="250"/>
      <c r="T396" s="251"/>
      <c r="AT396" s="252" t="s">
        <v>304</v>
      </c>
      <c r="AU396" s="252" t="s">
        <v>90</v>
      </c>
      <c r="AV396" s="14" t="s">
        <v>84</v>
      </c>
      <c r="AW396" s="14" t="s">
        <v>33</v>
      </c>
      <c r="AX396" s="14" t="s">
        <v>77</v>
      </c>
      <c r="AY396" s="252" t="s">
        <v>242</v>
      </c>
    </row>
    <row r="397" spans="1:65" s="13" customFormat="1">
      <c r="B397" s="226"/>
      <c r="C397" s="227"/>
      <c r="D397" s="228" t="s">
        <v>304</v>
      </c>
      <c r="E397" s="229" t="s">
        <v>1</v>
      </c>
      <c r="F397" s="230" t="s">
        <v>2480</v>
      </c>
      <c r="G397" s="227"/>
      <c r="H397" s="231">
        <v>19.899999999999999</v>
      </c>
      <c r="I397" s="232"/>
      <c r="J397" s="227"/>
      <c r="K397" s="227"/>
      <c r="L397" s="233"/>
      <c r="M397" s="234"/>
      <c r="N397" s="235"/>
      <c r="O397" s="235"/>
      <c r="P397" s="235"/>
      <c r="Q397" s="235"/>
      <c r="R397" s="235"/>
      <c r="S397" s="235"/>
      <c r="T397" s="236"/>
      <c r="AT397" s="237" t="s">
        <v>304</v>
      </c>
      <c r="AU397" s="237" t="s">
        <v>90</v>
      </c>
      <c r="AV397" s="13" t="s">
        <v>90</v>
      </c>
      <c r="AW397" s="13" t="s">
        <v>33</v>
      </c>
      <c r="AX397" s="13" t="s">
        <v>84</v>
      </c>
      <c r="AY397" s="237" t="s">
        <v>242</v>
      </c>
    </row>
    <row r="398" spans="1:65" s="2" customFormat="1" ht="22.15" customHeight="1">
      <c r="A398" s="35"/>
      <c r="B398" s="36"/>
      <c r="C398" s="201" t="s">
        <v>2481</v>
      </c>
      <c r="D398" s="201" t="s">
        <v>244</v>
      </c>
      <c r="E398" s="202" t="s">
        <v>790</v>
      </c>
      <c r="F398" s="203" t="s">
        <v>791</v>
      </c>
      <c r="G398" s="204" t="s">
        <v>792</v>
      </c>
      <c r="H398" s="275"/>
      <c r="I398" s="206"/>
      <c r="J398" s="207">
        <f>ROUND(I398*H398,2)</f>
        <v>0</v>
      </c>
      <c r="K398" s="208"/>
      <c r="L398" s="40"/>
      <c r="M398" s="209" t="s">
        <v>1</v>
      </c>
      <c r="N398" s="210" t="s">
        <v>43</v>
      </c>
      <c r="O398" s="76"/>
      <c r="P398" s="211">
        <f>O398*H398</f>
        <v>0</v>
      </c>
      <c r="Q398" s="211">
        <v>0</v>
      </c>
      <c r="R398" s="211">
        <f>Q398*H398</f>
        <v>0</v>
      </c>
      <c r="S398" s="211">
        <v>0</v>
      </c>
      <c r="T398" s="212">
        <f>S398*H398</f>
        <v>0</v>
      </c>
      <c r="U398" s="35"/>
      <c r="V398" s="35"/>
      <c r="W398" s="35"/>
      <c r="X398" s="35"/>
      <c r="Y398" s="35"/>
      <c r="Z398" s="35"/>
      <c r="AA398" s="35"/>
      <c r="AB398" s="35"/>
      <c r="AC398" s="35"/>
      <c r="AD398" s="35"/>
      <c r="AE398" s="35"/>
      <c r="AR398" s="213" t="s">
        <v>311</v>
      </c>
      <c r="AT398" s="213" t="s">
        <v>244</v>
      </c>
      <c r="AU398" s="213" t="s">
        <v>90</v>
      </c>
      <c r="AY398" s="18" t="s">
        <v>242</v>
      </c>
      <c r="BE398" s="214">
        <f>IF(N398="základná",J398,0)</f>
        <v>0</v>
      </c>
      <c r="BF398" s="214">
        <f>IF(N398="znížená",J398,0)</f>
        <v>0</v>
      </c>
      <c r="BG398" s="214">
        <f>IF(N398="zákl. prenesená",J398,0)</f>
        <v>0</v>
      </c>
      <c r="BH398" s="214">
        <f>IF(N398="zníž. prenesená",J398,0)</f>
        <v>0</v>
      </c>
      <c r="BI398" s="214">
        <f>IF(N398="nulová",J398,0)</f>
        <v>0</v>
      </c>
      <c r="BJ398" s="18" t="s">
        <v>90</v>
      </c>
      <c r="BK398" s="214">
        <f>ROUND(I398*H398,2)</f>
        <v>0</v>
      </c>
      <c r="BL398" s="18" t="s">
        <v>311</v>
      </c>
      <c r="BM398" s="213" t="s">
        <v>2482</v>
      </c>
    </row>
    <row r="399" spans="1:65" s="12" customFormat="1" ht="22.9" customHeight="1">
      <c r="B399" s="185"/>
      <c r="C399" s="186"/>
      <c r="D399" s="187" t="s">
        <v>76</v>
      </c>
      <c r="E399" s="199" t="s">
        <v>1126</v>
      </c>
      <c r="F399" s="199" t="s">
        <v>1127</v>
      </c>
      <c r="G399" s="186"/>
      <c r="H399" s="186"/>
      <c r="I399" s="189"/>
      <c r="J399" s="200">
        <f>BK399</f>
        <v>0</v>
      </c>
      <c r="K399" s="186"/>
      <c r="L399" s="191"/>
      <c r="M399" s="192"/>
      <c r="N399" s="193"/>
      <c r="O399" s="193"/>
      <c r="P399" s="194">
        <f>SUM(P400:P421)</f>
        <v>0</v>
      </c>
      <c r="Q399" s="193"/>
      <c r="R399" s="194">
        <f>SUM(R400:R421)</f>
        <v>0.99961280000000008</v>
      </c>
      <c r="S399" s="193"/>
      <c r="T399" s="195">
        <f>SUM(T400:T421)</f>
        <v>0</v>
      </c>
      <c r="AR399" s="196" t="s">
        <v>90</v>
      </c>
      <c r="AT399" s="197" t="s">
        <v>76</v>
      </c>
      <c r="AU399" s="197" t="s">
        <v>84</v>
      </c>
      <c r="AY399" s="196" t="s">
        <v>242</v>
      </c>
      <c r="BK399" s="198">
        <f>SUM(BK400:BK421)</f>
        <v>0</v>
      </c>
    </row>
    <row r="400" spans="1:65" s="2" customFormat="1" ht="30" customHeight="1">
      <c r="A400" s="35"/>
      <c r="B400" s="36"/>
      <c r="C400" s="201" t="s">
        <v>2483</v>
      </c>
      <c r="D400" s="201" t="s">
        <v>244</v>
      </c>
      <c r="E400" s="202" t="s">
        <v>1379</v>
      </c>
      <c r="F400" s="203" t="s">
        <v>1380</v>
      </c>
      <c r="G400" s="204" t="s">
        <v>247</v>
      </c>
      <c r="H400" s="205">
        <v>432.48</v>
      </c>
      <c r="I400" s="206"/>
      <c r="J400" s="207">
        <f>ROUND(I400*H400,2)</f>
        <v>0</v>
      </c>
      <c r="K400" s="208"/>
      <c r="L400" s="40"/>
      <c r="M400" s="209" t="s">
        <v>1</v>
      </c>
      <c r="N400" s="210" t="s">
        <v>43</v>
      </c>
      <c r="O400" s="76"/>
      <c r="P400" s="211">
        <f>O400*H400</f>
        <v>0</v>
      </c>
      <c r="Q400" s="211">
        <v>9.3000000000000005E-4</v>
      </c>
      <c r="R400" s="211">
        <f>Q400*H400</f>
        <v>0.40220640000000002</v>
      </c>
      <c r="S400" s="211">
        <v>0</v>
      </c>
      <c r="T400" s="212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13" t="s">
        <v>311</v>
      </c>
      <c r="AT400" s="213" t="s">
        <v>244</v>
      </c>
      <c r="AU400" s="213" t="s">
        <v>90</v>
      </c>
      <c r="AY400" s="18" t="s">
        <v>242</v>
      </c>
      <c r="BE400" s="214">
        <f>IF(N400="základná",J400,0)</f>
        <v>0</v>
      </c>
      <c r="BF400" s="214">
        <f>IF(N400="znížená",J400,0)</f>
        <v>0</v>
      </c>
      <c r="BG400" s="214">
        <f>IF(N400="zákl. prenesená",J400,0)</f>
        <v>0</v>
      </c>
      <c r="BH400" s="214">
        <f>IF(N400="zníž. prenesená",J400,0)</f>
        <v>0</v>
      </c>
      <c r="BI400" s="214">
        <f>IF(N400="nulová",J400,0)</f>
        <v>0</v>
      </c>
      <c r="BJ400" s="18" t="s">
        <v>90</v>
      </c>
      <c r="BK400" s="214">
        <f>ROUND(I400*H400,2)</f>
        <v>0</v>
      </c>
      <c r="BL400" s="18" t="s">
        <v>311</v>
      </c>
      <c r="BM400" s="213" t="s">
        <v>2484</v>
      </c>
    </row>
    <row r="401" spans="2:51" s="13" customFormat="1">
      <c r="B401" s="226"/>
      <c r="C401" s="227"/>
      <c r="D401" s="228" t="s">
        <v>304</v>
      </c>
      <c r="E401" s="229" t="s">
        <v>1</v>
      </c>
      <c r="F401" s="230" t="s">
        <v>2485</v>
      </c>
      <c r="G401" s="227"/>
      <c r="H401" s="231">
        <v>24</v>
      </c>
      <c r="I401" s="232"/>
      <c r="J401" s="227"/>
      <c r="K401" s="227"/>
      <c r="L401" s="233"/>
      <c r="M401" s="234"/>
      <c r="N401" s="235"/>
      <c r="O401" s="235"/>
      <c r="P401" s="235"/>
      <c r="Q401" s="235"/>
      <c r="R401" s="235"/>
      <c r="S401" s="235"/>
      <c r="T401" s="236"/>
      <c r="AT401" s="237" t="s">
        <v>304</v>
      </c>
      <c r="AU401" s="237" t="s">
        <v>90</v>
      </c>
      <c r="AV401" s="13" t="s">
        <v>90</v>
      </c>
      <c r="AW401" s="13" t="s">
        <v>33</v>
      </c>
      <c r="AX401" s="13" t="s">
        <v>77</v>
      </c>
      <c r="AY401" s="237" t="s">
        <v>242</v>
      </c>
    </row>
    <row r="402" spans="2:51" s="13" customFormat="1">
      <c r="B402" s="226"/>
      <c r="C402" s="227"/>
      <c r="D402" s="228" t="s">
        <v>304</v>
      </c>
      <c r="E402" s="229" t="s">
        <v>1</v>
      </c>
      <c r="F402" s="230" t="s">
        <v>2486</v>
      </c>
      <c r="G402" s="227"/>
      <c r="H402" s="231">
        <v>15.5</v>
      </c>
      <c r="I402" s="232"/>
      <c r="J402" s="227"/>
      <c r="K402" s="227"/>
      <c r="L402" s="233"/>
      <c r="M402" s="234"/>
      <c r="N402" s="235"/>
      <c r="O402" s="235"/>
      <c r="P402" s="235"/>
      <c r="Q402" s="235"/>
      <c r="R402" s="235"/>
      <c r="S402" s="235"/>
      <c r="T402" s="236"/>
      <c r="AT402" s="237" t="s">
        <v>304</v>
      </c>
      <c r="AU402" s="237" t="s">
        <v>90</v>
      </c>
      <c r="AV402" s="13" t="s">
        <v>90</v>
      </c>
      <c r="AW402" s="13" t="s">
        <v>33</v>
      </c>
      <c r="AX402" s="13" t="s">
        <v>77</v>
      </c>
      <c r="AY402" s="237" t="s">
        <v>242</v>
      </c>
    </row>
    <row r="403" spans="2:51" s="13" customFormat="1">
      <c r="B403" s="226"/>
      <c r="C403" s="227"/>
      <c r="D403" s="228" t="s">
        <v>304</v>
      </c>
      <c r="E403" s="229" t="s">
        <v>1</v>
      </c>
      <c r="F403" s="230" t="s">
        <v>2487</v>
      </c>
      <c r="G403" s="227"/>
      <c r="H403" s="231">
        <v>12.9</v>
      </c>
      <c r="I403" s="232"/>
      <c r="J403" s="227"/>
      <c r="K403" s="227"/>
      <c r="L403" s="233"/>
      <c r="M403" s="234"/>
      <c r="N403" s="235"/>
      <c r="O403" s="235"/>
      <c r="P403" s="235"/>
      <c r="Q403" s="235"/>
      <c r="R403" s="235"/>
      <c r="S403" s="235"/>
      <c r="T403" s="236"/>
      <c r="AT403" s="237" t="s">
        <v>304</v>
      </c>
      <c r="AU403" s="237" t="s">
        <v>90</v>
      </c>
      <c r="AV403" s="13" t="s">
        <v>90</v>
      </c>
      <c r="AW403" s="13" t="s">
        <v>33</v>
      </c>
      <c r="AX403" s="13" t="s">
        <v>77</v>
      </c>
      <c r="AY403" s="237" t="s">
        <v>242</v>
      </c>
    </row>
    <row r="404" spans="2:51" s="13" customFormat="1">
      <c r="B404" s="226"/>
      <c r="C404" s="227"/>
      <c r="D404" s="228" t="s">
        <v>304</v>
      </c>
      <c r="E404" s="229" t="s">
        <v>1</v>
      </c>
      <c r="F404" s="230" t="s">
        <v>2488</v>
      </c>
      <c r="G404" s="227"/>
      <c r="H404" s="231">
        <v>6.7</v>
      </c>
      <c r="I404" s="232"/>
      <c r="J404" s="227"/>
      <c r="K404" s="227"/>
      <c r="L404" s="233"/>
      <c r="M404" s="234"/>
      <c r="N404" s="235"/>
      <c r="O404" s="235"/>
      <c r="P404" s="235"/>
      <c r="Q404" s="235"/>
      <c r="R404" s="235"/>
      <c r="S404" s="235"/>
      <c r="T404" s="236"/>
      <c r="AT404" s="237" t="s">
        <v>304</v>
      </c>
      <c r="AU404" s="237" t="s">
        <v>90</v>
      </c>
      <c r="AV404" s="13" t="s">
        <v>90</v>
      </c>
      <c r="AW404" s="13" t="s">
        <v>33</v>
      </c>
      <c r="AX404" s="13" t="s">
        <v>77</v>
      </c>
      <c r="AY404" s="237" t="s">
        <v>242</v>
      </c>
    </row>
    <row r="405" spans="2:51" s="13" customFormat="1">
      <c r="B405" s="226"/>
      <c r="C405" s="227"/>
      <c r="D405" s="228" t="s">
        <v>304</v>
      </c>
      <c r="E405" s="229" t="s">
        <v>1</v>
      </c>
      <c r="F405" s="230" t="s">
        <v>2489</v>
      </c>
      <c r="G405" s="227"/>
      <c r="H405" s="231">
        <v>336</v>
      </c>
      <c r="I405" s="232"/>
      <c r="J405" s="227"/>
      <c r="K405" s="227"/>
      <c r="L405" s="233"/>
      <c r="M405" s="234"/>
      <c r="N405" s="235"/>
      <c r="O405" s="235"/>
      <c r="P405" s="235"/>
      <c r="Q405" s="235"/>
      <c r="R405" s="235"/>
      <c r="S405" s="235"/>
      <c r="T405" s="236"/>
      <c r="AT405" s="237" t="s">
        <v>304</v>
      </c>
      <c r="AU405" s="237" t="s">
        <v>90</v>
      </c>
      <c r="AV405" s="13" t="s">
        <v>90</v>
      </c>
      <c r="AW405" s="13" t="s">
        <v>33</v>
      </c>
      <c r="AX405" s="13" t="s">
        <v>77</v>
      </c>
      <c r="AY405" s="237" t="s">
        <v>242</v>
      </c>
    </row>
    <row r="406" spans="2:51" s="14" customFormat="1">
      <c r="B406" s="243"/>
      <c r="C406" s="244"/>
      <c r="D406" s="228" t="s">
        <v>304</v>
      </c>
      <c r="E406" s="245" t="s">
        <v>1</v>
      </c>
      <c r="F406" s="246" t="s">
        <v>2490</v>
      </c>
      <c r="G406" s="244"/>
      <c r="H406" s="245" t="s">
        <v>1</v>
      </c>
      <c r="I406" s="247"/>
      <c r="J406" s="244"/>
      <c r="K406" s="244"/>
      <c r="L406" s="248"/>
      <c r="M406" s="249"/>
      <c r="N406" s="250"/>
      <c r="O406" s="250"/>
      <c r="P406" s="250"/>
      <c r="Q406" s="250"/>
      <c r="R406" s="250"/>
      <c r="S406" s="250"/>
      <c r="T406" s="251"/>
      <c r="AT406" s="252" t="s">
        <v>304</v>
      </c>
      <c r="AU406" s="252" t="s">
        <v>90</v>
      </c>
      <c r="AV406" s="14" t="s">
        <v>84</v>
      </c>
      <c r="AW406" s="14" t="s">
        <v>33</v>
      </c>
      <c r="AX406" s="14" t="s">
        <v>77</v>
      </c>
      <c r="AY406" s="252" t="s">
        <v>242</v>
      </c>
    </row>
    <row r="407" spans="2:51" s="14" customFormat="1">
      <c r="B407" s="243"/>
      <c r="C407" s="244"/>
      <c r="D407" s="228" t="s">
        <v>304</v>
      </c>
      <c r="E407" s="245" t="s">
        <v>1</v>
      </c>
      <c r="F407" s="246" t="s">
        <v>2448</v>
      </c>
      <c r="G407" s="244"/>
      <c r="H407" s="245" t="s">
        <v>1</v>
      </c>
      <c r="I407" s="247"/>
      <c r="J407" s="244"/>
      <c r="K407" s="244"/>
      <c r="L407" s="248"/>
      <c r="M407" s="249"/>
      <c r="N407" s="250"/>
      <c r="O407" s="250"/>
      <c r="P407" s="250"/>
      <c r="Q407" s="250"/>
      <c r="R407" s="250"/>
      <c r="S407" s="250"/>
      <c r="T407" s="251"/>
      <c r="AT407" s="252" t="s">
        <v>304</v>
      </c>
      <c r="AU407" s="252" t="s">
        <v>90</v>
      </c>
      <c r="AV407" s="14" t="s">
        <v>84</v>
      </c>
      <c r="AW407" s="14" t="s">
        <v>33</v>
      </c>
      <c r="AX407" s="14" t="s">
        <v>77</v>
      </c>
      <c r="AY407" s="252" t="s">
        <v>242</v>
      </c>
    </row>
    <row r="408" spans="2:51" s="13" customFormat="1">
      <c r="B408" s="226"/>
      <c r="C408" s="227"/>
      <c r="D408" s="228" t="s">
        <v>304</v>
      </c>
      <c r="E408" s="229" t="s">
        <v>1</v>
      </c>
      <c r="F408" s="230" t="s">
        <v>2491</v>
      </c>
      <c r="G408" s="227"/>
      <c r="H408" s="231">
        <v>8.68</v>
      </c>
      <c r="I408" s="232"/>
      <c r="J408" s="227"/>
      <c r="K408" s="227"/>
      <c r="L408" s="233"/>
      <c r="M408" s="234"/>
      <c r="N408" s="235"/>
      <c r="O408" s="235"/>
      <c r="P408" s="235"/>
      <c r="Q408" s="235"/>
      <c r="R408" s="235"/>
      <c r="S408" s="235"/>
      <c r="T408" s="236"/>
      <c r="AT408" s="237" t="s">
        <v>304</v>
      </c>
      <c r="AU408" s="237" t="s">
        <v>90</v>
      </c>
      <c r="AV408" s="13" t="s">
        <v>90</v>
      </c>
      <c r="AW408" s="13" t="s">
        <v>33</v>
      </c>
      <c r="AX408" s="13" t="s">
        <v>77</v>
      </c>
      <c r="AY408" s="237" t="s">
        <v>242</v>
      </c>
    </row>
    <row r="409" spans="2:51" s="14" customFormat="1">
      <c r="B409" s="243"/>
      <c r="C409" s="244"/>
      <c r="D409" s="228" t="s">
        <v>304</v>
      </c>
      <c r="E409" s="245" t="s">
        <v>1</v>
      </c>
      <c r="F409" s="246" t="s">
        <v>2451</v>
      </c>
      <c r="G409" s="244"/>
      <c r="H409" s="245" t="s">
        <v>1</v>
      </c>
      <c r="I409" s="247"/>
      <c r="J409" s="244"/>
      <c r="K409" s="244"/>
      <c r="L409" s="248"/>
      <c r="M409" s="249"/>
      <c r="N409" s="250"/>
      <c r="O409" s="250"/>
      <c r="P409" s="250"/>
      <c r="Q409" s="250"/>
      <c r="R409" s="250"/>
      <c r="S409" s="250"/>
      <c r="T409" s="251"/>
      <c r="AT409" s="252" t="s">
        <v>304</v>
      </c>
      <c r="AU409" s="252" t="s">
        <v>90</v>
      </c>
      <c r="AV409" s="14" t="s">
        <v>84</v>
      </c>
      <c r="AW409" s="14" t="s">
        <v>33</v>
      </c>
      <c r="AX409" s="14" t="s">
        <v>77</v>
      </c>
      <c r="AY409" s="252" t="s">
        <v>242</v>
      </c>
    </row>
    <row r="410" spans="2:51" s="13" customFormat="1">
      <c r="B410" s="226"/>
      <c r="C410" s="227"/>
      <c r="D410" s="228" t="s">
        <v>304</v>
      </c>
      <c r="E410" s="229" t="s">
        <v>1</v>
      </c>
      <c r="F410" s="230" t="s">
        <v>2492</v>
      </c>
      <c r="G410" s="227"/>
      <c r="H410" s="231">
        <v>9.08</v>
      </c>
      <c r="I410" s="232"/>
      <c r="J410" s="227"/>
      <c r="K410" s="227"/>
      <c r="L410" s="233"/>
      <c r="M410" s="234"/>
      <c r="N410" s="235"/>
      <c r="O410" s="235"/>
      <c r="P410" s="235"/>
      <c r="Q410" s="235"/>
      <c r="R410" s="235"/>
      <c r="S410" s="235"/>
      <c r="T410" s="236"/>
      <c r="AT410" s="237" t="s">
        <v>304</v>
      </c>
      <c r="AU410" s="237" t="s">
        <v>90</v>
      </c>
      <c r="AV410" s="13" t="s">
        <v>90</v>
      </c>
      <c r="AW410" s="13" t="s">
        <v>33</v>
      </c>
      <c r="AX410" s="13" t="s">
        <v>77</v>
      </c>
      <c r="AY410" s="237" t="s">
        <v>242</v>
      </c>
    </row>
    <row r="411" spans="2:51" s="14" customFormat="1">
      <c r="B411" s="243"/>
      <c r="C411" s="244"/>
      <c r="D411" s="228" t="s">
        <v>304</v>
      </c>
      <c r="E411" s="245" t="s">
        <v>1</v>
      </c>
      <c r="F411" s="246" t="s">
        <v>2493</v>
      </c>
      <c r="G411" s="244"/>
      <c r="H411" s="245" t="s">
        <v>1</v>
      </c>
      <c r="I411" s="247"/>
      <c r="J411" s="244"/>
      <c r="K411" s="244"/>
      <c r="L411" s="248"/>
      <c r="M411" s="249"/>
      <c r="N411" s="250"/>
      <c r="O411" s="250"/>
      <c r="P411" s="250"/>
      <c r="Q411" s="250"/>
      <c r="R411" s="250"/>
      <c r="S411" s="250"/>
      <c r="T411" s="251"/>
      <c r="AT411" s="252" t="s">
        <v>304</v>
      </c>
      <c r="AU411" s="252" t="s">
        <v>90</v>
      </c>
      <c r="AV411" s="14" t="s">
        <v>84</v>
      </c>
      <c r="AW411" s="14" t="s">
        <v>33</v>
      </c>
      <c r="AX411" s="14" t="s">
        <v>77</v>
      </c>
      <c r="AY411" s="252" t="s">
        <v>242</v>
      </c>
    </row>
    <row r="412" spans="2:51" s="14" customFormat="1">
      <c r="B412" s="243"/>
      <c r="C412" s="244"/>
      <c r="D412" s="228" t="s">
        <v>304</v>
      </c>
      <c r="E412" s="245" t="s">
        <v>1</v>
      </c>
      <c r="F412" s="246" t="s">
        <v>2462</v>
      </c>
      <c r="G412" s="244"/>
      <c r="H412" s="245" t="s">
        <v>1</v>
      </c>
      <c r="I412" s="247"/>
      <c r="J412" s="244"/>
      <c r="K412" s="244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304</v>
      </c>
      <c r="AU412" s="252" t="s">
        <v>90</v>
      </c>
      <c r="AV412" s="14" t="s">
        <v>84</v>
      </c>
      <c r="AW412" s="14" t="s">
        <v>33</v>
      </c>
      <c r="AX412" s="14" t="s">
        <v>77</v>
      </c>
      <c r="AY412" s="252" t="s">
        <v>242</v>
      </c>
    </row>
    <row r="413" spans="2:51" s="13" customFormat="1">
      <c r="B413" s="226"/>
      <c r="C413" s="227"/>
      <c r="D413" s="228" t="s">
        <v>304</v>
      </c>
      <c r="E413" s="229" t="s">
        <v>1</v>
      </c>
      <c r="F413" s="230" t="s">
        <v>2494</v>
      </c>
      <c r="G413" s="227"/>
      <c r="H413" s="231">
        <v>11.68</v>
      </c>
      <c r="I413" s="232"/>
      <c r="J413" s="227"/>
      <c r="K413" s="227"/>
      <c r="L413" s="233"/>
      <c r="M413" s="234"/>
      <c r="N413" s="235"/>
      <c r="O413" s="235"/>
      <c r="P413" s="235"/>
      <c r="Q413" s="235"/>
      <c r="R413" s="235"/>
      <c r="S413" s="235"/>
      <c r="T413" s="236"/>
      <c r="AT413" s="237" t="s">
        <v>304</v>
      </c>
      <c r="AU413" s="237" t="s">
        <v>90</v>
      </c>
      <c r="AV413" s="13" t="s">
        <v>90</v>
      </c>
      <c r="AW413" s="13" t="s">
        <v>33</v>
      </c>
      <c r="AX413" s="13" t="s">
        <v>77</v>
      </c>
      <c r="AY413" s="237" t="s">
        <v>242</v>
      </c>
    </row>
    <row r="414" spans="2:51" s="14" customFormat="1">
      <c r="B414" s="243"/>
      <c r="C414" s="244"/>
      <c r="D414" s="228" t="s">
        <v>304</v>
      </c>
      <c r="E414" s="245" t="s">
        <v>1</v>
      </c>
      <c r="F414" s="246" t="s">
        <v>2465</v>
      </c>
      <c r="G414" s="244"/>
      <c r="H414" s="245" t="s">
        <v>1</v>
      </c>
      <c r="I414" s="247"/>
      <c r="J414" s="244"/>
      <c r="K414" s="244"/>
      <c r="L414" s="248"/>
      <c r="M414" s="249"/>
      <c r="N414" s="250"/>
      <c r="O414" s="250"/>
      <c r="P414" s="250"/>
      <c r="Q414" s="250"/>
      <c r="R414" s="250"/>
      <c r="S414" s="250"/>
      <c r="T414" s="251"/>
      <c r="AT414" s="252" t="s">
        <v>304</v>
      </c>
      <c r="AU414" s="252" t="s">
        <v>90</v>
      </c>
      <c r="AV414" s="14" t="s">
        <v>84</v>
      </c>
      <c r="AW414" s="14" t="s">
        <v>33</v>
      </c>
      <c r="AX414" s="14" t="s">
        <v>77</v>
      </c>
      <c r="AY414" s="252" t="s">
        <v>242</v>
      </c>
    </row>
    <row r="415" spans="2:51" s="13" customFormat="1">
      <c r="B415" s="226"/>
      <c r="C415" s="227"/>
      <c r="D415" s="228" t="s">
        <v>304</v>
      </c>
      <c r="E415" s="229" t="s">
        <v>1</v>
      </c>
      <c r="F415" s="230" t="s">
        <v>2495</v>
      </c>
      <c r="G415" s="227"/>
      <c r="H415" s="231">
        <v>3.68</v>
      </c>
      <c r="I415" s="232"/>
      <c r="J415" s="227"/>
      <c r="K415" s="227"/>
      <c r="L415" s="233"/>
      <c r="M415" s="234"/>
      <c r="N415" s="235"/>
      <c r="O415" s="235"/>
      <c r="P415" s="235"/>
      <c r="Q415" s="235"/>
      <c r="R415" s="235"/>
      <c r="S415" s="235"/>
      <c r="T415" s="236"/>
      <c r="AT415" s="237" t="s">
        <v>304</v>
      </c>
      <c r="AU415" s="237" t="s">
        <v>90</v>
      </c>
      <c r="AV415" s="13" t="s">
        <v>90</v>
      </c>
      <c r="AW415" s="13" t="s">
        <v>33</v>
      </c>
      <c r="AX415" s="13" t="s">
        <v>77</v>
      </c>
      <c r="AY415" s="237" t="s">
        <v>242</v>
      </c>
    </row>
    <row r="416" spans="2:51" s="14" customFormat="1">
      <c r="B416" s="243"/>
      <c r="C416" s="244"/>
      <c r="D416" s="228" t="s">
        <v>304</v>
      </c>
      <c r="E416" s="245" t="s">
        <v>1</v>
      </c>
      <c r="F416" s="246" t="s">
        <v>2468</v>
      </c>
      <c r="G416" s="244"/>
      <c r="H416" s="245" t="s">
        <v>1</v>
      </c>
      <c r="I416" s="247"/>
      <c r="J416" s="244"/>
      <c r="K416" s="244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304</v>
      </c>
      <c r="AU416" s="252" t="s">
        <v>90</v>
      </c>
      <c r="AV416" s="14" t="s">
        <v>84</v>
      </c>
      <c r="AW416" s="14" t="s">
        <v>33</v>
      </c>
      <c r="AX416" s="14" t="s">
        <v>77</v>
      </c>
      <c r="AY416" s="252" t="s">
        <v>242</v>
      </c>
    </row>
    <row r="417" spans="1:65" s="13" customFormat="1">
      <c r="B417" s="226"/>
      <c r="C417" s="227"/>
      <c r="D417" s="228" t="s">
        <v>304</v>
      </c>
      <c r="E417" s="229" t="s">
        <v>1</v>
      </c>
      <c r="F417" s="230" t="s">
        <v>2496</v>
      </c>
      <c r="G417" s="227"/>
      <c r="H417" s="231">
        <v>4.26</v>
      </c>
      <c r="I417" s="232"/>
      <c r="J417" s="227"/>
      <c r="K417" s="227"/>
      <c r="L417" s="233"/>
      <c r="M417" s="234"/>
      <c r="N417" s="235"/>
      <c r="O417" s="235"/>
      <c r="P417" s="235"/>
      <c r="Q417" s="235"/>
      <c r="R417" s="235"/>
      <c r="S417" s="235"/>
      <c r="T417" s="236"/>
      <c r="AT417" s="237" t="s">
        <v>304</v>
      </c>
      <c r="AU417" s="237" t="s">
        <v>90</v>
      </c>
      <c r="AV417" s="13" t="s">
        <v>90</v>
      </c>
      <c r="AW417" s="13" t="s">
        <v>33</v>
      </c>
      <c r="AX417" s="13" t="s">
        <v>77</v>
      </c>
      <c r="AY417" s="237" t="s">
        <v>242</v>
      </c>
    </row>
    <row r="418" spans="1:65" s="16" customFormat="1">
      <c r="B418" s="264"/>
      <c r="C418" s="265"/>
      <c r="D418" s="228" t="s">
        <v>304</v>
      </c>
      <c r="E418" s="266" t="s">
        <v>1</v>
      </c>
      <c r="F418" s="267" t="s">
        <v>388</v>
      </c>
      <c r="G418" s="265"/>
      <c r="H418" s="268">
        <v>432.48</v>
      </c>
      <c r="I418" s="269"/>
      <c r="J418" s="265"/>
      <c r="K418" s="265"/>
      <c r="L418" s="270"/>
      <c r="M418" s="271"/>
      <c r="N418" s="272"/>
      <c r="O418" s="272"/>
      <c r="P418" s="272"/>
      <c r="Q418" s="272"/>
      <c r="R418" s="272"/>
      <c r="S418" s="272"/>
      <c r="T418" s="273"/>
      <c r="AT418" s="274" t="s">
        <v>304</v>
      </c>
      <c r="AU418" s="274" t="s">
        <v>90</v>
      </c>
      <c r="AV418" s="16" t="s">
        <v>248</v>
      </c>
      <c r="AW418" s="16" t="s">
        <v>33</v>
      </c>
      <c r="AX418" s="16" t="s">
        <v>84</v>
      </c>
      <c r="AY418" s="274" t="s">
        <v>242</v>
      </c>
    </row>
    <row r="419" spans="1:65" s="2" customFormat="1" ht="22.15" customHeight="1">
      <c r="A419" s="35"/>
      <c r="B419" s="36"/>
      <c r="C419" s="201" t="s">
        <v>2497</v>
      </c>
      <c r="D419" s="201" t="s">
        <v>244</v>
      </c>
      <c r="E419" s="202" t="s">
        <v>1132</v>
      </c>
      <c r="F419" s="203" t="s">
        <v>1386</v>
      </c>
      <c r="G419" s="204" t="s">
        <v>247</v>
      </c>
      <c r="H419" s="205">
        <v>432.48</v>
      </c>
      <c r="I419" s="206"/>
      <c r="J419" s="207">
        <f>ROUND(I419*H419,2)</f>
        <v>0</v>
      </c>
      <c r="K419" s="208"/>
      <c r="L419" s="40"/>
      <c r="M419" s="209" t="s">
        <v>1</v>
      </c>
      <c r="N419" s="210" t="s">
        <v>43</v>
      </c>
      <c r="O419" s="76"/>
      <c r="P419" s="211">
        <f>O419*H419</f>
        <v>0</v>
      </c>
      <c r="Q419" s="211">
        <v>9.3000000000000005E-4</v>
      </c>
      <c r="R419" s="211">
        <f>Q419*H419</f>
        <v>0.40220640000000002</v>
      </c>
      <c r="S419" s="211">
        <v>0</v>
      </c>
      <c r="T419" s="212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13" t="s">
        <v>311</v>
      </c>
      <c r="AT419" s="213" t="s">
        <v>244</v>
      </c>
      <c r="AU419" s="213" t="s">
        <v>90</v>
      </c>
      <c r="AY419" s="18" t="s">
        <v>242</v>
      </c>
      <c r="BE419" s="214">
        <f>IF(N419="základná",J419,0)</f>
        <v>0</v>
      </c>
      <c r="BF419" s="214">
        <f>IF(N419="znížená",J419,0)</f>
        <v>0</v>
      </c>
      <c r="BG419" s="214">
        <f>IF(N419="zákl. prenesená",J419,0)</f>
        <v>0</v>
      </c>
      <c r="BH419" s="214">
        <f>IF(N419="zníž. prenesená",J419,0)</f>
        <v>0</v>
      </c>
      <c r="BI419" s="214">
        <f>IF(N419="nulová",J419,0)</f>
        <v>0</v>
      </c>
      <c r="BJ419" s="18" t="s">
        <v>90</v>
      </c>
      <c r="BK419" s="214">
        <f>ROUND(I419*H419,2)</f>
        <v>0</v>
      </c>
      <c r="BL419" s="18" t="s">
        <v>311</v>
      </c>
      <c r="BM419" s="213" t="s">
        <v>2498</v>
      </c>
    </row>
    <row r="420" spans="1:65" s="2" customFormat="1" ht="14.45" customHeight="1">
      <c r="A420" s="35"/>
      <c r="B420" s="36"/>
      <c r="C420" s="201" t="s">
        <v>2499</v>
      </c>
      <c r="D420" s="201" t="s">
        <v>244</v>
      </c>
      <c r="E420" s="202" t="s">
        <v>2500</v>
      </c>
      <c r="F420" s="203" t="s">
        <v>2501</v>
      </c>
      <c r="G420" s="204" t="s">
        <v>247</v>
      </c>
      <c r="H420" s="205">
        <v>244</v>
      </c>
      <c r="I420" s="206"/>
      <c r="J420" s="207">
        <f>ROUND(I420*H420,2)</f>
        <v>0</v>
      </c>
      <c r="K420" s="208"/>
      <c r="L420" s="40"/>
      <c r="M420" s="209" t="s">
        <v>1</v>
      </c>
      <c r="N420" s="210" t="s">
        <v>43</v>
      </c>
      <c r="O420" s="76"/>
      <c r="P420" s="211">
        <f>O420*H420</f>
        <v>0</v>
      </c>
      <c r="Q420" s="211">
        <v>8.0000000000000004E-4</v>
      </c>
      <c r="R420" s="211">
        <f>Q420*H420</f>
        <v>0.19520000000000001</v>
      </c>
      <c r="S420" s="211">
        <v>0</v>
      </c>
      <c r="T420" s="212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13" t="s">
        <v>311</v>
      </c>
      <c r="AT420" s="213" t="s">
        <v>244</v>
      </c>
      <c r="AU420" s="213" t="s">
        <v>90</v>
      </c>
      <c r="AY420" s="18" t="s">
        <v>242</v>
      </c>
      <c r="BE420" s="214">
        <f>IF(N420="základná",J420,0)</f>
        <v>0</v>
      </c>
      <c r="BF420" s="214">
        <f>IF(N420="znížená",J420,0)</f>
        <v>0</v>
      </c>
      <c r="BG420" s="214">
        <f>IF(N420="zákl. prenesená",J420,0)</f>
        <v>0</v>
      </c>
      <c r="BH420" s="214">
        <f>IF(N420="zníž. prenesená",J420,0)</f>
        <v>0</v>
      </c>
      <c r="BI420" s="214">
        <f>IF(N420="nulová",J420,0)</f>
        <v>0</v>
      </c>
      <c r="BJ420" s="18" t="s">
        <v>90</v>
      </c>
      <c r="BK420" s="214">
        <f>ROUND(I420*H420,2)</f>
        <v>0</v>
      </c>
      <c r="BL420" s="18" t="s">
        <v>311</v>
      </c>
      <c r="BM420" s="213" t="s">
        <v>2502</v>
      </c>
    </row>
    <row r="421" spans="1:65" s="13" customFormat="1">
      <c r="B421" s="226"/>
      <c r="C421" s="227"/>
      <c r="D421" s="228" t="s">
        <v>304</v>
      </c>
      <c r="E421" s="229" t="s">
        <v>1</v>
      </c>
      <c r="F421" s="230" t="s">
        <v>2503</v>
      </c>
      <c r="G421" s="227"/>
      <c r="H421" s="231">
        <v>244</v>
      </c>
      <c r="I421" s="232"/>
      <c r="J421" s="227"/>
      <c r="K421" s="227"/>
      <c r="L421" s="233"/>
      <c r="M421" s="234"/>
      <c r="N421" s="235"/>
      <c r="O421" s="235"/>
      <c r="P421" s="235"/>
      <c r="Q421" s="235"/>
      <c r="R421" s="235"/>
      <c r="S421" s="235"/>
      <c r="T421" s="236"/>
      <c r="AT421" s="237" t="s">
        <v>304</v>
      </c>
      <c r="AU421" s="237" t="s">
        <v>90</v>
      </c>
      <c r="AV421" s="13" t="s">
        <v>90</v>
      </c>
      <c r="AW421" s="13" t="s">
        <v>33</v>
      </c>
      <c r="AX421" s="13" t="s">
        <v>84</v>
      </c>
      <c r="AY421" s="237" t="s">
        <v>242</v>
      </c>
    </row>
    <row r="422" spans="1:65" s="12" customFormat="1" ht="25.9" customHeight="1">
      <c r="B422" s="185"/>
      <c r="C422" s="186"/>
      <c r="D422" s="187" t="s">
        <v>76</v>
      </c>
      <c r="E422" s="188" t="s">
        <v>261</v>
      </c>
      <c r="F422" s="188" t="s">
        <v>1388</v>
      </c>
      <c r="G422" s="186"/>
      <c r="H422" s="186"/>
      <c r="I422" s="189"/>
      <c r="J422" s="190">
        <f>BK422</f>
        <v>0</v>
      </c>
      <c r="K422" s="186"/>
      <c r="L422" s="191"/>
      <c r="M422" s="192"/>
      <c r="N422" s="193"/>
      <c r="O422" s="193"/>
      <c r="P422" s="194">
        <f>P423</f>
        <v>0</v>
      </c>
      <c r="Q422" s="193"/>
      <c r="R422" s="194">
        <f>R423</f>
        <v>0</v>
      </c>
      <c r="S422" s="193"/>
      <c r="T422" s="195">
        <f>T423</f>
        <v>0</v>
      </c>
      <c r="AR422" s="196" t="s">
        <v>100</v>
      </c>
      <c r="AT422" s="197" t="s">
        <v>76</v>
      </c>
      <c r="AU422" s="197" t="s">
        <v>77</v>
      </c>
      <c r="AY422" s="196" t="s">
        <v>242</v>
      </c>
      <c r="BK422" s="198">
        <f>BK423</f>
        <v>0</v>
      </c>
    </row>
    <row r="423" spans="1:65" s="12" customFormat="1" ht="22.9" customHeight="1">
      <c r="B423" s="185"/>
      <c r="C423" s="186"/>
      <c r="D423" s="187" t="s">
        <v>76</v>
      </c>
      <c r="E423" s="199" t="s">
        <v>1389</v>
      </c>
      <c r="F423" s="199" t="s">
        <v>1390</v>
      </c>
      <c r="G423" s="186"/>
      <c r="H423" s="186"/>
      <c r="I423" s="189"/>
      <c r="J423" s="200">
        <f>BK423</f>
        <v>0</v>
      </c>
      <c r="K423" s="186"/>
      <c r="L423" s="191"/>
      <c r="M423" s="192"/>
      <c r="N423" s="193"/>
      <c r="O423" s="193"/>
      <c r="P423" s="194">
        <f>SUM(P424:P435)</f>
        <v>0</v>
      </c>
      <c r="Q423" s="193"/>
      <c r="R423" s="194">
        <f>SUM(R424:R435)</f>
        <v>0</v>
      </c>
      <c r="S423" s="193"/>
      <c r="T423" s="195">
        <f>SUM(T424:T435)</f>
        <v>0</v>
      </c>
      <c r="AR423" s="196" t="s">
        <v>100</v>
      </c>
      <c r="AT423" s="197" t="s">
        <v>76</v>
      </c>
      <c r="AU423" s="197" t="s">
        <v>84</v>
      </c>
      <c r="AY423" s="196" t="s">
        <v>242</v>
      </c>
      <c r="BK423" s="198">
        <f>SUM(BK424:BK435)</f>
        <v>0</v>
      </c>
    </row>
    <row r="424" spans="1:65" s="2" customFormat="1" ht="22.15" customHeight="1">
      <c r="A424" s="35"/>
      <c r="B424" s="36"/>
      <c r="C424" s="201" t="s">
        <v>2504</v>
      </c>
      <c r="D424" s="201" t="s">
        <v>244</v>
      </c>
      <c r="E424" s="202" t="s">
        <v>1395</v>
      </c>
      <c r="F424" s="203" t="s">
        <v>1396</v>
      </c>
      <c r="G424" s="204" t="s">
        <v>323</v>
      </c>
      <c r="H424" s="205">
        <v>13.33</v>
      </c>
      <c r="I424" s="206"/>
      <c r="J424" s="207">
        <f>ROUND(I424*H424,2)</f>
        <v>0</v>
      </c>
      <c r="K424" s="208"/>
      <c r="L424" s="40"/>
      <c r="M424" s="209" t="s">
        <v>1</v>
      </c>
      <c r="N424" s="210" t="s">
        <v>43</v>
      </c>
      <c r="O424" s="76"/>
      <c r="P424" s="211">
        <f>O424*H424</f>
        <v>0</v>
      </c>
      <c r="Q424" s="211">
        <v>0</v>
      </c>
      <c r="R424" s="211">
        <f>Q424*H424</f>
        <v>0</v>
      </c>
      <c r="S424" s="211">
        <v>0</v>
      </c>
      <c r="T424" s="212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13" t="s">
        <v>737</v>
      </c>
      <c r="AT424" s="213" t="s">
        <v>244</v>
      </c>
      <c r="AU424" s="213" t="s">
        <v>90</v>
      </c>
      <c r="AY424" s="18" t="s">
        <v>242</v>
      </c>
      <c r="BE424" s="214">
        <f>IF(N424="základná",J424,0)</f>
        <v>0</v>
      </c>
      <c r="BF424" s="214">
        <f>IF(N424="znížená",J424,0)</f>
        <v>0</v>
      </c>
      <c r="BG424" s="214">
        <f>IF(N424="zákl. prenesená",J424,0)</f>
        <v>0</v>
      </c>
      <c r="BH424" s="214">
        <f>IF(N424="zníž. prenesená",J424,0)</f>
        <v>0</v>
      </c>
      <c r="BI424" s="214">
        <f>IF(N424="nulová",J424,0)</f>
        <v>0</v>
      </c>
      <c r="BJ424" s="18" t="s">
        <v>90</v>
      </c>
      <c r="BK424" s="214">
        <f>ROUND(I424*H424,2)</f>
        <v>0</v>
      </c>
      <c r="BL424" s="18" t="s">
        <v>737</v>
      </c>
      <c r="BM424" s="213" t="s">
        <v>2505</v>
      </c>
    </row>
    <row r="425" spans="1:65" s="2" customFormat="1" ht="34.9" customHeight="1">
      <c r="A425" s="35"/>
      <c r="B425" s="36"/>
      <c r="C425" s="201" t="s">
        <v>2506</v>
      </c>
      <c r="D425" s="201" t="s">
        <v>244</v>
      </c>
      <c r="E425" s="202" t="s">
        <v>1398</v>
      </c>
      <c r="F425" s="203" t="s">
        <v>2507</v>
      </c>
      <c r="G425" s="204" t="s">
        <v>323</v>
      </c>
      <c r="H425" s="205">
        <v>133.30000000000001</v>
      </c>
      <c r="I425" s="206"/>
      <c r="J425" s="207">
        <f>ROUND(I425*H425,2)</f>
        <v>0</v>
      </c>
      <c r="K425" s="208"/>
      <c r="L425" s="40"/>
      <c r="M425" s="209" t="s">
        <v>1</v>
      </c>
      <c r="N425" s="210" t="s">
        <v>43</v>
      </c>
      <c r="O425" s="76"/>
      <c r="P425" s="211">
        <f>O425*H425</f>
        <v>0</v>
      </c>
      <c r="Q425" s="211">
        <v>0</v>
      </c>
      <c r="R425" s="211">
        <f>Q425*H425</f>
        <v>0</v>
      </c>
      <c r="S425" s="211">
        <v>0</v>
      </c>
      <c r="T425" s="212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13" t="s">
        <v>737</v>
      </c>
      <c r="AT425" s="213" t="s">
        <v>244</v>
      </c>
      <c r="AU425" s="213" t="s">
        <v>90</v>
      </c>
      <c r="AY425" s="18" t="s">
        <v>242</v>
      </c>
      <c r="BE425" s="214">
        <f>IF(N425="základná",J425,0)</f>
        <v>0</v>
      </c>
      <c r="BF425" s="214">
        <f>IF(N425="znížená",J425,0)</f>
        <v>0</v>
      </c>
      <c r="BG425" s="214">
        <f>IF(N425="zákl. prenesená",J425,0)</f>
        <v>0</v>
      </c>
      <c r="BH425" s="214">
        <f>IF(N425="zníž. prenesená",J425,0)</f>
        <v>0</v>
      </c>
      <c r="BI425" s="214">
        <f>IF(N425="nulová",J425,0)</f>
        <v>0</v>
      </c>
      <c r="BJ425" s="18" t="s">
        <v>90</v>
      </c>
      <c r="BK425" s="214">
        <f>ROUND(I425*H425,2)</f>
        <v>0</v>
      </c>
      <c r="BL425" s="18" t="s">
        <v>737</v>
      </c>
      <c r="BM425" s="213" t="s">
        <v>2508</v>
      </c>
    </row>
    <row r="426" spans="1:65" s="13" customFormat="1">
      <c r="B426" s="226"/>
      <c r="C426" s="227"/>
      <c r="D426" s="228" t="s">
        <v>304</v>
      </c>
      <c r="E426" s="227"/>
      <c r="F426" s="230" t="s">
        <v>2509</v>
      </c>
      <c r="G426" s="227"/>
      <c r="H426" s="231">
        <v>133.30000000000001</v>
      </c>
      <c r="I426" s="232"/>
      <c r="J426" s="227"/>
      <c r="K426" s="227"/>
      <c r="L426" s="233"/>
      <c r="M426" s="234"/>
      <c r="N426" s="235"/>
      <c r="O426" s="235"/>
      <c r="P426" s="235"/>
      <c r="Q426" s="235"/>
      <c r="R426" s="235"/>
      <c r="S426" s="235"/>
      <c r="T426" s="236"/>
      <c r="AT426" s="237" t="s">
        <v>304</v>
      </c>
      <c r="AU426" s="237" t="s">
        <v>90</v>
      </c>
      <c r="AV426" s="13" t="s">
        <v>90</v>
      </c>
      <c r="AW426" s="13" t="s">
        <v>4</v>
      </c>
      <c r="AX426" s="13" t="s">
        <v>84</v>
      </c>
      <c r="AY426" s="237" t="s">
        <v>242</v>
      </c>
    </row>
    <row r="427" spans="1:65" s="2" customFormat="1" ht="22.15" customHeight="1">
      <c r="A427" s="35"/>
      <c r="B427" s="36"/>
      <c r="C427" s="201" t="s">
        <v>356</v>
      </c>
      <c r="D427" s="201" t="s">
        <v>244</v>
      </c>
      <c r="E427" s="202" t="s">
        <v>1402</v>
      </c>
      <c r="F427" s="203" t="s">
        <v>2510</v>
      </c>
      <c r="G427" s="204" t="s">
        <v>1362</v>
      </c>
      <c r="H427" s="205">
        <v>10758.3</v>
      </c>
      <c r="I427" s="206"/>
      <c r="J427" s="207">
        <f>ROUND(I427*H427,2)</f>
        <v>0</v>
      </c>
      <c r="K427" s="208"/>
      <c r="L427" s="40"/>
      <c r="M427" s="209" t="s">
        <v>1</v>
      </c>
      <c r="N427" s="210" t="s">
        <v>43</v>
      </c>
      <c r="O427" s="76"/>
      <c r="P427" s="211">
        <f>O427*H427</f>
        <v>0</v>
      </c>
      <c r="Q427" s="211">
        <v>0</v>
      </c>
      <c r="R427" s="211">
        <f>Q427*H427</f>
        <v>0</v>
      </c>
      <c r="S427" s="211">
        <v>0</v>
      </c>
      <c r="T427" s="212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13" t="s">
        <v>737</v>
      </c>
      <c r="AT427" s="213" t="s">
        <v>244</v>
      </c>
      <c r="AU427" s="213" t="s">
        <v>90</v>
      </c>
      <c r="AY427" s="18" t="s">
        <v>242</v>
      </c>
      <c r="BE427" s="214">
        <f>IF(N427="základná",J427,0)</f>
        <v>0</v>
      </c>
      <c r="BF427" s="214">
        <f>IF(N427="znížená",J427,0)</f>
        <v>0</v>
      </c>
      <c r="BG427" s="214">
        <f>IF(N427="zákl. prenesená",J427,0)</f>
        <v>0</v>
      </c>
      <c r="BH427" s="214">
        <f>IF(N427="zníž. prenesená",J427,0)</f>
        <v>0</v>
      </c>
      <c r="BI427" s="214">
        <f>IF(N427="nulová",J427,0)</f>
        <v>0</v>
      </c>
      <c r="BJ427" s="18" t="s">
        <v>90</v>
      </c>
      <c r="BK427" s="214">
        <f>ROUND(I427*H427,2)</f>
        <v>0</v>
      </c>
      <c r="BL427" s="18" t="s">
        <v>737</v>
      </c>
      <c r="BM427" s="213" t="s">
        <v>2511</v>
      </c>
    </row>
    <row r="428" spans="1:65" s="2" customFormat="1" ht="22.15" customHeight="1">
      <c r="A428" s="35"/>
      <c r="B428" s="36"/>
      <c r="C428" s="215" t="s">
        <v>2512</v>
      </c>
      <c r="D428" s="215" t="s">
        <v>261</v>
      </c>
      <c r="E428" s="216" t="s">
        <v>1405</v>
      </c>
      <c r="F428" s="217" t="s">
        <v>2513</v>
      </c>
      <c r="G428" s="218" t="s">
        <v>1362</v>
      </c>
      <c r="H428" s="219">
        <v>10865.883</v>
      </c>
      <c r="I428" s="220"/>
      <c r="J428" s="221">
        <f>ROUND(I428*H428,2)</f>
        <v>0</v>
      </c>
      <c r="K428" s="222"/>
      <c r="L428" s="223"/>
      <c r="M428" s="224" t="s">
        <v>1</v>
      </c>
      <c r="N428" s="225" t="s">
        <v>43</v>
      </c>
      <c r="O428" s="76"/>
      <c r="P428" s="211">
        <f>O428*H428</f>
        <v>0</v>
      </c>
      <c r="Q428" s="211">
        <v>0</v>
      </c>
      <c r="R428" s="211">
        <f>Q428*H428</f>
        <v>0</v>
      </c>
      <c r="S428" s="211">
        <v>0</v>
      </c>
      <c r="T428" s="212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213" t="s">
        <v>1407</v>
      </c>
      <c r="AT428" s="213" t="s">
        <v>261</v>
      </c>
      <c r="AU428" s="213" t="s">
        <v>90</v>
      </c>
      <c r="AY428" s="18" t="s">
        <v>242</v>
      </c>
      <c r="BE428" s="214">
        <f>IF(N428="základná",J428,0)</f>
        <v>0</v>
      </c>
      <c r="BF428" s="214">
        <f>IF(N428="znížená",J428,0)</f>
        <v>0</v>
      </c>
      <c r="BG428" s="214">
        <f>IF(N428="zákl. prenesená",J428,0)</f>
        <v>0</v>
      </c>
      <c r="BH428" s="214">
        <f>IF(N428="zníž. prenesená",J428,0)</f>
        <v>0</v>
      </c>
      <c r="BI428" s="214">
        <f>IF(N428="nulová",J428,0)</f>
        <v>0</v>
      </c>
      <c r="BJ428" s="18" t="s">
        <v>90</v>
      </c>
      <c r="BK428" s="214">
        <f>ROUND(I428*H428,2)</f>
        <v>0</v>
      </c>
      <c r="BL428" s="18" t="s">
        <v>737</v>
      </c>
      <c r="BM428" s="213" t="s">
        <v>2514</v>
      </c>
    </row>
    <row r="429" spans="1:65" s="13" customFormat="1">
      <c r="B429" s="226"/>
      <c r="C429" s="227"/>
      <c r="D429" s="228" t="s">
        <v>304</v>
      </c>
      <c r="E429" s="227"/>
      <c r="F429" s="230" t="s">
        <v>2515</v>
      </c>
      <c r="G429" s="227"/>
      <c r="H429" s="231">
        <v>10865.883</v>
      </c>
      <c r="I429" s="232"/>
      <c r="J429" s="227"/>
      <c r="K429" s="227"/>
      <c r="L429" s="233"/>
      <c r="M429" s="234"/>
      <c r="N429" s="235"/>
      <c r="O429" s="235"/>
      <c r="P429" s="235"/>
      <c r="Q429" s="235"/>
      <c r="R429" s="235"/>
      <c r="S429" s="235"/>
      <c r="T429" s="236"/>
      <c r="AT429" s="237" t="s">
        <v>304</v>
      </c>
      <c r="AU429" s="237" t="s">
        <v>90</v>
      </c>
      <c r="AV429" s="13" t="s">
        <v>90</v>
      </c>
      <c r="AW429" s="13" t="s">
        <v>4</v>
      </c>
      <c r="AX429" s="13" t="s">
        <v>84</v>
      </c>
      <c r="AY429" s="237" t="s">
        <v>242</v>
      </c>
    </row>
    <row r="430" spans="1:65" s="2" customFormat="1" ht="30" customHeight="1">
      <c r="A430" s="35"/>
      <c r="B430" s="36"/>
      <c r="C430" s="201" t="s">
        <v>2516</v>
      </c>
      <c r="D430" s="201" t="s">
        <v>244</v>
      </c>
      <c r="E430" s="202" t="s">
        <v>1418</v>
      </c>
      <c r="F430" s="203" t="s">
        <v>1419</v>
      </c>
      <c r="G430" s="204" t="s">
        <v>247</v>
      </c>
      <c r="H430" s="205">
        <v>53.601999999999997</v>
      </c>
      <c r="I430" s="206"/>
      <c r="J430" s="207">
        <f>ROUND(I430*H430,2)</f>
        <v>0</v>
      </c>
      <c r="K430" s="208"/>
      <c r="L430" s="40"/>
      <c r="M430" s="209" t="s">
        <v>1</v>
      </c>
      <c r="N430" s="210" t="s">
        <v>43</v>
      </c>
      <c r="O430" s="76"/>
      <c r="P430" s="211">
        <f>O430*H430</f>
        <v>0</v>
      </c>
      <c r="Q430" s="211">
        <v>0</v>
      </c>
      <c r="R430" s="211">
        <f>Q430*H430</f>
        <v>0</v>
      </c>
      <c r="S430" s="211">
        <v>0</v>
      </c>
      <c r="T430" s="212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213" t="s">
        <v>737</v>
      </c>
      <c r="AT430" s="213" t="s">
        <v>244</v>
      </c>
      <c r="AU430" s="213" t="s">
        <v>90</v>
      </c>
      <c r="AY430" s="18" t="s">
        <v>242</v>
      </c>
      <c r="BE430" s="214">
        <f>IF(N430="základná",J430,0)</f>
        <v>0</v>
      </c>
      <c r="BF430" s="214">
        <f>IF(N430="znížená",J430,0)</f>
        <v>0</v>
      </c>
      <c r="BG430" s="214">
        <f>IF(N430="zákl. prenesená",J430,0)</f>
        <v>0</v>
      </c>
      <c r="BH430" s="214">
        <f>IF(N430="zníž. prenesená",J430,0)</f>
        <v>0</v>
      </c>
      <c r="BI430" s="214">
        <f>IF(N430="nulová",J430,0)</f>
        <v>0</v>
      </c>
      <c r="BJ430" s="18" t="s">
        <v>90</v>
      </c>
      <c r="BK430" s="214">
        <f>ROUND(I430*H430,2)</f>
        <v>0</v>
      </c>
      <c r="BL430" s="18" t="s">
        <v>737</v>
      </c>
      <c r="BM430" s="213" t="s">
        <v>2517</v>
      </c>
    </row>
    <row r="431" spans="1:65" s="13" customFormat="1">
      <c r="B431" s="226"/>
      <c r="C431" s="227"/>
      <c r="D431" s="228" t="s">
        <v>304</v>
      </c>
      <c r="E431" s="229" t="s">
        <v>1</v>
      </c>
      <c r="F431" s="230" t="s">
        <v>2518</v>
      </c>
      <c r="G431" s="227"/>
      <c r="H431" s="231">
        <v>48.44</v>
      </c>
      <c r="I431" s="232"/>
      <c r="J431" s="227"/>
      <c r="K431" s="227"/>
      <c r="L431" s="233"/>
      <c r="M431" s="234"/>
      <c r="N431" s="235"/>
      <c r="O431" s="235"/>
      <c r="P431" s="235"/>
      <c r="Q431" s="235"/>
      <c r="R431" s="235"/>
      <c r="S431" s="235"/>
      <c r="T431" s="236"/>
      <c r="AT431" s="237" t="s">
        <v>304</v>
      </c>
      <c r="AU431" s="237" t="s">
        <v>90</v>
      </c>
      <c r="AV431" s="13" t="s">
        <v>90</v>
      </c>
      <c r="AW431" s="13" t="s">
        <v>33</v>
      </c>
      <c r="AX431" s="13" t="s">
        <v>77</v>
      </c>
      <c r="AY431" s="237" t="s">
        <v>242</v>
      </c>
    </row>
    <row r="432" spans="1:65" s="13" customFormat="1">
      <c r="B432" s="226"/>
      <c r="C432" s="227"/>
      <c r="D432" s="228" t="s">
        <v>304</v>
      </c>
      <c r="E432" s="229" t="s">
        <v>1</v>
      </c>
      <c r="F432" s="230" t="s">
        <v>2519</v>
      </c>
      <c r="G432" s="227"/>
      <c r="H432" s="231">
        <v>5.1619999999999999</v>
      </c>
      <c r="I432" s="232"/>
      <c r="J432" s="227"/>
      <c r="K432" s="227"/>
      <c r="L432" s="233"/>
      <c r="M432" s="234"/>
      <c r="N432" s="235"/>
      <c r="O432" s="235"/>
      <c r="P432" s="235"/>
      <c r="Q432" s="235"/>
      <c r="R432" s="235"/>
      <c r="S432" s="235"/>
      <c r="T432" s="236"/>
      <c r="AT432" s="237" t="s">
        <v>304</v>
      </c>
      <c r="AU432" s="237" t="s">
        <v>90</v>
      </c>
      <c r="AV432" s="13" t="s">
        <v>90</v>
      </c>
      <c r="AW432" s="13" t="s">
        <v>33</v>
      </c>
      <c r="AX432" s="13" t="s">
        <v>77</v>
      </c>
      <c r="AY432" s="237" t="s">
        <v>242</v>
      </c>
    </row>
    <row r="433" spans="1:65" s="16" customFormat="1">
      <c r="B433" s="264"/>
      <c r="C433" s="265"/>
      <c r="D433" s="228" t="s">
        <v>304</v>
      </c>
      <c r="E433" s="266" t="s">
        <v>1</v>
      </c>
      <c r="F433" s="267" t="s">
        <v>388</v>
      </c>
      <c r="G433" s="265"/>
      <c r="H433" s="268">
        <v>53.601999999999997</v>
      </c>
      <c r="I433" s="269"/>
      <c r="J433" s="265"/>
      <c r="K433" s="265"/>
      <c r="L433" s="270"/>
      <c r="M433" s="271"/>
      <c r="N433" s="272"/>
      <c r="O433" s="272"/>
      <c r="P433" s="272"/>
      <c r="Q433" s="272"/>
      <c r="R433" s="272"/>
      <c r="S433" s="272"/>
      <c r="T433" s="273"/>
      <c r="AT433" s="274" t="s">
        <v>304</v>
      </c>
      <c r="AU433" s="274" t="s">
        <v>90</v>
      </c>
      <c r="AV433" s="16" t="s">
        <v>248</v>
      </c>
      <c r="AW433" s="16" t="s">
        <v>33</v>
      </c>
      <c r="AX433" s="16" t="s">
        <v>84</v>
      </c>
      <c r="AY433" s="274" t="s">
        <v>242</v>
      </c>
    </row>
    <row r="434" spans="1:65" s="2" customFormat="1" ht="22.15" customHeight="1">
      <c r="A434" s="35"/>
      <c r="B434" s="36"/>
      <c r="C434" s="215" t="s">
        <v>2520</v>
      </c>
      <c r="D434" s="215" t="s">
        <v>261</v>
      </c>
      <c r="E434" s="216" t="s">
        <v>1421</v>
      </c>
      <c r="F434" s="217" t="s">
        <v>2521</v>
      </c>
      <c r="G434" s="218" t="s">
        <v>259</v>
      </c>
      <c r="H434" s="219">
        <v>14</v>
      </c>
      <c r="I434" s="220"/>
      <c r="J434" s="221">
        <f>ROUND(I434*H434,2)</f>
        <v>0</v>
      </c>
      <c r="K434" s="222"/>
      <c r="L434" s="223"/>
      <c r="M434" s="224" t="s">
        <v>1</v>
      </c>
      <c r="N434" s="225" t="s">
        <v>43</v>
      </c>
      <c r="O434" s="76"/>
      <c r="P434" s="211">
        <f>O434*H434</f>
        <v>0</v>
      </c>
      <c r="Q434" s="211">
        <v>0</v>
      </c>
      <c r="R434" s="211">
        <f>Q434*H434</f>
        <v>0</v>
      </c>
      <c r="S434" s="211">
        <v>0</v>
      </c>
      <c r="T434" s="212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213" t="s">
        <v>1407</v>
      </c>
      <c r="AT434" s="213" t="s">
        <v>261</v>
      </c>
      <c r="AU434" s="213" t="s">
        <v>90</v>
      </c>
      <c r="AY434" s="18" t="s">
        <v>242</v>
      </c>
      <c r="BE434" s="214">
        <f>IF(N434="základná",J434,0)</f>
        <v>0</v>
      </c>
      <c r="BF434" s="214">
        <f>IF(N434="znížená",J434,0)</f>
        <v>0</v>
      </c>
      <c r="BG434" s="214">
        <f>IF(N434="zákl. prenesená",J434,0)</f>
        <v>0</v>
      </c>
      <c r="BH434" s="214">
        <f>IF(N434="zníž. prenesená",J434,0)</f>
        <v>0</v>
      </c>
      <c r="BI434" s="214">
        <f>IF(N434="nulová",J434,0)</f>
        <v>0</v>
      </c>
      <c r="BJ434" s="18" t="s">
        <v>90</v>
      </c>
      <c r="BK434" s="214">
        <f>ROUND(I434*H434,2)</f>
        <v>0</v>
      </c>
      <c r="BL434" s="18" t="s">
        <v>737</v>
      </c>
      <c r="BM434" s="213" t="s">
        <v>2522</v>
      </c>
    </row>
    <row r="435" spans="1:65" s="2" customFormat="1" ht="22.15" customHeight="1">
      <c r="A435" s="35"/>
      <c r="B435" s="36"/>
      <c r="C435" s="215" t="s">
        <v>2523</v>
      </c>
      <c r="D435" s="215" t="s">
        <v>261</v>
      </c>
      <c r="E435" s="216" t="s">
        <v>2524</v>
      </c>
      <c r="F435" s="217" t="s">
        <v>2525</v>
      </c>
      <c r="G435" s="218" t="s">
        <v>259</v>
      </c>
      <c r="H435" s="219">
        <v>2</v>
      </c>
      <c r="I435" s="220"/>
      <c r="J435" s="221">
        <f>ROUND(I435*H435,2)</f>
        <v>0</v>
      </c>
      <c r="K435" s="222"/>
      <c r="L435" s="223"/>
      <c r="M435" s="279" t="s">
        <v>1</v>
      </c>
      <c r="N435" s="280" t="s">
        <v>43</v>
      </c>
      <c r="O435" s="240"/>
      <c r="P435" s="241">
        <f>O435*H435</f>
        <v>0</v>
      </c>
      <c r="Q435" s="241">
        <v>0</v>
      </c>
      <c r="R435" s="241">
        <f>Q435*H435</f>
        <v>0</v>
      </c>
      <c r="S435" s="241">
        <v>0</v>
      </c>
      <c r="T435" s="242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213" t="s">
        <v>1407</v>
      </c>
      <c r="AT435" s="213" t="s">
        <v>261</v>
      </c>
      <c r="AU435" s="213" t="s">
        <v>90</v>
      </c>
      <c r="AY435" s="18" t="s">
        <v>242</v>
      </c>
      <c r="BE435" s="214">
        <f>IF(N435="základná",J435,0)</f>
        <v>0</v>
      </c>
      <c r="BF435" s="214">
        <f>IF(N435="znížená",J435,0)</f>
        <v>0</v>
      </c>
      <c r="BG435" s="214">
        <f>IF(N435="zákl. prenesená",J435,0)</f>
        <v>0</v>
      </c>
      <c r="BH435" s="214">
        <f>IF(N435="zníž. prenesená",J435,0)</f>
        <v>0</v>
      </c>
      <c r="BI435" s="214">
        <f>IF(N435="nulová",J435,0)</f>
        <v>0</v>
      </c>
      <c r="BJ435" s="18" t="s">
        <v>90</v>
      </c>
      <c r="BK435" s="214">
        <f>ROUND(I435*H435,2)</f>
        <v>0</v>
      </c>
      <c r="BL435" s="18" t="s">
        <v>737</v>
      </c>
      <c r="BM435" s="213" t="s">
        <v>2526</v>
      </c>
    </row>
    <row r="436" spans="1:65" s="2" customFormat="1" ht="6.95" customHeight="1">
      <c r="A436" s="35"/>
      <c r="B436" s="59"/>
      <c r="C436" s="60"/>
      <c r="D436" s="60"/>
      <c r="E436" s="60"/>
      <c r="F436" s="60"/>
      <c r="G436" s="60"/>
      <c r="H436" s="60"/>
      <c r="I436" s="60"/>
      <c r="J436" s="60"/>
      <c r="K436" s="60"/>
      <c r="L436" s="40"/>
      <c r="M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</row>
  </sheetData>
  <sheetProtection algorithmName="SHA-512" hashValue="oL2gMqS60I/zqL2sjnL+zY7Sn4h5za61v+JN2nxHmJsos0vmxqECCDp2PE8AfUiaXLda4SnLzwfVN5vOIvxSzA==" saltValue="Ca+saVc7qeuh5sb8oYY58Kt8VbyzW38qSAL3/h4aDkHoCr167YXF3optKrcRxs/vDY8g/i+QToxFUzuF+cD+lA==" spinCount="100000" sheet="1" objects="1" scenarios="1" formatColumns="0" formatRows="0" autoFilter="0"/>
  <autoFilter ref="C139:K435" xr:uid="{00000000-0009-0000-0000-00000B000000}"/>
  <mergeCells count="15">
    <mergeCell ref="E126:H126"/>
    <mergeCell ref="E130:H130"/>
    <mergeCell ref="E128:H128"/>
    <mergeCell ref="E132:H132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30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134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ht="12.75">
      <c r="B8" s="21"/>
      <c r="D8" s="124" t="s">
        <v>214</v>
      </c>
      <c r="L8" s="21"/>
    </row>
    <row r="9" spans="1:46" s="1" customFormat="1" ht="14.45" customHeight="1">
      <c r="B9" s="21"/>
      <c r="E9" s="336" t="s">
        <v>1145</v>
      </c>
      <c r="F9" s="314"/>
      <c r="G9" s="314"/>
      <c r="H9" s="314"/>
      <c r="L9" s="21"/>
    </row>
    <row r="10" spans="1:46" s="1" customFormat="1" ht="12" customHeight="1">
      <c r="B10" s="21"/>
      <c r="D10" s="124" t="s">
        <v>216</v>
      </c>
      <c r="L10" s="21"/>
    </row>
    <row r="11" spans="1:46" s="2" customFormat="1" ht="14.45" customHeight="1">
      <c r="A11" s="35"/>
      <c r="B11" s="40"/>
      <c r="C11" s="35"/>
      <c r="D11" s="35"/>
      <c r="E11" s="344" t="s">
        <v>2199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4" t="s">
        <v>795</v>
      </c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5.6" customHeight="1">
      <c r="A13" s="35"/>
      <c r="B13" s="40"/>
      <c r="C13" s="35"/>
      <c r="D13" s="35"/>
      <c r="E13" s="339" t="s">
        <v>2527</v>
      </c>
      <c r="F13" s="338"/>
      <c r="G13" s="338"/>
      <c r="H13" s="338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4" t="s">
        <v>17</v>
      </c>
      <c r="E15" s="35"/>
      <c r="F15" s="115" t="s">
        <v>1</v>
      </c>
      <c r="G15" s="35"/>
      <c r="H15" s="35"/>
      <c r="I15" s="124" t="s">
        <v>18</v>
      </c>
      <c r="J15" s="115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19</v>
      </c>
      <c r="E16" s="35"/>
      <c r="F16" s="115" t="s">
        <v>20</v>
      </c>
      <c r="G16" s="35"/>
      <c r="H16" s="35"/>
      <c r="I16" s="124" t="s">
        <v>21</v>
      </c>
      <c r="J16" s="125">
        <f>'Rekapitulácia stavby'!AN8</f>
        <v>0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4" t="s">
        <v>22</v>
      </c>
      <c r="E18" s="35"/>
      <c r="F18" s="35"/>
      <c r="G18" s="35"/>
      <c r="H18" s="35"/>
      <c r="I18" s="124" t="s">
        <v>23</v>
      </c>
      <c r="J18" s="115" t="s">
        <v>24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5" t="s">
        <v>25</v>
      </c>
      <c r="F19" s="35"/>
      <c r="G19" s="35"/>
      <c r="H19" s="35"/>
      <c r="I19" s="124" t="s">
        <v>26</v>
      </c>
      <c r="J19" s="115" t="s">
        <v>1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4" t="s">
        <v>27</v>
      </c>
      <c r="E21" s="35"/>
      <c r="F21" s="35"/>
      <c r="G21" s="35"/>
      <c r="H21" s="35"/>
      <c r="I21" s="124" t="s">
        <v>23</v>
      </c>
      <c r="J21" s="31" t="str">
        <f>'Rekapitulácia stavby'!AN13</f>
        <v>Vyplň údaj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40" t="str">
        <f>'Rekapitulácia stavby'!E14</f>
        <v>Vyplň údaj</v>
      </c>
      <c r="F22" s="341"/>
      <c r="G22" s="341"/>
      <c r="H22" s="341"/>
      <c r="I22" s="124" t="s">
        <v>26</v>
      </c>
      <c r="J22" s="31" t="str">
        <f>'Rekapitulácia stavby'!AN14</f>
        <v>Vyplň údaj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4" t="s">
        <v>29</v>
      </c>
      <c r="E24" s="35"/>
      <c r="F24" s="35"/>
      <c r="G24" s="35"/>
      <c r="H24" s="35"/>
      <c r="I24" s="124" t="s">
        <v>23</v>
      </c>
      <c r="J24" s="115" t="s">
        <v>30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5" t="s">
        <v>31</v>
      </c>
      <c r="F25" s="35"/>
      <c r="G25" s="35"/>
      <c r="H25" s="35"/>
      <c r="I25" s="124" t="s">
        <v>26</v>
      </c>
      <c r="J25" s="115" t="s">
        <v>32</v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4" t="s">
        <v>34</v>
      </c>
      <c r="E27" s="35"/>
      <c r="F27" s="35"/>
      <c r="G27" s="35"/>
      <c r="H27" s="35"/>
      <c r="I27" s="124" t="s">
        <v>23</v>
      </c>
      <c r="J27" s="115" t="str">
        <f>IF('Rekapitulácia stavby'!AN19="","",'Rekapitulácia stavby'!AN19)</f>
        <v/>
      </c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5" t="str">
        <f>IF('Rekapitulácia stavby'!E20="","",'Rekapitulácia stavby'!E20)</f>
        <v xml:space="preserve"> </v>
      </c>
      <c r="F28" s="35"/>
      <c r="G28" s="35"/>
      <c r="H28" s="35"/>
      <c r="I28" s="124" t="s">
        <v>26</v>
      </c>
      <c r="J28" s="115" t="str">
        <f>IF('Rekapitulácia stavby'!AN20="","",'Rekapitulácia stavby'!AN20)</f>
        <v/>
      </c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4" t="s">
        <v>36</v>
      </c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4.45" customHeight="1">
      <c r="A31" s="126"/>
      <c r="B31" s="127"/>
      <c r="C31" s="126"/>
      <c r="D31" s="126"/>
      <c r="E31" s="342" t="s">
        <v>1</v>
      </c>
      <c r="F31" s="342"/>
      <c r="G31" s="342"/>
      <c r="H31" s="342"/>
      <c r="I31" s="126"/>
      <c r="J31" s="126"/>
      <c r="K31" s="126"/>
      <c r="L31" s="128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30" t="s">
        <v>37</v>
      </c>
      <c r="E34" s="35"/>
      <c r="F34" s="35"/>
      <c r="G34" s="35"/>
      <c r="H34" s="35"/>
      <c r="I34" s="35"/>
      <c r="J34" s="131">
        <f>ROUND(J126,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9"/>
      <c r="E35" s="129"/>
      <c r="F35" s="129"/>
      <c r="G35" s="129"/>
      <c r="H35" s="129"/>
      <c r="I35" s="129"/>
      <c r="J35" s="129"/>
      <c r="K35" s="129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32" t="s">
        <v>39</v>
      </c>
      <c r="G36" s="35"/>
      <c r="H36" s="35"/>
      <c r="I36" s="132" t="s">
        <v>38</v>
      </c>
      <c r="J36" s="132" t="s">
        <v>40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33" t="s">
        <v>41</v>
      </c>
      <c r="E37" s="134" t="s">
        <v>42</v>
      </c>
      <c r="F37" s="135">
        <f>ROUND((SUM(BE126:BE129)),  2)</f>
        <v>0</v>
      </c>
      <c r="G37" s="136"/>
      <c r="H37" s="136"/>
      <c r="I37" s="137">
        <v>0.2</v>
      </c>
      <c r="J37" s="135">
        <f>ROUND(((SUM(BE126:BE129))*I37),  2)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34" t="s">
        <v>43</v>
      </c>
      <c r="F38" s="135">
        <f>ROUND((SUM(BF126:BF129)),  2)</f>
        <v>0</v>
      </c>
      <c r="G38" s="136"/>
      <c r="H38" s="136"/>
      <c r="I38" s="137">
        <v>0.2</v>
      </c>
      <c r="J38" s="135">
        <f>ROUND(((SUM(BF126:BF129))*I38),  2)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4" t="s">
        <v>44</v>
      </c>
      <c r="F39" s="138">
        <f>ROUND((SUM(BG126:BG129)),  2)</f>
        <v>0</v>
      </c>
      <c r="G39" s="35"/>
      <c r="H39" s="35"/>
      <c r="I39" s="139">
        <v>0.2</v>
      </c>
      <c r="J39" s="138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4" t="s">
        <v>45</v>
      </c>
      <c r="F40" s="138">
        <f>ROUND((SUM(BH126:BH129)),  2)</f>
        <v>0</v>
      </c>
      <c r="G40" s="35"/>
      <c r="H40" s="35"/>
      <c r="I40" s="139">
        <v>0.2</v>
      </c>
      <c r="J40" s="138">
        <f>0</f>
        <v>0</v>
      </c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34" t="s">
        <v>46</v>
      </c>
      <c r="F41" s="135">
        <f>ROUND((SUM(BI126:BI129)),  2)</f>
        <v>0</v>
      </c>
      <c r="G41" s="136"/>
      <c r="H41" s="136"/>
      <c r="I41" s="137">
        <v>0</v>
      </c>
      <c r="J41" s="135">
        <f>0</f>
        <v>0</v>
      </c>
      <c r="K41" s="35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40"/>
      <c r="D43" s="141" t="s">
        <v>47</v>
      </c>
      <c r="E43" s="142"/>
      <c r="F43" s="142"/>
      <c r="G43" s="143" t="s">
        <v>48</v>
      </c>
      <c r="H43" s="144" t="s">
        <v>49</v>
      </c>
      <c r="I43" s="142"/>
      <c r="J43" s="145">
        <f>SUM(J34:J41)</f>
        <v>0</v>
      </c>
      <c r="K43" s="146"/>
      <c r="L43" s="5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4.45" customHeight="1">
      <c r="B87" s="22"/>
      <c r="C87" s="23"/>
      <c r="D87" s="23"/>
      <c r="E87" s="334" t="s">
        <v>1145</v>
      </c>
      <c r="F87" s="319"/>
      <c r="G87" s="319"/>
      <c r="H87" s="319"/>
      <c r="I87" s="23"/>
      <c r="J87" s="23"/>
      <c r="K87" s="23"/>
      <c r="L87" s="21"/>
    </row>
    <row r="88" spans="1:31" s="1" customFormat="1" ht="12" customHeight="1">
      <c r="B88" s="22"/>
      <c r="C88" s="30" t="s">
        <v>216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4.45" customHeight="1">
      <c r="A89" s="35"/>
      <c r="B89" s="36"/>
      <c r="C89" s="37"/>
      <c r="D89" s="37"/>
      <c r="E89" s="343" t="s">
        <v>2199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795</v>
      </c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5.6" customHeight="1">
      <c r="A91" s="35"/>
      <c r="B91" s="36"/>
      <c r="C91" s="37"/>
      <c r="D91" s="37"/>
      <c r="E91" s="307" t="str">
        <f>E13</f>
        <v>1136-2-7-2 - SO 02.7 Ožďanský most  - elektroinštalácia</v>
      </c>
      <c r="F91" s="333"/>
      <c r="G91" s="333"/>
      <c r="H91" s="333"/>
      <c r="I91" s="37"/>
      <c r="J91" s="37"/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19</v>
      </c>
      <c r="D93" s="37"/>
      <c r="E93" s="37"/>
      <c r="F93" s="28" t="str">
        <f>F16</f>
        <v>Rimavská Sobota, Poltár</v>
      </c>
      <c r="G93" s="37"/>
      <c r="H93" s="37"/>
      <c r="I93" s="30" t="s">
        <v>21</v>
      </c>
      <c r="J93" s="71">
        <f>IF(J16="","",J16)</f>
        <v>0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40.9" customHeight="1">
      <c r="A95" s="35"/>
      <c r="B95" s="36"/>
      <c r="C95" s="30" t="s">
        <v>22</v>
      </c>
      <c r="D95" s="37"/>
      <c r="E95" s="37"/>
      <c r="F95" s="28" t="str">
        <f>E19</f>
        <v>Banskobystrický samosprávny kraj, B. Bystrica</v>
      </c>
      <c r="G95" s="37"/>
      <c r="H95" s="37"/>
      <c r="I95" s="30" t="s">
        <v>29</v>
      </c>
      <c r="J95" s="33" t="str">
        <f>E25</f>
        <v>Cykloprojekt s.r.o., Bratislava, Laurinská 18</v>
      </c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6" customHeight="1">
      <c r="A96" s="35"/>
      <c r="B96" s="36"/>
      <c r="C96" s="30" t="s">
        <v>27</v>
      </c>
      <c r="D96" s="37"/>
      <c r="E96" s="37"/>
      <c r="F96" s="28" t="str">
        <f>IF(E22="","",E22)</f>
        <v>Vyplň údaj</v>
      </c>
      <c r="G96" s="37"/>
      <c r="H96" s="37"/>
      <c r="I96" s="30" t="s">
        <v>34</v>
      </c>
      <c r="J96" s="33" t="str">
        <f>E28</f>
        <v xml:space="preserve"> 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8" t="s">
        <v>219</v>
      </c>
      <c r="D98" s="159"/>
      <c r="E98" s="159"/>
      <c r="F98" s="159"/>
      <c r="G98" s="159"/>
      <c r="H98" s="159"/>
      <c r="I98" s="159"/>
      <c r="J98" s="160" t="s">
        <v>220</v>
      </c>
      <c r="K98" s="159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61" t="s">
        <v>221</v>
      </c>
      <c r="D100" s="37"/>
      <c r="E100" s="37"/>
      <c r="F100" s="37"/>
      <c r="G100" s="37"/>
      <c r="H100" s="37"/>
      <c r="I100" s="37"/>
      <c r="J100" s="89">
        <f>J126</f>
        <v>0</v>
      </c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222</v>
      </c>
    </row>
    <row r="101" spans="1:47" s="9" customFormat="1" ht="24.95" customHeight="1">
      <c r="B101" s="162"/>
      <c r="C101" s="163"/>
      <c r="D101" s="164" t="s">
        <v>1151</v>
      </c>
      <c r="E101" s="165"/>
      <c r="F101" s="165"/>
      <c r="G101" s="165"/>
      <c r="H101" s="165"/>
      <c r="I101" s="165"/>
      <c r="J101" s="166">
        <f>J127</f>
        <v>0</v>
      </c>
      <c r="K101" s="163"/>
      <c r="L101" s="167"/>
    </row>
    <row r="102" spans="1:47" s="10" customFormat="1" ht="19.899999999999999" customHeight="1">
      <c r="B102" s="168"/>
      <c r="C102" s="109"/>
      <c r="D102" s="169" t="s">
        <v>2528</v>
      </c>
      <c r="E102" s="170"/>
      <c r="F102" s="170"/>
      <c r="G102" s="170"/>
      <c r="H102" s="170"/>
      <c r="I102" s="170"/>
      <c r="J102" s="171">
        <f>J128</f>
        <v>0</v>
      </c>
      <c r="K102" s="109"/>
      <c r="L102" s="172"/>
    </row>
    <row r="103" spans="1:47" s="2" customFormat="1" ht="21.75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5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pans="1:47" s="2" customFormat="1" ht="6.95" customHeight="1">
      <c r="A104" s="35"/>
      <c r="B104" s="59"/>
      <c r="C104" s="60"/>
      <c r="D104" s="60"/>
      <c r="E104" s="60"/>
      <c r="F104" s="60"/>
      <c r="G104" s="60"/>
      <c r="H104" s="60"/>
      <c r="I104" s="60"/>
      <c r="J104" s="60"/>
      <c r="K104" s="60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pans="1:47" s="2" customFormat="1" ht="6.95" customHeight="1">
      <c r="A108" s="35"/>
      <c r="B108" s="61"/>
      <c r="C108" s="62"/>
      <c r="D108" s="62"/>
      <c r="E108" s="62"/>
      <c r="F108" s="62"/>
      <c r="G108" s="62"/>
      <c r="H108" s="62"/>
      <c r="I108" s="62"/>
      <c r="J108" s="62"/>
      <c r="K108" s="62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24.95" customHeight="1">
      <c r="A109" s="35"/>
      <c r="B109" s="36"/>
      <c r="C109" s="24" t="s">
        <v>228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12" customHeight="1">
      <c r="A111" s="35"/>
      <c r="B111" s="36"/>
      <c r="C111" s="30" t="s">
        <v>15</v>
      </c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4.45" customHeight="1">
      <c r="A112" s="35"/>
      <c r="B112" s="36"/>
      <c r="C112" s="37"/>
      <c r="D112" s="37"/>
      <c r="E112" s="334" t="str">
        <f>E7</f>
        <v>Cyklotrasa Rimavská Sobota - Poltár</v>
      </c>
      <c r="F112" s="335"/>
      <c r="G112" s="335"/>
      <c r="H112" s="335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3" s="1" customFormat="1" ht="12" customHeight="1">
      <c r="B113" s="22"/>
      <c r="C113" s="30" t="s">
        <v>214</v>
      </c>
      <c r="D113" s="23"/>
      <c r="E113" s="23"/>
      <c r="F113" s="23"/>
      <c r="G113" s="23"/>
      <c r="H113" s="23"/>
      <c r="I113" s="23"/>
      <c r="J113" s="23"/>
      <c r="K113" s="23"/>
      <c r="L113" s="21"/>
    </row>
    <row r="114" spans="1:63" s="1" customFormat="1" ht="14.45" customHeight="1">
      <c r="B114" s="22"/>
      <c r="C114" s="23"/>
      <c r="D114" s="23"/>
      <c r="E114" s="334" t="s">
        <v>1145</v>
      </c>
      <c r="F114" s="319"/>
      <c r="G114" s="319"/>
      <c r="H114" s="319"/>
      <c r="I114" s="23"/>
      <c r="J114" s="23"/>
      <c r="K114" s="23"/>
      <c r="L114" s="21"/>
    </row>
    <row r="115" spans="1:63" s="1" customFormat="1" ht="12" customHeight="1">
      <c r="B115" s="22"/>
      <c r="C115" s="30" t="s">
        <v>216</v>
      </c>
      <c r="D115" s="23"/>
      <c r="E115" s="23"/>
      <c r="F115" s="23"/>
      <c r="G115" s="23"/>
      <c r="H115" s="23"/>
      <c r="I115" s="23"/>
      <c r="J115" s="23"/>
      <c r="K115" s="23"/>
      <c r="L115" s="21"/>
    </row>
    <row r="116" spans="1:63" s="2" customFormat="1" ht="14.45" customHeight="1">
      <c r="A116" s="35"/>
      <c r="B116" s="36"/>
      <c r="C116" s="37"/>
      <c r="D116" s="37"/>
      <c r="E116" s="343" t="s">
        <v>2199</v>
      </c>
      <c r="F116" s="333"/>
      <c r="G116" s="333"/>
      <c r="H116" s="333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3" s="2" customFormat="1" ht="12" customHeight="1">
      <c r="A117" s="35"/>
      <c r="B117" s="36"/>
      <c r="C117" s="30" t="s">
        <v>795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3" s="2" customFormat="1" ht="15.6" customHeight="1">
      <c r="A118" s="35"/>
      <c r="B118" s="36"/>
      <c r="C118" s="37"/>
      <c r="D118" s="37"/>
      <c r="E118" s="307" t="str">
        <f>E13</f>
        <v>1136-2-7-2 - SO 02.7 Ožďanský most  - elektroinštalácia</v>
      </c>
      <c r="F118" s="333"/>
      <c r="G118" s="333"/>
      <c r="H118" s="333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3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3" s="2" customFormat="1" ht="12" customHeight="1">
      <c r="A120" s="35"/>
      <c r="B120" s="36"/>
      <c r="C120" s="30" t="s">
        <v>19</v>
      </c>
      <c r="D120" s="37"/>
      <c r="E120" s="37"/>
      <c r="F120" s="28" t="str">
        <f>F16</f>
        <v>Rimavská Sobota, Poltár</v>
      </c>
      <c r="G120" s="37"/>
      <c r="H120" s="37"/>
      <c r="I120" s="30" t="s">
        <v>21</v>
      </c>
      <c r="J120" s="71">
        <f>IF(J16="","",J16)</f>
        <v>0</v>
      </c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3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3" s="2" customFormat="1" ht="40.9" customHeight="1">
      <c r="A122" s="35"/>
      <c r="B122" s="36"/>
      <c r="C122" s="30" t="s">
        <v>22</v>
      </c>
      <c r="D122" s="37"/>
      <c r="E122" s="37"/>
      <c r="F122" s="28" t="str">
        <f>E19</f>
        <v>Banskobystrický samosprávny kraj, B. Bystrica</v>
      </c>
      <c r="G122" s="37"/>
      <c r="H122" s="37"/>
      <c r="I122" s="30" t="s">
        <v>29</v>
      </c>
      <c r="J122" s="33" t="str">
        <f>E25</f>
        <v>Cykloprojekt s.r.o., Bratislava, Laurinská 18</v>
      </c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3" s="2" customFormat="1" ht="15.6" customHeight="1">
      <c r="A123" s="35"/>
      <c r="B123" s="36"/>
      <c r="C123" s="30" t="s">
        <v>27</v>
      </c>
      <c r="D123" s="37"/>
      <c r="E123" s="37"/>
      <c r="F123" s="28" t="str">
        <f>IF(E22="","",E22)</f>
        <v>Vyplň údaj</v>
      </c>
      <c r="G123" s="37"/>
      <c r="H123" s="37"/>
      <c r="I123" s="30" t="s">
        <v>34</v>
      </c>
      <c r="J123" s="33" t="str">
        <f>E28</f>
        <v xml:space="preserve"> 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3" s="2" customFormat="1" ht="10.3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63" s="11" customFormat="1" ht="29.25" customHeight="1">
      <c r="A125" s="173"/>
      <c r="B125" s="174"/>
      <c r="C125" s="175" t="s">
        <v>229</v>
      </c>
      <c r="D125" s="176" t="s">
        <v>62</v>
      </c>
      <c r="E125" s="176" t="s">
        <v>58</v>
      </c>
      <c r="F125" s="176" t="s">
        <v>59</v>
      </c>
      <c r="G125" s="176" t="s">
        <v>230</v>
      </c>
      <c r="H125" s="176" t="s">
        <v>231</v>
      </c>
      <c r="I125" s="176" t="s">
        <v>232</v>
      </c>
      <c r="J125" s="177" t="s">
        <v>220</v>
      </c>
      <c r="K125" s="178" t="s">
        <v>233</v>
      </c>
      <c r="L125" s="179"/>
      <c r="M125" s="80" t="s">
        <v>1</v>
      </c>
      <c r="N125" s="81" t="s">
        <v>41</v>
      </c>
      <c r="O125" s="81" t="s">
        <v>234</v>
      </c>
      <c r="P125" s="81" t="s">
        <v>235</v>
      </c>
      <c r="Q125" s="81" t="s">
        <v>236</v>
      </c>
      <c r="R125" s="81" t="s">
        <v>237</v>
      </c>
      <c r="S125" s="81" t="s">
        <v>238</v>
      </c>
      <c r="T125" s="82" t="s">
        <v>239</v>
      </c>
      <c r="U125" s="173"/>
      <c r="V125" s="173"/>
      <c r="W125" s="173"/>
      <c r="X125" s="173"/>
      <c r="Y125" s="173"/>
      <c r="Z125" s="173"/>
      <c r="AA125" s="173"/>
      <c r="AB125" s="173"/>
      <c r="AC125" s="173"/>
      <c r="AD125" s="173"/>
      <c r="AE125" s="173"/>
    </row>
    <row r="126" spans="1:63" s="2" customFormat="1" ht="22.9" customHeight="1">
      <c r="A126" s="35"/>
      <c r="B126" s="36"/>
      <c r="C126" s="87" t="s">
        <v>221</v>
      </c>
      <c r="D126" s="37"/>
      <c r="E126" s="37"/>
      <c r="F126" s="37"/>
      <c r="G126" s="37"/>
      <c r="H126" s="37"/>
      <c r="I126" s="37"/>
      <c r="J126" s="180">
        <f>BK126</f>
        <v>0</v>
      </c>
      <c r="K126" s="37"/>
      <c r="L126" s="40"/>
      <c r="M126" s="83"/>
      <c r="N126" s="181"/>
      <c r="O126" s="84"/>
      <c r="P126" s="182">
        <f>P127</f>
        <v>0</v>
      </c>
      <c r="Q126" s="84"/>
      <c r="R126" s="182">
        <f>R127</f>
        <v>0</v>
      </c>
      <c r="S126" s="84"/>
      <c r="T126" s="183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8" t="s">
        <v>76</v>
      </c>
      <c r="AU126" s="18" t="s">
        <v>222</v>
      </c>
      <c r="BK126" s="184">
        <f>BK127</f>
        <v>0</v>
      </c>
    </row>
    <row r="127" spans="1:63" s="12" customFormat="1" ht="25.9" customHeight="1">
      <c r="B127" s="185"/>
      <c r="C127" s="186"/>
      <c r="D127" s="187" t="s">
        <v>76</v>
      </c>
      <c r="E127" s="188" t="s">
        <v>261</v>
      </c>
      <c r="F127" s="188" t="s">
        <v>1388</v>
      </c>
      <c r="G127" s="186"/>
      <c r="H127" s="186"/>
      <c r="I127" s="189"/>
      <c r="J127" s="190">
        <f>BK127</f>
        <v>0</v>
      </c>
      <c r="K127" s="186"/>
      <c r="L127" s="191"/>
      <c r="M127" s="192"/>
      <c r="N127" s="193"/>
      <c r="O127" s="193"/>
      <c r="P127" s="194">
        <f>P128</f>
        <v>0</v>
      </c>
      <c r="Q127" s="193"/>
      <c r="R127" s="194">
        <f>R128</f>
        <v>0</v>
      </c>
      <c r="S127" s="193"/>
      <c r="T127" s="195">
        <f>T128</f>
        <v>0</v>
      </c>
      <c r="AR127" s="196" t="s">
        <v>100</v>
      </c>
      <c r="AT127" s="197" t="s">
        <v>76</v>
      </c>
      <c r="AU127" s="197" t="s">
        <v>77</v>
      </c>
      <c r="AY127" s="196" t="s">
        <v>242</v>
      </c>
      <c r="BK127" s="198">
        <f>BK128</f>
        <v>0</v>
      </c>
    </row>
    <row r="128" spans="1:63" s="12" customFormat="1" ht="22.9" customHeight="1">
      <c r="B128" s="185"/>
      <c r="C128" s="186"/>
      <c r="D128" s="187" t="s">
        <v>76</v>
      </c>
      <c r="E128" s="199" t="s">
        <v>2529</v>
      </c>
      <c r="F128" s="199" t="s">
        <v>2530</v>
      </c>
      <c r="G128" s="186"/>
      <c r="H128" s="186"/>
      <c r="I128" s="189"/>
      <c r="J128" s="200">
        <f>BK128</f>
        <v>0</v>
      </c>
      <c r="K128" s="186"/>
      <c r="L128" s="191"/>
      <c r="M128" s="192"/>
      <c r="N128" s="193"/>
      <c r="O128" s="193"/>
      <c r="P128" s="194">
        <f>P129</f>
        <v>0</v>
      </c>
      <c r="Q128" s="193"/>
      <c r="R128" s="194">
        <f>R129</f>
        <v>0</v>
      </c>
      <c r="S128" s="193"/>
      <c r="T128" s="195">
        <f>T129</f>
        <v>0</v>
      </c>
      <c r="AR128" s="196" t="s">
        <v>100</v>
      </c>
      <c r="AT128" s="197" t="s">
        <v>76</v>
      </c>
      <c r="AU128" s="197" t="s">
        <v>84</v>
      </c>
      <c r="AY128" s="196" t="s">
        <v>242</v>
      </c>
      <c r="BK128" s="198">
        <f>BK129</f>
        <v>0</v>
      </c>
    </row>
    <row r="129" spans="1:65" s="2" customFormat="1" ht="14.45" customHeight="1">
      <c r="A129" s="35"/>
      <c r="B129" s="36"/>
      <c r="C129" s="201" t="s">
        <v>84</v>
      </c>
      <c r="D129" s="201" t="s">
        <v>244</v>
      </c>
      <c r="E129" s="202" t="s">
        <v>84</v>
      </c>
      <c r="F129" s="203" t="s">
        <v>2531</v>
      </c>
      <c r="G129" s="204" t="s">
        <v>2532</v>
      </c>
      <c r="H129" s="205">
        <v>1</v>
      </c>
      <c r="I129" s="206"/>
      <c r="J129" s="207">
        <f>ROUND(I129*H129,2)</f>
        <v>0</v>
      </c>
      <c r="K129" s="208"/>
      <c r="L129" s="40"/>
      <c r="M129" s="238" t="s">
        <v>1</v>
      </c>
      <c r="N129" s="239" t="s">
        <v>43</v>
      </c>
      <c r="O129" s="240"/>
      <c r="P129" s="241">
        <f>O129*H129</f>
        <v>0</v>
      </c>
      <c r="Q129" s="241">
        <v>0</v>
      </c>
      <c r="R129" s="241">
        <f>Q129*H129</f>
        <v>0</v>
      </c>
      <c r="S129" s="241">
        <v>0</v>
      </c>
      <c r="T129" s="242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13" t="s">
        <v>737</v>
      </c>
      <c r="AT129" s="213" t="s">
        <v>244</v>
      </c>
      <c r="AU129" s="213" t="s">
        <v>90</v>
      </c>
      <c r="AY129" s="18" t="s">
        <v>242</v>
      </c>
      <c r="BE129" s="214">
        <f>IF(N129="základná",J129,0)</f>
        <v>0</v>
      </c>
      <c r="BF129" s="214">
        <f>IF(N129="znížená",J129,0)</f>
        <v>0</v>
      </c>
      <c r="BG129" s="214">
        <f>IF(N129="zákl. prenesená",J129,0)</f>
        <v>0</v>
      </c>
      <c r="BH129" s="214">
        <f>IF(N129="zníž. prenesená",J129,0)</f>
        <v>0</v>
      </c>
      <c r="BI129" s="214">
        <f>IF(N129="nulová",J129,0)</f>
        <v>0</v>
      </c>
      <c r="BJ129" s="18" t="s">
        <v>90</v>
      </c>
      <c r="BK129" s="214">
        <f>ROUND(I129*H129,2)</f>
        <v>0</v>
      </c>
      <c r="BL129" s="18" t="s">
        <v>737</v>
      </c>
      <c r="BM129" s="213" t="s">
        <v>2533</v>
      </c>
    </row>
    <row r="130" spans="1:65" s="2" customFormat="1" ht="6.95" customHeight="1">
      <c r="A130" s="35"/>
      <c r="B130" s="59"/>
      <c r="C130" s="60"/>
      <c r="D130" s="60"/>
      <c r="E130" s="60"/>
      <c r="F130" s="60"/>
      <c r="G130" s="60"/>
      <c r="H130" s="60"/>
      <c r="I130" s="60"/>
      <c r="J130" s="60"/>
      <c r="K130" s="60"/>
      <c r="L130" s="40"/>
      <c r="M130" s="35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</sheetData>
  <sheetProtection algorithmName="SHA-512" hashValue="kBEE84Ul2Z8OsHmVRR4LmVbDd7wAVnBZKnpa7ZvaYHN6BOiRWWZ2vPqlArZrRGvrPUu4GPSF8Lr+XaAczUT6AA==" saltValue="aNGafXYcMfeL8R7IgXmP/6fGEjYGKyUztjG5jMn6hVxRzpUupqxKxakZlg8NpUtkM8pDyCegVrGJEGuQ6kHhuA==" spinCount="100000" sheet="1" objects="1" scenarios="1" formatColumns="0" formatRows="0" autoFilter="0"/>
  <autoFilter ref="C125:K129" xr:uid="{00000000-0009-0000-0000-00000C000000}"/>
  <mergeCells count="15">
    <mergeCell ref="E112:H112"/>
    <mergeCell ref="E116:H116"/>
    <mergeCell ref="E114:H114"/>
    <mergeCell ref="E118:H118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31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137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2534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ROUND((SUM(BE134:BE310)),  2)</f>
        <v>0</v>
      </c>
      <c r="G35" s="136"/>
      <c r="H35" s="136"/>
      <c r="I35" s="137">
        <v>0.2</v>
      </c>
      <c r="J35" s="135">
        <f>ROUND(((SUM(BE134:BE310))*I35),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ROUND((SUM(BF134:BF310)),  2)</f>
        <v>0</v>
      </c>
      <c r="G36" s="136"/>
      <c r="H36" s="136"/>
      <c r="I36" s="137">
        <v>0.2</v>
      </c>
      <c r="J36" s="135">
        <f>ROUND(((SUM(BF134:BF310))*I36),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ROUND((SUM(BG134:BG310)),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ROUND((SUM(BH134:BH310)),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ROUND((SUM(BI134:BI310)),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1136-2-8 - SO 02.8 - Most ( priepust)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J136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J177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J185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J193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J207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J228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J236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J270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J276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J277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J293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1943</v>
      </c>
      <c r="E111" s="170"/>
      <c r="F111" s="170"/>
      <c r="G111" s="170"/>
      <c r="H111" s="170"/>
      <c r="I111" s="170"/>
      <c r="J111" s="171">
        <f>J301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J305</f>
        <v>0</v>
      </c>
      <c r="K112" s="109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228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4" t="str">
        <f>E7</f>
        <v>Cyklotrasa Rimavská Sobota - Poltár</v>
      </c>
      <c r="F122" s="335"/>
      <c r="G122" s="335"/>
      <c r="H122" s="335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214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4" t="s">
        <v>1145</v>
      </c>
      <c r="F124" s="333"/>
      <c r="G124" s="333"/>
      <c r="H124" s="333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216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07" t="str">
        <f>E11</f>
        <v>1136-2-8 - SO 02.8 - Most ( priepust)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229</v>
      </c>
      <c r="D133" s="176" t="s">
        <v>62</v>
      </c>
      <c r="E133" s="176" t="s">
        <v>58</v>
      </c>
      <c r="F133" s="176" t="s">
        <v>59</v>
      </c>
      <c r="G133" s="176" t="s">
        <v>230</v>
      </c>
      <c r="H133" s="176" t="s">
        <v>231</v>
      </c>
      <c r="I133" s="176" t="s">
        <v>232</v>
      </c>
      <c r="J133" s="177" t="s">
        <v>220</v>
      </c>
      <c r="K133" s="178" t="s">
        <v>233</v>
      </c>
      <c r="L133" s="179"/>
      <c r="M133" s="80" t="s">
        <v>1</v>
      </c>
      <c r="N133" s="81" t="s">
        <v>41</v>
      </c>
      <c r="O133" s="81" t="s">
        <v>234</v>
      </c>
      <c r="P133" s="81" t="s">
        <v>235</v>
      </c>
      <c r="Q133" s="81" t="s">
        <v>236</v>
      </c>
      <c r="R133" s="81" t="s">
        <v>237</v>
      </c>
      <c r="S133" s="81" t="s">
        <v>238</v>
      </c>
      <c r="T133" s="82" t="s">
        <v>239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221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P135+P276</f>
        <v>0</v>
      </c>
      <c r="Q134" s="84"/>
      <c r="R134" s="182">
        <f>R135+R276</f>
        <v>74.99955722</v>
      </c>
      <c r="S134" s="84"/>
      <c r="T134" s="183">
        <f>T135+T276</f>
        <v>34.422688000000001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222</v>
      </c>
      <c r="BK134" s="184">
        <f>BK135+BK276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240</v>
      </c>
      <c r="F135" s="188" t="s">
        <v>241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P136+P177+P185+P193+P207+P228+P236+P270</f>
        <v>0</v>
      </c>
      <c r="Q135" s="193"/>
      <c r="R135" s="194">
        <f>R136+R177+R185+R193+R207+R228+R236+R270</f>
        <v>74.758293319999993</v>
      </c>
      <c r="S135" s="193"/>
      <c r="T135" s="195">
        <f>T136+T177+T185+T193+T207+T228+T236+T270</f>
        <v>34.422688000000001</v>
      </c>
      <c r="AR135" s="196" t="s">
        <v>84</v>
      </c>
      <c r="AT135" s="197" t="s">
        <v>76</v>
      </c>
      <c r="AU135" s="197" t="s">
        <v>77</v>
      </c>
      <c r="AY135" s="196" t="s">
        <v>242</v>
      </c>
      <c r="BK135" s="198">
        <f>BK136+BK177+BK185+BK193+BK207+BK228+BK236+BK270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243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SUM(P137:P176)</f>
        <v>0</v>
      </c>
      <c r="Q136" s="193"/>
      <c r="R136" s="194">
        <f>SUM(R137:R176)</f>
        <v>14.4</v>
      </c>
      <c r="S136" s="193"/>
      <c r="T136" s="195">
        <f>SUM(T137:T176)</f>
        <v>0</v>
      </c>
      <c r="AR136" s="196" t="s">
        <v>84</v>
      </c>
      <c r="AT136" s="197" t="s">
        <v>76</v>
      </c>
      <c r="AU136" s="197" t="s">
        <v>84</v>
      </c>
      <c r="AY136" s="196" t="s">
        <v>242</v>
      </c>
      <c r="BK136" s="198">
        <f>SUM(BK137:BK176)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244</v>
      </c>
      <c r="E137" s="202" t="s">
        <v>998</v>
      </c>
      <c r="F137" s="203" t="s">
        <v>999</v>
      </c>
      <c r="G137" s="204" t="s">
        <v>247</v>
      </c>
      <c r="H137" s="205">
        <v>4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248</v>
      </c>
      <c r="AT137" s="213" t="s">
        <v>244</v>
      </c>
      <c r="AU137" s="213" t="s">
        <v>90</v>
      </c>
      <c r="AY137" s="18" t="s">
        <v>242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90</v>
      </c>
      <c r="BK137" s="214">
        <f>ROUND(I137*H137,2)</f>
        <v>0</v>
      </c>
      <c r="BL137" s="18" t="s">
        <v>248</v>
      </c>
      <c r="BM137" s="213" t="s">
        <v>2535</v>
      </c>
    </row>
    <row r="138" spans="1:65" s="14" customFormat="1" ht="22.5">
      <c r="B138" s="243"/>
      <c r="C138" s="244"/>
      <c r="D138" s="228" t="s">
        <v>304</v>
      </c>
      <c r="E138" s="245" t="s">
        <v>1</v>
      </c>
      <c r="F138" s="246" t="s">
        <v>1945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2536</v>
      </c>
      <c r="G139" s="227"/>
      <c r="H139" s="231">
        <v>4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22.15" customHeight="1">
      <c r="A140" s="35"/>
      <c r="B140" s="36"/>
      <c r="C140" s="201" t="s">
        <v>90</v>
      </c>
      <c r="D140" s="201" t="s">
        <v>244</v>
      </c>
      <c r="E140" s="202" t="s">
        <v>1006</v>
      </c>
      <c r="F140" s="203" t="s">
        <v>1007</v>
      </c>
      <c r="G140" s="204" t="s">
        <v>406</v>
      </c>
      <c r="H140" s="205">
        <v>2.56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2537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1949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2538</v>
      </c>
      <c r="G142" s="227"/>
      <c r="H142" s="231">
        <v>2.56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30" customHeight="1">
      <c r="A143" s="35"/>
      <c r="B143" s="36"/>
      <c r="C143" s="201" t="s">
        <v>100</v>
      </c>
      <c r="D143" s="201" t="s">
        <v>244</v>
      </c>
      <c r="E143" s="202" t="s">
        <v>1011</v>
      </c>
      <c r="F143" s="203" t="s">
        <v>2539</v>
      </c>
      <c r="G143" s="204" t="s">
        <v>406</v>
      </c>
      <c r="H143" s="205">
        <v>2.56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2540</v>
      </c>
    </row>
    <row r="144" spans="1:65" s="2" customFormat="1" ht="19.899999999999999" customHeight="1">
      <c r="A144" s="35"/>
      <c r="B144" s="36"/>
      <c r="C144" s="201" t="s">
        <v>248</v>
      </c>
      <c r="D144" s="201" t="s">
        <v>244</v>
      </c>
      <c r="E144" s="202" t="s">
        <v>830</v>
      </c>
      <c r="F144" s="203" t="s">
        <v>1859</v>
      </c>
      <c r="G144" s="204" t="s">
        <v>406</v>
      </c>
      <c r="H144" s="205">
        <v>0.5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2541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1953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2542</v>
      </c>
      <c r="G146" s="227"/>
      <c r="H146" s="231">
        <v>0.5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30" customHeight="1">
      <c r="A147" s="35"/>
      <c r="B147" s="36"/>
      <c r="C147" s="201" t="s">
        <v>250</v>
      </c>
      <c r="D147" s="201" t="s">
        <v>244</v>
      </c>
      <c r="E147" s="202" t="s">
        <v>834</v>
      </c>
      <c r="F147" s="203" t="s">
        <v>835</v>
      </c>
      <c r="G147" s="204" t="s">
        <v>406</v>
      </c>
      <c r="H147" s="205">
        <v>0.5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2543</v>
      </c>
    </row>
    <row r="148" spans="1:65" s="2" customFormat="1" ht="22.15" customHeight="1">
      <c r="A148" s="35"/>
      <c r="B148" s="36"/>
      <c r="C148" s="201" t="s">
        <v>269</v>
      </c>
      <c r="D148" s="201" t="s">
        <v>244</v>
      </c>
      <c r="E148" s="202" t="s">
        <v>1021</v>
      </c>
      <c r="F148" s="203" t="s">
        <v>1022</v>
      </c>
      <c r="G148" s="204" t="s">
        <v>406</v>
      </c>
      <c r="H148" s="205">
        <v>5.12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2544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2545</v>
      </c>
      <c r="G149" s="227"/>
      <c r="H149" s="231">
        <v>2.56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2546</v>
      </c>
      <c r="G150" s="227"/>
      <c r="H150" s="231">
        <v>2.56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5.12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30" customHeight="1">
      <c r="A152" s="35"/>
      <c r="B152" s="36"/>
      <c r="C152" s="201" t="s">
        <v>273</v>
      </c>
      <c r="D152" s="201" t="s">
        <v>244</v>
      </c>
      <c r="E152" s="202" t="s">
        <v>440</v>
      </c>
      <c r="F152" s="203" t="s">
        <v>441</v>
      </c>
      <c r="G152" s="204" t="s">
        <v>406</v>
      </c>
      <c r="H152" s="205">
        <v>14.84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2547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2548</v>
      </c>
      <c r="G153" s="227"/>
      <c r="H153" s="231">
        <v>2.56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2549</v>
      </c>
      <c r="G154" s="227"/>
      <c r="H154" s="231">
        <v>0.5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2550</v>
      </c>
      <c r="G155" s="227"/>
      <c r="H155" s="231">
        <v>14.34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2551</v>
      </c>
      <c r="G156" s="227"/>
      <c r="H156" s="231">
        <v>-2.56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4" customFormat="1">
      <c r="B157" s="243"/>
      <c r="C157" s="244"/>
      <c r="D157" s="228" t="s">
        <v>304</v>
      </c>
      <c r="E157" s="245" t="s">
        <v>1</v>
      </c>
      <c r="F157" s="246" t="s">
        <v>2552</v>
      </c>
      <c r="G157" s="244"/>
      <c r="H157" s="245" t="s">
        <v>1</v>
      </c>
      <c r="I157" s="247"/>
      <c r="J157" s="244"/>
      <c r="K157" s="244"/>
      <c r="L157" s="248"/>
      <c r="M157" s="249"/>
      <c r="N157" s="250"/>
      <c r="O157" s="250"/>
      <c r="P157" s="250"/>
      <c r="Q157" s="250"/>
      <c r="R157" s="250"/>
      <c r="S157" s="250"/>
      <c r="T157" s="251"/>
      <c r="AT157" s="252" t="s">
        <v>304</v>
      </c>
      <c r="AU157" s="252" t="s">
        <v>90</v>
      </c>
      <c r="AV157" s="14" t="s">
        <v>84</v>
      </c>
      <c r="AW157" s="14" t="s">
        <v>33</v>
      </c>
      <c r="AX157" s="14" t="s">
        <v>77</v>
      </c>
      <c r="AY157" s="252" t="s">
        <v>242</v>
      </c>
    </row>
    <row r="158" spans="1:65" s="16" customFormat="1">
      <c r="B158" s="264"/>
      <c r="C158" s="265"/>
      <c r="D158" s="228" t="s">
        <v>304</v>
      </c>
      <c r="E158" s="266" t="s">
        <v>1</v>
      </c>
      <c r="F158" s="267" t="s">
        <v>388</v>
      </c>
      <c r="G158" s="265"/>
      <c r="H158" s="268">
        <v>14.839999999999998</v>
      </c>
      <c r="I158" s="269"/>
      <c r="J158" s="265"/>
      <c r="K158" s="265"/>
      <c r="L158" s="270"/>
      <c r="M158" s="271"/>
      <c r="N158" s="272"/>
      <c r="O158" s="272"/>
      <c r="P158" s="272"/>
      <c r="Q158" s="272"/>
      <c r="R158" s="272"/>
      <c r="S158" s="272"/>
      <c r="T158" s="273"/>
      <c r="AT158" s="274" t="s">
        <v>304</v>
      </c>
      <c r="AU158" s="274" t="s">
        <v>90</v>
      </c>
      <c r="AV158" s="16" t="s">
        <v>248</v>
      </c>
      <c r="AW158" s="16" t="s">
        <v>33</v>
      </c>
      <c r="AX158" s="16" t="s">
        <v>84</v>
      </c>
      <c r="AY158" s="274" t="s">
        <v>242</v>
      </c>
    </row>
    <row r="159" spans="1:65" s="2" customFormat="1" ht="22.15" customHeight="1">
      <c r="A159" s="35"/>
      <c r="B159" s="36"/>
      <c r="C159" s="201" t="s">
        <v>264</v>
      </c>
      <c r="D159" s="201" t="s">
        <v>244</v>
      </c>
      <c r="E159" s="202" t="s">
        <v>1037</v>
      </c>
      <c r="F159" s="203" t="s">
        <v>1038</v>
      </c>
      <c r="G159" s="204" t="s">
        <v>406</v>
      </c>
      <c r="H159" s="205">
        <v>10.56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2553</v>
      </c>
    </row>
    <row r="160" spans="1:65" s="13" customFormat="1" ht="22.5">
      <c r="B160" s="226"/>
      <c r="C160" s="227"/>
      <c r="D160" s="228" t="s">
        <v>304</v>
      </c>
      <c r="E160" s="229" t="s">
        <v>1</v>
      </c>
      <c r="F160" s="230" t="s">
        <v>2554</v>
      </c>
      <c r="G160" s="227"/>
      <c r="H160" s="231">
        <v>10.56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84</v>
      </c>
      <c r="AY160" s="237" t="s">
        <v>242</v>
      </c>
    </row>
    <row r="161" spans="1:65" s="2" customFormat="1" ht="19.899999999999999" customHeight="1">
      <c r="A161" s="35"/>
      <c r="B161" s="36"/>
      <c r="C161" s="201" t="s">
        <v>255</v>
      </c>
      <c r="D161" s="201" t="s">
        <v>244</v>
      </c>
      <c r="E161" s="202" t="s">
        <v>1042</v>
      </c>
      <c r="F161" s="203" t="s">
        <v>1043</v>
      </c>
      <c r="G161" s="204" t="s">
        <v>406</v>
      </c>
      <c r="H161" s="205">
        <v>10.56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2555</v>
      </c>
    </row>
    <row r="162" spans="1:65" s="2" customFormat="1" ht="14.45" customHeight="1">
      <c r="A162" s="35"/>
      <c r="B162" s="36"/>
      <c r="C162" s="201" t="s">
        <v>284</v>
      </c>
      <c r="D162" s="201" t="s">
        <v>244</v>
      </c>
      <c r="E162" s="202" t="s">
        <v>1045</v>
      </c>
      <c r="F162" s="203" t="s">
        <v>1046</v>
      </c>
      <c r="G162" s="204" t="s">
        <v>406</v>
      </c>
      <c r="H162" s="205">
        <v>2.56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2556</v>
      </c>
    </row>
    <row r="163" spans="1:65" s="13" customFormat="1">
      <c r="B163" s="226"/>
      <c r="C163" s="227"/>
      <c r="D163" s="228" t="s">
        <v>304</v>
      </c>
      <c r="E163" s="229" t="s">
        <v>1</v>
      </c>
      <c r="F163" s="230" t="s">
        <v>2557</v>
      </c>
      <c r="G163" s="227"/>
      <c r="H163" s="231">
        <v>2.56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84</v>
      </c>
      <c r="AY163" s="237" t="s">
        <v>242</v>
      </c>
    </row>
    <row r="164" spans="1:65" s="2" customFormat="1" ht="22.15" customHeight="1">
      <c r="A164" s="35"/>
      <c r="B164" s="36"/>
      <c r="C164" s="201" t="s">
        <v>288</v>
      </c>
      <c r="D164" s="201" t="s">
        <v>244</v>
      </c>
      <c r="E164" s="202" t="s">
        <v>1173</v>
      </c>
      <c r="F164" s="203" t="s">
        <v>1174</v>
      </c>
      <c r="G164" s="204" t="s">
        <v>406</v>
      </c>
      <c r="H164" s="205">
        <v>2.56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2558</v>
      </c>
    </row>
    <row r="165" spans="1:65" s="14" customFormat="1">
      <c r="B165" s="243"/>
      <c r="C165" s="244"/>
      <c r="D165" s="228" t="s">
        <v>304</v>
      </c>
      <c r="E165" s="245" t="s">
        <v>1</v>
      </c>
      <c r="F165" s="246" t="s">
        <v>1971</v>
      </c>
      <c r="G165" s="244"/>
      <c r="H165" s="245" t="s">
        <v>1</v>
      </c>
      <c r="I165" s="247"/>
      <c r="J165" s="244"/>
      <c r="K165" s="244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304</v>
      </c>
      <c r="AU165" s="252" t="s">
        <v>90</v>
      </c>
      <c r="AV165" s="14" t="s">
        <v>84</v>
      </c>
      <c r="AW165" s="14" t="s">
        <v>33</v>
      </c>
      <c r="AX165" s="14" t="s">
        <v>77</v>
      </c>
      <c r="AY165" s="252" t="s">
        <v>242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2559</v>
      </c>
      <c r="G166" s="227"/>
      <c r="H166" s="231">
        <v>1.28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2560</v>
      </c>
      <c r="G167" s="227"/>
      <c r="H167" s="231">
        <v>1.28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6" customFormat="1">
      <c r="B168" s="264"/>
      <c r="C168" s="265"/>
      <c r="D168" s="228" t="s">
        <v>304</v>
      </c>
      <c r="E168" s="266" t="s">
        <v>1</v>
      </c>
      <c r="F168" s="267" t="s">
        <v>388</v>
      </c>
      <c r="G168" s="265"/>
      <c r="H168" s="268">
        <v>2.56</v>
      </c>
      <c r="I168" s="269"/>
      <c r="J168" s="265"/>
      <c r="K168" s="265"/>
      <c r="L168" s="270"/>
      <c r="M168" s="271"/>
      <c r="N168" s="272"/>
      <c r="O168" s="272"/>
      <c r="P168" s="272"/>
      <c r="Q168" s="272"/>
      <c r="R168" s="272"/>
      <c r="S168" s="272"/>
      <c r="T168" s="273"/>
      <c r="AT168" s="274" t="s">
        <v>304</v>
      </c>
      <c r="AU168" s="274" t="s">
        <v>90</v>
      </c>
      <c r="AV168" s="16" t="s">
        <v>248</v>
      </c>
      <c r="AW168" s="16" t="s">
        <v>33</v>
      </c>
      <c r="AX168" s="16" t="s">
        <v>84</v>
      </c>
      <c r="AY168" s="274" t="s">
        <v>242</v>
      </c>
    </row>
    <row r="169" spans="1:65" s="2" customFormat="1" ht="30" customHeight="1">
      <c r="A169" s="35"/>
      <c r="B169" s="36"/>
      <c r="C169" s="201" t="s">
        <v>292</v>
      </c>
      <c r="D169" s="201" t="s">
        <v>244</v>
      </c>
      <c r="E169" s="202" t="s">
        <v>1974</v>
      </c>
      <c r="F169" s="203" t="s">
        <v>1975</v>
      </c>
      <c r="G169" s="204" t="s">
        <v>406</v>
      </c>
      <c r="H169" s="205">
        <v>8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2561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1977</v>
      </c>
      <c r="G170" s="227"/>
      <c r="H170" s="231">
        <v>4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3" customFormat="1" ht="22.5">
      <c r="B171" s="226"/>
      <c r="C171" s="227"/>
      <c r="D171" s="228" t="s">
        <v>304</v>
      </c>
      <c r="E171" s="229" t="s">
        <v>1</v>
      </c>
      <c r="F171" s="230" t="s">
        <v>1978</v>
      </c>
      <c r="G171" s="227"/>
      <c r="H171" s="231">
        <v>4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77</v>
      </c>
      <c r="AY171" s="237" t="s">
        <v>242</v>
      </c>
    </row>
    <row r="172" spans="1:65" s="16" customFormat="1">
      <c r="B172" s="264"/>
      <c r="C172" s="265"/>
      <c r="D172" s="228" t="s">
        <v>304</v>
      </c>
      <c r="E172" s="266" t="s">
        <v>1</v>
      </c>
      <c r="F172" s="267" t="s">
        <v>388</v>
      </c>
      <c r="G172" s="265"/>
      <c r="H172" s="268">
        <v>8</v>
      </c>
      <c r="I172" s="269"/>
      <c r="J172" s="265"/>
      <c r="K172" s="265"/>
      <c r="L172" s="270"/>
      <c r="M172" s="271"/>
      <c r="N172" s="272"/>
      <c r="O172" s="272"/>
      <c r="P172" s="272"/>
      <c r="Q172" s="272"/>
      <c r="R172" s="272"/>
      <c r="S172" s="272"/>
      <c r="T172" s="273"/>
      <c r="AT172" s="274" t="s">
        <v>304</v>
      </c>
      <c r="AU172" s="274" t="s">
        <v>90</v>
      </c>
      <c r="AV172" s="16" t="s">
        <v>248</v>
      </c>
      <c r="AW172" s="16" t="s">
        <v>33</v>
      </c>
      <c r="AX172" s="16" t="s">
        <v>84</v>
      </c>
      <c r="AY172" s="274" t="s">
        <v>242</v>
      </c>
    </row>
    <row r="173" spans="1:65" s="2" customFormat="1" ht="14.45" customHeight="1">
      <c r="A173" s="35"/>
      <c r="B173" s="36"/>
      <c r="C173" s="215" t="s">
        <v>296</v>
      </c>
      <c r="D173" s="215" t="s">
        <v>261</v>
      </c>
      <c r="E173" s="216" t="s">
        <v>1979</v>
      </c>
      <c r="F173" s="217" t="s">
        <v>1980</v>
      </c>
      <c r="G173" s="218" t="s">
        <v>323</v>
      </c>
      <c r="H173" s="219">
        <v>14.4</v>
      </c>
      <c r="I173" s="220"/>
      <c r="J173" s="221">
        <f>ROUND(I173*H173,2)</f>
        <v>0</v>
      </c>
      <c r="K173" s="222"/>
      <c r="L173" s="223"/>
      <c r="M173" s="224" t="s">
        <v>1</v>
      </c>
      <c r="N173" s="225" t="s">
        <v>43</v>
      </c>
      <c r="O173" s="76"/>
      <c r="P173" s="211">
        <f>O173*H173</f>
        <v>0</v>
      </c>
      <c r="Q173" s="211">
        <v>1</v>
      </c>
      <c r="R173" s="211">
        <f>Q173*H173</f>
        <v>14.4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264</v>
      </c>
      <c r="AT173" s="213" t="s">
        <v>261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2562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1982</v>
      </c>
      <c r="G174" s="227"/>
      <c r="H174" s="231">
        <v>14.4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2" customFormat="1" ht="22.15" customHeight="1">
      <c r="A175" s="35"/>
      <c r="B175" s="36"/>
      <c r="C175" s="201" t="s">
        <v>300</v>
      </c>
      <c r="D175" s="201" t="s">
        <v>244</v>
      </c>
      <c r="E175" s="202" t="s">
        <v>1983</v>
      </c>
      <c r="F175" s="203" t="s">
        <v>1984</v>
      </c>
      <c r="G175" s="204" t="s">
        <v>247</v>
      </c>
      <c r="H175" s="205">
        <v>25.08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2563</v>
      </c>
    </row>
    <row r="176" spans="1:65" s="13" customFormat="1">
      <c r="B176" s="226"/>
      <c r="C176" s="227"/>
      <c r="D176" s="228" t="s">
        <v>304</v>
      </c>
      <c r="E176" s="229" t="s">
        <v>1</v>
      </c>
      <c r="F176" s="230" t="s">
        <v>1986</v>
      </c>
      <c r="G176" s="227"/>
      <c r="H176" s="231">
        <v>25.08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84</v>
      </c>
      <c r="AY176" s="237" t="s">
        <v>242</v>
      </c>
    </row>
    <row r="177" spans="1:65" s="12" customFormat="1" ht="22.9" customHeight="1">
      <c r="B177" s="185"/>
      <c r="C177" s="186"/>
      <c r="D177" s="187" t="s">
        <v>76</v>
      </c>
      <c r="E177" s="199" t="s">
        <v>90</v>
      </c>
      <c r="F177" s="199" t="s">
        <v>454</v>
      </c>
      <c r="G177" s="186"/>
      <c r="H177" s="186"/>
      <c r="I177" s="189"/>
      <c r="J177" s="200">
        <f>BK177</f>
        <v>0</v>
      </c>
      <c r="K177" s="186"/>
      <c r="L177" s="191"/>
      <c r="M177" s="192"/>
      <c r="N177" s="193"/>
      <c r="O177" s="193"/>
      <c r="P177" s="194">
        <f>SUM(P178:P184)</f>
        <v>0</v>
      </c>
      <c r="Q177" s="193"/>
      <c r="R177" s="194">
        <f>SUM(R178:R184)</f>
        <v>1.2155699999999998</v>
      </c>
      <c r="S177" s="193"/>
      <c r="T177" s="195">
        <f>SUM(T178:T184)</f>
        <v>0</v>
      </c>
      <c r="AR177" s="196" t="s">
        <v>84</v>
      </c>
      <c r="AT177" s="197" t="s">
        <v>76</v>
      </c>
      <c r="AU177" s="197" t="s">
        <v>84</v>
      </c>
      <c r="AY177" s="196" t="s">
        <v>242</v>
      </c>
      <c r="BK177" s="198">
        <f>SUM(BK178:BK184)</f>
        <v>0</v>
      </c>
    </row>
    <row r="178" spans="1:65" s="2" customFormat="1" ht="34.9" customHeight="1">
      <c r="A178" s="35"/>
      <c r="B178" s="36"/>
      <c r="C178" s="201" t="s">
        <v>306</v>
      </c>
      <c r="D178" s="201" t="s">
        <v>244</v>
      </c>
      <c r="E178" s="202" t="s">
        <v>1193</v>
      </c>
      <c r="F178" s="203" t="s">
        <v>1194</v>
      </c>
      <c r="G178" s="204" t="s">
        <v>1195</v>
      </c>
      <c r="H178" s="205">
        <v>352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2.0000000000000002E-5</v>
      </c>
      <c r="R178" s="211">
        <f>Q178*H178</f>
        <v>7.0400000000000003E-3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2564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2565</v>
      </c>
      <c r="G179" s="227"/>
      <c r="H179" s="231">
        <v>352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84</v>
      </c>
      <c r="AY179" s="237" t="s">
        <v>242</v>
      </c>
    </row>
    <row r="180" spans="1:65" s="2" customFormat="1" ht="14.45" customHeight="1">
      <c r="A180" s="35"/>
      <c r="B180" s="36"/>
      <c r="C180" s="201" t="s">
        <v>311</v>
      </c>
      <c r="D180" s="201" t="s">
        <v>244</v>
      </c>
      <c r="E180" s="202" t="s">
        <v>1071</v>
      </c>
      <c r="F180" s="203" t="s">
        <v>1072</v>
      </c>
      <c r="G180" s="204" t="s">
        <v>406</v>
      </c>
      <c r="H180" s="205">
        <v>0.5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2.4157199999999999</v>
      </c>
      <c r="R180" s="211">
        <f>Q180*H180</f>
        <v>1.2078599999999999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2566</v>
      </c>
    </row>
    <row r="181" spans="1:65" s="13" customFormat="1">
      <c r="B181" s="226"/>
      <c r="C181" s="227"/>
      <c r="D181" s="228" t="s">
        <v>304</v>
      </c>
      <c r="E181" s="229" t="s">
        <v>1</v>
      </c>
      <c r="F181" s="230" t="s">
        <v>2567</v>
      </c>
      <c r="G181" s="227"/>
      <c r="H181" s="231">
        <v>0.5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304</v>
      </c>
      <c r="AU181" s="237" t="s">
        <v>90</v>
      </c>
      <c r="AV181" s="13" t="s">
        <v>90</v>
      </c>
      <c r="AW181" s="13" t="s">
        <v>33</v>
      </c>
      <c r="AX181" s="13" t="s">
        <v>84</v>
      </c>
      <c r="AY181" s="237" t="s">
        <v>242</v>
      </c>
    </row>
    <row r="182" spans="1:65" s="2" customFormat="1" ht="14.45" customHeight="1">
      <c r="A182" s="35"/>
      <c r="B182" s="36"/>
      <c r="C182" s="201" t="s">
        <v>316</v>
      </c>
      <c r="D182" s="201" t="s">
        <v>244</v>
      </c>
      <c r="E182" s="202" t="s">
        <v>1991</v>
      </c>
      <c r="F182" s="203" t="s">
        <v>1992</v>
      </c>
      <c r="G182" s="204" t="s">
        <v>247</v>
      </c>
      <c r="H182" s="205">
        <v>1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6.7000000000000002E-4</v>
      </c>
      <c r="R182" s="211">
        <f>Q182*H182</f>
        <v>6.7000000000000002E-4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248</v>
      </c>
      <c r="AT182" s="213" t="s">
        <v>244</v>
      </c>
      <c r="AU182" s="213" t="s">
        <v>90</v>
      </c>
      <c r="AY182" s="18" t="s">
        <v>242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90</v>
      </c>
      <c r="BK182" s="214">
        <f>ROUND(I182*H182,2)</f>
        <v>0</v>
      </c>
      <c r="BL182" s="18" t="s">
        <v>248</v>
      </c>
      <c r="BM182" s="213" t="s">
        <v>2568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1994</v>
      </c>
      <c r="G183" s="227"/>
      <c r="H183" s="231">
        <v>1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84</v>
      </c>
      <c r="AY183" s="237" t="s">
        <v>242</v>
      </c>
    </row>
    <row r="184" spans="1:65" s="2" customFormat="1" ht="19.899999999999999" customHeight="1">
      <c r="A184" s="35"/>
      <c r="B184" s="36"/>
      <c r="C184" s="201" t="s">
        <v>320</v>
      </c>
      <c r="D184" s="201" t="s">
        <v>244</v>
      </c>
      <c r="E184" s="202" t="s">
        <v>1995</v>
      </c>
      <c r="F184" s="203" t="s">
        <v>1996</v>
      </c>
      <c r="G184" s="204" t="s">
        <v>247</v>
      </c>
      <c r="H184" s="205">
        <v>1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0</v>
      </c>
      <c r="R184" s="211">
        <f>Q184*H184</f>
        <v>0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2569</v>
      </c>
    </row>
    <row r="185" spans="1:65" s="12" customFormat="1" ht="22.9" customHeight="1">
      <c r="B185" s="185"/>
      <c r="C185" s="186"/>
      <c r="D185" s="187" t="s">
        <v>76</v>
      </c>
      <c r="E185" s="199" t="s">
        <v>100</v>
      </c>
      <c r="F185" s="199" t="s">
        <v>1202</v>
      </c>
      <c r="G185" s="186"/>
      <c r="H185" s="186"/>
      <c r="I185" s="189"/>
      <c r="J185" s="200">
        <f>BK185</f>
        <v>0</v>
      </c>
      <c r="K185" s="186"/>
      <c r="L185" s="191"/>
      <c r="M185" s="192"/>
      <c r="N185" s="193"/>
      <c r="O185" s="193"/>
      <c r="P185" s="194">
        <f>SUM(P186:P192)</f>
        <v>0</v>
      </c>
      <c r="Q185" s="193"/>
      <c r="R185" s="194">
        <f>SUM(R186:R192)</f>
        <v>8.600484800000002</v>
      </c>
      <c r="S185" s="193"/>
      <c r="T185" s="195">
        <f>SUM(T186:T192)</f>
        <v>0</v>
      </c>
      <c r="AR185" s="196" t="s">
        <v>84</v>
      </c>
      <c r="AT185" s="197" t="s">
        <v>76</v>
      </c>
      <c r="AU185" s="197" t="s">
        <v>84</v>
      </c>
      <c r="AY185" s="196" t="s">
        <v>242</v>
      </c>
      <c r="BK185" s="198">
        <f>SUM(BK186:BK192)</f>
        <v>0</v>
      </c>
    </row>
    <row r="186" spans="1:65" s="2" customFormat="1" ht="14.45" customHeight="1">
      <c r="A186" s="35"/>
      <c r="B186" s="36"/>
      <c r="C186" s="201" t="s">
        <v>326</v>
      </c>
      <c r="D186" s="201" t="s">
        <v>244</v>
      </c>
      <c r="E186" s="202" t="s">
        <v>1998</v>
      </c>
      <c r="F186" s="203" t="s">
        <v>1999</v>
      </c>
      <c r="G186" s="204" t="s">
        <v>406</v>
      </c>
      <c r="H186" s="205">
        <v>3.6859999999999999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2.3225600000000002</v>
      </c>
      <c r="R186" s="211">
        <f>Q186*H186</f>
        <v>8.5609561599999999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248</v>
      </c>
      <c r="AT186" s="213" t="s">
        <v>244</v>
      </c>
      <c r="AU186" s="213" t="s">
        <v>90</v>
      </c>
      <c r="AY186" s="18" t="s">
        <v>242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90</v>
      </c>
      <c r="BK186" s="214">
        <f>ROUND(I186*H186,2)</f>
        <v>0</v>
      </c>
      <c r="BL186" s="18" t="s">
        <v>248</v>
      </c>
      <c r="BM186" s="213" t="s">
        <v>2570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2571</v>
      </c>
      <c r="G187" s="227"/>
      <c r="H187" s="231">
        <v>3.6859999999999999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84</v>
      </c>
      <c r="AY187" s="237" t="s">
        <v>242</v>
      </c>
    </row>
    <row r="188" spans="1:65" s="2" customFormat="1" ht="22.15" customHeight="1">
      <c r="A188" s="35"/>
      <c r="B188" s="36"/>
      <c r="C188" s="201" t="s">
        <v>7</v>
      </c>
      <c r="D188" s="201" t="s">
        <v>244</v>
      </c>
      <c r="E188" s="202" t="s">
        <v>1207</v>
      </c>
      <c r="F188" s="203" t="s">
        <v>1208</v>
      </c>
      <c r="G188" s="204" t="s">
        <v>247</v>
      </c>
      <c r="H188" s="205">
        <v>8.3040000000000003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3.46E-3</v>
      </c>
      <c r="R188" s="211">
        <f>Q188*H188</f>
        <v>2.8731840000000002E-2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248</v>
      </c>
      <c r="AT188" s="213" t="s">
        <v>244</v>
      </c>
      <c r="AU188" s="213" t="s">
        <v>90</v>
      </c>
      <c r="AY188" s="18" t="s">
        <v>242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90</v>
      </c>
      <c r="BK188" s="214">
        <f>ROUND(I188*H188,2)</f>
        <v>0</v>
      </c>
      <c r="BL188" s="18" t="s">
        <v>248</v>
      </c>
      <c r="BM188" s="213" t="s">
        <v>2572</v>
      </c>
    </row>
    <row r="189" spans="1:65" s="13" customFormat="1">
      <c r="B189" s="226"/>
      <c r="C189" s="227"/>
      <c r="D189" s="228" t="s">
        <v>304</v>
      </c>
      <c r="E189" s="229" t="s">
        <v>1</v>
      </c>
      <c r="F189" s="230" t="s">
        <v>2573</v>
      </c>
      <c r="G189" s="227"/>
      <c r="H189" s="231">
        <v>8.3040000000000003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304</v>
      </c>
      <c r="AU189" s="237" t="s">
        <v>90</v>
      </c>
      <c r="AV189" s="13" t="s">
        <v>90</v>
      </c>
      <c r="AW189" s="13" t="s">
        <v>33</v>
      </c>
      <c r="AX189" s="13" t="s">
        <v>84</v>
      </c>
      <c r="AY189" s="237" t="s">
        <v>242</v>
      </c>
    </row>
    <row r="190" spans="1:65" s="2" customFormat="1" ht="22.15" customHeight="1">
      <c r="A190" s="35"/>
      <c r="B190" s="36"/>
      <c r="C190" s="201" t="s">
        <v>334</v>
      </c>
      <c r="D190" s="201" t="s">
        <v>244</v>
      </c>
      <c r="E190" s="202" t="s">
        <v>1226</v>
      </c>
      <c r="F190" s="203" t="s">
        <v>1880</v>
      </c>
      <c r="G190" s="204" t="s">
        <v>247</v>
      </c>
      <c r="H190" s="205">
        <v>8.3040000000000003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5.0000000000000002E-5</v>
      </c>
      <c r="R190" s="211">
        <f>Q190*H190</f>
        <v>4.1520000000000001E-4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2574</v>
      </c>
    </row>
    <row r="191" spans="1:65" s="2" customFormat="1" ht="22.15" customHeight="1">
      <c r="A191" s="35"/>
      <c r="B191" s="36"/>
      <c r="C191" s="201" t="s">
        <v>339</v>
      </c>
      <c r="D191" s="201" t="s">
        <v>244</v>
      </c>
      <c r="E191" s="202" t="s">
        <v>1214</v>
      </c>
      <c r="F191" s="203" t="s">
        <v>2005</v>
      </c>
      <c r="G191" s="204" t="s">
        <v>323</v>
      </c>
      <c r="H191" s="205">
        <v>0.01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1.03816</v>
      </c>
      <c r="R191" s="211">
        <f>Q191*H191</f>
        <v>1.03816E-2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2575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2007</v>
      </c>
      <c r="G192" s="227"/>
      <c r="H192" s="231">
        <v>0.01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84</v>
      </c>
      <c r="AY192" s="237" t="s">
        <v>242</v>
      </c>
    </row>
    <row r="193" spans="1:65" s="12" customFormat="1" ht="22.9" customHeight="1">
      <c r="B193" s="185"/>
      <c r="C193" s="186"/>
      <c r="D193" s="187" t="s">
        <v>76</v>
      </c>
      <c r="E193" s="199" t="s">
        <v>248</v>
      </c>
      <c r="F193" s="199" t="s">
        <v>1229</v>
      </c>
      <c r="G193" s="186"/>
      <c r="H193" s="186"/>
      <c r="I193" s="189"/>
      <c r="J193" s="200">
        <f>BK193</f>
        <v>0</v>
      </c>
      <c r="K193" s="186"/>
      <c r="L193" s="191"/>
      <c r="M193" s="192"/>
      <c r="N193" s="193"/>
      <c r="O193" s="193"/>
      <c r="P193" s="194">
        <f>SUM(P194:P206)</f>
        <v>0</v>
      </c>
      <c r="Q193" s="193"/>
      <c r="R193" s="194">
        <f>SUM(R194:R206)</f>
        <v>31.8842386</v>
      </c>
      <c r="S193" s="193"/>
      <c r="T193" s="195">
        <f>SUM(T194:T206)</f>
        <v>0</v>
      </c>
      <c r="AR193" s="196" t="s">
        <v>84</v>
      </c>
      <c r="AT193" s="197" t="s">
        <v>76</v>
      </c>
      <c r="AU193" s="197" t="s">
        <v>84</v>
      </c>
      <c r="AY193" s="196" t="s">
        <v>242</v>
      </c>
      <c r="BK193" s="198">
        <f>SUM(BK194:BK206)</f>
        <v>0</v>
      </c>
    </row>
    <row r="194" spans="1:65" s="2" customFormat="1" ht="22.15" customHeight="1">
      <c r="A194" s="35"/>
      <c r="B194" s="36"/>
      <c r="C194" s="201" t="s">
        <v>344</v>
      </c>
      <c r="D194" s="201" t="s">
        <v>244</v>
      </c>
      <c r="E194" s="202" t="s">
        <v>2008</v>
      </c>
      <c r="F194" s="203" t="s">
        <v>2009</v>
      </c>
      <c r="G194" s="204" t="s">
        <v>406</v>
      </c>
      <c r="H194" s="205">
        <v>3.238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2.3856000000000002</v>
      </c>
      <c r="R194" s="211">
        <f>Q194*H194</f>
        <v>7.7245728000000007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248</v>
      </c>
      <c r="AT194" s="213" t="s">
        <v>244</v>
      </c>
      <c r="AU194" s="213" t="s">
        <v>90</v>
      </c>
      <c r="AY194" s="18" t="s">
        <v>242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90</v>
      </c>
      <c r="BK194" s="214">
        <f>ROUND(I194*H194,2)</f>
        <v>0</v>
      </c>
      <c r="BL194" s="18" t="s">
        <v>248</v>
      </c>
      <c r="BM194" s="213" t="s">
        <v>2576</v>
      </c>
    </row>
    <row r="195" spans="1:65" s="13" customFormat="1" ht="22.5">
      <c r="B195" s="226"/>
      <c r="C195" s="227"/>
      <c r="D195" s="228" t="s">
        <v>304</v>
      </c>
      <c r="E195" s="229" t="s">
        <v>1</v>
      </c>
      <c r="F195" s="230" t="s">
        <v>2577</v>
      </c>
      <c r="G195" s="227"/>
      <c r="H195" s="231">
        <v>3.238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304</v>
      </c>
      <c r="AU195" s="237" t="s">
        <v>90</v>
      </c>
      <c r="AV195" s="13" t="s">
        <v>90</v>
      </c>
      <c r="AW195" s="13" t="s">
        <v>33</v>
      </c>
      <c r="AX195" s="13" t="s">
        <v>84</v>
      </c>
      <c r="AY195" s="237" t="s">
        <v>242</v>
      </c>
    </row>
    <row r="196" spans="1:65" s="2" customFormat="1" ht="22.15" customHeight="1">
      <c r="A196" s="35"/>
      <c r="B196" s="36"/>
      <c r="C196" s="201" t="s">
        <v>348</v>
      </c>
      <c r="D196" s="201" t="s">
        <v>244</v>
      </c>
      <c r="E196" s="202" t="s">
        <v>2012</v>
      </c>
      <c r="F196" s="203" t="s">
        <v>2013</v>
      </c>
      <c r="G196" s="204" t="s">
        <v>247</v>
      </c>
      <c r="H196" s="205">
        <v>3.52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1.099E-2</v>
      </c>
      <c r="R196" s="211">
        <f>Q196*H196</f>
        <v>3.8684799999999998E-2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248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248</v>
      </c>
      <c r="BM196" s="213" t="s">
        <v>2578</v>
      </c>
    </row>
    <row r="197" spans="1:65" s="13" customFormat="1">
      <c r="B197" s="226"/>
      <c r="C197" s="227"/>
      <c r="D197" s="228" t="s">
        <v>304</v>
      </c>
      <c r="E197" s="229" t="s">
        <v>1</v>
      </c>
      <c r="F197" s="230" t="s">
        <v>2579</v>
      </c>
      <c r="G197" s="227"/>
      <c r="H197" s="231">
        <v>3.52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84</v>
      </c>
      <c r="AY197" s="237" t="s">
        <v>242</v>
      </c>
    </row>
    <row r="198" spans="1:65" s="2" customFormat="1" ht="22.15" customHeight="1">
      <c r="A198" s="35"/>
      <c r="B198" s="36"/>
      <c r="C198" s="201" t="s">
        <v>352</v>
      </c>
      <c r="D198" s="201" t="s">
        <v>244</v>
      </c>
      <c r="E198" s="202" t="s">
        <v>2016</v>
      </c>
      <c r="F198" s="203" t="s">
        <v>2017</v>
      </c>
      <c r="G198" s="204" t="s">
        <v>247</v>
      </c>
      <c r="H198" s="205">
        <v>3.52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4.0000000000000003E-5</v>
      </c>
      <c r="R198" s="211">
        <f>Q198*H198</f>
        <v>1.4080000000000001E-4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2580</v>
      </c>
    </row>
    <row r="199" spans="1:65" s="2" customFormat="1" ht="22.15" customHeight="1">
      <c r="A199" s="35"/>
      <c r="B199" s="36"/>
      <c r="C199" s="201" t="s">
        <v>358</v>
      </c>
      <c r="D199" s="201" t="s">
        <v>244</v>
      </c>
      <c r="E199" s="202" t="s">
        <v>2019</v>
      </c>
      <c r="F199" s="203" t="s">
        <v>2020</v>
      </c>
      <c r="G199" s="204" t="s">
        <v>323</v>
      </c>
      <c r="H199" s="205">
        <v>0.87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1.0490999999999999</v>
      </c>
      <c r="R199" s="211">
        <f>Q199*H199</f>
        <v>0.91271699999999989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2581</v>
      </c>
    </row>
    <row r="200" spans="1:65" s="13" customFormat="1">
      <c r="B200" s="226"/>
      <c r="C200" s="227"/>
      <c r="D200" s="228" t="s">
        <v>304</v>
      </c>
      <c r="E200" s="229" t="s">
        <v>1</v>
      </c>
      <c r="F200" s="230" t="s">
        <v>2582</v>
      </c>
      <c r="G200" s="227"/>
      <c r="H200" s="231">
        <v>0.87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33</v>
      </c>
      <c r="AX200" s="13" t="s">
        <v>84</v>
      </c>
      <c r="AY200" s="237" t="s">
        <v>242</v>
      </c>
    </row>
    <row r="201" spans="1:65" s="2" customFormat="1" ht="22.15" customHeight="1">
      <c r="A201" s="35"/>
      <c r="B201" s="36"/>
      <c r="C201" s="201" t="s">
        <v>526</v>
      </c>
      <c r="D201" s="201" t="s">
        <v>244</v>
      </c>
      <c r="E201" s="202" t="s">
        <v>2023</v>
      </c>
      <c r="F201" s="203" t="s">
        <v>2024</v>
      </c>
      <c r="G201" s="204" t="s">
        <v>259</v>
      </c>
      <c r="H201" s="205">
        <v>2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2.8500000000000001E-3</v>
      </c>
      <c r="R201" s="211">
        <f>Q201*H201</f>
        <v>5.7000000000000002E-3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2583</v>
      </c>
    </row>
    <row r="202" spans="1:65" s="2" customFormat="1" ht="22.15" customHeight="1">
      <c r="A202" s="35"/>
      <c r="B202" s="36"/>
      <c r="C202" s="215" t="s">
        <v>535</v>
      </c>
      <c r="D202" s="215" t="s">
        <v>261</v>
      </c>
      <c r="E202" s="216" t="s">
        <v>2026</v>
      </c>
      <c r="F202" s="217" t="s">
        <v>2584</v>
      </c>
      <c r="G202" s="218" t="s">
        <v>259</v>
      </c>
      <c r="H202" s="219">
        <v>2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43</v>
      </c>
      <c r="O202" s="76"/>
      <c r="P202" s="211">
        <f>O202*H202</f>
        <v>0</v>
      </c>
      <c r="Q202" s="211">
        <v>11.55</v>
      </c>
      <c r="R202" s="211">
        <f>Q202*H202</f>
        <v>23.1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264</v>
      </c>
      <c r="AT202" s="213" t="s">
        <v>261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2585</v>
      </c>
    </row>
    <row r="203" spans="1:65" s="2" customFormat="1" ht="19.899999999999999" customHeight="1">
      <c r="A203" s="35"/>
      <c r="B203" s="36"/>
      <c r="C203" s="201" t="s">
        <v>547</v>
      </c>
      <c r="D203" s="201" t="s">
        <v>244</v>
      </c>
      <c r="E203" s="202" t="s">
        <v>1230</v>
      </c>
      <c r="F203" s="203" t="s">
        <v>1231</v>
      </c>
      <c r="G203" s="204" t="s">
        <v>247</v>
      </c>
      <c r="H203" s="205">
        <v>0.2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2.266E-2</v>
      </c>
      <c r="R203" s="211">
        <f>Q203*H203</f>
        <v>4.5320000000000004E-3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2586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2587</v>
      </c>
      <c r="G204" s="227"/>
      <c r="H204" s="231">
        <v>0.2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84</v>
      </c>
      <c r="AY204" s="237" t="s">
        <v>242</v>
      </c>
    </row>
    <row r="205" spans="1:65" s="2" customFormat="1" ht="19.899999999999999" customHeight="1">
      <c r="A205" s="35"/>
      <c r="B205" s="36"/>
      <c r="C205" s="201" t="s">
        <v>553</v>
      </c>
      <c r="D205" s="201" t="s">
        <v>244</v>
      </c>
      <c r="E205" s="202" t="s">
        <v>2031</v>
      </c>
      <c r="F205" s="203" t="s">
        <v>2032</v>
      </c>
      <c r="G205" s="204" t="s">
        <v>247</v>
      </c>
      <c r="H205" s="205">
        <v>4.32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2.266E-2</v>
      </c>
      <c r="R205" s="211">
        <f>Q205*H205</f>
        <v>9.7891200000000012E-2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248</v>
      </c>
      <c r="AT205" s="213" t="s">
        <v>244</v>
      </c>
      <c r="AU205" s="213" t="s">
        <v>90</v>
      </c>
      <c r="AY205" s="18" t="s">
        <v>242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90</v>
      </c>
      <c r="BK205" s="214">
        <f>ROUND(I205*H205,2)</f>
        <v>0</v>
      </c>
      <c r="BL205" s="18" t="s">
        <v>248</v>
      </c>
      <c r="BM205" s="213" t="s">
        <v>2588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2589</v>
      </c>
      <c r="G206" s="227"/>
      <c r="H206" s="231">
        <v>4.32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84</v>
      </c>
      <c r="AY206" s="237" t="s">
        <v>242</v>
      </c>
    </row>
    <row r="207" spans="1:65" s="12" customFormat="1" ht="22.9" customHeight="1">
      <c r="B207" s="185"/>
      <c r="C207" s="186"/>
      <c r="D207" s="187" t="s">
        <v>76</v>
      </c>
      <c r="E207" s="199" t="s">
        <v>250</v>
      </c>
      <c r="F207" s="199" t="s">
        <v>251</v>
      </c>
      <c r="G207" s="186"/>
      <c r="H207" s="186"/>
      <c r="I207" s="189"/>
      <c r="J207" s="200">
        <f>BK207</f>
        <v>0</v>
      </c>
      <c r="K207" s="186"/>
      <c r="L207" s="191"/>
      <c r="M207" s="192"/>
      <c r="N207" s="193"/>
      <c r="O207" s="193"/>
      <c r="P207" s="194">
        <f>SUM(P208:P227)</f>
        <v>0</v>
      </c>
      <c r="Q207" s="193"/>
      <c r="R207" s="194">
        <f>SUM(R208:R227)</f>
        <v>12.080173439999999</v>
      </c>
      <c r="S207" s="193"/>
      <c r="T207" s="195">
        <f>SUM(T208:T227)</f>
        <v>26.819488</v>
      </c>
      <c r="AR207" s="196" t="s">
        <v>84</v>
      </c>
      <c r="AT207" s="197" t="s">
        <v>76</v>
      </c>
      <c r="AU207" s="197" t="s">
        <v>84</v>
      </c>
      <c r="AY207" s="196" t="s">
        <v>242</v>
      </c>
      <c r="BK207" s="198">
        <f>SUM(BK208:BK227)</f>
        <v>0</v>
      </c>
    </row>
    <row r="208" spans="1:65" s="2" customFormat="1" ht="22.15" customHeight="1">
      <c r="A208" s="35"/>
      <c r="B208" s="36"/>
      <c r="C208" s="201" t="s">
        <v>565</v>
      </c>
      <c r="D208" s="201" t="s">
        <v>244</v>
      </c>
      <c r="E208" s="202" t="s">
        <v>1084</v>
      </c>
      <c r="F208" s="203" t="s">
        <v>1085</v>
      </c>
      <c r="G208" s="204" t="s">
        <v>406</v>
      </c>
      <c r="H208" s="205">
        <v>14.336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0</v>
      </c>
      <c r="R208" s="211">
        <f>Q208*H208</f>
        <v>0</v>
      </c>
      <c r="S208" s="211">
        <v>1.8080000000000001</v>
      </c>
      <c r="T208" s="212">
        <f>S208*H208</f>
        <v>25.919488000000001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248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2590</v>
      </c>
    </row>
    <row r="209" spans="1:65" s="14" customFormat="1">
      <c r="B209" s="243"/>
      <c r="C209" s="244"/>
      <c r="D209" s="228" t="s">
        <v>304</v>
      </c>
      <c r="E209" s="245" t="s">
        <v>1</v>
      </c>
      <c r="F209" s="246" t="s">
        <v>2036</v>
      </c>
      <c r="G209" s="244"/>
      <c r="H209" s="245" t="s">
        <v>1</v>
      </c>
      <c r="I209" s="247"/>
      <c r="J209" s="244"/>
      <c r="K209" s="244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304</v>
      </c>
      <c r="AU209" s="252" t="s">
        <v>90</v>
      </c>
      <c r="AV209" s="14" t="s">
        <v>84</v>
      </c>
      <c r="AW209" s="14" t="s">
        <v>33</v>
      </c>
      <c r="AX209" s="14" t="s">
        <v>77</v>
      </c>
      <c r="AY209" s="252" t="s">
        <v>242</v>
      </c>
    </row>
    <row r="210" spans="1:65" s="13" customFormat="1">
      <c r="B210" s="226"/>
      <c r="C210" s="227"/>
      <c r="D210" s="228" t="s">
        <v>304</v>
      </c>
      <c r="E210" s="229" t="s">
        <v>1</v>
      </c>
      <c r="F210" s="230" t="s">
        <v>2591</v>
      </c>
      <c r="G210" s="227"/>
      <c r="H210" s="231">
        <v>14.336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84</v>
      </c>
      <c r="AY210" s="237" t="s">
        <v>242</v>
      </c>
    </row>
    <row r="211" spans="1:65" s="2" customFormat="1" ht="14.45" customHeight="1">
      <c r="A211" s="35"/>
      <c r="B211" s="36"/>
      <c r="C211" s="201" t="s">
        <v>569</v>
      </c>
      <c r="D211" s="201" t="s">
        <v>244</v>
      </c>
      <c r="E211" s="202" t="s">
        <v>495</v>
      </c>
      <c r="F211" s="203" t="s">
        <v>496</v>
      </c>
      <c r="G211" s="204" t="s">
        <v>259</v>
      </c>
      <c r="H211" s="205">
        <v>6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0</v>
      </c>
      <c r="R211" s="211">
        <f>Q211*H211</f>
        <v>0</v>
      </c>
      <c r="S211" s="211">
        <v>0.15</v>
      </c>
      <c r="T211" s="212">
        <f>S211*H211</f>
        <v>0.89999999999999991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2592</v>
      </c>
    </row>
    <row r="212" spans="1:65" s="2" customFormat="1" ht="22.15" customHeight="1">
      <c r="A212" s="35"/>
      <c r="B212" s="36"/>
      <c r="C212" s="201" t="s">
        <v>573</v>
      </c>
      <c r="D212" s="201" t="s">
        <v>244</v>
      </c>
      <c r="E212" s="202" t="s">
        <v>502</v>
      </c>
      <c r="F212" s="203" t="s">
        <v>1236</v>
      </c>
      <c r="G212" s="204" t="s">
        <v>247</v>
      </c>
      <c r="H212" s="205">
        <v>10.24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0.27994000000000002</v>
      </c>
      <c r="R212" s="211">
        <f>Q212*H212</f>
        <v>2.8665856000000001</v>
      </c>
      <c r="S212" s="211">
        <v>0</v>
      </c>
      <c r="T212" s="21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248</v>
      </c>
      <c r="AT212" s="213" t="s">
        <v>244</v>
      </c>
      <c r="AU212" s="213" t="s">
        <v>90</v>
      </c>
      <c r="AY212" s="18" t="s">
        <v>242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90</v>
      </c>
      <c r="BK212" s="214">
        <f>ROUND(I212*H212,2)</f>
        <v>0</v>
      </c>
      <c r="BL212" s="18" t="s">
        <v>248</v>
      </c>
      <c r="BM212" s="213" t="s">
        <v>2593</v>
      </c>
    </row>
    <row r="213" spans="1:65" s="13" customFormat="1">
      <c r="B213" s="226"/>
      <c r="C213" s="227"/>
      <c r="D213" s="228" t="s">
        <v>304</v>
      </c>
      <c r="E213" s="229" t="s">
        <v>1</v>
      </c>
      <c r="F213" s="230" t="s">
        <v>2042</v>
      </c>
      <c r="G213" s="227"/>
      <c r="H213" s="231">
        <v>10.24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84</v>
      </c>
      <c r="AY213" s="237" t="s">
        <v>242</v>
      </c>
    </row>
    <row r="214" spans="1:65" s="2" customFormat="1" ht="34.9" customHeight="1">
      <c r="A214" s="35"/>
      <c r="B214" s="36"/>
      <c r="C214" s="201" t="s">
        <v>578</v>
      </c>
      <c r="D214" s="201" t="s">
        <v>244</v>
      </c>
      <c r="E214" s="202" t="s">
        <v>1239</v>
      </c>
      <c r="F214" s="203" t="s">
        <v>2594</v>
      </c>
      <c r="G214" s="204" t="s">
        <v>247</v>
      </c>
      <c r="H214" s="205">
        <v>57.344000000000001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8.0000000000000004E-4</v>
      </c>
      <c r="R214" s="211">
        <f>Q214*H214</f>
        <v>4.5875200000000005E-2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2595</v>
      </c>
    </row>
    <row r="215" spans="1:65" s="13" customFormat="1">
      <c r="B215" s="226"/>
      <c r="C215" s="227"/>
      <c r="D215" s="228" t="s">
        <v>304</v>
      </c>
      <c r="E215" s="229" t="s">
        <v>1</v>
      </c>
      <c r="F215" s="230" t="s">
        <v>2596</v>
      </c>
      <c r="G215" s="227"/>
      <c r="H215" s="231">
        <v>47.103999999999999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77</v>
      </c>
      <c r="AY215" s="237" t="s">
        <v>242</v>
      </c>
    </row>
    <row r="216" spans="1:65" s="13" customFormat="1">
      <c r="B216" s="226"/>
      <c r="C216" s="227"/>
      <c r="D216" s="228" t="s">
        <v>304</v>
      </c>
      <c r="E216" s="229" t="s">
        <v>1</v>
      </c>
      <c r="F216" s="230" t="s">
        <v>2042</v>
      </c>
      <c r="G216" s="227"/>
      <c r="H216" s="231">
        <v>10.24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77</v>
      </c>
      <c r="AY216" s="237" t="s">
        <v>242</v>
      </c>
    </row>
    <row r="217" spans="1:65" s="16" customFormat="1">
      <c r="B217" s="264"/>
      <c r="C217" s="265"/>
      <c r="D217" s="228" t="s">
        <v>304</v>
      </c>
      <c r="E217" s="266" t="s">
        <v>1</v>
      </c>
      <c r="F217" s="267" t="s">
        <v>388</v>
      </c>
      <c r="G217" s="265"/>
      <c r="H217" s="268">
        <v>57.344000000000001</v>
      </c>
      <c r="I217" s="269"/>
      <c r="J217" s="265"/>
      <c r="K217" s="265"/>
      <c r="L217" s="270"/>
      <c r="M217" s="271"/>
      <c r="N217" s="272"/>
      <c r="O217" s="272"/>
      <c r="P217" s="272"/>
      <c r="Q217" s="272"/>
      <c r="R217" s="272"/>
      <c r="S217" s="272"/>
      <c r="T217" s="273"/>
      <c r="AT217" s="274" t="s">
        <v>304</v>
      </c>
      <c r="AU217" s="274" t="s">
        <v>90</v>
      </c>
      <c r="AV217" s="16" t="s">
        <v>248</v>
      </c>
      <c r="AW217" s="16" t="s">
        <v>33</v>
      </c>
      <c r="AX217" s="16" t="s">
        <v>84</v>
      </c>
      <c r="AY217" s="274" t="s">
        <v>242</v>
      </c>
    </row>
    <row r="218" spans="1:65" s="2" customFormat="1" ht="30" customHeight="1">
      <c r="A218" s="35"/>
      <c r="B218" s="36"/>
      <c r="C218" s="201" t="s">
        <v>583</v>
      </c>
      <c r="D218" s="201" t="s">
        <v>244</v>
      </c>
      <c r="E218" s="202" t="s">
        <v>1242</v>
      </c>
      <c r="F218" s="203" t="s">
        <v>2597</v>
      </c>
      <c r="G218" s="204" t="s">
        <v>247</v>
      </c>
      <c r="H218" s="205">
        <v>33.792000000000002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0.10373</v>
      </c>
      <c r="R218" s="211">
        <f>Q218*H218</f>
        <v>3.5052441600000002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2598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2599</v>
      </c>
      <c r="G219" s="227"/>
      <c r="H219" s="231">
        <v>23.552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77</v>
      </c>
      <c r="AY219" s="237" t="s">
        <v>242</v>
      </c>
    </row>
    <row r="220" spans="1:65" s="13" customFormat="1">
      <c r="B220" s="226"/>
      <c r="C220" s="227"/>
      <c r="D220" s="228" t="s">
        <v>304</v>
      </c>
      <c r="E220" s="229" t="s">
        <v>1</v>
      </c>
      <c r="F220" s="230" t="s">
        <v>2600</v>
      </c>
      <c r="G220" s="227"/>
      <c r="H220" s="231">
        <v>10.24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33</v>
      </c>
      <c r="AX220" s="13" t="s">
        <v>77</v>
      </c>
      <c r="AY220" s="237" t="s">
        <v>242</v>
      </c>
    </row>
    <row r="221" spans="1:65" s="16" customFormat="1">
      <c r="B221" s="264"/>
      <c r="C221" s="265"/>
      <c r="D221" s="228" t="s">
        <v>304</v>
      </c>
      <c r="E221" s="266" t="s">
        <v>1</v>
      </c>
      <c r="F221" s="267" t="s">
        <v>388</v>
      </c>
      <c r="G221" s="265"/>
      <c r="H221" s="268">
        <v>33.792000000000002</v>
      </c>
      <c r="I221" s="269"/>
      <c r="J221" s="265"/>
      <c r="K221" s="265"/>
      <c r="L221" s="270"/>
      <c r="M221" s="271"/>
      <c r="N221" s="272"/>
      <c r="O221" s="272"/>
      <c r="P221" s="272"/>
      <c r="Q221" s="272"/>
      <c r="R221" s="272"/>
      <c r="S221" s="272"/>
      <c r="T221" s="273"/>
      <c r="AT221" s="274" t="s">
        <v>304</v>
      </c>
      <c r="AU221" s="274" t="s">
        <v>90</v>
      </c>
      <c r="AV221" s="16" t="s">
        <v>248</v>
      </c>
      <c r="AW221" s="16" t="s">
        <v>33</v>
      </c>
      <c r="AX221" s="16" t="s">
        <v>84</v>
      </c>
      <c r="AY221" s="274" t="s">
        <v>242</v>
      </c>
    </row>
    <row r="222" spans="1:65" s="2" customFormat="1" ht="34.9" customHeight="1">
      <c r="A222" s="35"/>
      <c r="B222" s="36"/>
      <c r="C222" s="201" t="s">
        <v>590</v>
      </c>
      <c r="D222" s="201" t="s">
        <v>244</v>
      </c>
      <c r="E222" s="202" t="s">
        <v>2050</v>
      </c>
      <c r="F222" s="203" t="s">
        <v>2601</v>
      </c>
      <c r="G222" s="204" t="s">
        <v>247</v>
      </c>
      <c r="H222" s="205">
        <v>23.552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0.15559000000000001</v>
      </c>
      <c r="R222" s="211">
        <f>Q222*H222</f>
        <v>3.6644556800000001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248</v>
      </c>
      <c r="AT222" s="213" t="s">
        <v>244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248</v>
      </c>
      <c r="BM222" s="213" t="s">
        <v>2602</v>
      </c>
    </row>
    <row r="223" spans="1:65" s="13" customFormat="1">
      <c r="B223" s="226"/>
      <c r="C223" s="227"/>
      <c r="D223" s="228" t="s">
        <v>304</v>
      </c>
      <c r="E223" s="229" t="s">
        <v>1</v>
      </c>
      <c r="F223" s="230" t="s">
        <v>2603</v>
      </c>
      <c r="G223" s="227"/>
      <c r="H223" s="231">
        <v>23.552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AT223" s="237" t="s">
        <v>304</v>
      </c>
      <c r="AU223" s="237" t="s">
        <v>90</v>
      </c>
      <c r="AV223" s="13" t="s">
        <v>90</v>
      </c>
      <c r="AW223" s="13" t="s">
        <v>33</v>
      </c>
      <c r="AX223" s="13" t="s">
        <v>84</v>
      </c>
      <c r="AY223" s="237" t="s">
        <v>242</v>
      </c>
    </row>
    <row r="224" spans="1:65" s="2" customFormat="1" ht="34.9" customHeight="1">
      <c r="A224" s="35"/>
      <c r="B224" s="36"/>
      <c r="C224" s="201" t="s">
        <v>595</v>
      </c>
      <c r="D224" s="201" t="s">
        <v>244</v>
      </c>
      <c r="E224" s="202" t="s">
        <v>1245</v>
      </c>
      <c r="F224" s="203" t="s">
        <v>1246</v>
      </c>
      <c r="G224" s="204" t="s">
        <v>247</v>
      </c>
      <c r="H224" s="205">
        <v>10.24</v>
      </c>
      <c r="I224" s="206"/>
      <c r="J224" s="207">
        <f>ROUND(I224*H224,2)</f>
        <v>0</v>
      </c>
      <c r="K224" s="208"/>
      <c r="L224" s="40"/>
      <c r="M224" s="209" t="s">
        <v>1</v>
      </c>
      <c r="N224" s="210" t="s">
        <v>43</v>
      </c>
      <c r="O224" s="76"/>
      <c r="P224" s="211">
        <f>O224*H224</f>
        <v>0</v>
      </c>
      <c r="Q224" s="211">
        <v>0.18151999999999999</v>
      </c>
      <c r="R224" s="211">
        <f>Q224*H224</f>
        <v>1.8587647999999999</v>
      </c>
      <c r="S224" s="211">
        <v>0</v>
      </c>
      <c r="T224" s="21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3" t="s">
        <v>248</v>
      </c>
      <c r="AT224" s="213" t="s">
        <v>244</v>
      </c>
      <c r="AU224" s="213" t="s">
        <v>90</v>
      </c>
      <c r="AY224" s="18" t="s">
        <v>242</v>
      </c>
      <c r="BE224" s="214">
        <f>IF(N224="základná",J224,0)</f>
        <v>0</v>
      </c>
      <c r="BF224" s="214">
        <f>IF(N224="znížená",J224,0)</f>
        <v>0</v>
      </c>
      <c r="BG224" s="214">
        <f>IF(N224="zákl. prenesená",J224,0)</f>
        <v>0</v>
      </c>
      <c r="BH224" s="214">
        <f>IF(N224="zníž. prenesená",J224,0)</f>
        <v>0</v>
      </c>
      <c r="BI224" s="214">
        <f>IF(N224="nulová",J224,0)</f>
        <v>0</v>
      </c>
      <c r="BJ224" s="18" t="s">
        <v>90</v>
      </c>
      <c r="BK224" s="214">
        <f>ROUND(I224*H224,2)</f>
        <v>0</v>
      </c>
      <c r="BL224" s="18" t="s">
        <v>248</v>
      </c>
      <c r="BM224" s="213" t="s">
        <v>2604</v>
      </c>
    </row>
    <row r="225" spans="1:65" s="13" customFormat="1">
      <c r="B225" s="226"/>
      <c r="C225" s="227"/>
      <c r="D225" s="228" t="s">
        <v>304</v>
      </c>
      <c r="E225" s="229" t="s">
        <v>1</v>
      </c>
      <c r="F225" s="230" t="s">
        <v>2605</v>
      </c>
      <c r="G225" s="227"/>
      <c r="H225" s="231">
        <v>10.24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304</v>
      </c>
      <c r="AU225" s="237" t="s">
        <v>90</v>
      </c>
      <c r="AV225" s="13" t="s">
        <v>90</v>
      </c>
      <c r="AW225" s="13" t="s">
        <v>33</v>
      </c>
      <c r="AX225" s="13" t="s">
        <v>84</v>
      </c>
      <c r="AY225" s="237" t="s">
        <v>242</v>
      </c>
    </row>
    <row r="226" spans="1:65" s="2" customFormat="1" ht="22.15" customHeight="1">
      <c r="A226" s="35"/>
      <c r="B226" s="36"/>
      <c r="C226" s="201" t="s">
        <v>600</v>
      </c>
      <c r="D226" s="201" t="s">
        <v>244</v>
      </c>
      <c r="E226" s="202" t="s">
        <v>2057</v>
      </c>
      <c r="F226" s="203" t="s">
        <v>2058</v>
      </c>
      <c r="G226" s="204" t="s">
        <v>247</v>
      </c>
      <c r="H226" s="205">
        <v>0.24</v>
      </c>
      <c r="I226" s="206"/>
      <c r="J226" s="207">
        <f>ROUND(I226*H226,2)</f>
        <v>0</v>
      </c>
      <c r="K226" s="208"/>
      <c r="L226" s="40"/>
      <c r="M226" s="209" t="s">
        <v>1</v>
      </c>
      <c r="N226" s="210" t="s">
        <v>43</v>
      </c>
      <c r="O226" s="76"/>
      <c r="P226" s="211">
        <f>O226*H226</f>
        <v>0</v>
      </c>
      <c r="Q226" s="211">
        <v>0.58020000000000005</v>
      </c>
      <c r="R226" s="211">
        <f>Q226*H226</f>
        <v>0.13924800000000001</v>
      </c>
      <c r="S226" s="211">
        <v>0</v>
      </c>
      <c r="T226" s="21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3" t="s">
        <v>248</v>
      </c>
      <c r="AT226" s="213" t="s">
        <v>244</v>
      </c>
      <c r="AU226" s="213" t="s">
        <v>90</v>
      </c>
      <c r="AY226" s="18" t="s">
        <v>242</v>
      </c>
      <c r="BE226" s="214">
        <f>IF(N226="základná",J226,0)</f>
        <v>0</v>
      </c>
      <c r="BF226" s="214">
        <f>IF(N226="znížená",J226,0)</f>
        <v>0</v>
      </c>
      <c r="BG226" s="214">
        <f>IF(N226="zákl. prenesená",J226,0)</f>
        <v>0</v>
      </c>
      <c r="BH226" s="214">
        <f>IF(N226="zníž. prenesená",J226,0)</f>
        <v>0</v>
      </c>
      <c r="BI226" s="214">
        <f>IF(N226="nulová",J226,0)</f>
        <v>0</v>
      </c>
      <c r="BJ226" s="18" t="s">
        <v>90</v>
      </c>
      <c r="BK226" s="214">
        <f>ROUND(I226*H226,2)</f>
        <v>0</v>
      </c>
      <c r="BL226" s="18" t="s">
        <v>248</v>
      </c>
      <c r="BM226" s="213" t="s">
        <v>2606</v>
      </c>
    </row>
    <row r="227" spans="1:65" s="13" customFormat="1" ht="22.5">
      <c r="B227" s="226"/>
      <c r="C227" s="227"/>
      <c r="D227" s="228" t="s">
        <v>304</v>
      </c>
      <c r="E227" s="229" t="s">
        <v>1</v>
      </c>
      <c r="F227" s="230" t="s">
        <v>2060</v>
      </c>
      <c r="G227" s="227"/>
      <c r="H227" s="231">
        <v>0.24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AT227" s="237" t="s">
        <v>304</v>
      </c>
      <c r="AU227" s="237" t="s">
        <v>90</v>
      </c>
      <c r="AV227" s="13" t="s">
        <v>90</v>
      </c>
      <c r="AW227" s="13" t="s">
        <v>33</v>
      </c>
      <c r="AX227" s="13" t="s">
        <v>84</v>
      </c>
      <c r="AY227" s="237" t="s">
        <v>242</v>
      </c>
    </row>
    <row r="228" spans="1:65" s="12" customFormat="1" ht="22.9" customHeight="1">
      <c r="B228" s="185"/>
      <c r="C228" s="186"/>
      <c r="D228" s="187" t="s">
        <v>76</v>
      </c>
      <c r="E228" s="199" t="s">
        <v>269</v>
      </c>
      <c r="F228" s="199" t="s">
        <v>577</v>
      </c>
      <c r="G228" s="186"/>
      <c r="H228" s="186"/>
      <c r="I228" s="189"/>
      <c r="J228" s="200">
        <f>BK228</f>
        <v>0</v>
      </c>
      <c r="K228" s="186"/>
      <c r="L228" s="191"/>
      <c r="M228" s="192"/>
      <c r="N228" s="193"/>
      <c r="O228" s="193"/>
      <c r="P228" s="194">
        <f>SUM(P229:P235)</f>
        <v>0</v>
      </c>
      <c r="Q228" s="193"/>
      <c r="R228" s="194">
        <f>SUM(R229:R235)</f>
        <v>3.2153023999999997</v>
      </c>
      <c r="S228" s="193"/>
      <c r="T228" s="195">
        <f>SUM(T229:T235)</f>
        <v>0</v>
      </c>
      <c r="AR228" s="196" t="s">
        <v>84</v>
      </c>
      <c r="AT228" s="197" t="s">
        <v>76</v>
      </c>
      <c r="AU228" s="197" t="s">
        <v>84</v>
      </c>
      <c r="AY228" s="196" t="s">
        <v>242</v>
      </c>
      <c r="BK228" s="198">
        <f>SUM(BK229:BK235)</f>
        <v>0</v>
      </c>
    </row>
    <row r="229" spans="1:65" s="2" customFormat="1" ht="22.15" customHeight="1">
      <c r="A229" s="35"/>
      <c r="B229" s="36"/>
      <c r="C229" s="201" t="s">
        <v>604</v>
      </c>
      <c r="D229" s="201" t="s">
        <v>244</v>
      </c>
      <c r="E229" s="202" t="s">
        <v>1248</v>
      </c>
      <c r="F229" s="203" t="s">
        <v>1249</v>
      </c>
      <c r="G229" s="204" t="s">
        <v>247</v>
      </c>
      <c r="H229" s="205">
        <v>9.68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4.1349999999999998E-2</v>
      </c>
      <c r="R229" s="211">
        <f>Q229*H229</f>
        <v>0.40026799999999996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248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248</v>
      </c>
      <c r="BM229" s="213" t="s">
        <v>2607</v>
      </c>
    </row>
    <row r="230" spans="1:65" s="14" customFormat="1" ht="22.5">
      <c r="B230" s="243"/>
      <c r="C230" s="244"/>
      <c r="D230" s="228" t="s">
        <v>304</v>
      </c>
      <c r="E230" s="245" t="s">
        <v>1</v>
      </c>
      <c r="F230" s="246" t="s">
        <v>2062</v>
      </c>
      <c r="G230" s="244"/>
      <c r="H230" s="245" t="s">
        <v>1</v>
      </c>
      <c r="I230" s="247"/>
      <c r="J230" s="244"/>
      <c r="K230" s="244"/>
      <c r="L230" s="248"/>
      <c r="M230" s="249"/>
      <c r="N230" s="250"/>
      <c r="O230" s="250"/>
      <c r="P230" s="250"/>
      <c r="Q230" s="250"/>
      <c r="R230" s="250"/>
      <c r="S230" s="250"/>
      <c r="T230" s="251"/>
      <c r="AT230" s="252" t="s">
        <v>304</v>
      </c>
      <c r="AU230" s="252" t="s">
        <v>90</v>
      </c>
      <c r="AV230" s="14" t="s">
        <v>84</v>
      </c>
      <c r="AW230" s="14" t="s">
        <v>33</v>
      </c>
      <c r="AX230" s="14" t="s">
        <v>77</v>
      </c>
      <c r="AY230" s="252" t="s">
        <v>242</v>
      </c>
    </row>
    <row r="231" spans="1:65" s="13" customFormat="1">
      <c r="B231" s="226"/>
      <c r="C231" s="227"/>
      <c r="D231" s="228" t="s">
        <v>304</v>
      </c>
      <c r="E231" s="229" t="s">
        <v>1</v>
      </c>
      <c r="F231" s="230" t="s">
        <v>2608</v>
      </c>
      <c r="G231" s="227"/>
      <c r="H231" s="231">
        <v>9.68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304</v>
      </c>
      <c r="AU231" s="237" t="s">
        <v>90</v>
      </c>
      <c r="AV231" s="13" t="s">
        <v>90</v>
      </c>
      <c r="AW231" s="13" t="s">
        <v>33</v>
      </c>
      <c r="AX231" s="13" t="s">
        <v>84</v>
      </c>
      <c r="AY231" s="237" t="s">
        <v>242</v>
      </c>
    </row>
    <row r="232" spans="1:65" s="2" customFormat="1" ht="22.15" customHeight="1">
      <c r="A232" s="35"/>
      <c r="B232" s="36"/>
      <c r="C232" s="201" t="s">
        <v>608</v>
      </c>
      <c r="D232" s="201" t="s">
        <v>244</v>
      </c>
      <c r="E232" s="202" t="s">
        <v>2064</v>
      </c>
      <c r="F232" s="203" t="s">
        <v>2065</v>
      </c>
      <c r="G232" s="204" t="s">
        <v>406</v>
      </c>
      <c r="H232" s="205">
        <v>1.1499999999999999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2.4157199999999999</v>
      </c>
      <c r="R232" s="211">
        <f>Q232*H232</f>
        <v>2.7780779999999998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248</v>
      </c>
      <c r="AT232" s="213" t="s">
        <v>244</v>
      </c>
      <c r="AU232" s="213" t="s">
        <v>90</v>
      </c>
      <c r="AY232" s="18" t="s">
        <v>242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90</v>
      </c>
      <c r="BK232" s="214">
        <f>ROUND(I232*H232,2)</f>
        <v>0</v>
      </c>
      <c r="BL232" s="18" t="s">
        <v>248</v>
      </c>
      <c r="BM232" s="213" t="s">
        <v>2609</v>
      </c>
    </row>
    <row r="233" spans="1:65" s="13" customFormat="1">
      <c r="B233" s="226"/>
      <c r="C233" s="227"/>
      <c r="D233" s="228" t="s">
        <v>304</v>
      </c>
      <c r="E233" s="229" t="s">
        <v>1</v>
      </c>
      <c r="F233" s="230" t="s">
        <v>2610</v>
      </c>
      <c r="G233" s="227"/>
      <c r="H233" s="231">
        <v>1.1499999999999999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84</v>
      </c>
      <c r="AY233" s="237" t="s">
        <v>242</v>
      </c>
    </row>
    <row r="234" spans="1:65" s="2" customFormat="1" ht="22.15" customHeight="1">
      <c r="A234" s="35"/>
      <c r="B234" s="36"/>
      <c r="C234" s="201" t="s">
        <v>613</v>
      </c>
      <c r="D234" s="201" t="s">
        <v>244</v>
      </c>
      <c r="E234" s="202" t="s">
        <v>2068</v>
      </c>
      <c r="F234" s="203" t="s">
        <v>2069</v>
      </c>
      <c r="G234" s="204" t="s">
        <v>247</v>
      </c>
      <c r="H234" s="205">
        <v>1.196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3.09E-2</v>
      </c>
      <c r="R234" s="211">
        <f>Q234*H234</f>
        <v>3.69564E-2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248</v>
      </c>
      <c r="AT234" s="213" t="s">
        <v>244</v>
      </c>
      <c r="AU234" s="213" t="s">
        <v>90</v>
      </c>
      <c r="AY234" s="18" t="s">
        <v>242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90</v>
      </c>
      <c r="BK234" s="214">
        <f>ROUND(I234*H234,2)</f>
        <v>0</v>
      </c>
      <c r="BL234" s="18" t="s">
        <v>248</v>
      </c>
      <c r="BM234" s="213" t="s">
        <v>2611</v>
      </c>
    </row>
    <row r="235" spans="1:65" s="13" customFormat="1">
      <c r="B235" s="226"/>
      <c r="C235" s="227"/>
      <c r="D235" s="228" t="s">
        <v>304</v>
      </c>
      <c r="E235" s="229" t="s">
        <v>1</v>
      </c>
      <c r="F235" s="230" t="s">
        <v>2612</v>
      </c>
      <c r="G235" s="227"/>
      <c r="H235" s="231">
        <v>1.196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304</v>
      </c>
      <c r="AU235" s="237" t="s">
        <v>90</v>
      </c>
      <c r="AV235" s="13" t="s">
        <v>90</v>
      </c>
      <c r="AW235" s="13" t="s">
        <v>33</v>
      </c>
      <c r="AX235" s="13" t="s">
        <v>84</v>
      </c>
      <c r="AY235" s="237" t="s">
        <v>242</v>
      </c>
    </row>
    <row r="236" spans="1:65" s="12" customFormat="1" ht="22.9" customHeight="1">
      <c r="B236" s="185"/>
      <c r="C236" s="186"/>
      <c r="D236" s="187" t="s">
        <v>76</v>
      </c>
      <c r="E236" s="199" t="s">
        <v>255</v>
      </c>
      <c r="F236" s="199" t="s">
        <v>256</v>
      </c>
      <c r="G236" s="186"/>
      <c r="H236" s="186"/>
      <c r="I236" s="189"/>
      <c r="J236" s="200">
        <f>BK236</f>
        <v>0</v>
      </c>
      <c r="K236" s="186"/>
      <c r="L236" s="191"/>
      <c r="M236" s="192"/>
      <c r="N236" s="193"/>
      <c r="O236" s="193"/>
      <c r="P236" s="194">
        <f>SUM(P237:P269)</f>
        <v>0</v>
      </c>
      <c r="Q236" s="193"/>
      <c r="R236" s="194">
        <f>SUM(R237:R269)</f>
        <v>3.3514440799999998</v>
      </c>
      <c r="S236" s="193"/>
      <c r="T236" s="195">
        <f>SUM(T237:T269)</f>
        <v>7.6032000000000002</v>
      </c>
      <c r="AR236" s="196" t="s">
        <v>84</v>
      </c>
      <c r="AT236" s="197" t="s">
        <v>76</v>
      </c>
      <c r="AU236" s="197" t="s">
        <v>84</v>
      </c>
      <c r="AY236" s="196" t="s">
        <v>242</v>
      </c>
      <c r="BK236" s="198">
        <f>SUM(BK237:BK269)</f>
        <v>0</v>
      </c>
    </row>
    <row r="237" spans="1:65" s="2" customFormat="1" ht="30" customHeight="1">
      <c r="A237" s="35"/>
      <c r="B237" s="36"/>
      <c r="C237" s="201" t="s">
        <v>617</v>
      </c>
      <c r="D237" s="201" t="s">
        <v>244</v>
      </c>
      <c r="E237" s="202" t="s">
        <v>2072</v>
      </c>
      <c r="F237" s="203" t="s">
        <v>2073</v>
      </c>
      <c r="G237" s="204" t="s">
        <v>282</v>
      </c>
      <c r="H237" s="205">
        <v>1.53</v>
      </c>
      <c r="I237" s="206"/>
      <c r="J237" s="207">
        <f>ROUND(I237*H237,2)</f>
        <v>0</v>
      </c>
      <c r="K237" s="208"/>
      <c r="L237" s="40"/>
      <c r="M237" s="209" t="s">
        <v>1</v>
      </c>
      <c r="N237" s="210" t="s">
        <v>43</v>
      </c>
      <c r="O237" s="76"/>
      <c r="P237" s="211">
        <f>O237*H237</f>
        <v>0</v>
      </c>
      <c r="Q237" s="211">
        <v>0.12662000000000001</v>
      </c>
      <c r="R237" s="211">
        <f>Q237*H237</f>
        <v>0.19372860000000003</v>
      </c>
      <c r="S237" s="211">
        <v>0</v>
      </c>
      <c r="T237" s="21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3" t="s">
        <v>248</v>
      </c>
      <c r="AT237" s="213" t="s">
        <v>244</v>
      </c>
      <c r="AU237" s="213" t="s">
        <v>90</v>
      </c>
      <c r="AY237" s="18" t="s">
        <v>242</v>
      </c>
      <c r="BE237" s="214">
        <f>IF(N237="základná",J237,0)</f>
        <v>0</v>
      </c>
      <c r="BF237" s="214">
        <f>IF(N237="znížená",J237,0)</f>
        <v>0</v>
      </c>
      <c r="BG237" s="214">
        <f>IF(N237="zákl. prenesená",J237,0)</f>
        <v>0</v>
      </c>
      <c r="BH237" s="214">
        <f>IF(N237="zníž. prenesená",J237,0)</f>
        <v>0</v>
      </c>
      <c r="BI237" s="214">
        <f>IF(N237="nulová",J237,0)</f>
        <v>0</v>
      </c>
      <c r="BJ237" s="18" t="s">
        <v>90</v>
      </c>
      <c r="BK237" s="214">
        <f>ROUND(I237*H237,2)</f>
        <v>0</v>
      </c>
      <c r="BL237" s="18" t="s">
        <v>248</v>
      </c>
      <c r="BM237" s="213" t="s">
        <v>2613</v>
      </c>
    </row>
    <row r="238" spans="1:65" s="13" customFormat="1">
      <c r="B238" s="226"/>
      <c r="C238" s="227"/>
      <c r="D238" s="228" t="s">
        <v>304</v>
      </c>
      <c r="E238" s="229" t="s">
        <v>1</v>
      </c>
      <c r="F238" s="230" t="s">
        <v>2075</v>
      </c>
      <c r="G238" s="227"/>
      <c r="H238" s="231">
        <v>1.53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304</v>
      </c>
      <c r="AU238" s="237" t="s">
        <v>90</v>
      </c>
      <c r="AV238" s="13" t="s">
        <v>90</v>
      </c>
      <c r="AW238" s="13" t="s">
        <v>33</v>
      </c>
      <c r="AX238" s="13" t="s">
        <v>84</v>
      </c>
      <c r="AY238" s="237" t="s">
        <v>242</v>
      </c>
    </row>
    <row r="239" spans="1:65" s="2" customFormat="1" ht="14.45" customHeight="1">
      <c r="A239" s="35"/>
      <c r="B239" s="36"/>
      <c r="C239" s="215" t="s">
        <v>619</v>
      </c>
      <c r="D239" s="215" t="s">
        <v>261</v>
      </c>
      <c r="E239" s="216" t="s">
        <v>2076</v>
      </c>
      <c r="F239" s="217" t="s">
        <v>2077</v>
      </c>
      <c r="G239" s="218" t="s">
        <v>259</v>
      </c>
      <c r="H239" s="219">
        <v>3.0750000000000002</v>
      </c>
      <c r="I239" s="220"/>
      <c r="J239" s="221">
        <f>ROUND(I239*H239,2)</f>
        <v>0</v>
      </c>
      <c r="K239" s="222"/>
      <c r="L239" s="223"/>
      <c r="M239" s="224" t="s">
        <v>1</v>
      </c>
      <c r="N239" s="225" t="s">
        <v>43</v>
      </c>
      <c r="O239" s="76"/>
      <c r="P239" s="211">
        <f>O239*H239</f>
        <v>0</v>
      </c>
      <c r="Q239" s="211">
        <v>2.1000000000000001E-2</v>
      </c>
      <c r="R239" s="211">
        <f>Q239*H239</f>
        <v>6.4575000000000007E-2</v>
      </c>
      <c r="S239" s="211">
        <v>0</v>
      </c>
      <c r="T239" s="21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13" t="s">
        <v>264</v>
      </c>
      <c r="AT239" s="213" t="s">
        <v>261</v>
      </c>
      <c r="AU239" s="213" t="s">
        <v>90</v>
      </c>
      <c r="AY239" s="18" t="s">
        <v>242</v>
      </c>
      <c r="BE239" s="214">
        <f>IF(N239="základná",J239,0)</f>
        <v>0</v>
      </c>
      <c r="BF239" s="214">
        <f>IF(N239="znížená",J239,0)</f>
        <v>0</v>
      </c>
      <c r="BG239" s="214">
        <f>IF(N239="zákl. prenesená",J239,0)</f>
        <v>0</v>
      </c>
      <c r="BH239" s="214">
        <f>IF(N239="zníž. prenesená",J239,0)</f>
        <v>0</v>
      </c>
      <c r="BI239" s="214">
        <f>IF(N239="nulová",J239,0)</f>
        <v>0</v>
      </c>
      <c r="BJ239" s="18" t="s">
        <v>90</v>
      </c>
      <c r="BK239" s="214">
        <f>ROUND(I239*H239,2)</f>
        <v>0</v>
      </c>
      <c r="BL239" s="18" t="s">
        <v>248</v>
      </c>
      <c r="BM239" s="213" t="s">
        <v>2614</v>
      </c>
    </row>
    <row r="240" spans="1:65" s="13" customFormat="1">
      <c r="B240" s="226"/>
      <c r="C240" s="227"/>
      <c r="D240" s="228" t="s">
        <v>304</v>
      </c>
      <c r="E240" s="227"/>
      <c r="F240" s="230" t="s">
        <v>2079</v>
      </c>
      <c r="G240" s="227"/>
      <c r="H240" s="231">
        <v>3.0750000000000002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AT240" s="237" t="s">
        <v>304</v>
      </c>
      <c r="AU240" s="237" t="s">
        <v>90</v>
      </c>
      <c r="AV240" s="13" t="s">
        <v>90</v>
      </c>
      <c r="AW240" s="13" t="s">
        <v>4</v>
      </c>
      <c r="AX240" s="13" t="s">
        <v>84</v>
      </c>
      <c r="AY240" s="237" t="s">
        <v>242</v>
      </c>
    </row>
    <row r="241" spans="1:65" s="2" customFormat="1" ht="22.15" customHeight="1">
      <c r="A241" s="35"/>
      <c r="B241" s="36"/>
      <c r="C241" s="201" t="s">
        <v>621</v>
      </c>
      <c r="D241" s="201" t="s">
        <v>244</v>
      </c>
      <c r="E241" s="202" t="s">
        <v>1257</v>
      </c>
      <c r="F241" s="203" t="s">
        <v>1258</v>
      </c>
      <c r="G241" s="204" t="s">
        <v>282</v>
      </c>
      <c r="H241" s="205">
        <v>10.24</v>
      </c>
      <c r="I241" s="206"/>
      <c r="J241" s="207">
        <f>ROUND(I241*H241,2)</f>
        <v>0</v>
      </c>
      <c r="K241" s="208"/>
      <c r="L241" s="40"/>
      <c r="M241" s="209" t="s">
        <v>1</v>
      </c>
      <c r="N241" s="210" t="s">
        <v>43</v>
      </c>
      <c r="O241" s="76"/>
      <c r="P241" s="211">
        <f>O241*H241</f>
        <v>0</v>
      </c>
      <c r="Q241" s="211">
        <v>1.0000000000000001E-5</v>
      </c>
      <c r="R241" s="211">
        <f>Q241*H241</f>
        <v>1.0240000000000001E-4</v>
      </c>
      <c r="S241" s="211">
        <v>0</v>
      </c>
      <c r="T241" s="21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13" t="s">
        <v>248</v>
      </c>
      <c r="AT241" s="213" t="s">
        <v>244</v>
      </c>
      <c r="AU241" s="213" t="s">
        <v>90</v>
      </c>
      <c r="AY241" s="18" t="s">
        <v>242</v>
      </c>
      <c r="BE241" s="214">
        <f>IF(N241="základná",J241,0)</f>
        <v>0</v>
      </c>
      <c r="BF241" s="214">
        <f>IF(N241="znížená",J241,0)</f>
        <v>0</v>
      </c>
      <c r="BG241" s="214">
        <f>IF(N241="zákl. prenesená",J241,0)</f>
        <v>0</v>
      </c>
      <c r="BH241" s="214">
        <f>IF(N241="zníž. prenesená",J241,0)</f>
        <v>0</v>
      </c>
      <c r="BI241" s="214">
        <f>IF(N241="nulová",J241,0)</f>
        <v>0</v>
      </c>
      <c r="BJ241" s="18" t="s">
        <v>90</v>
      </c>
      <c r="BK241" s="214">
        <f>ROUND(I241*H241,2)</f>
        <v>0</v>
      </c>
      <c r="BL241" s="18" t="s">
        <v>248</v>
      </c>
      <c r="BM241" s="213" t="s">
        <v>2615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2081</v>
      </c>
      <c r="G242" s="227"/>
      <c r="H242" s="231">
        <v>10.24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84</v>
      </c>
      <c r="AY242" s="237" t="s">
        <v>242</v>
      </c>
    </row>
    <row r="243" spans="1:65" s="2" customFormat="1" ht="22.15" customHeight="1">
      <c r="A243" s="35"/>
      <c r="B243" s="36"/>
      <c r="C243" s="201" t="s">
        <v>623</v>
      </c>
      <c r="D243" s="201" t="s">
        <v>244</v>
      </c>
      <c r="E243" s="202" t="s">
        <v>1265</v>
      </c>
      <c r="F243" s="203" t="s">
        <v>1266</v>
      </c>
      <c r="G243" s="204" t="s">
        <v>282</v>
      </c>
      <c r="H243" s="205">
        <v>10.24</v>
      </c>
      <c r="I243" s="206"/>
      <c r="J243" s="207">
        <f>ROUND(I243*H243,2)</f>
        <v>0</v>
      </c>
      <c r="K243" s="208"/>
      <c r="L243" s="40"/>
      <c r="M243" s="209" t="s">
        <v>1</v>
      </c>
      <c r="N243" s="210" t="s">
        <v>43</v>
      </c>
      <c r="O243" s="76"/>
      <c r="P243" s="211">
        <f>O243*H243</f>
        <v>0</v>
      </c>
      <c r="Q243" s="211">
        <v>2.4000000000000001E-4</v>
      </c>
      <c r="R243" s="211">
        <f>Q243*H243</f>
        <v>2.4576000000000003E-3</v>
      </c>
      <c r="S243" s="211">
        <v>0</v>
      </c>
      <c r="T243" s="21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3" t="s">
        <v>248</v>
      </c>
      <c r="AT243" s="213" t="s">
        <v>244</v>
      </c>
      <c r="AU243" s="213" t="s">
        <v>90</v>
      </c>
      <c r="AY243" s="18" t="s">
        <v>242</v>
      </c>
      <c r="BE243" s="214">
        <f>IF(N243="základná",J243,0)</f>
        <v>0</v>
      </c>
      <c r="BF243" s="214">
        <f>IF(N243="znížená",J243,0)</f>
        <v>0</v>
      </c>
      <c r="BG243" s="214">
        <f>IF(N243="zákl. prenesená",J243,0)</f>
        <v>0</v>
      </c>
      <c r="BH243" s="214">
        <f>IF(N243="zníž. prenesená",J243,0)</f>
        <v>0</v>
      </c>
      <c r="BI243" s="214">
        <f>IF(N243="nulová",J243,0)</f>
        <v>0</v>
      </c>
      <c r="BJ243" s="18" t="s">
        <v>90</v>
      </c>
      <c r="BK243" s="214">
        <f>ROUND(I243*H243,2)</f>
        <v>0</v>
      </c>
      <c r="BL243" s="18" t="s">
        <v>248</v>
      </c>
      <c r="BM243" s="213" t="s">
        <v>2616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2083</v>
      </c>
      <c r="G244" s="227"/>
      <c r="H244" s="231">
        <v>10.24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84</v>
      </c>
      <c r="AY244" s="237" t="s">
        <v>242</v>
      </c>
    </row>
    <row r="245" spans="1:65" s="2" customFormat="1" ht="19.899999999999999" customHeight="1">
      <c r="A245" s="35"/>
      <c r="B245" s="36"/>
      <c r="C245" s="201" t="s">
        <v>625</v>
      </c>
      <c r="D245" s="201" t="s">
        <v>244</v>
      </c>
      <c r="E245" s="202" t="s">
        <v>2084</v>
      </c>
      <c r="F245" s="203" t="s">
        <v>2085</v>
      </c>
      <c r="G245" s="204" t="s">
        <v>282</v>
      </c>
      <c r="H245" s="205">
        <v>4.88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0.11743000000000001</v>
      </c>
      <c r="R245" s="211">
        <f>Q245*H245</f>
        <v>0.57305839999999997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248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2617</v>
      </c>
    </row>
    <row r="246" spans="1:65" s="13" customFormat="1">
      <c r="B246" s="226"/>
      <c r="C246" s="227"/>
      <c r="D246" s="228" t="s">
        <v>304</v>
      </c>
      <c r="E246" s="229" t="s">
        <v>1</v>
      </c>
      <c r="F246" s="230" t="s">
        <v>2618</v>
      </c>
      <c r="G246" s="227"/>
      <c r="H246" s="231">
        <v>4.88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33</v>
      </c>
      <c r="AX246" s="13" t="s">
        <v>84</v>
      </c>
      <c r="AY246" s="237" t="s">
        <v>242</v>
      </c>
    </row>
    <row r="247" spans="1:65" s="2" customFormat="1" ht="14.45" customHeight="1">
      <c r="A247" s="35"/>
      <c r="B247" s="36"/>
      <c r="C247" s="215" t="s">
        <v>631</v>
      </c>
      <c r="D247" s="215" t="s">
        <v>261</v>
      </c>
      <c r="E247" s="216" t="s">
        <v>2088</v>
      </c>
      <c r="F247" s="217" t="s">
        <v>2089</v>
      </c>
      <c r="G247" s="218" t="s">
        <v>259</v>
      </c>
      <c r="H247" s="219">
        <v>12.444000000000001</v>
      </c>
      <c r="I247" s="220"/>
      <c r="J247" s="221">
        <f>ROUND(I247*H247,2)</f>
        <v>0</v>
      </c>
      <c r="K247" s="222"/>
      <c r="L247" s="223"/>
      <c r="M247" s="224" t="s">
        <v>1</v>
      </c>
      <c r="N247" s="225" t="s">
        <v>43</v>
      </c>
      <c r="O247" s="76"/>
      <c r="P247" s="211">
        <f>O247*H247</f>
        <v>0</v>
      </c>
      <c r="Q247" s="211">
        <v>5.2999999999999999E-2</v>
      </c>
      <c r="R247" s="211">
        <f>Q247*H247</f>
        <v>0.65953200000000001</v>
      </c>
      <c r="S247" s="211">
        <v>0</v>
      </c>
      <c r="T247" s="21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264</v>
      </c>
      <c r="AT247" s="213" t="s">
        <v>261</v>
      </c>
      <c r="AU247" s="213" t="s">
        <v>90</v>
      </c>
      <c r="AY247" s="18" t="s">
        <v>242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90</v>
      </c>
      <c r="BK247" s="214">
        <f>ROUND(I247*H247,2)</f>
        <v>0</v>
      </c>
      <c r="BL247" s="18" t="s">
        <v>248</v>
      </c>
      <c r="BM247" s="213" t="s">
        <v>2619</v>
      </c>
    </row>
    <row r="248" spans="1:65" s="13" customFormat="1">
      <c r="B248" s="226"/>
      <c r="C248" s="227"/>
      <c r="D248" s="228" t="s">
        <v>304</v>
      </c>
      <c r="E248" s="227"/>
      <c r="F248" s="230" t="s">
        <v>2620</v>
      </c>
      <c r="G248" s="227"/>
      <c r="H248" s="231">
        <v>12.444000000000001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4</v>
      </c>
      <c r="AX248" s="13" t="s">
        <v>84</v>
      </c>
      <c r="AY248" s="237" t="s">
        <v>242</v>
      </c>
    </row>
    <row r="249" spans="1:65" s="2" customFormat="1" ht="22.15" customHeight="1">
      <c r="A249" s="35"/>
      <c r="B249" s="36"/>
      <c r="C249" s="201" t="s">
        <v>638</v>
      </c>
      <c r="D249" s="201" t="s">
        <v>244</v>
      </c>
      <c r="E249" s="202" t="s">
        <v>2092</v>
      </c>
      <c r="F249" s="203" t="s">
        <v>2093</v>
      </c>
      <c r="G249" s="204" t="s">
        <v>247</v>
      </c>
      <c r="H249" s="205">
        <v>2.2000000000000002</v>
      </c>
      <c r="I249" s="206"/>
      <c r="J249" s="207">
        <f>ROUND(I249*H249,2)</f>
        <v>0</v>
      </c>
      <c r="K249" s="208"/>
      <c r="L249" s="40"/>
      <c r="M249" s="209" t="s">
        <v>1</v>
      </c>
      <c r="N249" s="210" t="s">
        <v>43</v>
      </c>
      <c r="O249" s="76"/>
      <c r="P249" s="211">
        <f>O249*H249</f>
        <v>0</v>
      </c>
      <c r="Q249" s="211">
        <v>2.3380000000000001E-2</v>
      </c>
      <c r="R249" s="211">
        <f>Q249*H249</f>
        <v>5.1436000000000009E-2</v>
      </c>
      <c r="S249" s="211">
        <v>0</v>
      </c>
      <c r="T249" s="21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3" t="s">
        <v>248</v>
      </c>
      <c r="AT249" s="213" t="s">
        <v>244</v>
      </c>
      <c r="AU249" s="213" t="s">
        <v>90</v>
      </c>
      <c r="AY249" s="18" t="s">
        <v>242</v>
      </c>
      <c r="BE249" s="214">
        <f>IF(N249="základná",J249,0)</f>
        <v>0</v>
      </c>
      <c r="BF249" s="214">
        <f>IF(N249="znížená",J249,0)</f>
        <v>0</v>
      </c>
      <c r="BG249" s="214">
        <f>IF(N249="zákl. prenesená",J249,0)</f>
        <v>0</v>
      </c>
      <c r="BH249" s="214">
        <f>IF(N249="zníž. prenesená",J249,0)</f>
        <v>0</v>
      </c>
      <c r="BI249" s="214">
        <f>IF(N249="nulová",J249,0)</f>
        <v>0</v>
      </c>
      <c r="BJ249" s="18" t="s">
        <v>90</v>
      </c>
      <c r="BK249" s="214">
        <f>ROUND(I249*H249,2)</f>
        <v>0</v>
      </c>
      <c r="BL249" s="18" t="s">
        <v>248</v>
      </c>
      <c r="BM249" s="213" t="s">
        <v>2621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2622</v>
      </c>
      <c r="G250" s="227"/>
      <c r="H250" s="231">
        <v>2.2000000000000002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84</v>
      </c>
      <c r="AY250" s="237" t="s">
        <v>242</v>
      </c>
    </row>
    <row r="251" spans="1:65" s="2" customFormat="1" ht="34.9" customHeight="1">
      <c r="A251" s="35"/>
      <c r="B251" s="36"/>
      <c r="C251" s="201" t="s">
        <v>645</v>
      </c>
      <c r="D251" s="201" t="s">
        <v>244</v>
      </c>
      <c r="E251" s="202" t="s">
        <v>2096</v>
      </c>
      <c r="F251" s="203" t="s">
        <v>2097</v>
      </c>
      <c r="G251" s="204" t="s">
        <v>282</v>
      </c>
      <c r="H251" s="205">
        <v>7.16</v>
      </c>
      <c r="I251" s="206"/>
      <c r="J251" s="207">
        <f>ROUND(I251*H251,2)</f>
        <v>0</v>
      </c>
      <c r="K251" s="208"/>
      <c r="L251" s="40"/>
      <c r="M251" s="209" t="s">
        <v>1</v>
      </c>
      <c r="N251" s="210" t="s">
        <v>43</v>
      </c>
      <c r="O251" s="76"/>
      <c r="P251" s="211">
        <f>O251*H251</f>
        <v>0</v>
      </c>
      <c r="Q251" s="211">
        <v>0.19399</v>
      </c>
      <c r="R251" s="211">
        <f>Q251*H251</f>
        <v>1.3889684</v>
      </c>
      <c r="S251" s="211">
        <v>0</v>
      </c>
      <c r="T251" s="21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3" t="s">
        <v>248</v>
      </c>
      <c r="AT251" s="213" t="s">
        <v>244</v>
      </c>
      <c r="AU251" s="213" t="s">
        <v>90</v>
      </c>
      <c r="AY251" s="18" t="s">
        <v>242</v>
      </c>
      <c r="BE251" s="214">
        <f>IF(N251="základná",J251,0)</f>
        <v>0</v>
      </c>
      <c r="BF251" s="214">
        <f>IF(N251="znížená",J251,0)</f>
        <v>0</v>
      </c>
      <c r="BG251" s="214">
        <f>IF(N251="zákl. prenesená",J251,0)</f>
        <v>0</v>
      </c>
      <c r="BH251" s="214">
        <f>IF(N251="zníž. prenesená",J251,0)</f>
        <v>0</v>
      </c>
      <c r="BI251" s="214">
        <f>IF(N251="nulová",J251,0)</f>
        <v>0</v>
      </c>
      <c r="BJ251" s="18" t="s">
        <v>90</v>
      </c>
      <c r="BK251" s="214">
        <f>ROUND(I251*H251,2)</f>
        <v>0</v>
      </c>
      <c r="BL251" s="18" t="s">
        <v>248</v>
      </c>
      <c r="BM251" s="213" t="s">
        <v>2623</v>
      </c>
    </row>
    <row r="252" spans="1:65" s="13" customFormat="1">
      <c r="B252" s="226"/>
      <c r="C252" s="227"/>
      <c r="D252" s="228" t="s">
        <v>304</v>
      </c>
      <c r="E252" s="229" t="s">
        <v>1</v>
      </c>
      <c r="F252" s="230" t="s">
        <v>2099</v>
      </c>
      <c r="G252" s="227"/>
      <c r="H252" s="231">
        <v>7.16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304</v>
      </c>
      <c r="AU252" s="237" t="s">
        <v>90</v>
      </c>
      <c r="AV252" s="13" t="s">
        <v>90</v>
      </c>
      <c r="AW252" s="13" t="s">
        <v>33</v>
      </c>
      <c r="AX252" s="13" t="s">
        <v>84</v>
      </c>
      <c r="AY252" s="237" t="s">
        <v>242</v>
      </c>
    </row>
    <row r="253" spans="1:65" s="2" customFormat="1" ht="50.45" customHeight="1">
      <c r="A253" s="35"/>
      <c r="B253" s="36"/>
      <c r="C253" s="215" t="s">
        <v>648</v>
      </c>
      <c r="D253" s="215" t="s">
        <v>261</v>
      </c>
      <c r="E253" s="216" t="s">
        <v>2100</v>
      </c>
      <c r="F253" s="217" t="s">
        <v>2101</v>
      </c>
      <c r="G253" s="218" t="s">
        <v>259</v>
      </c>
      <c r="H253" s="219">
        <v>7.7329999999999997</v>
      </c>
      <c r="I253" s="220"/>
      <c r="J253" s="221">
        <f>ROUND(I253*H253,2)</f>
        <v>0</v>
      </c>
      <c r="K253" s="222"/>
      <c r="L253" s="223"/>
      <c r="M253" s="224" t="s">
        <v>1</v>
      </c>
      <c r="N253" s="225" t="s">
        <v>43</v>
      </c>
      <c r="O253" s="76"/>
      <c r="P253" s="211">
        <f>O253*H253</f>
        <v>0</v>
      </c>
      <c r="Q253" s="211">
        <v>1.9599999999999999E-2</v>
      </c>
      <c r="R253" s="211">
        <f>Q253*H253</f>
        <v>0.1515668</v>
      </c>
      <c r="S253" s="211">
        <v>0</v>
      </c>
      <c r="T253" s="21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3" t="s">
        <v>264</v>
      </c>
      <c r="AT253" s="213" t="s">
        <v>261</v>
      </c>
      <c r="AU253" s="213" t="s">
        <v>90</v>
      </c>
      <c r="AY253" s="18" t="s">
        <v>242</v>
      </c>
      <c r="BE253" s="214">
        <f>IF(N253="základná",J253,0)</f>
        <v>0</v>
      </c>
      <c r="BF253" s="214">
        <f>IF(N253="znížená",J253,0)</f>
        <v>0</v>
      </c>
      <c r="BG253" s="214">
        <f>IF(N253="zákl. prenesená",J253,0)</f>
        <v>0</v>
      </c>
      <c r="BH253" s="214">
        <f>IF(N253="zníž. prenesená",J253,0)</f>
        <v>0</v>
      </c>
      <c r="BI253" s="214">
        <f>IF(N253="nulová",J253,0)</f>
        <v>0</v>
      </c>
      <c r="BJ253" s="18" t="s">
        <v>90</v>
      </c>
      <c r="BK253" s="214">
        <f>ROUND(I253*H253,2)</f>
        <v>0</v>
      </c>
      <c r="BL253" s="18" t="s">
        <v>248</v>
      </c>
      <c r="BM253" s="213" t="s">
        <v>2624</v>
      </c>
    </row>
    <row r="254" spans="1:65" s="13" customFormat="1">
      <c r="B254" s="226"/>
      <c r="C254" s="227"/>
      <c r="D254" s="228" t="s">
        <v>304</v>
      </c>
      <c r="E254" s="227"/>
      <c r="F254" s="230" t="s">
        <v>2103</v>
      </c>
      <c r="G254" s="227"/>
      <c r="H254" s="231">
        <v>7.7329999999999997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304</v>
      </c>
      <c r="AU254" s="237" t="s">
        <v>90</v>
      </c>
      <c r="AV254" s="13" t="s">
        <v>90</v>
      </c>
      <c r="AW254" s="13" t="s">
        <v>4</v>
      </c>
      <c r="AX254" s="13" t="s">
        <v>84</v>
      </c>
      <c r="AY254" s="237" t="s">
        <v>242</v>
      </c>
    </row>
    <row r="255" spans="1:65" s="2" customFormat="1" ht="34.9" customHeight="1">
      <c r="A255" s="35"/>
      <c r="B255" s="36"/>
      <c r="C255" s="201" t="s">
        <v>655</v>
      </c>
      <c r="D255" s="201" t="s">
        <v>244</v>
      </c>
      <c r="E255" s="202" t="s">
        <v>1269</v>
      </c>
      <c r="F255" s="203" t="s">
        <v>1270</v>
      </c>
      <c r="G255" s="204" t="s">
        <v>247</v>
      </c>
      <c r="H255" s="205">
        <v>10.76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0</v>
      </c>
      <c r="R255" s="211">
        <f>Q255*H255</f>
        <v>0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248</v>
      </c>
      <c r="AT255" s="213" t="s">
        <v>244</v>
      </c>
      <c r="AU255" s="213" t="s">
        <v>90</v>
      </c>
      <c r="AY255" s="18" t="s">
        <v>242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90</v>
      </c>
      <c r="BK255" s="214">
        <f>ROUND(I255*H255,2)</f>
        <v>0</v>
      </c>
      <c r="BL255" s="18" t="s">
        <v>248</v>
      </c>
      <c r="BM255" s="213" t="s">
        <v>2625</v>
      </c>
    </row>
    <row r="256" spans="1:65" s="14" customFormat="1">
      <c r="B256" s="243"/>
      <c r="C256" s="244"/>
      <c r="D256" s="228" t="s">
        <v>304</v>
      </c>
      <c r="E256" s="245" t="s">
        <v>1</v>
      </c>
      <c r="F256" s="246" t="s">
        <v>1272</v>
      </c>
      <c r="G256" s="244"/>
      <c r="H256" s="245" t="s">
        <v>1</v>
      </c>
      <c r="I256" s="247"/>
      <c r="J256" s="244"/>
      <c r="K256" s="244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304</v>
      </c>
      <c r="AU256" s="252" t="s">
        <v>90</v>
      </c>
      <c r="AV256" s="14" t="s">
        <v>84</v>
      </c>
      <c r="AW256" s="14" t="s">
        <v>33</v>
      </c>
      <c r="AX256" s="14" t="s">
        <v>77</v>
      </c>
      <c r="AY256" s="252" t="s">
        <v>242</v>
      </c>
    </row>
    <row r="257" spans="1:65" s="13" customFormat="1">
      <c r="B257" s="226"/>
      <c r="C257" s="227"/>
      <c r="D257" s="228" t="s">
        <v>304</v>
      </c>
      <c r="E257" s="229" t="s">
        <v>1</v>
      </c>
      <c r="F257" s="230" t="s">
        <v>2626</v>
      </c>
      <c r="G257" s="227"/>
      <c r="H257" s="231">
        <v>10.76</v>
      </c>
      <c r="I257" s="232"/>
      <c r="J257" s="227"/>
      <c r="K257" s="227"/>
      <c r="L257" s="233"/>
      <c r="M257" s="234"/>
      <c r="N257" s="235"/>
      <c r="O257" s="235"/>
      <c r="P257" s="235"/>
      <c r="Q257" s="235"/>
      <c r="R257" s="235"/>
      <c r="S257" s="235"/>
      <c r="T257" s="236"/>
      <c r="AT257" s="237" t="s">
        <v>304</v>
      </c>
      <c r="AU257" s="237" t="s">
        <v>90</v>
      </c>
      <c r="AV257" s="13" t="s">
        <v>90</v>
      </c>
      <c r="AW257" s="13" t="s">
        <v>33</v>
      </c>
      <c r="AX257" s="13" t="s">
        <v>84</v>
      </c>
      <c r="AY257" s="237" t="s">
        <v>242</v>
      </c>
    </row>
    <row r="258" spans="1:65" s="2" customFormat="1" ht="50.45" customHeight="1">
      <c r="A258" s="35"/>
      <c r="B258" s="36"/>
      <c r="C258" s="201" t="s">
        <v>660</v>
      </c>
      <c r="D258" s="201" t="s">
        <v>244</v>
      </c>
      <c r="E258" s="202" t="s">
        <v>1274</v>
      </c>
      <c r="F258" s="203" t="s">
        <v>1275</v>
      </c>
      <c r="G258" s="204" t="s">
        <v>247</v>
      </c>
      <c r="H258" s="205">
        <v>9</v>
      </c>
      <c r="I258" s="206"/>
      <c r="J258" s="207">
        <f>ROUND(I258*H258,2)</f>
        <v>0</v>
      </c>
      <c r="K258" s="208"/>
      <c r="L258" s="40"/>
      <c r="M258" s="209" t="s">
        <v>1</v>
      </c>
      <c r="N258" s="210" t="s">
        <v>43</v>
      </c>
      <c r="O258" s="76"/>
      <c r="P258" s="211">
        <f>O258*H258</f>
        <v>0</v>
      </c>
      <c r="Q258" s="211">
        <v>2.8680000000000001E-2</v>
      </c>
      <c r="R258" s="211">
        <f>Q258*H258</f>
        <v>0.25812000000000002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248</v>
      </c>
      <c r="AT258" s="213" t="s">
        <v>244</v>
      </c>
      <c r="AU258" s="213" t="s">
        <v>90</v>
      </c>
      <c r="AY258" s="18" t="s">
        <v>242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90</v>
      </c>
      <c r="BK258" s="214">
        <f>ROUND(I258*H258,2)</f>
        <v>0</v>
      </c>
      <c r="BL258" s="18" t="s">
        <v>248</v>
      </c>
      <c r="BM258" s="213" t="s">
        <v>2627</v>
      </c>
    </row>
    <row r="259" spans="1:65" s="13" customFormat="1">
      <c r="B259" s="226"/>
      <c r="C259" s="227"/>
      <c r="D259" s="228" t="s">
        <v>304</v>
      </c>
      <c r="E259" s="229" t="s">
        <v>1</v>
      </c>
      <c r="F259" s="230" t="s">
        <v>1277</v>
      </c>
      <c r="G259" s="227"/>
      <c r="H259" s="231">
        <v>9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33</v>
      </c>
      <c r="AX259" s="13" t="s">
        <v>84</v>
      </c>
      <c r="AY259" s="237" t="s">
        <v>242</v>
      </c>
    </row>
    <row r="260" spans="1:65" s="2" customFormat="1" ht="30" customHeight="1">
      <c r="A260" s="35"/>
      <c r="B260" s="36"/>
      <c r="C260" s="201" t="s">
        <v>667</v>
      </c>
      <c r="D260" s="201" t="s">
        <v>244</v>
      </c>
      <c r="E260" s="202" t="s">
        <v>1292</v>
      </c>
      <c r="F260" s="203" t="s">
        <v>1293</v>
      </c>
      <c r="G260" s="204" t="s">
        <v>406</v>
      </c>
      <c r="H260" s="205">
        <v>3.456</v>
      </c>
      <c r="I260" s="206"/>
      <c r="J260" s="207">
        <f>ROUND(I260*H260,2)</f>
        <v>0</v>
      </c>
      <c r="K260" s="208"/>
      <c r="L260" s="40"/>
      <c r="M260" s="209" t="s">
        <v>1</v>
      </c>
      <c r="N260" s="210" t="s">
        <v>43</v>
      </c>
      <c r="O260" s="76"/>
      <c r="P260" s="211">
        <f>O260*H260</f>
        <v>0</v>
      </c>
      <c r="Q260" s="211">
        <v>1.73E-3</v>
      </c>
      <c r="R260" s="211">
        <f>Q260*H260</f>
        <v>5.9788799999999998E-3</v>
      </c>
      <c r="S260" s="211">
        <v>2.2000000000000002</v>
      </c>
      <c r="T260" s="212">
        <f>S260*H260</f>
        <v>7.6032000000000002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3" t="s">
        <v>248</v>
      </c>
      <c r="AT260" s="213" t="s">
        <v>244</v>
      </c>
      <c r="AU260" s="213" t="s">
        <v>90</v>
      </c>
      <c r="AY260" s="18" t="s">
        <v>242</v>
      </c>
      <c r="BE260" s="214">
        <f>IF(N260="základná",J260,0)</f>
        <v>0</v>
      </c>
      <c r="BF260" s="214">
        <f>IF(N260="znížená",J260,0)</f>
        <v>0</v>
      </c>
      <c r="BG260" s="214">
        <f>IF(N260="zákl. prenesená",J260,0)</f>
        <v>0</v>
      </c>
      <c r="BH260" s="214">
        <f>IF(N260="zníž. prenesená",J260,0)</f>
        <v>0</v>
      </c>
      <c r="BI260" s="214">
        <f>IF(N260="nulová",J260,0)</f>
        <v>0</v>
      </c>
      <c r="BJ260" s="18" t="s">
        <v>90</v>
      </c>
      <c r="BK260" s="214">
        <f>ROUND(I260*H260,2)</f>
        <v>0</v>
      </c>
      <c r="BL260" s="18" t="s">
        <v>248</v>
      </c>
      <c r="BM260" s="213" t="s">
        <v>2628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2629</v>
      </c>
      <c r="G261" s="227"/>
      <c r="H261" s="231">
        <v>1.728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90</v>
      </c>
      <c r="AV261" s="13" t="s">
        <v>90</v>
      </c>
      <c r="AW261" s="13" t="s">
        <v>33</v>
      </c>
      <c r="AX261" s="13" t="s">
        <v>77</v>
      </c>
      <c r="AY261" s="237" t="s">
        <v>242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2630</v>
      </c>
      <c r="G262" s="227"/>
      <c r="H262" s="231">
        <v>1.728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77</v>
      </c>
      <c r="AY262" s="237" t="s">
        <v>242</v>
      </c>
    </row>
    <row r="263" spans="1:65" s="16" customFormat="1">
      <c r="B263" s="264"/>
      <c r="C263" s="265"/>
      <c r="D263" s="228" t="s">
        <v>304</v>
      </c>
      <c r="E263" s="266" t="s">
        <v>1</v>
      </c>
      <c r="F263" s="267" t="s">
        <v>388</v>
      </c>
      <c r="G263" s="265"/>
      <c r="H263" s="268">
        <v>3.456</v>
      </c>
      <c r="I263" s="269"/>
      <c r="J263" s="265"/>
      <c r="K263" s="265"/>
      <c r="L263" s="270"/>
      <c r="M263" s="271"/>
      <c r="N263" s="272"/>
      <c r="O263" s="272"/>
      <c r="P263" s="272"/>
      <c r="Q263" s="272"/>
      <c r="R263" s="272"/>
      <c r="S263" s="272"/>
      <c r="T263" s="273"/>
      <c r="AT263" s="274" t="s">
        <v>304</v>
      </c>
      <c r="AU263" s="274" t="s">
        <v>90</v>
      </c>
      <c r="AV263" s="16" t="s">
        <v>248</v>
      </c>
      <c r="AW263" s="16" t="s">
        <v>33</v>
      </c>
      <c r="AX263" s="16" t="s">
        <v>84</v>
      </c>
      <c r="AY263" s="274" t="s">
        <v>242</v>
      </c>
    </row>
    <row r="264" spans="1:65" s="2" customFormat="1" ht="22.15" customHeight="1">
      <c r="A264" s="35"/>
      <c r="B264" s="36"/>
      <c r="C264" s="201" t="s">
        <v>672</v>
      </c>
      <c r="D264" s="201" t="s">
        <v>244</v>
      </c>
      <c r="E264" s="202" t="s">
        <v>2110</v>
      </c>
      <c r="F264" s="203" t="s">
        <v>2111</v>
      </c>
      <c r="G264" s="204" t="s">
        <v>259</v>
      </c>
      <c r="H264" s="205">
        <v>32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6.0000000000000002E-5</v>
      </c>
      <c r="R264" s="211">
        <f>Q264*H264</f>
        <v>1.92E-3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248</v>
      </c>
      <c r="AT264" s="213" t="s">
        <v>244</v>
      </c>
      <c r="AU264" s="213" t="s">
        <v>90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248</v>
      </c>
      <c r="BM264" s="213" t="s">
        <v>2631</v>
      </c>
    </row>
    <row r="265" spans="1:65" s="13" customFormat="1">
      <c r="B265" s="226"/>
      <c r="C265" s="227"/>
      <c r="D265" s="228" t="s">
        <v>304</v>
      </c>
      <c r="E265" s="229" t="s">
        <v>1</v>
      </c>
      <c r="F265" s="230" t="s">
        <v>2632</v>
      </c>
      <c r="G265" s="227"/>
      <c r="H265" s="231">
        <v>32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90</v>
      </c>
      <c r="AV265" s="13" t="s">
        <v>90</v>
      </c>
      <c r="AW265" s="13" t="s">
        <v>33</v>
      </c>
      <c r="AX265" s="13" t="s">
        <v>84</v>
      </c>
      <c r="AY265" s="237" t="s">
        <v>242</v>
      </c>
    </row>
    <row r="266" spans="1:65" s="2" customFormat="1" ht="22.15" customHeight="1">
      <c r="A266" s="35"/>
      <c r="B266" s="36"/>
      <c r="C266" s="201" t="s">
        <v>678</v>
      </c>
      <c r="D266" s="201" t="s">
        <v>244</v>
      </c>
      <c r="E266" s="202" t="s">
        <v>767</v>
      </c>
      <c r="F266" s="203" t="s">
        <v>1111</v>
      </c>
      <c r="G266" s="204" t="s">
        <v>323</v>
      </c>
      <c r="H266" s="205">
        <v>8.5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0</v>
      </c>
      <c r="R266" s="211">
        <f>Q266*H266</f>
        <v>0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248</v>
      </c>
      <c r="AT266" s="213" t="s">
        <v>244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248</v>
      </c>
      <c r="BM266" s="213" t="s">
        <v>2633</v>
      </c>
    </row>
    <row r="267" spans="1:65" s="13" customFormat="1" ht="22.5">
      <c r="B267" s="226"/>
      <c r="C267" s="227"/>
      <c r="D267" s="228" t="s">
        <v>304</v>
      </c>
      <c r="E267" s="229" t="s">
        <v>1</v>
      </c>
      <c r="F267" s="230" t="s">
        <v>2634</v>
      </c>
      <c r="G267" s="227"/>
      <c r="H267" s="231">
        <v>8.5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90</v>
      </c>
      <c r="AV267" s="13" t="s">
        <v>90</v>
      </c>
      <c r="AW267" s="13" t="s">
        <v>33</v>
      </c>
      <c r="AX267" s="13" t="s">
        <v>84</v>
      </c>
      <c r="AY267" s="237" t="s">
        <v>242</v>
      </c>
    </row>
    <row r="268" spans="1:65" s="2" customFormat="1" ht="22.15" customHeight="1">
      <c r="A268" s="35"/>
      <c r="B268" s="36"/>
      <c r="C268" s="201" t="s">
        <v>681</v>
      </c>
      <c r="D268" s="201" t="s">
        <v>244</v>
      </c>
      <c r="E268" s="202" t="s">
        <v>1114</v>
      </c>
      <c r="F268" s="203" t="s">
        <v>1115</v>
      </c>
      <c r="G268" s="204" t="s">
        <v>323</v>
      </c>
      <c r="H268" s="205">
        <v>34.423000000000002</v>
      </c>
      <c r="I268" s="206"/>
      <c r="J268" s="207">
        <f>ROUND(I268*H268,2)</f>
        <v>0</v>
      </c>
      <c r="K268" s="208"/>
      <c r="L268" s="40"/>
      <c r="M268" s="209" t="s">
        <v>1</v>
      </c>
      <c r="N268" s="210" t="s">
        <v>43</v>
      </c>
      <c r="O268" s="76"/>
      <c r="P268" s="211">
        <f>O268*H268</f>
        <v>0</v>
      </c>
      <c r="Q268" s="211">
        <v>0</v>
      </c>
      <c r="R268" s="211">
        <f>Q268*H268</f>
        <v>0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248</v>
      </c>
      <c r="AT268" s="213" t="s">
        <v>244</v>
      </c>
      <c r="AU268" s="213" t="s">
        <v>90</v>
      </c>
      <c r="AY268" s="18" t="s">
        <v>242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90</v>
      </c>
      <c r="BK268" s="214">
        <f>ROUND(I268*H268,2)</f>
        <v>0</v>
      </c>
      <c r="BL268" s="18" t="s">
        <v>248</v>
      </c>
      <c r="BM268" s="213" t="s">
        <v>2635</v>
      </c>
    </row>
    <row r="269" spans="1:65" s="2" customFormat="1" ht="14.45" customHeight="1">
      <c r="A269" s="35"/>
      <c r="B269" s="36"/>
      <c r="C269" s="201" t="s">
        <v>688</v>
      </c>
      <c r="D269" s="201" t="s">
        <v>244</v>
      </c>
      <c r="E269" s="202" t="s">
        <v>1120</v>
      </c>
      <c r="F269" s="203" t="s">
        <v>1121</v>
      </c>
      <c r="G269" s="204" t="s">
        <v>323</v>
      </c>
      <c r="H269" s="205">
        <v>34.423000000000002</v>
      </c>
      <c r="I269" s="206"/>
      <c r="J269" s="207">
        <f>ROUND(I269*H269,2)</f>
        <v>0</v>
      </c>
      <c r="K269" s="208"/>
      <c r="L269" s="40"/>
      <c r="M269" s="209" t="s">
        <v>1</v>
      </c>
      <c r="N269" s="210" t="s">
        <v>43</v>
      </c>
      <c r="O269" s="76"/>
      <c r="P269" s="211">
        <f>O269*H269</f>
        <v>0</v>
      </c>
      <c r="Q269" s="211">
        <v>0</v>
      </c>
      <c r="R269" s="211">
        <f>Q269*H269</f>
        <v>0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248</v>
      </c>
      <c r="AT269" s="213" t="s">
        <v>244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248</v>
      </c>
      <c r="BM269" s="213" t="s">
        <v>2636</v>
      </c>
    </row>
    <row r="270" spans="1:65" s="12" customFormat="1" ht="22.9" customHeight="1">
      <c r="B270" s="185"/>
      <c r="C270" s="186"/>
      <c r="D270" s="187" t="s">
        <v>76</v>
      </c>
      <c r="E270" s="199" t="s">
        <v>356</v>
      </c>
      <c r="F270" s="199" t="s">
        <v>357</v>
      </c>
      <c r="G270" s="186"/>
      <c r="H270" s="186"/>
      <c r="I270" s="189"/>
      <c r="J270" s="200">
        <f>BK270</f>
        <v>0</v>
      </c>
      <c r="K270" s="186"/>
      <c r="L270" s="191"/>
      <c r="M270" s="192"/>
      <c r="N270" s="193"/>
      <c r="O270" s="193"/>
      <c r="P270" s="194">
        <f>SUM(P271:P275)</f>
        <v>0</v>
      </c>
      <c r="Q270" s="193"/>
      <c r="R270" s="194">
        <f>SUM(R271:R275)</f>
        <v>1.108E-2</v>
      </c>
      <c r="S270" s="193"/>
      <c r="T270" s="195">
        <f>SUM(T271:T275)</f>
        <v>0</v>
      </c>
      <c r="AR270" s="196" t="s">
        <v>84</v>
      </c>
      <c r="AT270" s="197" t="s">
        <v>76</v>
      </c>
      <c r="AU270" s="197" t="s">
        <v>84</v>
      </c>
      <c r="AY270" s="196" t="s">
        <v>242</v>
      </c>
      <c r="BK270" s="198">
        <f>SUM(BK271:BK275)</f>
        <v>0</v>
      </c>
    </row>
    <row r="271" spans="1:65" s="2" customFormat="1" ht="22.15" customHeight="1">
      <c r="A271" s="35"/>
      <c r="B271" s="36"/>
      <c r="C271" s="201" t="s">
        <v>693</v>
      </c>
      <c r="D271" s="201" t="s">
        <v>244</v>
      </c>
      <c r="E271" s="202" t="s">
        <v>1616</v>
      </c>
      <c r="F271" s="203" t="s">
        <v>1617</v>
      </c>
      <c r="G271" s="204" t="s">
        <v>259</v>
      </c>
      <c r="H271" s="205">
        <v>2</v>
      </c>
      <c r="I271" s="206"/>
      <c r="J271" s="207">
        <f>ROUND(I271*H271,2)</f>
        <v>0</v>
      </c>
      <c r="K271" s="208"/>
      <c r="L271" s="40"/>
      <c r="M271" s="209" t="s">
        <v>1</v>
      </c>
      <c r="N271" s="210" t="s">
        <v>43</v>
      </c>
      <c r="O271" s="76"/>
      <c r="P271" s="211">
        <f>O271*H271</f>
        <v>0</v>
      </c>
      <c r="Q271" s="211">
        <v>2.7699999999999999E-3</v>
      </c>
      <c r="R271" s="211">
        <f>Q271*H271</f>
        <v>5.5399999999999998E-3</v>
      </c>
      <c r="S271" s="211">
        <v>0</v>
      </c>
      <c r="T271" s="21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13" t="s">
        <v>248</v>
      </c>
      <c r="AT271" s="213" t="s">
        <v>244</v>
      </c>
      <c r="AU271" s="213" t="s">
        <v>90</v>
      </c>
      <c r="AY271" s="18" t="s">
        <v>242</v>
      </c>
      <c r="BE271" s="214">
        <f>IF(N271="základná",J271,0)</f>
        <v>0</v>
      </c>
      <c r="BF271" s="214">
        <f>IF(N271="znížená",J271,0)</f>
        <v>0</v>
      </c>
      <c r="BG271" s="214">
        <f>IF(N271="zákl. prenesená",J271,0)</f>
        <v>0</v>
      </c>
      <c r="BH271" s="214">
        <f>IF(N271="zníž. prenesená",J271,0)</f>
        <v>0</v>
      </c>
      <c r="BI271" s="214">
        <f>IF(N271="nulová",J271,0)</f>
        <v>0</v>
      </c>
      <c r="BJ271" s="18" t="s">
        <v>90</v>
      </c>
      <c r="BK271" s="214">
        <f>ROUND(I271*H271,2)</f>
        <v>0</v>
      </c>
      <c r="BL271" s="18" t="s">
        <v>248</v>
      </c>
      <c r="BM271" s="213" t="s">
        <v>2637</v>
      </c>
    </row>
    <row r="272" spans="1:65" s="2" customFormat="1" ht="30" customHeight="1">
      <c r="A272" s="35"/>
      <c r="B272" s="36"/>
      <c r="C272" s="201" t="s">
        <v>701</v>
      </c>
      <c r="D272" s="201" t="s">
        <v>244</v>
      </c>
      <c r="E272" s="202" t="s">
        <v>1619</v>
      </c>
      <c r="F272" s="203" t="s">
        <v>1620</v>
      </c>
      <c r="G272" s="204" t="s">
        <v>259</v>
      </c>
      <c r="H272" s="205">
        <v>60</v>
      </c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0</v>
      </c>
      <c r="R272" s="211">
        <f>Q272*H272</f>
        <v>0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248</v>
      </c>
      <c r="AT272" s="213" t="s">
        <v>244</v>
      </c>
      <c r="AU272" s="213" t="s">
        <v>90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248</v>
      </c>
      <c r="BM272" s="213" t="s">
        <v>2638</v>
      </c>
    </row>
    <row r="273" spans="1:65" s="13" customFormat="1">
      <c r="B273" s="226"/>
      <c r="C273" s="227"/>
      <c r="D273" s="228" t="s">
        <v>304</v>
      </c>
      <c r="E273" s="227"/>
      <c r="F273" s="230" t="s">
        <v>2120</v>
      </c>
      <c r="G273" s="227"/>
      <c r="H273" s="231">
        <v>60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AT273" s="237" t="s">
        <v>304</v>
      </c>
      <c r="AU273" s="237" t="s">
        <v>90</v>
      </c>
      <c r="AV273" s="13" t="s">
        <v>90</v>
      </c>
      <c r="AW273" s="13" t="s">
        <v>4</v>
      </c>
      <c r="AX273" s="13" t="s">
        <v>84</v>
      </c>
      <c r="AY273" s="237" t="s">
        <v>242</v>
      </c>
    </row>
    <row r="274" spans="1:65" s="2" customFormat="1" ht="22.15" customHeight="1">
      <c r="A274" s="35"/>
      <c r="B274" s="36"/>
      <c r="C274" s="201" t="s">
        <v>705</v>
      </c>
      <c r="D274" s="201" t="s">
        <v>244</v>
      </c>
      <c r="E274" s="202" t="s">
        <v>1623</v>
      </c>
      <c r="F274" s="203" t="s">
        <v>1624</v>
      </c>
      <c r="G274" s="204" t="s">
        <v>259</v>
      </c>
      <c r="H274" s="205">
        <v>2</v>
      </c>
      <c r="I274" s="206"/>
      <c r="J274" s="207">
        <f>ROUND(I274*H274,2)</f>
        <v>0</v>
      </c>
      <c r="K274" s="208"/>
      <c r="L274" s="40"/>
      <c r="M274" s="209" t="s">
        <v>1</v>
      </c>
      <c r="N274" s="210" t="s">
        <v>43</v>
      </c>
      <c r="O274" s="76"/>
      <c r="P274" s="211">
        <f>O274*H274</f>
        <v>0</v>
      </c>
      <c r="Q274" s="211">
        <v>2.7699999999999999E-3</v>
      </c>
      <c r="R274" s="211">
        <f>Q274*H274</f>
        <v>5.5399999999999998E-3</v>
      </c>
      <c r="S274" s="211">
        <v>0</v>
      </c>
      <c r="T274" s="21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3" t="s">
        <v>248</v>
      </c>
      <c r="AT274" s="213" t="s">
        <v>244</v>
      </c>
      <c r="AU274" s="213" t="s">
        <v>90</v>
      </c>
      <c r="AY274" s="18" t="s">
        <v>242</v>
      </c>
      <c r="BE274" s="214">
        <f>IF(N274="základná",J274,0)</f>
        <v>0</v>
      </c>
      <c r="BF274" s="214">
        <f>IF(N274="znížená",J274,0)</f>
        <v>0</v>
      </c>
      <c r="BG274" s="214">
        <f>IF(N274="zákl. prenesená",J274,0)</f>
        <v>0</v>
      </c>
      <c r="BH274" s="214">
        <f>IF(N274="zníž. prenesená",J274,0)</f>
        <v>0</v>
      </c>
      <c r="BI274" s="214">
        <f>IF(N274="nulová",J274,0)</f>
        <v>0</v>
      </c>
      <c r="BJ274" s="18" t="s">
        <v>90</v>
      </c>
      <c r="BK274" s="214">
        <f>ROUND(I274*H274,2)</f>
        <v>0</v>
      </c>
      <c r="BL274" s="18" t="s">
        <v>248</v>
      </c>
      <c r="BM274" s="213" t="s">
        <v>2639</v>
      </c>
    </row>
    <row r="275" spans="1:65" s="2" customFormat="1" ht="22.15" customHeight="1">
      <c r="A275" s="35"/>
      <c r="B275" s="36"/>
      <c r="C275" s="201" t="s">
        <v>711</v>
      </c>
      <c r="D275" s="201" t="s">
        <v>244</v>
      </c>
      <c r="E275" s="202" t="s">
        <v>1123</v>
      </c>
      <c r="F275" s="203" t="s">
        <v>1317</v>
      </c>
      <c r="G275" s="204" t="s">
        <v>323</v>
      </c>
      <c r="H275" s="205">
        <v>74.757999999999996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0</v>
      </c>
      <c r="R275" s="211">
        <f>Q275*H275</f>
        <v>0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248</v>
      </c>
      <c r="AT275" s="213" t="s">
        <v>244</v>
      </c>
      <c r="AU275" s="213" t="s">
        <v>90</v>
      </c>
      <c r="AY275" s="18" t="s">
        <v>242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90</v>
      </c>
      <c r="BK275" s="214">
        <f>ROUND(I275*H275,2)</f>
        <v>0</v>
      </c>
      <c r="BL275" s="18" t="s">
        <v>248</v>
      </c>
      <c r="BM275" s="213" t="s">
        <v>2640</v>
      </c>
    </row>
    <row r="276" spans="1:65" s="12" customFormat="1" ht="25.9" customHeight="1">
      <c r="B276" s="185"/>
      <c r="C276" s="186"/>
      <c r="D276" s="187" t="s">
        <v>76</v>
      </c>
      <c r="E276" s="188" t="s">
        <v>776</v>
      </c>
      <c r="F276" s="188" t="s">
        <v>777</v>
      </c>
      <c r="G276" s="186"/>
      <c r="H276" s="186"/>
      <c r="I276" s="189"/>
      <c r="J276" s="190">
        <f>BK276</f>
        <v>0</v>
      </c>
      <c r="K276" s="186"/>
      <c r="L276" s="191"/>
      <c r="M276" s="192"/>
      <c r="N276" s="193"/>
      <c r="O276" s="193"/>
      <c r="P276" s="194">
        <f>P277+P293+P301+P305</f>
        <v>0</v>
      </c>
      <c r="Q276" s="193"/>
      <c r="R276" s="194">
        <f>R277+R293+R301+R305</f>
        <v>0.2412639</v>
      </c>
      <c r="S276" s="193"/>
      <c r="T276" s="195">
        <f>T277+T293+T301+T305</f>
        <v>0</v>
      </c>
      <c r="AR276" s="196" t="s">
        <v>90</v>
      </c>
      <c r="AT276" s="197" t="s">
        <v>76</v>
      </c>
      <c r="AU276" s="197" t="s">
        <v>77</v>
      </c>
      <c r="AY276" s="196" t="s">
        <v>242</v>
      </c>
      <c r="BK276" s="198">
        <f>BK277+BK293+BK301+BK305</f>
        <v>0</v>
      </c>
    </row>
    <row r="277" spans="1:65" s="12" customFormat="1" ht="22.9" customHeight="1">
      <c r="B277" s="185"/>
      <c r="C277" s="186"/>
      <c r="D277" s="187" t="s">
        <v>76</v>
      </c>
      <c r="E277" s="199" t="s">
        <v>1319</v>
      </c>
      <c r="F277" s="199" t="s">
        <v>1320</v>
      </c>
      <c r="G277" s="186"/>
      <c r="H277" s="186"/>
      <c r="I277" s="189"/>
      <c r="J277" s="200">
        <f>BK277</f>
        <v>0</v>
      </c>
      <c r="K277" s="186"/>
      <c r="L277" s="191"/>
      <c r="M277" s="192"/>
      <c r="N277" s="193"/>
      <c r="O277" s="193"/>
      <c r="P277" s="194">
        <f>SUM(P278:P292)</f>
        <v>0</v>
      </c>
      <c r="Q277" s="193"/>
      <c r="R277" s="194">
        <f>SUM(R278:R292)</f>
        <v>0.14783250000000001</v>
      </c>
      <c r="S277" s="193"/>
      <c r="T277" s="195">
        <f>SUM(T278:T292)</f>
        <v>0</v>
      </c>
      <c r="AR277" s="196" t="s">
        <v>90</v>
      </c>
      <c r="AT277" s="197" t="s">
        <v>76</v>
      </c>
      <c r="AU277" s="197" t="s">
        <v>84</v>
      </c>
      <c r="AY277" s="196" t="s">
        <v>242</v>
      </c>
      <c r="BK277" s="198">
        <f>SUM(BK278:BK292)</f>
        <v>0</v>
      </c>
    </row>
    <row r="278" spans="1:65" s="2" customFormat="1" ht="22.15" customHeight="1">
      <c r="A278" s="35"/>
      <c r="B278" s="36"/>
      <c r="C278" s="201" t="s">
        <v>720</v>
      </c>
      <c r="D278" s="201" t="s">
        <v>244</v>
      </c>
      <c r="E278" s="202" t="s">
        <v>1321</v>
      </c>
      <c r="F278" s="203" t="s">
        <v>1322</v>
      </c>
      <c r="G278" s="204" t="s">
        <v>247</v>
      </c>
      <c r="H278" s="205">
        <v>9.1199999999999992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0</v>
      </c>
      <c r="R278" s="211">
        <f>Q278*H278</f>
        <v>0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311</v>
      </c>
      <c r="AT278" s="213" t="s">
        <v>244</v>
      </c>
      <c r="AU278" s="213" t="s">
        <v>90</v>
      </c>
      <c r="AY278" s="18" t="s">
        <v>242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90</v>
      </c>
      <c r="BK278" s="214">
        <f>ROUND(I278*H278,2)</f>
        <v>0</v>
      </c>
      <c r="BL278" s="18" t="s">
        <v>311</v>
      </c>
      <c r="BM278" s="213" t="s">
        <v>2641</v>
      </c>
    </row>
    <row r="279" spans="1:65" s="14" customFormat="1">
      <c r="B279" s="243"/>
      <c r="C279" s="244"/>
      <c r="D279" s="228" t="s">
        <v>304</v>
      </c>
      <c r="E279" s="245" t="s">
        <v>1</v>
      </c>
      <c r="F279" s="246" t="s">
        <v>2124</v>
      </c>
      <c r="G279" s="244"/>
      <c r="H279" s="245" t="s">
        <v>1</v>
      </c>
      <c r="I279" s="247"/>
      <c r="J279" s="244"/>
      <c r="K279" s="244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304</v>
      </c>
      <c r="AU279" s="252" t="s">
        <v>90</v>
      </c>
      <c r="AV279" s="14" t="s">
        <v>84</v>
      </c>
      <c r="AW279" s="14" t="s">
        <v>33</v>
      </c>
      <c r="AX279" s="14" t="s">
        <v>77</v>
      </c>
      <c r="AY279" s="252" t="s">
        <v>242</v>
      </c>
    </row>
    <row r="280" spans="1:65" s="13" customFormat="1">
      <c r="B280" s="226"/>
      <c r="C280" s="227"/>
      <c r="D280" s="228" t="s">
        <v>304</v>
      </c>
      <c r="E280" s="229" t="s">
        <v>1</v>
      </c>
      <c r="F280" s="230" t="s">
        <v>2125</v>
      </c>
      <c r="G280" s="227"/>
      <c r="H280" s="231">
        <v>9.1199999999999992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AT280" s="237" t="s">
        <v>304</v>
      </c>
      <c r="AU280" s="237" t="s">
        <v>90</v>
      </c>
      <c r="AV280" s="13" t="s">
        <v>90</v>
      </c>
      <c r="AW280" s="13" t="s">
        <v>33</v>
      </c>
      <c r="AX280" s="13" t="s">
        <v>84</v>
      </c>
      <c r="AY280" s="237" t="s">
        <v>242</v>
      </c>
    </row>
    <row r="281" spans="1:65" s="2" customFormat="1" ht="14.45" customHeight="1">
      <c r="A281" s="35"/>
      <c r="B281" s="36"/>
      <c r="C281" s="215" t="s">
        <v>729</v>
      </c>
      <c r="D281" s="215" t="s">
        <v>261</v>
      </c>
      <c r="E281" s="216" t="s">
        <v>1325</v>
      </c>
      <c r="F281" s="217" t="s">
        <v>1326</v>
      </c>
      <c r="G281" s="218" t="s">
        <v>323</v>
      </c>
      <c r="H281" s="219">
        <v>3.0000000000000001E-3</v>
      </c>
      <c r="I281" s="220"/>
      <c r="J281" s="221">
        <f>ROUND(I281*H281,2)</f>
        <v>0</v>
      </c>
      <c r="K281" s="222"/>
      <c r="L281" s="223"/>
      <c r="M281" s="224" t="s">
        <v>1</v>
      </c>
      <c r="N281" s="225" t="s">
        <v>43</v>
      </c>
      <c r="O281" s="76"/>
      <c r="P281" s="211">
        <f>O281*H281</f>
        <v>0</v>
      </c>
      <c r="Q281" s="211">
        <v>1</v>
      </c>
      <c r="R281" s="211">
        <f>Q281*H281</f>
        <v>3.0000000000000001E-3</v>
      </c>
      <c r="S281" s="211">
        <v>0</v>
      </c>
      <c r="T281" s="21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13" t="s">
        <v>569</v>
      </c>
      <c r="AT281" s="213" t="s">
        <v>261</v>
      </c>
      <c r="AU281" s="213" t="s">
        <v>90</v>
      </c>
      <c r="AY281" s="18" t="s">
        <v>242</v>
      </c>
      <c r="BE281" s="214">
        <f>IF(N281="základná",J281,0)</f>
        <v>0</v>
      </c>
      <c r="BF281" s="214">
        <f>IF(N281="znížená",J281,0)</f>
        <v>0</v>
      </c>
      <c r="BG281" s="214">
        <f>IF(N281="zákl. prenesená",J281,0)</f>
        <v>0</v>
      </c>
      <c r="BH281" s="214">
        <f>IF(N281="zníž. prenesená",J281,0)</f>
        <v>0</v>
      </c>
      <c r="BI281" s="214">
        <f>IF(N281="nulová",J281,0)</f>
        <v>0</v>
      </c>
      <c r="BJ281" s="18" t="s">
        <v>90</v>
      </c>
      <c r="BK281" s="214">
        <f>ROUND(I281*H281,2)</f>
        <v>0</v>
      </c>
      <c r="BL281" s="18" t="s">
        <v>311</v>
      </c>
      <c r="BM281" s="213" t="s">
        <v>2642</v>
      </c>
    </row>
    <row r="282" spans="1:65" s="13" customFormat="1">
      <c r="B282" s="226"/>
      <c r="C282" s="227"/>
      <c r="D282" s="228" t="s">
        <v>304</v>
      </c>
      <c r="E282" s="227"/>
      <c r="F282" s="230" t="s">
        <v>2127</v>
      </c>
      <c r="G282" s="227"/>
      <c r="H282" s="231">
        <v>3.0000000000000001E-3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304</v>
      </c>
      <c r="AU282" s="237" t="s">
        <v>90</v>
      </c>
      <c r="AV282" s="13" t="s">
        <v>90</v>
      </c>
      <c r="AW282" s="13" t="s">
        <v>4</v>
      </c>
      <c r="AX282" s="13" t="s">
        <v>84</v>
      </c>
      <c r="AY282" s="237" t="s">
        <v>242</v>
      </c>
    </row>
    <row r="283" spans="1:65" s="2" customFormat="1" ht="22.15" customHeight="1">
      <c r="A283" s="35"/>
      <c r="B283" s="36"/>
      <c r="C283" s="201" t="s">
        <v>737</v>
      </c>
      <c r="D283" s="201" t="s">
        <v>244</v>
      </c>
      <c r="E283" s="202" t="s">
        <v>1329</v>
      </c>
      <c r="F283" s="203" t="s">
        <v>1330</v>
      </c>
      <c r="G283" s="204" t="s">
        <v>247</v>
      </c>
      <c r="H283" s="205">
        <v>18.239999999999998</v>
      </c>
      <c r="I283" s="206"/>
      <c r="J283" s="207">
        <f>ROUND(I283*H283,2)</f>
        <v>0</v>
      </c>
      <c r="K283" s="208"/>
      <c r="L283" s="40"/>
      <c r="M283" s="209" t="s">
        <v>1</v>
      </c>
      <c r="N283" s="210" t="s">
        <v>43</v>
      </c>
      <c r="O283" s="76"/>
      <c r="P283" s="211">
        <f>O283*H283</f>
        <v>0</v>
      </c>
      <c r="Q283" s="211">
        <v>0</v>
      </c>
      <c r="R283" s="211">
        <f>Q283*H283</f>
        <v>0</v>
      </c>
      <c r="S283" s="211">
        <v>0</v>
      </c>
      <c r="T283" s="21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13" t="s">
        <v>311</v>
      </c>
      <c r="AT283" s="213" t="s">
        <v>244</v>
      </c>
      <c r="AU283" s="213" t="s">
        <v>90</v>
      </c>
      <c r="AY283" s="18" t="s">
        <v>242</v>
      </c>
      <c r="BE283" s="214">
        <f>IF(N283="základná",J283,0)</f>
        <v>0</v>
      </c>
      <c r="BF283" s="214">
        <f>IF(N283="znížená",J283,0)</f>
        <v>0</v>
      </c>
      <c r="BG283" s="214">
        <f>IF(N283="zákl. prenesená",J283,0)</f>
        <v>0</v>
      </c>
      <c r="BH283" s="214">
        <f>IF(N283="zníž. prenesená",J283,0)</f>
        <v>0</v>
      </c>
      <c r="BI283" s="214">
        <f>IF(N283="nulová",J283,0)</f>
        <v>0</v>
      </c>
      <c r="BJ283" s="18" t="s">
        <v>90</v>
      </c>
      <c r="BK283" s="214">
        <f>ROUND(I283*H283,2)</f>
        <v>0</v>
      </c>
      <c r="BL283" s="18" t="s">
        <v>311</v>
      </c>
      <c r="BM283" s="213" t="s">
        <v>2643</v>
      </c>
    </row>
    <row r="284" spans="1:65" s="14" customFormat="1">
      <c r="B284" s="243"/>
      <c r="C284" s="244"/>
      <c r="D284" s="228" t="s">
        <v>304</v>
      </c>
      <c r="E284" s="245" t="s">
        <v>1</v>
      </c>
      <c r="F284" s="246" t="s">
        <v>2124</v>
      </c>
      <c r="G284" s="244"/>
      <c r="H284" s="245" t="s">
        <v>1</v>
      </c>
      <c r="I284" s="247"/>
      <c r="J284" s="244"/>
      <c r="K284" s="244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304</v>
      </c>
      <c r="AU284" s="252" t="s">
        <v>90</v>
      </c>
      <c r="AV284" s="14" t="s">
        <v>84</v>
      </c>
      <c r="AW284" s="14" t="s">
        <v>33</v>
      </c>
      <c r="AX284" s="14" t="s">
        <v>77</v>
      </c>
      <c r="AY284" s="252" t="s">
        <v>242</v>
      </c>
    </row>
    <row r="285" spans="1:65" s="13" customFormat="1">
      <c r="B285" s="226"/>
      <c r="C285" s="227"/>
      <c r="D285" s="228" t="s">
        <v>304</v>
      </c>
      <c r="E285" s="229" t="s">
        <v>1</v>
      </c>
      <c r="F285" s="230" t="s">
        <v>2129</v>
      </c>
      <c r="G285" s="227"/>
      <c r="H285" s="231">
        <v>18.239999999999998</v>
      </c>
      <c r="I285" s="232"/>
      <c r="J285" s="227"/>
      <c r="K285" s="227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304</v>
      </c>
      <c r="AU285" s="237" t="s">
        <v>90</v>
      </c>
      <c r="AV285" s="13" t="s">
        <v>90</v>
      </c>
      <c r="AW285" s="13" t="s">
        <v>33</v>
      </c>
      <c r="AX285" s="13" t="s">
        <v>84</v>
      </c>
      <c r="AY285" s="237" t="s">
        <v>242</v>
      </c>
    </row>
    <row r="286" spans="1:65" s="2" customFormat="1" ht="14.45" customHeight="1">
      <c r="A286" s="35"/>
      <c r="B286" s="36"/>
      <c r="C286" s="215" t="s">
        <v>744</v>
      </c>
      <c r="D286" s="215" t="s">
        <v>261</v>
      </c>
      <c r="E286" s="216" t="s">
        <v>1333</v>
      </c>
      <c r="F286" s="217" t="s">
        <v>1334</v>
      </c>
      <c r="G286" s="218" t="s">
        <v>323</v>
      </c>
      <c r="H286" s="219">
        <v>0.02</v>
      </c>
      <c r="I286" s="220"/>
      <c r="J286" s="221">
        <f>ROUND(I286*H286,2)</f>
        <v>0</v>
      </c>
      <c r="K286" s="222"/>
      <c r="L286" s="223"/>
      <c r="M286" s="224" t="s">
        <v>1</v>
      </c>
      <c r="N286" s="225" t="s">
        <v>43</v>
      </c>
      <c r="O286" s="76"/>
      <c r="P286" s="211">
        <f>O286*H286</f>
        <v>0</v>
      </c>
      <c r="Q286" s="211">
        <v>1</v>
      </c>
      <c r="R286" s="211">
        <f>Q286*H286</f>
        <v>0.02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569</v>
      </c>
      <c r="AT286" s="213" t="s">
        <v>261</v>
      </c>
      <c r="AU286" s="213" t="s">
        <v>90</v>
      </c>
      <c r="AY286" s="18" t="s">
        <v>242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90</v>
      </c>
      <c r="BK286" s="214">
        <f>ROUND(I286*H286,2)</f>
        <v>0</v>
      </c>
      <c r="BL286" s="18" t="s">
        <v>311</v>
      </c>
      <c r="BM286" s="213" t="s">
        <v>2644</v>
      </c>
    </row>
    <row r="287" spans="1:65" s="13" customFormat="1">
      <c r="B287" s="226"/>
      <c r="C287" s="227"/>
      <c r="D287" s="228" t="s">
        <v>304</v>
      </c>
      <c r="E287" s="227"/>
      <c r="F287" s="230" t="s">
        <v>2131</v>
      </c>
      <c r="G287" s="227"/>
      <c r="H287" s="231">
        <v>0.02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AT287" s="237" t="s">
        <v>304</v>
      </c>
      <c r="AU287" s="237" t="s">
        <v>90</v>
      </c>
      <c r="AV287" s="13" t="s">
        <v>90</v>
      </c>
      <c r="AW287" s="13" t="s">
        <v>4</v>
      </c>
      <c r="AX287" s="13" t="s">
        <v>84</v>
      </c>
      <c r="AY287" s="237" t="s">
        <v>242</v>
      </c>
    </row>
    <row r="288" spans="1:65" s="2" customFormat="1" ht="22.15" customHeight="1">
      <c r="A288" s="35"/>
      <c r="B288" s="36"/>
      <c r="C288" s="201" t="s">
        <v>748</v>
      </c>
      <c r="D288" s="201" t="s">
        <v>244</v>
      </c>
      <c r="E288" s="202" t="s">
        <v>2132</v>
      </c>
      <c r="F288" s="203" t="s">
        <v>2133</v>
      </c>
      <c r="G288" s="204" t="s">
        <v>247</v>
      </c>
      <c r="H288" s="205">
        <v>23</v>
      </c>
      <c r="I288" s="206"/>
      <c r="J288" s="207">
        <f>ROUND(I288*H288,2)</f>
        <v>0</v>
      </c>
      <c r="K288" s="208"/>
      <c r="L288" s="40"/>
      <c r="M288" s="209" t="s">
        <v>1</v>
      </c>
      <c r="N288" s="210" t="s">
        <v>43</v>
      </c>
      <c r="O288" s="76"/>
      <c r="P288" s="211">
        <f>O288*H288</f>
        <v>0</v>
      </c>
      <c r="Q288" s="211">
        <v>5.4000000000000001E-4</v>
      </c>
      <c r="R288" s="211">
        <f>Q288*H288</f>
        <v>1.242E-2</v>
      </c>
      <c r="S288" s="211">
        <v>0</v>
      </c>
      <c r="T288" s="21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311</v>
      </c>
      <c r="AT288" s="213" t="s">
        <v>244</v>
      </c>
      <c r="AU288" s="213" t="s">
        <v>90</v>
      </c>
      <c r="AY288" s="18" t="s">
        <v>242</v>
      </c>
      <c r="BE288" s="214">
        <f>IF(N288="základná",J288,0)</f>
        <v>0</v>
      </c>
      <c r="BF288" s="214">
        <f>IF(N288="znížená",J288,0)</f>
        <v>0</v>
      </c>
      <c r="BG288" s="214">
        <f>IF(N288="zákl. prenesená",J288,0)</f>
        <v>0</v>
      </c>
      <c r="BH288" s="214">
        <f>IF(N288="zníž. prenesená",J288,0)</f>
        <v>0</v>
      </c>
      <c r="BI288" s="214">
        <f>IF(N288="nulová",J288,0)</f>
        <v>0</v>
      </c>
      <c r="BJ288" s="18" t="s">
        <v>90</v>
      </c>
      <c r="BK288" s="214">
        <f>ROUND(I288*H288,2)</f>
        <v>0</v>
      </c>
      <c r="BL288" s="18" t="s">
        <v>311</v>
      </c>
      <c r="BM288" s="213" t="s">
        <v>2645</v>
      </c>
    </row>
    <row r="289" spans="1:65" s="13" customFormat="1">
      <c r="B289" s="226"/>
      <c r="C289" s="227"/>
      <c r="D289" s="228" t="s">
        <v>304</v>
      </c>
      <c r="E289" s="229" t="s">
        <v>1</v>
      </c>
      <c r="F289" s="230" t="s">
        <v>2646</v>
      </c>
      <c r="G289" s="227"/>
      <c r="H289" s="231">
        <v>23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84</v>
      </c>
      <c r="AY289" s="237" t="s">
        <v>242</v>
      </c>
    </row>
    <row r="290" spans="1:65" s="2" customFormat="1" ht="22.15" customHeight="1">
      <c r="A290" s="35"/>
      <c r="B290" s="36"/>
      <c r="C290" s="215" t="s">
        <v>750</v>
      </c>
      <c r="D290" s="215" t="s">
        <v>261</v>
      </c>
      <c r="E290" s="216" t="s">
        <v>2136</v>
      </c>
      <c r="F290" s="217" t="s">
        <v>2137</v>
      </c>
      <c r="G290" s="218" t="s">
        <v>247</v>
      </c>
      <c r="H290" s="219">
        <v>26.45</v>
      </c>
      <c r="I290" s="220"/>
      <c r="J290" s="221">
        <f>ROUND(I290*H290,2)</f>
        <v>0</v>
      </c>
      <c r="K290" s="222"/>
      <c r="L290" s="223"/>
      <c r="M290" s="224" t="s">
        <v>1</v>
      </c>
      <c r="N290" s="225" t="s">
        <v>43</v>
      </c>
      <c r="O290" s="76"/>
      <c r="P290" s="211">
        <f>O290*H290</f>
        <v>0</v>
      </c>
      <c r="Q290" s="211">
        <v>4.2500000000000003E-3</v>
      </c>
      <c r="R290" s="211">
        <f>Q290*H290</f>
        <v>0.1124125</v>
      </c>
      <c r="S290" s="211">
        <v>0</v>
      </c>
      <c r="T290" s="21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3" t="s">
        <v>569</v>
      </c>
      <c r="AT290" s="213" t="s">
        <v>261</v>
      </c>
      <c r="AU290" s="213" t="s">
        <v>90</v>
      </c>
      <c r="AY290" s="18" t="s">
        <v>242</v>
      </c>
      <c r="BE290" s="214">
        <f>IF(N290="základná",J290,0)</f>
        <v>0</v>
      </c>
      <c r="BF290" s="214">
        <f>IF(N290="znížená",J290,0)</f>
        <v>0</v>
      </c>
      <c r="BG290" s="214">
        <f>IF(N290="zákl. prenesená",J290,0)</f>
        <v>0</v>
      </c>
      <c r="BH290" s="214">
        <f>IF(N290="zníž. prenesená",J290,0)</f>
        <v>0</v>
      </c>
      <c r="BI290" s="214">
        <f>IF(N290="nulová",J290,0)</f>
        <v>0</v>
      </c>
      <c r="BJ290" s="18" t="s">
        <v>90</v>
      </c>
      <c r="BK290" s="214">
        <f>ROUND(I290*H290,2)</f>
        <v>0</v>
      </c>
      <c r="BL290" s="18" t="s">
        <v>311</v>
      </c>
      <c r="BM290" s="213" t="s">
        <v>2647</v>
      </c>
    </row>
    <row r="291" spans="1:65" s="13" customFormat="1">
      <c r="B291" s="226"/>
      <c r="C291" s="227"/>
      <c r="D291" s="228" t="s">
        <v>304</v>
      </c>
      <c r="E291" s="227"/>
      <c r="F291" s="230" t="s">
        <v>2648</v>
      </c>
      <c r="G291" s="227"/>
      <c r="H291" s="231">
        <v>26.45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AT291" s="237" t="s">
        <v>304</v>
      </c>
      <c r="AU291" s="237" t="s">
        <v>90</v>
      </c>
      <c r="AV291" s="13" t="s">
        <v>90</v>
      </c>
      <c r="AW291" s="13" t="s">
        <v>4</v>
      </c>
      <c r="AX291" s="13" t="s">
        <v>84</v>
      </c>
      <c r="AY291" s="237" t="s">
        <v>242</v>
      </c>
    </row>
    <row r="292" spans="1:65" s="2" customFormat="1" ht="22.15" customHeight="1">
      <c r="A292" s="35"/>
      <c r="B292" s="36"/>
      <c r="C292" s="201" t="s">
        <v>753</v>
      </c>
      <c r="D292" s="201" t="s">
        <v>244</v>
      </c>
      <c r="E292" s="202" t="s">
        <v>1337</v>
      </c>
      <c r="F292" s="203" t="s">
        <v>1338</v>
      </c>
      <c r="G292" s="204" t="s">
        <v>792</v>
      </c>
      <c r="H292" s="275"/>
      <c r="I292" s="206"/>
      <c r="J292" s="207">
        <f>ROUND(I292*H292,2)</f>
        <v>0</v>
      </c>
      <c r="K292" s="208"/>
      <c r="L292" s="40"/>
      <c r="M292" s="209" t="s">
        <v>1</v>
      </c>
      <c r="N292" s="210" t="s">
        <v>43</v>
      </c>
      <c r="O292" s="76"/>
      <c r="P292" s="211">
        <f>O292*H292</f>
        <v>0</v>
      </c>
      <c r="Q292" s="211">
        <v>0</v>
      </c>
      <c r="R292" s="211">
        <f>Q292*H292</f>
        <v>0</v>
      </c>
      <c r="S292" s="211">
        <v>0</v>
      </c>
      <c r="T292" s="21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3" t="s">
        <v>311</v>
      </c>
      <c r="AT292" s="213" t="s">
        <v>244</v>
      </c>
      <c r="AU292" s="213" t="s">
        <v>90</v>
      </c>
      <c r="AY292" s="18" t="s">
        <v>242</v>
      </c>
      <c r="BE292" s="214">
        <f>IF(N292="základná",J292,0)</f>
        <v>0</v>
      </c>
      <c r="BF292" s="214">
        <f>IF(N292="znížená",J292,0)</f>
        <v>0</v>
      </c>
      <c r="BG292" s="214">
        <f>IF(N292="zákl. prenesená",J292,0)</f>
        <v>0</v>
      </c>
      <c r="BH292" s="214">
        <f>IF(N292="zníž. prenesená",J292,0)</f>
        <v>0</v>
      </c>
      <c r="BI292" s="214">
        <f>IF(N292="nulová",J292,0)</f>
        <v>0</v>
      </c>
      <c r="BJ292" s="18" t="s">
        <v>90</v>
      </c>
      <c r="BK292" s="214">
        <f>ROUND(I292*H292,2)</f>
        <v>0</v>
      </c>
      <c r="BL292" s="18" t="s">
        <v>311</v>
      </c>
      <c r="BM292" s="213" t="s">
        <v>2649</v>
      </c>
    </row>
    <row r="293" spans="1:65" s="12" customFormat="1" ht="22.9" customHeight="1">
      <c r="B293" s="185"/>
      <c r="C293" s="186"/>
      <c r="D293" s="187" t="s">
        <v>76</v>
      </c>
      <c r="E293" s="199" t="s">
        <v>778</v>
      </c>
      <c r="F293" s="199" t="s">
        <v>779</v>
      </c>
      <c r="G293" s="186"/>
      <c r="H293" s="186"/>
      <c r="I293" s="189"/>
      <c r="J293" s="200">
        <f>BK293</f>
        <v>0</v>
      </c>
      <c r="K293" s="186"/>
      <c r="L293" s="191"/>
      <c r="M293" s="192"/>
      <c r="N293" s="193"/>
      <c r="O293" s="193"/>
      <c r="P293" s="194">
        <f>SUM(P294:P300)</f>
        <v>0</v>
      </c>
      <c r="Q293" s="193"/>
      <c r="R293" s="194">
        <f>SUM(R294:R300)</f>
        <v>4.1712999999999993E-2</v>
      </c>
      <c r="S293" s="193"/>
      <c r="T293" s="195">
        <f>SUM(T294:T300)</f>
        <v>0</v>
      </c>
      <c r="AR293" s="196" t="s">
        <v>90</v>
      </c>
      <c r="AT293" s="197" t="s">
        <v>76</v>
      </c>
      <c r="AU293" s="197" t="s">
        <v>84</v>
      </c>
      <c r="AY293" s="196" t="s">
        <v>242</v>
      </c>
      <c r="BK293" s="198">
        <f>SUM(BK294:BK300)</f>
        <v>0</v>
      </c>
    </row>
    <row r="294" spans="1:65" s="2" customFormat="1" ht="34.9" customHeight="1">
      <c r="A294" s="35"/>
      <c r="B294" s="36"/>
      <c r="C294" s="201" t="s">
        <v>757</v>
      </c>
      <c r="D294" s="201" t="s">
        <v>244</v>
      </c>
      <c r="E294" s="202" t="s">
        <v>1346</v>
      </c>
      <c r="F294" s="203" t="s">
        <v>1347</v>
      </c>
      <c r="G294" s="204" t="s">
        <v>282</v>
      </c>
      <c r="H294" s="205">
        <v>8.26</v>
      </c>
      <c r="I294" s="206"/>
      <c r="J294" s="207">
        <f>ROUND(I294*H294,2)</f>
        <v>0</v>
      </c>
      <c r="K294" s="208"/>
      <c r="L294" s="40"/>
      <c r="M294" s="209" t="s">
        <v>1</v>
      </c>
      <c r="N294" s="210" t="s">
        <v>43</v>
      </c>
      <c r="O294" s="76"/>
      <c r="P294" s="211">
        <f>O294*H294</f>
        <v>0</v>
      </c>
      <c r="Q294" s="211">
        <v>5.0000000000000002E-5</v>
      </c>
      <c r="R294" s="211">
        <f>Q294*H294</f>
        <v>4.1300000000000001E-4</v>
      </c>
      <c r="S294" s="211">
        <v>0</v>
      </c>
      <c r="T294" s="21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311</v>
      </c>
      <c r="AT294" s="213" t="s">
        <v>244</v>
      </c>
      <c r="AU294" s="213" t="s">
        <v>90</v>
      </c>
      <c r="AY294" s="18" t="s">
        <v>242</v>
      </c>
      <c r="BE294" s="214">
        <f>IF(N294="základná",J294,0)</f>
        <v>0</v>
      </c>
      <c r="BF294" s="214">
        <f>IF(N294="znížená",J294,0)</f>
        <v>0</v>
      </c>
      <c r="BG294" s="214">
        <f>IF(N294="zákl. prenesená",J294,0)</f>
        <v>0</v>
      </c>
      <c r="BH294" s="214">
        <f>IF(N294="zníž. prenesená",J294,0)</f>
        <v>0</v>
      </c>
      <c r="BI294" s="214">
        <f>IF(N294="nulová",J294,0)</f>
        <v>0</v>
      </c>
      <c r="BJ294" s="18" t="s">
        <v>90</v>
      </c>
      <c r="BK294" s="214">
        <f>ROUND(I294*H294,2)</f>
        <v>0</v>
      </c>
      <c r="BL294" s="18" t="s">
        <v>311</v>
      </c>
      <c r="BM294" s="213" t="s">
        <v>2650</v>
      </c>
    </row>
    <row r="295" spans="1:65" s="13" customFormat="1">
      <c r="B295" s="226"/>
      <c r="C295" s="227"/>
      <c r="D295" s="228" t="s">
        <v>304</v>
      </c>
      <c r="E295" s="229" t="s">
        <v>1</v>
      </c>
      <c r="F295" s="230" t="s">
        <v>2651</v>
      </c>
      <c r="G295" s="227"/>
      <c r="H295" s="231">
        <v>8.26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84</v>
      </c>
      <c r="AY295" s="237" t="s">
        <v>242</v>
      </c>
    </row>
    <row r="296" spans="1:65" s="2" customFormat="1" ht="22.15" customHeight="1">
      <c r="A296" s="35"/>
      <c r="B296" s="36"/>
      <c r="C296" s="215" t="s">
        <v>762</v>
      </c>
      <c r="D296" s="215" t="s">
        <v>261</v>
      </c>
      <c r="E296" s="216" t="s">
        <v>1647</v>
      </c>
      <c r="F296" s="217" t="s">
        <v>2652</v>
      </c>
      <c r="G296" s="218" t="s">
        <v>282</v>
      </c>
      <c r="H296" s="219">
        <v>8.26</v>
      </c>
      <c r="I296" s="220"/>
      <c r="J296" s="221">
        <f>ROUND(I296*H296,2)</f>
        <v>0</v>
      </c>
      <c r="K296" s="222"/>
      <c r="L296" s="223"/>
      <c r="M296" s="224" t="s">
        <v>1</v>
      </c>
      <c r="N296" s="225" t="s">
        <v>43</v>
      </c>
      <c r="O296" s="76"/>
      <c r="P296" s="211">
        <f>O296*H296</f>
        <v>0</v>
      </c>
      <c r="Q296" s="211">
        <v>5.0000000000000001E-3</v>
      </c>
      <c r="R296" s="211">
        <f>Q296*H296</f>
        <v>4.1299999999999996E-2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569</v>
      </c>
      <c r="AT296" s="213" t="s">
        <v>261</v>
      </c>
      <c r="AU296" s="213" t="s">
        <v>90</v>
      </c>
      <c r="AY296" s="18" t="s">
        <v>242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90</v>
      </c>
      <c r="BK296" s="214">
        <f>ROUND(I296*H296,2)</f>
        <v>0</v>
      </c>
      <c r="BL296" s="18" t="s">
        <v>311</v>
      </c>
      <c r="BM296" s="213" t="s">
        <v>2653</v>
      </c>
    </row>
    <row r="297" spans="1:65" s="14" customFormat="1">
      <c r="B297" s="243"/>
      <c r="C297" s="244"/>
      <c r="D297" s="228" t="s">
        <v>304</v>
      </c>
      <c r="E297" s="245" t="s">
        <v>1</v>
      </c>
      <c r="F297" s="246" t="s">
        <v>2654</v>
      </c>
      <c r="G297" s="244"/>
      <c r="H297" s="245" t="s">
        <v>1</v>
      </c>
      <c r="I297" s="247"/>
      <c r="J297" s="244"/>
      <c r="K297" s="244"/>
      <c r="L297" s="248"/>
      <c r="M297" s="249"/>
      <c r="N297" s="250"/>
      <c r="O297" s="250"/>
      <c r="P297" s="250"/>
      <c r="Q297" s="250"/>
      <c r="R297" s="250"/>
      <c r="S297" s="250"/>
      <c r="T297" s="251"/>
      <c r="AT297" s="252" t="s">
        <v>304</v>
      </c>
      <c r="AU297" s="252" t="s">
        <v>90</v>
      </c>
      <c r="AV297" s="14" t="s">
        <v>84</v>
      </c>
      <c r="AW297" s="14" t="s">
        <v>33</v>
      </c>
      <c r="AX297" s="14" t="s">
        <v>77</v>
      </c>
      <c r="AY297" s="252" t="s">
        <v>242</v>
      </c>
    </row>
    <row r="298" spans="1:65" s="14" customFormat="1">
      <c r="B298" s="243"/>
      <c r="C298" s="244"/>
      <c r="D298" s="228" t="s">
        <v>304</v>
      </c>
      <c r="E298" s="245" t="s">
        <v>1</v>
      </c>
      <c r="F298" s="246" t="s">
        <v>2655</v>
      </c>
      <c r="G298" s="244"/>
      <c r="H298" s="245" t="s">
        <v>1</v>
      </c>
      <c r="I298" s="247"/>
      <c r="J298" s="244"/>
      <c r="K298" s="244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304</v>
      </c>
      <c r="AU298" s="252" t="s">
        <v>90</v>
      </c>
      <c r="AV298" s="14" t="s">
        <v>84</v>
      </c>
      <c r="AW298" s="14" t="s">
        <v>33</v>
      </c>
      <c r="AX298" s="14" t="s">
        <v>77</v>
      </c>
      <c r="AY298" s="252" t="s">
        <v>242</v>
      </c>
    </row>
    <row r="299" spans="1:65" s="13" customFormat="1">
      <c r="B299" s="226"/>
      <c r="C299" s="227"/>
      <c r="D299" s="228" t="s">
        <v>304</v>
      </c>
      <c r="E299" s="229" t="s">
        <v>1</v>
      </c>
      <c r="F299" s="230" t="s">
        <v>2651</v>
      </c>
      <c r="G299" s="227"/>
      <c r="H299" s="231">
        <v>8.26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304</v>
      </c>
      <c r="AU299" s="237" t="s">
        <v>90</v>
      </c>
      <c r="AV299" s="13" t="s">
        <v>90</v>
      </c>
      <c r="AW299" s="13" t="s">
        <v>33</v>
      </c>
      <c r="AX299" s="13" t="s">
        <v>84</v>
      </c>
      <c r="AY299" s="237" t="s">
        <v>242</v>
      </c>
    </row>
    <row r="300" spans="1:65" s="2" customFormat="1" ht="22.15" customHeight="1">
      <c r="A300" s="35"/>
      <c r="B300" s="36"/>
      <c r="C300" s="201" t="s">
        <v>766</v>
      </c>
      <c r="D300" s="201" t="s">
        <v>244</v>
      </c>
      <c r="E300" s="202" t="s">
        <v>790</v>
      </c>
      <c r="F300" s="203" t="s">
        <v>791</v>
      </c>
      <c r="G300" s="204" t="s">
        <v>792</v>
      </c>
      <c r="H300" s="275"/>
      <c r="I300" s="206"/>
      <c r="J300" s="207">
        <f>ROUND(I300*H300,2)</f>
        <v>0</v>
      </c>
      <c r="K300" s="208"/>
      <c r="L300" s="40"/>
      <c r="M300" s="209" t="s">
        <v>1</v>
      </c>
      <c r="N300" s="210" t="s">
        <v>43</v>
      </c>
      <c r="O300" s="76"/>
      <c r="P300" s="211">
        <f>O300*H300</f>
        <v>0</v>
      </c>
      <c r="Q300" s="211">
        <v>0</v>
      </c>
      <c r="R300" s="211">
        <f>Q300*H300</f>
        <v>0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311</v>
      </c>
      <c r="AT300" s="213" t="s">
        <v>244</v>
      </c>
      <c r="AU300" s="213" t="s">
        <v>90</v>
      </c>
      <c r="AY300" s="18" t="s">
        <v>242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90</v>
      </c>
      <c r="BK300" s="214">
        <f>ROUND(I300*H300,2)</f>
        <v>0</v>
      </c>
      <c r="BL300" s="18" t="s">
        <v>311</v>
      </c>
      <c r="BM300" s="213" t="s">
        <v>2656</v>
      </c>
    </row>
    <row r="301" spans="1:65" s="12" customFormat="1" ht="22.9" customHeight="1">
      <c r="B301" s="185"/>
      <c r="C301" s="186"/>
      <c r="D301" s="187" t="s">
        <v>76</v>
      </c>
      <c r="E301" s="199" t="s">
        <v>2148</v>
      </c>
      <c r="F301" s="199" t="s">
        <v>2149</v>
      </c>
      <c r="G301" s="186"/>
      <c r="H301" s="186"/>
      <c r="I301" s="189"/>
      <c r="J301" s="200">
        <f>BK301</f>
        <v>0</v>
      </c>
      <c r="K301" s="186"/>
      <c r="L301" s="191"/>
      <c r="M301" s="192"/>
      <c r="N301" s="193"/>
      <c r="O301" s="193"/>
      <c r="P301" s="194">
        <f>SUM(P302:P304)</f>
        <v>0</v>
      </c>
      <c r="Q301" s="193"/>
      <c r="R301" s="194">
        <f>SUM(R302:R304)</f>
        <v>5.888E-3</v>
      </c>
      <c r="S301" s="193"/>
      <c r="T301" s="195">
        <f>SUM(T302:T304)</f>
        <v>0</v>
      </c>
      <c r="AR301" s="196" t="s">
        <v>90</v>
      </c>
      <c r="AT301" s="197" t="s">
        <v>76</v>
      </c>
      <c r="AU301" s="197" t="s">
        <v>84</v>
      </c>
      <c r="AY301" s="196" t="s">
        <v>242</v>
      </c>
      <c r="BK301" s="198">
        <f>SUM(BK302:BK304)</f>
        <v>0</v>
      </c>
    </row>
    <row r="302" spans="1:65" s="2" customFormat="1" ht="22.15" customHeight="1">
      <c r="A302" s="35"/>
      <c r="B302" s="36"/>
      <c r="C302" s="201" t="s">
        <v>770</v>
      </c>
      <c r="D302" s="201" t="s">
        <v>244</v>
      </c>
      <c r="E302" s="202" t="s">
        <v>2150</v>
      </c>
      <c r="F302" s="203" t="s">
        <v>2151</v>
      </c>
      <c r="G302" s="204" t="s">
        <v>247</v>
      </c>
      <c r="H302" s="205">
        <v>23.552</v>
      </c>
      <c r="I302" s="206"/>
      <c r="J302" s="207">
        <f>ROUND(I302*H302,2)</f>
        <v>0</v>
      </c>
      <c r="K302" s="208"/>
      <c r="L302" s="40"/>
      <c r="M302" s="209" t="s">
        <v>1</v>
      </c>
      <c r="N302" s="210" t="s">
        <v>43</v>
      </c>
      <c r="O302" s="76"/>
      <c r="P302" s="211">
        <f>O302*H302</f>
        <v>0</v>
      </c>
      <c r="Q302" s="211">
        <v>2.5000000000000001E-4</v>
      </c>
      <c r="R302" s="211">
        <f>Q302*H302</f>
        <v>5.888E-3</v>
      </c>
      <c r="S302" s="211">
        <v>0</v>
      </c>
      <c r="T302" s="21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3" t="s">
        <v>311</v>
      </c>
      <c r="AT302" s="213" t="s">
        <v>244</v>
      </c>
      <c r="AU302" s="213" t="s">
        <v>90</v>
      </c>
      <c r="AY302" s="18" t="s">
        <v>242</v>
      </c>
      <c r="BE302" s="214">
        <f>IF(N302="základná",J302,0)</f>
        <v>0</v>
      </c>
      <c r="BF302" s="214">
        <f>IF(N302="znížená",J302,0)</f>
        <v>0</v>
      </c>
      <c r="BG302" s="214">
        <f>IF(N302="zákl. prenesená",J302,0)</f>
        <v>0</v>
      </c>
      <c r="BH302" s="214">
        <f>IF(N302="zníž. prenesená",J302,0)</f>
        <v>0</v>
      </c>
      <c r="BI302" s="214">
        <f>IF(N302="nulová",J302,0)</f>
        <v>0</v>
      </c>
      <c r="BJ302" s="18" t="s">
        <v>90</v>
      </c>
      <c r="BK302" s="214">
        <f>ROUND(I302*H302,2)</f>
        <v>0</v>
      </c>
      <c r="BL302" s="18" t="s">
        <v>311</v>
      </c>
      <c r="BM302" s="213" t="s">
        <v>2657</v>
      </c>
    </row>
    <row r="303" spans="1:65" s="13" customFormat="1">
      <c r="B303" s="226"/>
      <c r="C303" s="227"/>
      <c r="D303" s="228" t="s">
        <v>304</v>
      </c>
      <c r="E303" s="229" t="s">
        <v>1</v>
      </c>
      <c r="F303" s="230" t="s">
        <v>2658</v>
      </c>
      <c r="G303" s="227"/>
      <c r="H303" s="231">
        <v>23.552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33</v>
      </c>
      <c r="AX303" s="13" t="s">
        <v>84</v>
      </c>
      <c r="AY303" s="237" t="s">
        <v>242</v>
      </c>
    </row>
    <row r="304" spans="1:65" s="2" customFormat="1" ht="22.15" customHeight="1">
      <c r="A304" s="35"/>
      <c r="B304" s="36"/>
      <c r="C304" s="201" t="s">
        <v>774</v>
      </c>
      <c r="D304" s="201" t="s">
        <v>244</v>
      </c>
      <c r="E304" s="202" t="s">
        <v>2154</v>
      </c>
      <c r="F304" s="203" t="s">
        <v>2155</v>
      </c>
      <c r="G304" s="204" t="s">
        <v>792</v>
      </c>
      <c r="H304" s="275"/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0</v>
      </c>
      <c r="R304" s="211">
        <f>Q304*H304</f>
        <v>0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311</v>
      </c>
      <c r="AT304" s="213" t="s">
        <v>244</v>
      </c>
      <c r="AU304" s="213" t="s">
        <v>90</v>
      </c>
      <c r="AY304" s="18" t="s">
        <v>242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90</v>
      </c>
      <c r="BK304" s="214">
        <f>ROUND(I304*H304,2)</f>
        <v>0</v>
      </c>
      <c r="BL304" s="18" t="s">
        <v>311</v>
      </c>
      <c r="BM304" s="213" t="s">
        <v>2659</v>
      </c>
    </row>
    <row r="305" spans="1:65" s="12" customFormat="1" ht="22.9" customHeight="1">
      <c r="B305" s="185"/>
      <c r="C305" s="186"/>
      <c r="D305" s="187" t="s">
        <v>76</v>
      </c>
      <c r="E305" s="199" t="s">
        <v>1126</v>
      </c>
      <c r="F305" s="199" t="s">
        <v>1127</v>
      </c>
      <c r="G305" s="186"/>
      <c r="H305" s="186"/>
      <c r="I305" s="189"/>
      <c r="J305" s="200">
        <f>BK305</f>
        <v>0</v>
      </c>
      <c r="K305" s="186"/>
      <c r="L305" s="191"/>
      <c r="M305" s="192"/>
      <c r="N305" s="193"/>
      <c r="O305" s="193"/>
      <c r="P305" s="194">
        <f>SUM(P306:P310)</f>
        <v>0</v>
      </c>
      <c r="Q305" s="193"/>
      <c r="R305" s="194">
        <f>SUM(R306:R310)</f>
        <v>4.58304E-2</v>
      </c>
      <c r="S305" s="193"/>
      <c r="T305" s="195">
        <f>SUM(T306:T310)</f>
        <v>0</v>
      </c>
      <c r="AR305" s="196" t="s">
        <v>90</v>
      </c>
      <c r="AT305" s="197" t="s">
        <v>76</v>
      </c>
      <c r="AU305" s="197" t="s">
        <v>84</v>
      </c>
      <c r="AY305" s="196" t="s">
        <v>242</v>
      </c>
      <c r="BK305" s="198">
        <f>SUM(BK306:BK310)</f>
        <v>0</v>
      </c>
    </row>
    <row r="306" spans="1:65" s="2" customFormat="1" ht="30" customHeight="1">
      <c r="A306" s="35"/>
      <c r="B306" s="36"/>
      <c r="C306" s="201" t="s">
        <v>780</v>
      </c>
      <c r="D306" s="201" t="s">
        <v>244</v>
      </c>
      <c r="E306" s="202" t="s">
        <v>1379</v>
      </c>
      <c r="F306" s="203" t="s">
        <v>1380</v>
      </c>
      <c r="G306" s="204" t="s">
        <v>247</v>
      </c>
      <c r="H306" s="205">
        <v>24.64</v>
      </c>
      <c r="I306" s="206"/>
      <c r="J306" s="207">
        <f>ROUND(I306*H306,2)</f>
        <v>0</v>
      </c>
      <c r="K306" s="208"/>
      <c r="L306" s="40"/>
      <c r="M306" s="209" t="s">
        <v>1</v>
      </c>
      <c r="N306" s="210" t="s">
        <v>43</v>
      </c>
      <c r="O306" s="76"/>
      <c r="P306" s="211">
        <f>O306*H306</f>
        <v>0</v>
      </c>
      <c r="Q306" s="211">
        <v>9.3000000000000005E-4</v>
      </c>
      <c r="R306" s="211">
        <f>Q306*H306</f>
        <v>2.29152E-2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311</v>
      </c>
      <c r="AT306" s="213" t="s">
        <v>244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311</v>
      </c>
      <c r="BM306" s="213" t="s">
        <v>2660</v>
      </c>
    </row>
    <row r="307" spans="1:65" s="13" customFormat="1">
      <c r="B307" s="226"/>
      <c r="C307" s="227"/>
      <c r="D307" s="228" t="s">
        <v>304</v>
      </c>
      <c r="E307" s="229" t="s">
        <v>1</v>
      </c>
      <c r="F307" s="230" t="s">
        <v>2661</v>
      </c>
      <c r="G307" s="227"/>
      <c r="H307" s="231">
        <v>12.2</v>
      </c>
      <c r="I307" s="232"/>
      <c r="J307" s="227"/>
      <c r="K307" s="227"/>
      <c r="L307" s="233"/>
      <c r="M307" s="234"/>
      <c r="N307" s="235"/>
      <c r="O307" s="235"/>
      <c r="P307" s="235"/>
      <c r="Q307" s="235"/>
      <c r="R307" s="235"/>
      <c r="S307" s="235"/>
      <c r="T307" s="236"/>
      <c r="AT307" s="237" t="s">
        <v>304</v>
      </c>
      <c r="AU307" s="237" t="s">
        <v>90</v>
      </c>
      <c r="AV307" s="13" t="s">
        <v>90</v>
      </c>
      <c r="AW307" s="13" t="s">
        <v>33</v>
      </c>
      <c r="AX307" s="13" t="s">
        <v>77</v>
      </c>
      <c r="AY307" s="237" t="s">
        <v>242</v>
      </c>
    </row>
    <row r="308" spans="1:65" s="13" customFormat="1">
      <c r="B308" s="226"/>
      <c r="C308" s="227"/>
      <c r="D308" s="228" t="s">
        <v>304</v>
      </c>
      <c r="E308" s="229" t="s">
        <v>1</v>
      </c>
      <c r="F308" s="230" t="s">
        <v>2662</v>
      </c>
      <c r="G308" s="227"/>
      <c r="H308" s="231">
        <v>12.44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AT308" s="237" t="s">
        <v>304</v>
      </c>
      <c r="AU308" s="237" t="s">
        <v>90</v>
      </c>
      <c r="AV308" s="13" t="s">
        <v>90</v>
      </c>
      <c r="AW308" s="13" t="s">
        <v>33</v>
      </c>
      <c r="AX308" s="13" t="s">
        <v>77</v>
      </c>
      <c r="AY308" s="237" t="s">
        <v>242</v>
      </c>
    </row>
    <row r="309" spans="1:65" s="16" customFormat="1">
      <c r="B309" s="264"/>
      <c r="C309" s="265"/>
      <c r="D309" s="228" t="s">
        <v>304</v>
      </c>
      <c r="E309" s="266" t="s">
        <v>1</v>
      </c>
      <c r="F309" s="267" t="s">
        <v>388</v>
      </c>
      <c r="G309" s="265"/>
      <c r="H309" s="268">
        <v>24.64</v>
      </c>
      <c r="I309" s="269"/>
      <c r="J309" s="265"/>
      <c r="K309" s="265"/>
      <c r="L309" s="270"/>
      <c r="M309" s="271"/>
      <c r="N309" s="272"/>
      <c r="O309" s="272"/>
      <c r="P309" s="272"/>
      <c r="Q309" s="272"/>
      <c r="R309" s="272"/>
      <c r="S309" s="272"/>
      <c r="T309" s="273"/>
      <c r="AT309" s="274" t="s">
        <v>304</v>
      </c>
      <c r="AU309" s="274" t="s">
        <v>90</v>
      </c>
      <c r="AV309" s="16" t="s">
        <v>248</v>
      </c>
      <c r="AW309" s="16" t="s">
        <v>33</v>
      </c>
      <c r="AX309" s="16" t="s">
        <v>84</v>
      </c>
      <c r="AY309" s="274" t="s">
        <v>242</v>
      </c>
    </row>
    <row r="310" spans="1:65" s="2" customFormat="1" ht="22.15" customHeight="1">
      <c r="A310" s="35"/>
      <c r="B310" s="36"/>
      <c r="C310" s="201" t="s">
        <v>789</v>
      </c>
      <c r="D310" s="201" t="s">
        <v>244</v>
      </c>
      <c r="E310" s="202" t="s">
        <v>1132</v>
      </c>
      <c r="F310" s="203" t="s">
        <v>1386</v>
      </c>
      <c r="G310" s="204" t="s">
        <v>247</v>
      </c>
      <c r="H310" s="205">
        <v>24.64</v>
      </c>
      <c r="I310" s="206"/>
      <c r="J310" s="207">
        <f>ROUND(I310*H310,2)</f>
        <v>0</v>
      </c>
      <c r="K310" s="208"/>
      <c r="L310" s="40"/>
      <c r="M310" s="238" t="s">
        <v>1</v>
      </c>
      <c r="N310" s="239" t="s">
        <v>43</v>
      </c>
      <c r="O310" s="240"/>
      <c r="P310" s="241">
        <f>O310*H310</f>
        <v>0</v>
      </c>
      <c r="Q310" s="241">
        <v>9.3000000000000005E-4</v>
      </c>
      <c r="R310" s="241">
        <f>Q310*H310</f>
        <v>2.29152E-2</v>
      </c>
      <c r="S310" s="241">
        <v>0</v>
      </c>
      <c r="T310" s="24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13" t="s">
        <v>311</v>
      </c>
      <c r="AT310" s="213" t="s">
        <v>244</v>
      </c>
      <c r="AU310" s="213" t="s">
        <v>90</v>
      </c>
      <c r="AY310" s="18" t="s">
        <v>242</v>
      </c>
      <c r="BE310" s="214">
        <f>IF(N310="základná",J310,0)</f>
        <v>0</v>
      </c>
      <c r="BF310" s="214">
        <f>IF(N310="znížená",J310,0)</f>
        <v>0</v>
      </c>
      <c r="BG310" s="214">
        <f>IF(N310="zákl. prenesená",J310,0)</f>
        <v>0</v>
      </c>
      <c r="BH310" s="214">
        <f>IF(N310="zníž. prenesená",J310,0)</f>
        <v>0</v>
      </c>
      <c r="BI310" s="214">
        <f>IF(N310="nulová",J310,0)</f>
        <v>0</v>
      </c>
      <c r="BJ310" s="18" t="s">
        <v>90</v>
      </c>
      <c r="BK310" s="214">
        <f>ROUND(I310*H310,2)</f>
        <v>0</v>
      </c>
      <c r="BL310" s="18" t="s">
        <v>311</v>
      </c>
      <c r="BM310" s="213" t="s">
        <v>2663</v>
      </c>
    </row>
    <row r="311" spans="1:65" s="2" customFormat="1" ht="6.95" customHeight="1">
      <c r="A311" s="35"/>
      <c r="B311" s="59"/>
      <c r="C311" s="60"/>
      <c r="D311" s="60"/>
      <c r="E311" s="60"/>
      <c r="F311" s="60"/>
      <c r="G311" s="60"/>
      <c r="H311" s="60"/>
      <c r="I311" s="60"/>
      <c r="J311" s="60"/>
      <c r="K311" s="60"/>
      <c r="L311" s="40"/>
      <c r="M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</row>
  </sheetData>
  <sheetProtection algorithmName="SHA-512" hashValue="qgC/8jDwVPfyp7XB5+Djqo8IY3wTeO2XvRo8xQ2rqg+8lwO3at+yl6+d4exDXeS2QcwzPbn4ees6mo3BcciDtA==" saltValue="b/zxRSbdvGrV4SlBAvQ/wojguLEJPnNBRQqQrAO/UXGyZzxgfhyyWrLROZuIKc9wLZJoV9se44C/YUN4IuK1Sg==" spinCount="100000" sheet="1" objects="1" scenarios="1" formatColumns="0" formatRows="0" autoFilter="0"/>
  <autoFilter ref="C133:K310" xr:uid="{00000000-0009-0000-0000-00000D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278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140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2664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ROUND((SUM(BE134:BE277)),  2)</f>
        <v>0</v>
      </c>
      <c r="G35" s="136"/>
      <c r="H35" s="136"/>
      <c r="I35" s="137">
        <v>0.2</v>
      </c>
      <c r="J35" s="135">
        <f>ROUND(((SUM(BE134:BE277))*I35),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ROUND((SUM(BF134:BF277)),  2)</f>
        <v>0</v>
      </c>
      <c r="G36" s="136"/>
      <c r="H36" s="136"/>
      <c r="I36" s="137">
        <v>0.2</v>
      </c>
      <c r="J36" s="135">
        <f>ROUND(((SUM(BF134:BF277))*I36),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ROUND((SUM(BG134:BG277)),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ROUND((SUM(BH134:BH277)),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ROUND((SUM(BI134:BI277)),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1136-2-9 - SO 02.9 - Most cez Sušiansky potok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J136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J167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J175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J183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J186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J206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J216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J251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J253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J254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J260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1943</v>
      </c>
      <c r="E111" s="170"/>
      <c r="F111" s="170"/>
      <c r="G111" s="170"/>
      <c r="H111" s="170"/>
      <c r="I111" s="170"/>
      <c r="J111" s="171">
        <f>J268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J272</f>
        <v>0</v>
      </c>
      <c r="K112" s="109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228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4" t="str">
        <f>E7</f>
        <v>Cyklotrasa Rimavská Sobota - Poltár</v>
      </c>
      <c r="F122" s="335"/>
      <c r="G122" s="335"/>
      <c r="H122" s="335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214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4" t="s">
        <v>1145</v>
      </c>
      <c r="F124" s="333"/>
      <c r="G124" s="333"/>
      <c r="H124" s="333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216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07" t="str">
        <f>E11</f>
        <v>1136-2-9 - SO 02.9 - Most cez Sušiansky potok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229</v>
      </c>
      <c r="D133" s="176" t="s">
        <v>62</v>
      </c>
      <c r="E133" s="176" t="s">
        <v>58</v>
      </c>
      <c r="F133" s="176" t="s">
        <v>59</v>
      </c>
      <c r="G133" s="176" t="s">
        <v>230</v>
      </c>
      <c r="H133" s="176" t="s">
        <v>231</v>
      </c>
      <c r="I133" s="176" t="s">
        <v>232</v>
      </c>
      <c r="J133" s="177" t="s">
        <v>220</v>
      </c>
      <c r="K133" s="178" t="s">
        <v>233</v>
      </c>
      <c r="L133" s="179"/>
      <c r="M133" s="80" t="s">
        <v>1</v>
      </c>
      <c r="N133" s="81" t="s">
        <v>41</v>
      </c>
      <c r="O133" s="81" t="s">
        <v>234</v>
      </c>
      <c r="P133" s="81" t="s">
        <v>235</v>
      </c>
      <c r="Q133" s="81" t="s">
        <v>236</v>
      </c>
      <c r="R133" s="81" t="s">
        <v>237</v>
      </c>
      <c r="S133" s="81" t="s">
        <v>238</v>
      </c>
      <c r="T133" s="82" t="s">
        <v>239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221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P135+P253</f>
        <v>0</v>
      </c>
      <c r="Q134" s="84"/>
      <c r="R134" s="182">
        <f>R135+R253</f>
        <v>53.276841089999998</v>
      </c>
      <c r="S134" s="84"/>
      <c r="T134" s="183">
        <f>T135+T253</f>
        <v>39.421199999999999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222</v>
      </c>
      <c r="BK134" s="184">
        <f>BK135+BK253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240</v>
      </c>
      <c r="F135" s="188" t="s">
        <v>241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P136+P167+P175+P183+P186+P206+P216+P251</f>
        <v>0</v>
      </c>
      <c r="Q135" s="193"/>
      <c r="R135" s="194">
        <f>R136+R167+R175+R183+R186+R206+R216+R251</f>
        <v>52.968556489999997</v>
      </c>
      <c r="S135" s="193"/>
      <c r="T135" s="195">
        <f>T136+T167+T175+T183+T186+T206+T216+T251</f>
        <v>39.421199999999999</v>
      </c>
      <c r="AR135" s="196" t="s">
        <v>84</v>
      </c>
      <c r="AT135" s="197" t="s">
        <v>76</v>
      </c>
      <c r="AU135" s="197" t="s">
        <v>77</v>
      </c>
      <c r="AY135" s="196" t="s">
        <v>242</v>
      </c>
      <c r="BK135" s="198">
        <f>BK136+BK167+BK175+BK183+BK186+BK206+BK216+BK251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243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SUM(P137:P166)</f>
        <v>0</v>
      </c>
      <c r="Q136" s="193"/>
      <c r="R136" s="194">
        <f>SUM(R137:R166)</f>
        <v>11.52</v>
      </c>
      <c r="S136" s="193"/>
      <c r="T136" s="195">
        <f>SUM(T137:T166)</f>
        <v>0</v>
      </c>
      <c r="AR136" s="196" t="s">
        <v>84</v>
      </c>
      <c r="AT136" s="197" t="s">
        <v>76</v>
      </c>
      <c r="AU136" s="197" t="s">
        <v>84</v>
      </c>
      <c r="AY136" s="196" t="s">
        <v>242</v>
      </c>
      <c r="BK136" s="198">
        <f>SUM(BK137:BK166)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244</v>
      </c>
      <c r="E137" s="202" t="s">
        <v>998</v>
      </c>
      <c r="F137" s="203" t="s">
        <v>999</v>
      </c>
      <c r="G137" s="204" t="s">
        <v>247</v>
      </c>
      <c r="H137" s="205">
        <v>4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248</v>
      </c>
      <c r="AT137" s="213" t="s">
        <v>244</v>
      </c>
      <c r="AU137" s="213" t="s">
        <v>90</v>
      </c>
      <c r="AY137" s="18" t="s">
        <v>242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90</v>
      </c>
      <c r="BK137" s="214">
        <f>ROUND(I137*H137,2)</f>
        <v>0</v>
      </c>
      <c r="BL137" s="18" t="s">
        <v>248</v>
      </c>
      <c r="BM137" s="213" t="s">
        <v>2665</v>
      </c>
    </row>
    <row r="138" spans="1:65" s="14" customFormat="1" ht="22.5">
      <c r="B138" s="243"/>
      <c r="C138" s="244"/>
      <c r="D138" s="228" t="s">
        <v>304</v>
      </c>
      <c r="E138" s="245" t="s">
        <v>1</v>
      </c>
      <c r="F138" s="246" t="s">
        <v>1945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2536</v>
      </c>
      <c r="G139" s="227"/>
      <c r="H139" s="231">
        <v>4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19.899999999999999" customHeight="1">
      <c r="A140" s="35"/>
      <c r="B140" s="36"/>
      <c r="C140" s="201" t="s">
        <v>90</v>
      </c>
      <c r="D140" s="201" t="s">
        <v>244</v>
      </c>
      <c r="E140" s="202" t="s">
        <v>830</v>
      </c>
      <c r="F140" s="203" t="s">
        <v>1859</v>
      </c>
      <c r="G140" s="204" t="s">
        <v>406</v>
      </c>
      <c r="H140" s="205">
        <v>1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2666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1953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950</v>
      </c>
      <c r="G142" s="227"/>
      <c r="H142" s="231">
        <v>1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30" customHeight="1">
      <c r="A143" s="35"/>
      <c r="B143" s="36"/>
      <c r="C143" s="201" t="s">
        <v>100</v>
      </c>
      <c r="D143" s="201" t="s">
        <v>244</v>
      </c>
      <c r="E143" s="202" t="s">
        <v>834</v>
      </c>
      <c r="F143" s="203" t="s">
        <v>835</v>
      </c>
      <c r="G143" s="204" t="s">
        <v>406</v>
      </c>
      <c r="H143" s="205">
        <v>1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2667</v>
      </c>
    </row>
    <row r="144" spans="1:65" s="2" customFormat="1" ht="22.15" customHeight="1">
      <c r="A144" s="35"/>
      <c r="B144" s="36"/>
      <c r="C144" s="201" t="s">
        <v>248</v>
      </c>
      <c r="D144" s="201" t="s">
        <v>244</v>
      </c>
      <c r="E144" s="202" t="s">
        <v>1021</v>
      </c>
      <c r="F144" s="203" t="s">
        <v>1022</v>
      </c>
      <c r="G144" s="204" t="s">
        <v>406</v>
      </c>
      <c r="H144" s="205">
        <v>21.32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2668</v>
      </c>
    </row>
    <row r="145" spans="1:65" s="13" customFormat="1">
      <c r="B145" s="226"/>
      <c r="C145" s="227"/>
      <c r="D145" s="228" t="s">
        <v>304</v>
      </c>
      <c r="E145" s="229" t="s">
        <v>1</v>
      </c>
      <c r="F145" s="230" t="s">
        <v>2669</v>
      </c>
      <c r="G145" s="227"/>
      <c r="H145" s="231">
        <v>10.66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304</v>
      </c>
      <c r="AU145" s="237" t="s">
        <v>90</v>
      </c>
      <c r="AV145" s="13" t="s">
        <v>90</v>
      </c>
      <c r="AW145" s="13" t="s">
        <v>33</v>
      </c>
      <c r="AX145" s="13" t="s">
        <v>77</v>
      </c>
      <c r="AY145" s="237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2670</v>
      </c>
      <c r="G146" s="227"/>
      <c r="H146" s="231">
        <v>10.66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77</v>
      </c>
      <c r="AY146" s="237" t="s">
        <v>242</v>
      </c>
    </row>
    <row r="147" spans="1:65" s="16" customFormat="1">
      <c r="B147" s="264"/>
      <c r="C147" s="265"/>
      <c r="D147" s="228" t="s">
        <v>304</v>
      </c>
      <c r="E147" s="266" t="s">
        <v>1</v>
      </c>
      <c r="F147" s="267" t="s">
        <v>388</v>
      </c>
      <c r="G147" s="265"/>
      <c r="H147" s="268">
        <v>21.32</v>
      </c>
      <c r="I147" s="269"/>
      <c r="J147" s="265"/>
      <c r="K147" s="265"/>
      <c r="L147" s="270"/>
      <c r="M147" s="271"/>
      <c r="N147" s="272"/>
      <c r="O147" s="272"/>
      <c r="P147" s="272"/>
      <c r="Q147" s="272"/>
      <c r="R147" s="272"/>
      <c r="S147" s="272"/>
      <c r="T147" s="273"/>
      <c r="AT147" s="274" t="s">
        <v>304</v>
      </c>
      <c r="AU147" s="274" t="s">
        <v>90</v>
      </c>
      <c r="AV147" s="16" t="s">
        <v>248</v>
      </c>
      <c r="AW147" s="16" t="s">
        <v>33</v>
      </c>
      <c r="AX147" s="16" t="s">
        <v>84</v>
      </c>
      <c r="AY147" s="274" t="s">
        <v>242</v>
      </c>
    </row>
    <row r="148" spans="1:65" s="2" customFormat="1" ht="30" customHeight="1">
      <c r="A148" s="35"/>
      <c r="B148" s="36"/>
      <c r="C148" s="201" t="s">
        <v>250</v>
      </c>
      <c r="D148" s="201" t="s">
        <v>244</v>
      </c>
      <c r="E148" s="202" t="s">
        <v>440</v>
      </c>
      <c r="F148" s="203" t="s">
        <v>441</v>
      </c>
      <c r="G148" s="204" t="s">
        <v>406</v>
      </c>
      <c r="H148" s="205">
        <v>15.85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2671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2672</v>
      </c>
      <c r="G149" s="227"/>
      <c r="H149" s="231">
        <v>1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2673</v>
      </c>
      <c r="G150" s="227"/>
      <c r="H150" s="231">
        <v>19.11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3" customFormat="1">
      <c r="B151" s="226"/>
      <c r="C151" s="227"/>
      <c r="D151" s="228" t="s">
        <v>304</v>
      </c>
      <c r="E151" s="229" t="s">
        <v>1</v>
      </c>
      <c r="F151" s="230" t="s">
        <v>2674</v>
      </c>
      <c r="G151" s="227"/>
      <c r="H151" s="231">
        <v>-10.66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304</v>
      </c>
      <c r="AU151" s="237" t="s">
        <v>90</v>
      </c>
      <c r="AV151" s="13" t="s">
        <v>90</v>
      </c>
      <c r="AW151" s="13" t="s">
        <v>33</v>
      </c>
      <c r="AX151" s="13" t="s">
        <v>77</v>
      </c>
      <c r="AY151" s="237" t="s">
        <v>242</v>
      </c>
    </row>
    <row r="152" spans="1:65" s="13" customFormat="1">
      <c r="B152" s="226"/>
      <c r="C152" s="227"/>
      <c r="D152" s="228" t="s">
        <v>304</v>
      </c>
      <c r="E152" s="229" t="s">
        <v>1</v>
      </c>
      <c r="F152" s="230" t="s">
        <v>2675</v>
      </c>
      <c r="G152" s="227"/>
      <c r="H152" s="231">
        <v>6.4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304</v>
      </c>
      <c r="AU152" s="237" t="s">
        <v>90</v>
      </c>
      <c r="AV152" s="13" t="s">
        <v>90</v>
      </c>
      <c r="AW152" s="13" t="s">
        <v>33</v>
      </c>
      <c r="AX152" s="13" t="s">
        <v>77</v>
      </c>
      <c r="AY152" s="237" t="s">
        <v>242</v>
      </c>
    </row>
    <row r="153" spans="1:65" s="16" customFormat="1">
      <c r="B153" s="264"/>
      <c r="C153" s="265"/>
      <c r="D153" s="228" t="s">
        <v>304</v>
      </c>
      <c r="E153" s="266" t="s">
        <v>1</v>
      </c>
      <c r="F153" s="267" t="s">
        <v>388</v>
      </c>
      <c r="G153" s="265"/>
      <c r="H153" s="268">
        <v>15.85</v>
      </c>
      <c r="I153" s="269"/>
      <c r="J153" s="265"/>
      <c r="K153" s="265"/>
      <c r="L153" s="270"/>
      <c r="M153" s="271"/>
      <c r="N153" s="272"/>
      <c r="O153" s="272"/>
      <c r="P153" s="272"/>
      <c r="Q153" s="272"/>
      <c r="R153" s="272"/>
      <c r="S153" s="272"/>
      <c r="T153" s="273"/>
      <c r="AT153" s="274" t="s">
        <v>304</v>
      </c>
      <c r="AU153" s="274" t="s">
        <v>90</v>
      </c>
      <c r="AV153" s="16" t="s">
        <v>248</v>
      </c>
      <c r="AW153" s="16" t="s">
        <v>33</v>
      </c>
      <c r="AX153" s="16" t="s">
        <v>84</v>
      </c>
      <c r="AY153" s="274" t="s">
        <v>242</v>
      </c>
    </row>
    <row r="154" spans="1:65" s="2" customFormat="1" ht="22.15" customHeight="1">
      <c r="A154" s="35"/>
      <c r="B154" s="36"/>
      <c r="C154" s="201" t="s">
        <v>269</v>
      </c>
      <c r="D154" s="201" t="s">
        <v>244</v>
      </c>
      <c r="E154" s="202" t="s">
        <v>1037</v>
      </c>
      <c r="F154" s="203" t="s">
        <v>1038</v>
      </c>
      <c r="G154" s="204" t="s">
        <v>406</v>
      </c>
      <c r="H154" s="205">
        <v>17.059999999999999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2676</v>
      </c>
    </row>
    <row r="155" spans="1:65" s="13" customFormat="1" ht="22.5">
      <c r="B155" s="226"/>
      <c r="C155" s="227"/>
      <c r="D155" s="228" t="s">
        <v>304</v>
      </c>
      <c r="E155" s="229" t="s">
        <v>1</v>
      </c>
      <c r="F155" s="230" t="s">
        <v>2677</v>
      </c>
      <c r="G155" s="227"/>
      <c r="H155" s="231">
        <v>17.059999999999999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84</v>
      </c>
      <c r="AY155" s="237" t="s">
        <v>242</v>
      </c>
    </row>
    <row r="156" spans="1:65" s="2" customFormat="1" ht="19.899999999999999" customHeight="1">
      <c r="A156" s="35"/>
      <c r="B156" s="36"/>
      <c r="C156" s="201" t="s">
        <v>273</v>
      </c>
      <c r="D156" s="201" t="s">
        <v>244</v>
      </c>
      <c r="E156" s="202" t="s">
        <v>1042</v>
      </c>
      <c r="F156" s="203" t="s">
        <v>1043</v>
      </c>
      <c r="G156" s="204" t="s">
        <v>406</v>
      </c>
      <c r="H156" s="205">
        <v>17.059999999999999</v>
      </c>
      <c r="I156" s="206"/>
      <c r="J156" s="207">
        <f>ROUND(I156*H156,2)</f>
        <v>0</v>
      </c>
      <c r="K156" s="208"/>
      <c r="L156" s="40"/>
      <c r="M156" s="209" t="s">
        <v>1</v>
      </c>
      <c r="N156" s="210" t="s">
        <v>43</v>
      </c>
      <c r="O156" s="76"/>
      <c r="P156" s="211">
        <f>O156*H156</f>
        <v>0</v>
      </c>
      <c r="Q156" s="211">
        <v>0</v>
      </c>
      <c r="R156" s="211">
        <f>Q156*H156</f>
        <v>0</v>
      </c>
      <c r="S156" s="211">
        <v>0</v>
      </c>
      <c r="T156" s="21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3" t="s">
        <v>248</v>
      </c>
      <c r="AT156" s="213" t="s">
        <v>244</v>
      </c>
      <c r="AU156" s="213" t="s">
        <v>90</v>
      </c>
      <c r="AY156" s="18" t="s">
        <v>242</v>
      </c>
      <c r="BE156" s="214">
        <f>IF(N156="základná",J156,0)</f>
        <v>0</v>
      </c>
      <c r="BF156" s="214">
        <f>IF(N156="znížená",J156,0)</f>
        <v>0</v>
      </c>
      <c r="BG156" s="214">
        <f>IF(N156="zákl. prenesená",J156,0)</f>
        <v>0</v>
      </c>
      <c r="BH156" s="214">
        <f>IF(N156="zníž. prenesená",J156,0)</f>
        <v>0</v>
      </c>
      <c r="BI156" s="214">
        <f>IF(N156="nulová",J156,0)</f>
        <v>0</v>
      </c>
      <c r="BJ156" s="18" t="s">
        <v>90</v>
      </c>
      <c r="BK156" s="214">
        <f>ROUND(I156*H156,2)</f>
        <v>0</v>
      </c>
      <c r="BL156" s="18" t="s">
        <v>248</v>
      </c>
      <c r="BM156" s="213" t="s">
        <v>2678</v>
      </c>
    </row>
    <row r="157" spans="1:65" s="2" customFormat="1" ht="14.45" customHeight="1">
      <c r="A157" s="35"/>
      <c r="B157" s="36"/>
      <c r="C157" s="201" t="s">
        <v>264</v>
      </c>
      <c r="D157" s="201" t="s">
        <v>244</v>
      </c>
      <c r="E157" s="202" t="s">
        <v>1045</v>
      </c>
      <c r="F157" s="203" t="s">
        <v>1046</v>
      </c>
      <c r="G157" s="204" t="s">
        <v>406</v>
      </c>
      <c r="H157" s="205">
        <v>10.66</v>
      </c>
      <c r="I157" s="206"/>
      <c r="J157" s="207">
        <f>ROUND(I157*H157,2)</f>
        <v>0</v>
      </c>
      <c r="K157" s="208"/>
      <c r="L157" s="40"/>
      <c r="M157" s="209" t="s">
        <v>1</v>
      </c>
      <c r="N157" s="210" t="s">
        <v>43</v>
      </c>
      <c r="O157" s="76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248</v>
      </c>
      <c r="AT157" s="213" t="s">
        <v>244</v>
      </c>
      <c r="AU157" s="213" t="s">
        <v>90</v>
      </c>
      <c r="AY157" s="18" t="s">
        <v>242</v>
      </c>
      <c r="BE157" s="214">
        <f>IF(N157="základná",J157,0)</f>
        <v>0</v>
      </c>
      <c r="BF157" s="214">
        <f>IF(N157="znížená",J157,0)</f>
        <v>0</v>
      </c>
      <c r="BG157" s="214">
        <f>IF(N157="zákl. prenesená",J157,0)</f>
        <v>0</v>
      </c>
      <c r="BH157" s="214">
        <f>IF(N157="zníž. prenesená",J157,0)</f>
        <v>0</v>
      </c>
      <c r="BI157" s="214">
        <f>IF(N157="nulová",J157,0)</f>
        <v>0</v>
      </c>
      <c r="BJ157" s="18" t="s">
        <v>90</v>
      </c>
      <c r="BK157" s="214">
        <f>ROUND(I157*H157,2)</f>
        <v>0</v>
      </c>
      <c r="BL157" s="18" t="s">
        <v>248</v>
      </c>
      <c r="BM157" s="213" t="s">
        <v>2679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2680</v>
      </c>
      <c r="G158" s="227"/>
      <c r="H158" s="231">
        <v>10.66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84</v>
      </c>
      <c r="AY158" s="237" t="s">
        <v>242</v>
      </c>
    </row>
    <row r="159" spans="1:65" s="2" customFormat="1" ht="22.15" customHeight="1">
      <c r="A159" s="35"/>
      <c r="B159" s="36"/>
      <c r="C159" s="201" t="s">
        <v>255</v>
      </c>
      <c r="D159" s="201" t="s">
        <v>244</v>
      </c>
      <c r="E159" s="202" t="s">
        <v>1173</v>
      </c>
      <c r="F159" s="203" t="s">
        <v>1174</v>
      </c>
      <c r="G159" s="204" t="s">
        <v>406</v>
      </c>
      <c r="H159" s="205">
        <v>10.66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2681</v>
      </c>
    </row>
    <row r="160" spans="1:65" s="14" customFormat="1">
      <c r="B160" s="243"/>
      <c r="C160" s="244"/>
      <c r="D160" s="228" t="s">
        <v>304</v>
      </c>
      <c r="E160" s="245" t="s">
        <v>1</v>
      </c>
      <c r="F160" s="246" t="s">
        <v>1971</v>
      </c>
      <c r="G160" s="244"/>
      <c r="H160" s="245" t="s">
        <v>1</v>
      </c>
      <c r="I160" s="247"/>
      <c r="J160" s="244"/>
      <c r="K160" s="244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304</v>
      </c>
      <c r="AU160" s="252" t="s">
        <v>90</v>
      </c>
      <c r="AV160" s="14" t="s">
        <v>84</v>
      </c>
      <c r="AW160" s="14" t="s">
        <v>33</v>
      </c>
      <c r="AX160" s="14" t="s">
        <v>77</v>
      </c>
      <c r="AY160" s="252" t="s">
        <v>242</v>
      </c>
    </row>
    <row r="161" spans="1:65" s="13" customFormat="1">
      <c r="B161" s="226"/>
      <c r="C161" s="227"/>
      <c r="D161" s="228" t="s">
        <v>304</v>
      </c>
      <c r="E161" s="229" t="s">
        <v>1</v>
      </c>
      <c r="F161" s="230" t="s">
        <v>2682</v>
      </c>
      <c r="G161" s="227"/>
      <c r="H161" s="231">
        <v>10.66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84</v>
      </c>
      <c r="AY161" s="237" t="s">
        <v>242</v>
      </c>
    </row>
    <row r="162" spans="1:65" s="2" customFormat="1" ht="30" customHeight="1">
      <c r="A162" s="35"/>
      <c r="B162" s="36"/>
      <c r="C162" s="201" t="s">
        <v>284</v>
      </c>
      <c r="D162" s="201" t="s">
        <v>244</v>
      </c>
      <c r="E162" s="202" t="s">
        <v>1974</v>
      </c>
      <c r="F162" s="203" t="s">
        <v>1975</v>
      </c>
      <c r="G162" s="204" t="s">
        <v>406</v>
      </c>
      <c r="H162" s="205">
        <v>6.4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2683</v>
      </c>
    </row>
    <row r="163" spans="1:65" s="13" customFormat="1">
      <c r="B163" s="226"/>
      <c r="C163" s="227"/>
      <c r="D163" s="228" t="s">
        <v>304</v>
      </c>
      <c r="E163" s="229" t="s">
        <v>1</v>
      </c>
      <c r="F163" s="230" t="s">
        <v>2684</v>
      </c>
      <c r="G163" s="227"/>
      <c r="H163" s="231">
        <v>6.4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84</v>
      </c>
      <c r="AY163" s="237" t="s">
        <v>242</v>
      </c>
    </row>
    <row r="164" spans="1:65" s="2" customFormat="1" ht="14.45" customHeight="1">
      <c r="A164" s="35"/>
      <c r="B164" s="36"/>
      <c r="C164" s="215" t="s">
        <v>288</v>
      </c>
      <c r="D164" s="215" t="s">
        <v>261</v>
      </c>
      <c r="E164" s="216" t="s">
        <v>1979</v>
      </c>
      <c r="F164" s="217" t="s">
        <v>1980</v>
      </c>
      <c r="G164" s="218" t="s">
        <v>323</v>
      </c>
      <c r="H164" s="219">
        <v>11.52</v>
      </c>
      <c r="I164" s="220"/>
      <c r="J164" s="221">
        <f>ROUND(I164*H164,2)</f>
        <v>0</v>
      </c>
      <c r="K164" s="222"/>
      <c r="L164" s="223"/>
      <c r="M164" s="224" t="s">
        <v>1</v>
      </c>
      <c r="N164" s="225" t="s">
        <v>43</v>
      </c>
      <c r="O164" s="76"/>
      <c r="P164" s="211">
        <f>O164*H164</f>
        <v>0</v>
      </c>
      <c r="Q164" s="211">
        <v>1</v>
      </c>
      <c r="R164" s="211">
        <f>Q164*H164</f>
        <v>11.52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264</v>
      </c>
      <c r="AT164" s="213" t="s">
        <v>261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2685</v>
      </c>
    </row>
    <row r="165" spans="1:65" s="2" customFormat="1" ht="22.15" customHeight="1">
      <c r="A165" s="35"/>
      <c r="B165" s="36"/>
      <c r="C165" s="201" t="s">
        <v>292</v>
      </c>
      <c r="D165" s="201" t="s">
        <v>244</v>
      </c>
      <c r="E165" s="202" t="s">
        <v>1983</v>
      </c>
      <c r="F165" s="203" t="s">
        <v>1984</v>
      </c>
      <c r="G165" s="204" t="s">
        <v>247</v>
      </c>
      <c r="H165" s="205">
        <v>32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90</v>
      </c>
      <c r="BK165" s="214">
        <f>ROUND(I165*H165,2)</f>
        <v>0</v>
      </c>
      <c r="BL165" s="18" t="s">
        <v>248</v>
      </c>
      <c r="BM165" s="213" t="s">
        <v>2686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2687</v>
      </c>
      <c r="G166" s="227"/>
      <c r="H166" s="231">
        <v>32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84</v>
      </c>
      <c r="AY166" s="237" t="s">
        <v>242</v>
      </c>
    </row>
    <row r="167" spans="1:65" s="12" customFormat="1" ht="22.9" customHeight="1">
      <c r="B167" s="185"/>
      <c r="C167" s="186"/>
      <c r="D167" s="187" t="s">
        <v>76</v>
      </c>
      <c r="E167" s="199" t="s">
        <v>90</v>
      </c>
      <c r="F167" s="199" t="s">
        <v>454</v>
      </c>
      <c r="G167" s="186"/>
      <c r="H167" s="186"/>
      <c r="I167" s="189"/>
      <c r="J167" s="200">
        <f>BK167</f>
        <v>0</v>
      </c>
      <c r="K167" s="186"/>
      <c r="L167" s="191"/>
      <c r="M167" s="192"/>
      <c r="N167" s="193"/>
      <c r="O167" s="193"/>
      <c r="P167" s="194">
        <f>SUM(P168:P174)</f>
        <v>0</v>
      </c>
      <c r="Q167" s="193"/>
      <c r="R167" s="194">
        <f>SUM(R168:R174)</f>
        <v>0.36527199999999999</v>
      </c>
      <c r="S167" s="193"/>
      <c r="T167" s="195">
        <f>SUM(T168:T174)</f>
        <v>0</v>
      </c>
      <c r="AR167" s="196" t="s">
        <v>84</v>
      </c>
      <c r="AT167" s="197" t="s">
        <v>76</v>
      </c>
      <c r="AU167" s="197" t="s">
        <v>84</v>
      </c>
      <c r="AY167" s="196" t="s">
        <v>242</v>
      </c>
      <c r="BK167" s="198">
        <f>SUM(BK168:BK174)</f>
        <v>0</v>
      </c>
    </row>
    <row r="168" spans="1:65" s="2" customFormat="1" ht="34.9" customHeight="1">
      <c r="A168" s="35"/>
      <c r="B168" s="36"/>
      <c r="C168" s="201" t="s">
        <v>296</v>
      </c>
      <c r="D168" s="201" t="s">
        <v>244</v>
      </c>
      <c r="E168" s="202" t="s">
        <v>1193</v>
      </c>
      <c r="F168" s="203" t="s">
        <v>1194</v>
      </c>
      <c r="G168" s="204" t="s">
        <v>1195</v>
      </c>
      <c r="H168" s="205">
        <v>112.2</v>
      </c>
      <c r="I168" s="206"/>
      <c r="J168" s="207">
        <f>ROUND(I168*H168,2)</f>
        <v>0</v>
      </c>
      <c r="K168" s="208"/>
      <c r="L168" s="40"/>
      <c r="M168" s="209" t="s">
        <v>1</v>
      </c>
      <c r="N168" s="210" t="s">
        <v>43</v>
      </c>
      <c r="O168" s="76"/>
      <c r="P168" s="211">
        <f>O168*H168</f>
        <v>0</v>
      </c>
      <c r="Q168" s="211">
        <v>2.0000000000000002E-5</v>
      </c>
      <c r="R168" s="211">
        <f>Q168*H168</f>
        <v>2.2440000000000003E-3</v>
      </c>
      <c r="S168" s="211">
        <v>0</v>
      </c>
      <c r="T168" s="21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3" t="s">
        <v>248</v>
      </c>
      <c r="AT168" s="213" t="s">
        <v>244</v>
      </c>
      <c r="AU168" s="213" t="s">
        <v>90</v>
      </c>
      <c r="AY168" s="18" t="s">
        <v>242</v>
      </c>
      <c r="BE168" s="214">
        <f>IF(N168="základná",J168,0)</f>
        <v>0</v>
      </c>
      <c r="BF168" s="214">
        <f>IF(N168="znížená",J168,0)</f>
        <v>0</v>
      </c>
      <c r="BG168" s="214">
        <f>IF(N168="zákl. prenesená",J168,0)</f>
        <v>0</v>
      </c>
      <c r="BH168" s="214">
        <f>IF(N168="zníž. prenesená",J168,0)</f>
        <v>0</v>
      </c>
      <c r="BI168" s="214">
        <f>IF(N168="nulová",J168,0)</f>
        <v>0</v>
      </c>
      <c r="BJ168" s="18" t="s">
        <v>90</v>
      </c>
      <c r="BK168" s="214">
        <f>ROUND(I168*H168,2)</f>
        <v>0</v>
      </c>
      <c r="BL168" s="18" t="s">
        <v>248</v>
      </c>
      <c r="BM168" s="213" t="s">
        <v>2688</v>
      </c>
    </row>
    <row r="169" spans="1:65" s="13" customFormat="1">
      <c r="B169" s="226"/>
      <c r="C169" s="227"/>
      <c r="D169" s="228" t="s">
        <v>304</v>
      </c>
      <c r="E169" s="229" t="s">
        <v>1</v>
      </c>
      <c r="F169" s="230" t="s">
        <v>2689</v>
      </c>
      <c r="G169" s="227"/>
      <c r="H169" s="231">
        <v>112.2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304</v>
      </c>
      <c r="AU169" s="237" t="s">
        <v>90</v>
      </c>
      <c r="AV169" s="13" t="s">
        <v>90</v>
      </c>
      <c r="AW169" s="13" t="s">
        <v>33</v>
      </c>
      <c r="AX169" s="13" t="s">
        <v>84</v>
      </c>
      <c r="AY169" s="237" t="s">
        <v>242</v>
      </c>
    </row>
    <row r="170" spans="1:65" s="2" customFormat="1" ht="14.45" customHeight="1">
      <c r="A170" s="35"/>
      <c r="B170" s="36"/>
      <c r="C170" s="201" t="s">
        <v>300</v>
      </c>
      <c r="D170" s="201" t="s">
        <v>244</v>
      </c>
      <c r="E170" s="202" t="s">
        <v>1071</v>
      </c>
      <c r="F170" s="203" t="s">
        <v>1072</v>
      </c>
      <c r="G170" s="204" t="s">
        <v>406</v>
      </c>
      <c r="H170" s="205">
        <v>0.15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2.4157199999999999</v>
      </c>
      <c r="R170" s="211">
        <f>Q170*H170</f>
        <v>0.36235799999999996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248</v>
      </c>
      <c r="AT170" s="213" t="s">
        <v>244</v>
      </c>
      <c r="AU170" s="213" t="s">
        <v>90</v>
      </c>
      <c r="AY170" s="18" t="s">
        <v>242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90</v>
      </c>
      <c r="BK170" s="214">
        <f>ROUND(I170*H170,2)</f>
        <v>0</v>
      </c>
      <c r="BL170" s="18" t="s">
        <v>248</v>
      </c>
      <c r="BM170" s="213" t="s">
        <v>2690</v>
      </c>
    </row>
    <row r="171" spans="1:65" s="13" customFormat="1" ht="22.5">
      <c r="B171" s="226"/>
      <c r="C171" s="227"/>
      <c r="D171" s="228" t="s">
        <v>304</v>
      </c>
      <c r="E171" s="229" t="s">
        <v>1</v>
      </c>
      <c r="F171" s="230" t="s">
        <v>2691</v>
      </c>
      <c r="G171" s="227"/>
      <c r="H171" s="231">
        <v>0.15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84</v>
      </c>
      <c r="AY171" s="237" t="s">
        <v>242</v>
      </c>
    </row>
    <row r="172" spans="1:65" s="2" customFormat="1" ht="14.45" customHeight="1">
      <c r="A172" s="35"/>
      <c r="B172" s="36"/>
      <c r="C172" s="201" t="s">
        <v>306</v>
      </c>
      <c r="D172" s="201" t="s">
        <v>244</v>
      </c>
      <c r="E172" s="202" t="s">
        <v>1991</v>
      </c>
      <c r="F172" s="203" t="s">
        <v>1992</v>
      </c>
      <c r="G172" s="204" t="s">
        <v>247</v>
      </c>
      <c r="H172" s="205">
        <v>1</v>
      </c>
      <c r="I172" s="206"/>
      <c r="J172" s="207">
        <f>ROUND(I172*H172,2)</f>
        <v>0</v>
      </c>
      <c r="K172" s="208"/>
      <c r="L172" s="40"/>
      <c r="M172" s="209" t="s">
        <v>1</v>
      </c>
      <c r="N172" s="210" t="s">
        <v>43</v>
      </c>
      <c r="O172" s="76"/>
      <c r="P172" s="211">
        <f>O172*H172</f>
        <v>0</v>
      </c>
      <c r="Q172" s="211">
        <v>6.7000000000000002E-4</v>
      </c>
      <c r="R172" s="211">
        <f>Q172*H172</f>
        <v>6.7000000000000002E-4</v>
      </c>
      <c r="S172" s="211">
        <v>0</v>
      </c>
      <c r="T172" s="21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3" t="s">
        <v>248</v>
      </c>
      <c r="AT172" s="213" t="s">
        <v>244</v>
      </c>
      <c r="AU172" s="213" t="s">
        <v>90</v>
      </c>
      <c r="AY172" s="18" t="s">
        <v>242</v>
      </c>
      <c r="BE172" s="214">
        <f>IF(N172="základná",J172,0)</f>
        <v>0</v>
      </c>
      <c r="BF172" s="214">
        <f>IF(N172="znížená",J172,0)</f>
        <v>0</v>
      </c>
      <c r="BG172" s="214">
        <f>IF(N172="zákl. prenesená",J172,0)</f>
        <v>0</v>
      </c>
      <c r="BH172" s="214">
        <f>IF(N172="zníž. prenesená",J172,0)</f>
        <v>0</v>
      </c>
      <c r="BI172" s="214">
        <f>IF(N172="nulová",J172,0)</f>
        <v>0</v>
      </c>
      <c r="BJ172" s="18" t="s">
        <v>90</v>
      </c>
      <c r="BK172" s="214">
        <f>ROUND(I172*H172,2)</f>
        <v>0</v>
      </c>
      <c r="BL172" s="18" t="s">
        <v>248</v>
      </c>
      <c r="BM172" s="213" t="s">
        <v>2692</v>
      </c>
    </row>
    <row r="173" spans="1:65" s="13" customFormat="1">
      <c r="B173" s="226"/>
      <c r="C173" s="227"/>
      <c r="D173" s="228" t="s">
        <v>304</v>
      </c>
      <c r="E173" s="229" t="s">
        <v>1</v>
      </c>
      <c r="F173" s="230" t="s">
        <v>1994</v>
      </c>
      <c r="G173" s="227"/>
      <c r="H173" s="231">
        <v>1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304</v>
      </c>
      <c r="AU173" s="237" t="s">
        <v>90</v>
      </c>
      <c r="AV173" s="13" t="s">
        <v>90</v>
      </c>
      <c r="AW173" s="13" t="s">
        <v>33</v>
      </c>
      <c r="AX173" s="13" t="s">
        <v>84</v>
      </c>
      <c r="AY173" s="237" t="s">
        <v>242</v>
      </c>
    </row>
    <row r="174" spans="1:65" s="2" customFormat="1" ht="19.899999999999999" customHeight="1">
      <c r="A174" s="35"/>
      <c r="B174" s="36"/>
      <c r="C174" s="201" t="s">
        <v>311</v>
      </c>
      <c r="D174" s="201" t="s">
        <v>244</v>
      </c>
      <c r="E174" s="202" t="s">
        <v>1995</v>
      </c>
      <c r="F174" s="203" t="s">
        <v>1996</v>
      </c>
      <c r="G174" s="204" t="s">
        <v>247</v>
      </c>
      <c r="H174" s="205">
        <v>1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0</v>
      </c>
      <c r="R174" s="211">
        <f>Q174*H174</f>
        <v>0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248</v>
      </c>
      <c r="AT174" s="213" t="s">
        <v>244</v>
      </c>
      <c r="AU174" s="213" t="s">
        <v>90</v>
      </c>
      <c r="AY174" s="18" t="s">
        <v>242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90</v>
      </c>
      <c r="BK174" s="214">
        <f>ROUND(I174*H174,2)</f>
        <v>0</v>
      </c>
      <c r="BL174" s="18" t="s">
        <v>248</v>
      </c>
      <c r="BM174" s="213" t="s">
        <v>2693</v>
      </c>
    </row>
    <row r="175" spans="1:65" s="12" customFormat="1" ht="22.9" customHeight="1">
      <c r="B175" s="185"/>
      <c r="C175" s="186"/>
      <c r="D175" s="187" t="s">
        <v>76</v>
      </c>
      <c r="E175" s="199" t="s">
        <v>100</v>
      </c>
      <c r="F175" s="199" t="s">
        <v>1202</v>
      </c>
      <c r="G175" s="186"/>
      <c r="H175" s="186"/>
      <c r="I175" s="189"/>
      <c r="J175" s="200">
        <f>BK175</f>
        <v>0</v>
      </c>
      <c r="K175" s="186"/>
      <c r="L175" s="191"/>
      <c r="M175" s="192"/>
      <c r="N175" s="193"/>
      <c r="O175" s="193"/>
      <c r="P175" s="194">
        <f>SUM(P176:P182)</f>
        <v>0</v>
      </c>
      <c r="Q175" s="193"/>
      <c r="R175" s="194">
        <f>SUM(R176:R182)</f>
        <v>9.3612107899999994</v>
      </c>
      <c r="S175" s="193"/>
      <c r="T175" s="195">
        <f>SUM(T176:T182)</f>
        <v>0</v>
      </c>
      <c r="AR175" s="196" t="s">
        <v>84</v>
      </c>
      <c r="AT175" s="197" t="s">
        <v>76</v>
      </c>
      <c r="AU175" s="197" t="s">
        <v>84</v>
      </c>
      <c r="AY175" s="196" t="s">
        <v>242</v>
      </c>
      <c r="BK175" s="198">
        <f>SUM(BK176:BK182)</f>
        <v>0</v>
      </c>
    </row>
    <row r="176" spans="1:65" s="2" customFormat="1" ht="22.15" customHeight="1">
      <c r="A176" s="35"/>
      <c r="B176" s="36"/>
      <c r="C176" s="201" t="s">
        <v>316</v>
      </c>
      <c r="D176" s="201" t="s">
        <v>244</v>
      </c>
      <c r="E176" s="202" t="s">
        <v>1203</v>
      </c>
      <c r="F176" s="203" t="s">
        <v>1204</v>
      </c>
      <c r="G176" s="204" t="s">
        <v>406</v>
      </c>
      <c r="H176" s="205">
        <v>3.8879999999999999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2.3620999999999999</v>
      </c>
      <c r="R176" s="211">
        <f>Q176*H176</f>
        <v>9.1838447999999993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248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248</v>
      </c>
      <c r="BM176" s="213" t="s">
        <v>2694</v>
      </c>
    </row>
    <row r="177" spans="1:65" s="13" customFormat="1">
      <c r="B177" s="226"/>
      <c r="C177" s="227"/>
      <c r="D177" s="228" t="s">
        <v>304</v>
      </c>
      <c r="E177" s="229" t="s">
        <v>1</v>
      </c>
      <c r="F177" s="230" t="s">
        <v>2695</v>
      </c>
      <c r="G177" s="227"/>
      <c r="H177" s="231">
        <v>3.8879999999999999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304</v>
      </c>
      <c r="AU177" s="237" t="s">
        <v>90</v>
      </c>
      <c r="AV177" s="13" t="s">
        <v>90</v>
      </c>
      <c r="AW177" s="13" t="s">
        <v>33</v>
      </c>
      <c r="AX177" s="13" t="s">
        <v>84</v>
      </c>
      <c r="AY177" s="237" t="s">
        <v>242</v>
      </c>
    </row>
    <row r="178" spans="1:65" s="2" customFormat="1" ht="22.15" customHeight="1">
      <c r="A178" s="35"/>
      <c r="B178" s="36"/>
      <c r="C178" s="201" t="s">
        <v>320</v>
      </c>
      <c r="D178" s="201" t="s">
        <v>244</v>
      </c>
      <c r="E178" s="202" t="s">
        <v>1207</v>
      </c>
      <c r="F178" s="203" t="s">
        <v>1208</v>
      </c>
      <c r="G178" s="204" t="s">
        <v>247</v>
      </c>
      <c r="H178" s="205">
        <v>2.0249999999999999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3.46E-3</v>
      </c>
      <c r="R178" s="211">
        <f>Q178*H178</f>
        <v>7.0064999999999997E-3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2696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2697</v>
      </c>
      <c r="G179" s="227"/>
      <c r="H179" s="231">
        <v>2.0249999999999999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84</v>
      </c>
      <c r="AY179" s="237" t="s">
        <v>242</v>
      </c>
    </row>
    <row r="180" spans="1:65" s="2" customFormat="1" ht="22.15" customHeight="1">
      <c r="A180" s="35"/>
      <c r="B180" s="36"/>
      <c r="C180" s="201" t="s">
        <v>326</v>
      </c>
      <c r="D180" s="201" t="s">
        <v>244</v>
      </c>
      <c r="E180" s="202" t="s">
        <v>1226</v>
      </c>
      <c r="F180" s="203" t="s">
        <v>1880</v>
      </c>
      <c r="G180" s="204" t="s">
        <v>247</v>
      </c>
      <c r="H180" s="205">
        <v>2.0249999999999999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5.0000000000000002E-5</v>
      </c>
      <c r="R180" s="211">
        <f>Q180*H180</f>
        <v>1.0124999999999999E-4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2698</v>
      </c>
    </row>
    <row r="181" spans="1:65" s="2" customFormat="1" ht="22.15" customHeight="1">
      <c r="A181" s="35"/>
      <c r="B181" s="36"/>
      <c r="C181" s="201" t="s">
        <v>7</v>
      </c>
      <c r="D181" s="201" t="s">
        <v>244</v>
      </c>
      <c r="E181" s="202" t="s">
        <v>1214</v>
      </c>
      <c r="F181" s="203" t="s">
        <v>2005</v>
      </c>
      <c r="G181" s="204" t="s">
        <v>323</v>
      </c>
      <c r="H181" s="205">
        <v>0.16400000000000001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1.03816</v>
      </c>
      <c r="R181" s="211">
        <f>Q181*H181</f>
        <v>0.17025824000000001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2699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2700</v>
      </c>
      <c r="G182" s="227"/>
      <c r="H182" s="231">
        <v>0.16400000000000001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84</v>
      </c>
      <c r="AY182" s="237" t="s">
        <v>242</v>
      </c>
    </row>
    <row r="183" spans="1:65" s="12" customFormat="1" ht="22.9" customHeight="1">
      <c r="B183" s="185"/>
      <c r="C183" s="186"/>
      <c r="D183" s="187" t="s">
        <v>76</v>
      </c>
      <c r="E183" s="199" t="s">
        <v>248</v>
      </c>
      <c r="F183" s="199" t="s">
        <v>1229</v>
      </c>
      <c r="G183" s="186"/>
      <c r="H183" s="186"/>
      <c r="I183" s="189"/>
      <c r="J183" s="200">
        <f>BK183</f>
        <v>0</v>
      </c>
      <c r="K183" s="186"/>
      <c r="L183" s="191"/>
      <c r="M183" s="192"/>
      <c r="N183" s="193"/>
      <c r="O183" s="193"/>
      <c r="P183" s="194">
        <f>SUM(P184:P185)</f>
        <v>0</v>
      </c>
      <c r="Q183" s="193"/>
      <c r="R183" s="194">
        <f>SUM(R184:R185)</f>
        <v>4.6226399999999999E-3</v>
      </c>
      <c r="S183" s="193"/>
      <c r="T183" s="195">
        <f>SUM(T184:T185)</f>
        <v>0</v>
      </c>
      <c r="AR183" s="196" t="s">
        <v>84</v>
      </c>
      <c r="AT183" s="197" t="s">
        <v>76</v>
      </c>
      <c r="AU183" s="197" t="s">
        <v>84</v>
      </c>
      <c r="AY183" s="196" t="s">
        <v>242</v>
      </c>
      <c r="BK183" s="198">
        <f>SUM(BK184:BK185)</f>
        <v>0</v>
      </c>
    </row>
    <row r="184" spans="1:65" s="2" customFormat="1" ht="19.899999999999999" customHeight="1">
      <c r="A184" s="35"/>
      <c r="B184" s="36"/>
      <c r="C184" s="201" t="s">
        <v>334</v>
      </c>
      <c r="D184" s="201" t="s">
        <v>244</v>
      </c>
      <c r="E184" s="202" t="s">
        <v>1230</v>
      </c>
      <c r="F184" s="203" t="s">
        <v>1231</v>
      </c>
      <c r="G184" s="204" t="s">
        <v>247</v>
      </c>
      <c r="H184" s="205">
        <v>0.20399999999999999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2.266E-2</v>
      </c>
      <c r="R184" s="211">
        <f>Q184*H184</f>
        <v>4.6226399999999999E-3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2701</v>
      </c>
    </row>
    <row r="185" spans="1:65" s="13" customFormat="1">
      <c r="B185" s="226"/>
      <c r="C185" s="227"/>
      <c r="D185" s="228" t="s">
        <v>304</v>
      </c>
      <c r="E185" s="229" t="s">
        <v>1</v>
      </c>
      <c r="F185" s="230" t="s">
        <v>2702</v>
      </c>
      <c r="G185" s="227"/>
      <c r="H185" s="231">
        <v>0.20399999999999999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304</v>
      </c>
      <c r="AU185" s="237" t="s">
        <v>90</v>
      </c>
      <c r="AV185" s="13" t="s">
        <v>90</v>
      </c>
      <c r="AW185" s="13" t="s">
        <v>33</v>
      </c>
      <c r="AX185" s="13" t="s">
        <v>84</v>
      </c>
      <c r="AY185" s="237" t="s">
        <v>242</v>
      </c>
    </row>
    <row r="186" spans="1:65" s="12" customFormat="1" ht="22.9" customHeight="1">
      <c r="B186" s="185"/>
      <c r="C186" s="186"/>
      <c r="D186" s="187" t="s">
        <v>76</v>
      </c>
      <c r="E186" s="199" t="s">
        <v>250</v>
      </c>
      <c r="F186" s="199" t="s">
        <v>251</v>
      </c>
      <c r="G186" s="186"/>
      <c r="H186" s="186"/>
      <c r="I186" s="189"/>
      <c r="J186" s="200">
        <f>BK186</f>
        <v>0</v>
      </c>
      <c r="K186" s="186"/>
      <c r="L186" s="191"/>
      <c r="M186" s="192"/>
      <c r="N186" s="193"/>
      <c r="O186" s="193"/>
      <c r="P186" s="194">
        <f>SUM(P187:P205)</f>
        <v>0</v>
      </c>
      <c r="Q186" s="193"/>
      <c r="R186" s="194">
        <f>SUM(R187:R205)</f>
        <v>14.342071859999997</v>
      </c>
      <c r="S186" s="193"/>
      <c r="T186" s="195">
        <f>SUM(T187:T205)</f>
        <v>30.576000000000001</v>
      </c>
      <c r="AR186" s="196" t="s">
        <v>84</v>
      </c>
      <c r="AT186" s="197" t="s">
        <v>76</v>
      </c>
      <c r="AU186" s="197" t="s">
        <v>84</v>
      </c>
      <c r="AY186" s="196" t="s">
        <v>242</v>
      </c>
      <c r="BK186" s="198">
        <f>SUM(BK187:BK205)</f>
        <v>0</v>
      </c>
    </row>
    <row r="187" spans="1:65" s="2" customFormat="1" ht="22.15" customHeight="1">
      <c r="A187" s="35"/>
      <c r="B187" s="36"/>
      <c r="C187" s="201" t="s">
        <v>339</v>
      </c>
      <c r="D187" s="201" t="s">
        <v>244</v>
      </c>
      <c r="E187" s="202" t="s">
        <v>1084</v>
      </c>
      <c r="F187" s="203" t="s">
        <v>1085</v>
      </c>
      <c r="G187" s="204" t="s">
        <v>406</v>
      </c>
      <c r="H187" s="205">
        <v>19.11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0</v>
      </c>
      <c r="R187" s="211">
        <f>Q187*H187</f>
        <v>0</v>
      </c>
      <c r="S187" s="211">
        <v>1.6</v>
      </c>
      <c r="T187" s="212">
        <f>S187*H187</f>
        <v>30.576000000000001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2703</v>
      </c>
    </row>
    <row r="188" spans="1:65" s="14" customFormat="1">
      <c r="B188" s="243"/>
      <c r="C188" s="244"/>
      <c r="D188" s="228" t="s">
        <v>304</v>
      </c>
      <c r="E188" s="245" t="s">
        <v>1</v>
      </c>
      <c r="F188" s="246" t="s">
        <v>2036</v>
      </c>
      <c r="G188" s="244"/>
      <c r="H188" s="245" t="s">
        <v>1</v>
      </c>
      <c r="I188" s="247"/>
      <c r="J188" s="244"/>
      <c r="K188" s="244"/>
      <c r="L188" s="248"/>
      <c r="M188" s="249"/>
      <c r="N188" s="250"/>
      <c r="O188" s="250"/>
      <c r="P188" s="250"/>
      <c r="Q188" s="250"/>
      <c r="R188" s="250"/>
      <c r="S188" s="250"/>
      <c r="T188" s="251"/>
      <c r="AT188" s="252" t="s">
        <v>304</v>
      </c>
      <c r="AU188" s="252" t="s">
        <v>90</v>
      </c>
      <c r="AV188" s="14" t="s">
        <v>84</v>
      </c>
      <c r="AW188" s="14" t="s">
        <v>33</v>
      </c>
      <c r="AX188" s="14" t="s">
        <v>77</v>
      </c>
      <c r="AY188" s="252" t="s">
        <v>242</v>
      </c>
    </row>
    <row r="189" spans="1:65" s="13" customFormat="1">
      <c r="B189" s="226"/>
      <c r="C189" s="227"/>
      <c r="D189" s="228" t="s">
        <v>304</v>
      </c>
      <c r="E189" s="229" t="s">
        <v>1</v>
      </c>
      <c r="F189" s="230" t="s">
        <v>2704</v>
      </c>
      <c r="G189" s="227"/>
      <c r="H189" s="231">
        <v>19.11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304</v>
      </c>
      <c r="AU189" s="237" t="s">
        <v>90</v>
      </c>
      <c r="AV189" s="13" t="s">
        <v>90</v>
      </c>
      <c r="AW189" s="13" t="s">
        <v>33</v>
      </c>
      <c r="AX189" s="13" t="s">
        <v>84</v>
      </c>
      <c r="AY189" s="237" t="s">
        <v>242</v>
      </c>
    </row>
    <row r="190" spans="1:65" s="2" customFormat="1" ht="22.15" customHeight="1">
      <c r="A190" s="35"/>
      <c r="B190" s="36"/>
      <c r="C190" s="201" t="s">
        <v>344</v>
      </c>
      <c r="D190" s="201" t="s">
        <v>244</v>
      </c>
      <c r="E190" s="202" t="s">
        <v>502</v>
      </c>
      <c r="F190" s="203" t="s">
        <v>1236</v>
      </c>
      <c r="G190" s="204" t="s">
        <v>247</v>
      </c>
      <c r="H190" s="205">
        <v>20.033999999999999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0.27994000000000002</v>
      </c>
      <c r="R190" s="211">
        <f>Q190*H190</f>
        <v>5.6083179599999999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2705</v>
      </c>
    </row>
    <row r="191" spans="1:65" s="13" customFormat="1">
      <c r="B191" s="226"/>
      <c r="C191" s="227"/>
      <c r="D191" s="228" t="s">
        <v>304</v>
      </c>
      <c r="E191" s="229" t="s">
        <v>1</v>
      </c>
      <c r="F191" s="230" t="s">
        <v>2706</v>
      </c>
      <c r="G191" s="227"/>
      <c r="H191" s="231">
        <v>20.033999999999999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304</v>
      </c>
      <c r="AU191" s="237" t="s">
        <v>90</v>
      </c>
      <c r="AV191" s="13" t="s">
        <v>90</v>
      </c>
      <c r="AW191" s="13" t="s">
        <v>33</v>
      </c>
      <c r="AX191" s="13" t="s">
        <v>84</v>
      </c>
      <c r="AY191" s="237" t="s">
        <v>242</v>
      </c>
    </row>
    <row r="192" spans="1:65" s="2" customFormat="1" ht="34.9" customHeight="1">
      <c r="A192" s="35"/>
      <c r="B192" s="36"/>
      <c r="C192" s="201" t="s">
        <v>348</v>
      </c>
      <c r="D192" s="201" t="s">
        <v>244</v>
      </c>
      <c r="E192" s="202" t="s">
        <v>1239</v>
      </c>
      <c r="F192" s="203" t="s">
        <v>2594</v>
      </c>
      <c r="G192" s="204" t="s">
        <v>247</v>
      </c>
      <c r="H192" s="205">
        <v>42.92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8.0000000000000004E-4</v>
      </c>
      <c r="R192" s="211">
        <f>Q192*H192</f>
        <v>3.4336000000000005E-2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248</v>
      </c>
      <c r="AT192" s="213" t="s">
        <v>244</v>
      </c>
      <c r="AU192" s="213" t="s">
        <v>90</v>
      </c>
      <c r="AY192" s="18" t="s">
        <v>242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90</v>
      </c>
      <c r="BK192" s="214">
        <f>ROUND(I192*H192,2)</f>
        <v>0</v>
      </c>
      <c r="BL192" s="18" t="s">
        <v>248</v>
      </c>
      <c r="BM192" s="213" t="s">
        <v>2707</v>
      </c>
    </row>
    <row r="193" spans="1:65" s="13" customFormat="1">
      <c r="B193" s="226"/>
      <c r="C193" s="227"/>
      <c r="D193" s="228" t="s">
        <v>304</v>
      </c>
      <c r="E193" s="229" t="s">
        <v>1</v>
      </c>
      <c r="F193" s="230" t="s">
        <v>2708</v>
      </c>
      <c r="G193" s="227"/>
      <c r="H193" s="231">
        <v>17.02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77</v>
      </c>
      <c r="AY193" s="237" t="s">
        <v>242</v>
      </c>
    </row>
    <row r="194" spans="1:65" s="13" customFormat="1">
      <c r="B194" s="226"/>
      <c r="C194" s="227"/>
      <c r="D194" s="228" t="s">
        <v>304</v>
      </c>
      <c r="E194" s="229" t="s">
        <v>1</v>
      </c>
      <c r="F194" s="230" t="s">
        <v>2709</v>
      </c>
      <c r="G194" s="227"/>
      <c r="H194" s="231">
        <v>25.9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304</v>
      </c>
      <c r="AU194" s="237" t="s">
        <v>90</v>
      </c>
      <c r="AV194" s="13" t="s">
        <v>90</v>
      </c>
      <c r="AW194" s="13" t="s">
        <v>33</v>
      </c>
      <c r="AX194" s="13" t="s">
        <v>77</v>
      </c>
      <c r="AY194" s="237" t="s">
        <v>242</v>
      </c>
    </row>
    <row r="195" spans="1:65" s="16" customFormat="1">
      <c r="B195" s="264"/>
      <c r="C195" s="265"/>
      <c r="D195" s="228" t="s">
        <v>304</v>
      </c>
      <c r="E195" s="266" t="s">
        <v>1</v>
      </c>
      <c r="F195" s="267" t="s">
        <v>388</v>
      </c>
      <c r="G195" s="265"/>
      <c r="H195" s="268">
        <v>42.92</v>
      </c>
      <c r="I195" s="269"/>
      <c r="J195" s="265"/>
      <c r="K195" s="265"/>
      <c r="L195" s="270"/>
      <c r="M195" s="271"/>
      <c r="N195" s="272"/>
      <c r="O195" s="272"/>
      <c r="P195" s="272"/>
      <c r="Q195" s="272"/>
      <c r="R195" s="272"/>
      <c r="S195" s="272"/>
      <c r="T195" s="273"/>
      <c r="AT195" s="274" t="s">
        <v>304</v>
      </c>
      <c r="AU195" s="274" t="s">
        <v>90</v>
      </c>
      <c r="AV195" s="16" t="s">
        <v>248</v>
      </c>
      <c r="AW195" s="16" t="s">
        <v>33</v>
      </c>
      <c r="AX195" s="16" t="s">
        <v>84</v>
      </c>
      <c r="AY195" s="274" t="s">
        <v>242</v>
      </c>
    </row>
    <row r="196" spans="1:65" s="2" customFormat="1" ht="30" customHeight="1">
      <c r="A196" s="35"/>
      <c r="B196" s="36"/>
      <c r="C196" s="201" t="s">
        <v>352</v>
      </c>
      <c r="D196" s="201" t="s">
        <v>244</v>
      </c>
      <c r="E196" s="202" t="s">
        <v>1242</v>
      </c>
      <c r="F196" s="203" t="s">
        <v>2597</v>
      </c>
      <c r="G196" s="204" t="s">
        <v>247</v>
      </c>
      <c r="H196" s="205">
        <v>29.97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0.10373</v>
      </c>
      <c r="R196" s="211">
        <f>Q196*H196</f>
        <v>3.1087880999999999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248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248</v>
      </c>
      <c r="BM196" s="213" t="s">
        <v>2710</v>
      </c>
    </row>
    <row r="197" spans="1:65" s="13" customFormat="1">
      <c r="B197" s="226"/>
      <c r="C197" s="227"/>
      <c r="D197" s="228" t="s">
        <v>304</v>
      </c>
      <c r="E197" s="229" t="s">
        <v>1</v>
      </c>
      <c r="F197" s="230" t="s">
        <v>2711</v>
      </c>
      <c r="G197" s="227"/>
      <c r="H197" s="231">
        <v>17.02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77</v>
      </c>
      <c r="AY197" s="237" t="s">
        <v>242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2712</v>
      </c>
      <c r="G198" s="227"/>
      <c r="H198" s="231">
        <v>12.95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77</v>
      </c>
      <c r="AY198" s="237" t="s">
        <v>242</v>
      </c>
    </row>
    <row r="199" spans="1:65" s="16" customFormat="1">
      <c r="B199" s="264"/>
      <c r="C199" s="265"/>
      <c r="D199" s="228" t="s">
        <v>304</v>
      </c>
      <c r="E199" s="266" t="s">
        <v>1</v>
      </c>
      <c r="F199" s="267" t="s">
        <v>388</v>
      </c>
      <c r="G199" s="265"/>
      <c r="H199" s="268">
        <v>29.97</v>
      </c>
      <c r="I199" s="269"/>
      <c r="J199" s="265"/>
      <c r="K199" s="265"/>
      <c r="L199" s="270"/>
      <c r="M199" s="271"/>
      <c r="N199" s="272"/>
      <c r="O199" s="272"/>
      <c r="P199" s="272"/>
      <c r="Q199" s="272"/>
      <c r="R199" s="272"/>
      <c r="S199" s="272"/>
      <c r="T199" s="273"/>
      <c r="AT199" s="274" t="s">
        <v>304</v>
      </c>
      <c r="AU199" s="274" t="s">
        <v>90</v>
      </c>
      <c r="AV199" s="16" t="s">
        <v>248</v>
      </c>
      <c r="AW199" s="16" t="s">
        <v>33</v>
      </c>
      <c r="AX199" s="16" t="s">
        <v>84</v>
      </c>
      <c r="AY199" s="274" t="s">
        <v>242</v>
      </c>
    </row>
    <row r="200" spans="1:65" s="2" customFormat="1" ht="34.9" customHeight="1">
      <c r="A200" s="35"/>
      <c r="B200" s="36"/>
      <c r="C200" s="201" t="s">
        <v>358</v>
      </c>
      <c r="D200" s="201" t="s">
        <v>244</v>
      </c>
      <c r="E200" s="202" t="s">
        <v>2050</v>
      </c>
      <c r="F200" s="203" t="s">
        <v>2601</v>
      </c>
      <c r="G200" s="204" t="s">
        <v>247</v>
      </c>
      <c r="H200" s="205">
        <v>17.02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0.15559000000000001</v>
      </c>
      <c r="R200" s="211">
        <f>Q200*H200</f>
        <v>2.6481417999999999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248</v>
      </c>
      <c r="AT200" s="213" t="s">
        <v>244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248</v>
      </c>
      <c r="BM200" s="213" t="s">
        <v>2713</v>
      </c>
    </row>
    <row r="201" spans="1:65" s="13" customFormat="1">
      <c r="B201" s="226"/>
      <c r="C201" s="227"/>
      <c r="D201" s="228" t="s">
        <v>304</v>
      </c>
      <c r="E201" s="229" t="s">
        <v>1</v>
      </c>
      <c r="F201" s="230" t="s">
        <v>2714</v>
      </c>
      <c r="G201" s="227"/>
      <c r="H201" s="231">
        <v>17.02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304</v>
      </c>
      <c r="AU201" s="237" t="s">
        <v>90</v>
      </c>
      <c r="AV201" s="13" t="s">
        <v>90</v>
      </c>
      <c r="AW201" s="13" t="s">
        <v>33</v>
      </c>
      <c r="AX201" s="13" t="s">
        <v>84</v>
      </c>
      <c r="AY201" s="237" t="s">
        <v>242</v>
      </c>
    </row>
    <row r="202" spans="1:65" s="2" customFormat="1" ht="34.9" customHeight="1">
      <c r="A202" s="35"/>
      <c r="B202" s="36"/>
      <c r="C202" s="201" t="s">
        <v>526</v>
      </c>
      <c r="D202" s="201" t="s">
        <v>244</v>
      </c>
      <c r="E202" s="202" t="s">
        <v>1245</v>
      </c>
      <c r="F202" s="203" t="s">
        <v>1246</v>
      </c>
      <c r="G202" s="204" t="s">
        <v>247</v>
      </c>
      <c r="H202" s="205">
        <v>12.95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0.18151999999999999</v>
      </c>
      <c r="R202" s="211">
        <f>Q202*H202</f>
        <v>2.3506839999999998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248</v>
      </c>
      <c r="AT202" s="213" t="s">
        <v>244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2715</v>
      </c>
    </row>
    <row r="203" spans="1:65" s="13" customFormat="1">
      <c r="B203" s="226"/>
      <c r="C203" s="227"/>
      <c r="D203" s="228" t="s">
        <v>304</v>
      </c>
      <c r="E203" s="229" t="s">
        <v>1</v>
      </c>
      <c r="F203" s="230" t="s">
        <v>2716</v>
      </c>
      <c r="G203" s="227"/>
      <c r="H203" s="231">
        <v>12.95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AT203" s="237" t="s">
        <v>304</v>
      </c>
      <c r="AU203" s="237" t="s">
        <v>90</v>
      </c>
      <c r="AV203" s="13" t="s">
        <v>90</v>
      </c>
      <c r="AW203" s="13" t="s">
        <v>33</v>
      </c>
      <c r="AX203" s="13" t="s">
        <v>84</v>
      </c>
      <c r="AY203" s="237" t="s">
        <v>242</v>
      </c>
    </row>
    <row r="204" spans="1:65" s="2" customFormat="1" ht="22.15" customHeight="1">
      <c r="A204" s="35"/>
      <c r="B204" s="36"/>
      <c r="C204" s="201" t="s">
        <v>535</v>
      </c>
      <c r="D204" s="201" t="s">
        <v>244</v>
      </c>
      <c r="E204" s="202" t="s">
        <v>2057</v>
      </c>
      <c r="F204" s="203" t="s">
        <v>2058</v>
      </c>
      <c r="G204" s="204" t="s">
        <v>247</v>
      </c>
      <c r="H204" s="205">
        <v>1.02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0.58020000000000005</v>
      </c>
      <c r="R204" s="211">
        <f>Q204*H204</f>
        <v>0.59180400000000011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248</v>
      </c>
      <c r="AT204" s="213" t="s">
        <v>244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248</v>
      </c>
      <c r="BM204" s="213" t="s">
        <v>2717</v>
      </c>
    </row>
    <row r="205" spans="1:65" s="13" customFormat="1" ht="22.5">
      <c r="B205" s="226"/>
      <c r="C205" s="227"/>
      <c r="D205" s="228" t="s">
        <v>304</v>
      </c>
      <c r="E205" s="229" t="s">
        <v>1</v>
      </c>
      <c r="F205" s="230" t="s">
        <v>2718</v>
      </c>
      <c r="G205" s="227"/>
      <c r="H205" s="231">
        <v>1.02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84</v>
      </c>
      <c r="AY205" s="237" t="s">
        <v>242</v>
      </c>
    </row>
    <row r="206" spans="1:65" s="12" customFormat="1" ht="22.9" customHeight="1">
      <c r="B206" s="185"/>
      <c r="C206" s="186"/>
      <c r="D206" s="187" t="s">
        <v>76</v>
      </c>
      <c r="E206" s="199" t="s">
        <v>269</v>
      </c>
      <c r="F206" s="199" t="s">
        <v>577</v>
      </c>
      <c r="G206" s="186"/>
      <c r="H206" s="186"/>
      <c r="I206" s="189"/>
      <c r="J206" s="200">
        <f>BK206</f>
        <v>0</v>
      </c>
      <c r="K206" s="186"/>
      <c r="L206" s="191"/>
      <c r="M206" s="192"/>
      <c r="N206" s="193"/>
      <c r="O206" s="193"/>
      <c r="P206" s="194">
        <f>SUM(P207:P215)</f>
        <v>0</v>
      </c>
      <c r="Q206" s="193"/>
      <c r="R206" s="194">
        <f>SUM(R207:R215)</f>
        <v>11.91280896</v>
      </c>
      <c r="S206" s="193"/>
      <c r="T206" s="195">
        <f>SUM(T207:T215)</f>
        <v>0</v>
      </c>
      <c r="AR206" s="196" t="s">
        <v>84</v>
      </c>
      <c r="AT206" s="197" t="s">
        <v>76</v>
      </c>
      <c r="AU206" s="197" t="s">
        <v>84</v>
      </c>
      <c r="AY206" s="196" t="s">
        <v>242</v>
      </c>
      <c r="BK206" s="198">
        <f>SUM(BK207:BK215)</f>
        <v>0</v>
      </c>
    </row>
    <row r="207" spans="1:65" s="2" customFormat="1" ht="22.15" customHeight="1">
      <c r="A207" s="35"/>
      <c r="B207" s="36"/>
      <c r="C207" s="201" t="s">
        <v>547</v>
      </c>
      <c r="D207" s="201" t="s">
        <v>244</v>
      </c>
      <c r="E207" s="202" t="s">
        <v>1248</v>
      </c>
      <c r="F207" s="203" t="s">
        <v>1249</v>
      </c>
      <c r="G207" s="204" t="s">
        <v>247</v>
      </c>
      <c r="H207" s="205">
        <v>12.06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4.1349999999999998E-2</v>
      </c>
      <c r="R207" s="211">
        <f>Q207*H207</f>
        <v>0.49868099999999999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248</v>
      </c>
      <c r="AT207" s="213" t="s">
        <v>244</v>
      </c>
      <c r="AU207" s="213" t="s">
        <v>90</v>
      </c>
      <c r="AY207" s="18" t="s">
        <v>242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90</v>
      </c>
      <c r="BK207" s="214">
        <f>ROUND(I207*H207,2)</f>
        <v>0</v>
      </c>
      <c r="BL207" s="18" t="s">
        <v>248</v>
      </c>
      <c r="BM207" s="213" t="s">
        <v>2719</v>
      </c>
    </row>
    <row r="208" spans="1:65" s="14" customFormat="1" ht="22.5">
      <c r="B208" s="243"/>
      <c r="C208" s="244"/>
      <c r="D208" s="228" t="s">
        <v>304</v>
      </c>
      <c r="E208" s="245" t="s">
        <v>1</v>
      </c>
      <c r="F208" s="246" t="s">
        <v>2350</v>
      </c>
      <c r="G208" s="244"/>
      <c r="H208" s="245" t="s">
        <v>1</v>
      </c>
      <c r="I208" s="247"/>
      <c r="J208" s="244"/>
      <c r="K208" s="244"/>
      <c r="L208" s="248"/>
      <c r="M208" s="249"/>
      <c r="N208" s="250"/>
      <c r="O208" s="250"/>
      <c r="P208" s="250"/>
      <c r="Q208" s="250"/>
      <c r="R208" s="250"/>
      <c r="S208" s="250"/>
      <c r="T208" s="251"/>
      <c r="AT208" s="252" t="s">
        <v>304</v>
      </c>
      <c r="AU208" s="252" t="s">
        <v>90</v>
      </c>
      <c r="AV208" s="14" t="s">
        <v>84</v>
      </c>
      <c r="AW208" s="14" t="s">
        <v>33</v>
      </c>
      <c r="AX208" s="14" t="s">
        <v>77</v>
      </c>
      <c r="AY208" s="252" t="s">
        <v>242</v>
      </c>
    </row>
    <row r="209" spans="1:65" s="13" customFormat="1">
      <c r="B209" s="226"/>
      <c r="C209" s="227"/>
      <c r="D209" s="228" t="s">
        <v>304</v>
      </c>
      <c r="E209" s="229" t="s">
        <v>1</v>
      </c>
      <c r="F209" s="230" t="s">
        <v>2720</v>
      </c>
      <c r="G209" s="227"/>
      <c r="H209" s="231">
        <v>12.06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304</v>
      </c>
      <c r="AU209" s="237" t="s">
        <v>90</v>
      </c>
      <c r="AV209" s="13" t="s">
        <v>90</v>
      </c>
      <c r="AW209" s="13" t="s">
        <v>33</v>
      </c>
      <c r="AX209" s="13" t="s">
        <v>84</v>
      </c>
      <c r="AY209" s="237" t="s">
        <v>242</v>
      </c>
    </row>
    <row r="210" spans="1:65" s="2" customFormat="1" ht="22.15" customHeight="1">
      <c r="A210" s="35"/>
      <c r="B210" s="36"/>
      <c r="C210" s="201" t="s">
        <v>553</v>
      </c>
      <c r="D210" s="201" t="s">
        <v>244</v>
      </c>
      <c r="E210" s="202" t="s">
        <v>2064</v>
      </c>
      <c r="F210" s="203" t="s">
        <v>2065</v>
      </c>
      <c r="G210" s="204" t="s">
        <v>406</v>
      </c>
      <c r="H210" s="205">
        <v>4.6980000000000004</v>
      </c>
      <c r="I210" s="206"/>
      <c r="J210" s="207">
        <f>ROUND(I210*H210,2)</f>
        <v>0</v>
      </c>
      <c r="K210" s="208"/>
      <c r="L210" s="40"/>
      <c r="M210" s="209" t="s">
        <v>1</v>
      </c>
      <c r="N210" s="210" t="s">
        <v>43</v>
      </c>
      <c r="O210" s="76"/>
      <c r="P210" s="211">
        <f>O210*H210</f>
        <v>0</v>
      </c>
      <c r="Q210" s="211">
        <v>2.4157199999999999</v>
      </c>
      <c r="R210" s="211">
        <f>Q210*H210</f>
        <v>11.349052560000001</v>
      </c>
      <c r="S210" s="211">
        <v>0</v>
      </c>
      <c r="T210" s="21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3" t="s">
        <v>248</v>
      </c>
      <c r="AT210" s="213" t="s">
        <v>244</v>
      </c>
      <c r="AU210" s="213" t="s">
        <v>90</v>
      </c>
      <c r="AY210" s="18" t="s">
        <v>242</v>
      </c>
      <c r="BE210" s="214">
        <f>IF(N210="základná",J210,0)</f>
        <v>0</v>
      </c>
      <c r="BF210" s="214">
        <f>IF(N210="znížená",J210,0)</f>
        <v>0</v>
      </c>
      <c r="BG210" s="214">
        <f>IF(N210="zákl. prenesená",J210,0)</f>
        <v>0</v>
      </c>
      <c r="BH210" s="214">
        <f>IF(N210="zníž. prenesená",J210,0)</f>
        <v>0</v>
      </c>
      <c r="BI210" s="214">
        <f>IF(N210="nulová",J210,0)</f>
        <v>0</v>
      </c>
      <c r="BJ210" s="18" t="s">
        <v>90</v>
      </c>
      <c r="BK210" s="214">
        <f>ROUND(I210*H210,2)</f>
        <v>0</v>
      </c>
      <c r="BL210" s="18" t="s">
        <v>248</v>
      </c>
      <c r="BM210" s="213" t="s">
        <v>2721</v>
      </c>
    </row>
    <row r="211" spans="1:65" s="13" customFormat="1">
      <c r="B211" s="226"/>
      <c r="C211" s="227"/>
      <c r="D211" s="228" t="s">
        <v>304</v>
      </c>
      <c r="E211" s="229" t="s">
        <v>1</v>
      </c>
      <c r="F211" s="230" t="s">
        <v>2722</v>
      </c>
      <c r="G211" s="227"/>
      <c r="H211" s="231">
        <v>2.9159999999999999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304</v>
      </c>
      <c r="AU211" s="237" t="s">
        <v>90</v>
      </c>
      <c r="AV211" s="13" t="s">
        <v>90</v>
      </c>
      <c r="AW211" s="13" t="s">
        <v>33</v>
      </c>
      <c r="AX211" s="13" t="s">
        <v>77</v>
      </c>
      <c r="AY211" s="237" t="s">
        <v>242</v>
      </c>
    </row>
    <row r="212" spans="1:65" s="13" customFormat="1">
      <c r="B212" s="226"/>
      <c r="C212" s="227"/>
      <c r="D212" s="228" t="s">
        <v>304</v>
      </c>
      <c r="E212" s="229" t="s">
        <v>1</v>
      </c>
      <c r="F212" s="230" t="s">
        <v>2723</v>
      </c>
      <c r="G212" s="227"/>
      <c r="H212" s="231">
        <v>1.782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304</v>
      </c>
      <c r="AU212" s="237" t="s">
        <v>90</v>
      </c>
      <c r="AV212" s="13" t="s">
        <v>90</v>
      </c>
      <c r="AW212" s="13" t="s">
        <v>33</v>
      </c>
      <c r="AX212" s="13" t="s">
        <v>77</v>
      </c>
      <c r="AY212" s="237" t="s">
        <v>242</v>
      </c>
    </row>
    <row r="213" spans="1:65" s="16" customFormat="1">
      <c r="B213" s="264"/>
      <c r="C213" s="265"/>
      <c r="D213" s="228" t="s">
        <v>304</v>
      </c>
      <c r="E213" s="266" t="s">
        <v>1</v>
      </c>
      <c r="F213" s="267" t="s">
        <v>388</v>
      </c>
      <c r="G213" s="265"/>
      <c r="H213" s="268">
        <v>4.6980000000000004</v>
      </c>
      <c r="I213" s="269"/>
      <c r="J213" s="265"/>
      <c r="K213" s="265"/>
      <c r="L213" s="270"/>
      <c r="M213" s="271"/>
      <c r="N213" s="272"/>
      <c r="O213" s="272"/>
      <c r="P213" s="272"/>
      <c r="Q213" s="272"/>
      <c r="R213" s="272"/>
      <c r="S213" s="272"/>
      <c r="T213" s="273"/>
      <c r="AT213" s="274" t="s">
        <v>304</v>
      </c>
      <c r="AU213" s="274" t="s">
        <v>90</v>
      </c>
      <c r="AV213" s="16" t="s">
        <v>248</v>
      </c>
      <c r="AW213" s="16" t="s">
        <v>33</v>
      </c>
      <c r="AX213" s="16" t="s">
        <v>84</v>
      </c>
      <c r="AY213" s="274" t="s">
        <v>242</v>
      </c>
    </row>
    <row r="214" spans="1:65" s="2" customFormat="1" ht="22.15" customHeight="1">
      <c r="A214" s="35"/>
      <c r="B214" s="36"/>
      <c r="C214" s="201" t="s">
        <v>565</v>
      </c>
      <c r="D214" s="201" t="s">
        <v>244</v>
      </c>
      <c r="E214" s="202" t="s">
        <v>2068</v>
      </c>
      <c r="F214" s="203" t="s">
        <v>2069</v>
      </c>
      <c r="G214" s="204" t="s">
        <v>247</v>
      </c>
      <c r="H214" s="205">
        <v>2.1059999999999999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3.09E-2</v>
      </c>
      <c r="R214" s="211">
        <f>Q214*H214</f>
        <v>6.5075399999999992E-2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2724</v>
      </c>
    </row>
    <row r="215" spans="1:65" s="13" customFormat="1">
      <c r="B215" s="226"/>
      <c r="C215" s="227"/>
      <c r="D215" s="228" t="s">
        <v>304</v>
      </c>
      <c r="E215" s="229" t="s">
        <v>1</v>
      </c>
      <c r="F215" s="230" t="s">
        <v>2725</v>
      </c>
      <c r="G215" s="227"/>
      <c r="H215" s="231">
        <v>2.1059999999999999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84</v>
      </c>
      <c r="AY215" s="237" t="s">
        <v>242</v>
      </c>
    </row>
    <row r="216" spans="1:65" s="12" customFormat="1" ht="22.9" customHeight="1">
      <c r="B216" s="185"/>
      <c r="C216" s="186"/>
      <c r="D216" s="187" t="s">
        <v>76</v>
      </c>
      <c r="E216" s="199" t="s">
        <v>255</v>
      </c>
      <c r="F216" s="199" t="s">
        <v>256</v>
      </c>
      <c r="G216" s="186"/>
      <c r="H216" s="186"/>
      <c r="I216" s="189"/>
      <c r="J216" s="200">
        <f>BK216</f>
        <v>0</v>
      </c>
      <c r="K216" s="186"/>
      <c r="L216" s="191"/>
      <c r="M216" s="192"/>
      <c r="N216" s="193"/>
      <c r="O216" s="193"/>
      <c r="P216" s="194">
        <f>SUM(P217:P250)</f>
        <v>0</v>
      </c>
      <c r="Q216" s="193"/>
      <c r="R216" s="194">
        <f>SUM(R217:R250)</f>
        <v>5.4625702399999989</v>
      </c>
      <c r="S216" s="193"/>
      <c r="T216" s="195">
        <f>SUM(T217:T250)</f>
        <v>8.8452000000000019</v>
      </c>
      <c r="AR216" s="196" t="s">
        <v>84</v>
      </c>
      <c r="AT216" s="197" t="s">
        <v>76</v>
      </c>
      <c r="AU216" s="197" t="s">
        <v>84</v>
      </c>
      <c r="AY216" s="196" t="s">
        <v>242</v>
      </c>
      <c r="BK216" s="198">
        <f>SUM(BK217:BK250)</f>
        <v>0</v>
      </c>
    </row>
    <row r="217" spans="1:65" s="2" customFormat="1" ht="30" customHeight="1">
      <c r="A217" s="35"/>
      <c r="B217" s="36"/>
      <c r="C217" s="201" t="s">
        <v>569</v>
      </c>
      <c r="D217" s="201" t="s">
        <v>244</v>
      </c>
      <c r="E217" s="202" t="s">
        <v>2072</v>
      </c>
      <c r="F217" s="203" t="s">
        <v>2073</v>
      </c>
      <c r="G217" s="204" t="s">
        <v>282</v>
      </c>
      <c r="H217" s="205">
        <v>6.4</v>
      </c>
      <c r="I217" s="206"/>
      <c r="J217" s="207">
        <f>ROUND(I217*H217,2)</f>
        <v>0</v>
      </c>
      <c r="K217" s="208"/>
      <c r="L217" s="40"/>
      <c r="M217" s="209" t="s">
        <v>1</v>
      </c>
      <c r="N217" s="210" t="s">
        <v>43</v>
      </c>
      <c r="O217" s="76"/>
      <c r="P217" s="211">
        <f>O217*H217</f>
        <v>0</v>
      </c>
      <c r="Q217" s="211">
        <v>0.12662000000000001</v>
      </c>
      <c r="R217" s="211">
        <f>Q217*H217</f>
        <v>0.81036800000000009</v>
      </c>
      <c r="S217" s="211">
        <v>0</v>
      </c>
      <c r="T217" s="21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248</v>
      </c>
      <c r="AT217" s="213" t="s">
        <v>244</v>
      </c>
      <c r="AU217" s="213" t="s">
        <v>90</v>
      </c>
      <c r="AY217" s="18" t="s">
        <v>242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90</v>
      </c>
      <c r="BK217" s="214">
        <f>ROUND(I217*H217,2)</f>
        <v>0</v>
      </c>
      <c r="BL217" s="18" t="s">
        <v>248</v>
      </c>
      <c r="BM217" s="213" t="s">
        <v>2726</v>
      </c>
    </row>
    <row r="218" spans="1:65" s="13" customFormat="1">
      <c r="B218" s="226"/>
      <c r="C218" s="227"/>
      <c r="D218" s="228" t="s">
        <v>304</v>
      </c>
      <c r="E218" s="229" t="s">
        <v>1</v>
      </c>
      <c r="F218" s="230" t="s">
        <v>2727</v>
      </c>
      <c r="G218" s="227"/>
      <c r="H218" s="231">
        <v>6.4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AT218" s="237" t="s">
        <v>304</v>
      </c>
      <c r="AU218" s="237" t="s">
        <v>90</v>
      </c>
      <c r="AV218" s="13" t="s">
        <v>90</v>
      </c>
      <c r="AW218" s="13" t="s">
        <v>33</v>
      </c>
      <c r="AX218" s="13" t="s">
        <v>84</v>
      </c>
      <c r="AY218" s="237" t="s">
        <v>242</v>
      </c>
    </row>
    <row r="219" spans="1:65" s="2" customFormat="1" ht="14.45" customHeight="1">
      <c r="A219" s="35"/>
      <c r="B219" s="36"/>
      <c r="C219" s="215" t="s">
        <v>573</v>
      </c>
      <c r="D219" s="215" t="s">
        <v>261</v>
      </c>
      <c r="E219" s="216" t="s">
        <v>2076</v>
      </c>
      <c r="F219" s="217" t="s">
        <v>2077</v>
      </c>
      <c r="G219" s="218" t="s">
        <v>259</v>
      </c>
      <c r="H219" s="219">
        <v>12.864000000000001</v>
      </c>
      <c r="I219" s="220"/>
      <c r="J219" s="221">
        <f>ROUND(I219*H219,2)</f>
        <v>0</v>
      </c>
      <c r="K219" s="222"/>
      <c r="L219" s="223"/>
      <c r="M219" s="224" t="s">
        <v>1</v>
      </c>
      <c r="N219" s="225" t="s">
        <v>43</v>
      </c>
      <c r="O219" s="76"/>
      <c r="P219" s="211">
        <f>O219*H219</f>
        <v>0</v>
      </c>
      <c r="Q219" s="211">
        <v>2.1000000000000001E-2</v>
      </c>
      <c r="R219" s="211">
        <f>Q219*H219</f>
        <v>0.27014400000000005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264</v>
      </c>
      <c r="AT219" s="213" t="s">
        <v>261</v>
      </c>
      <c r="AU219" s="213" t="s">
        <v>90</v>
      </c>
      <c r="AY219" s="18" t="s">
        <v>242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90</v>
      </c>
      <c r="BK219" s="214">
        <f>ROUND(I219*H219,2)</f>
        <v>0</v>
      </c>
      <c r="BL219" s="18" t="s">
        <v>248</v>
      </c>
      <c r="BM219" s="213" t="s">
        <v>2728</v>
      </c>
    </row>
    <row r="220" spans="1:65" s="13" customFormat="1">
      <c r="B220" s="226"/>
      <c r="C220" s="227"/>
      <c r="D220" s="228" t="s">
        <v>304</v>
      </c>
      <c r="E220" s="227"/>
      <c r="F220" s="230" t="s">
        <v>2729</v>
      </c>
      <c r="G220" s="227"/>
      <c r="H220" s="231">
        <v>12.864000000000001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4</v>
      </c>
      <c r="AX220" s="13" t="s">
        <v>84</v>
      </c>
      <c r="AY220" s="237" t="s">
        <v>242</v>
      </c>
    </row>
    <row r="221" spans="1:65" s="2" customFormat="1" ht="22.15" customHeight="1">
      <c r="A221" s="35"/>
      <c r="B221" s="36"/>
      <c r="C221" s="201" t="s">
        <v>578</v>
      </c>
      <c r="D221" s="201" t="s">
        <v>244</v>
      </c>
      <c r="E221" s="202" t="s">
        <v>1257</v>
      </c>
      <c r="F221" s="203" t="s">
        <v>1258</v>
      </c>
      <c r="G221" s="204" t="s">
        <v>282</v>
      </c>
      <c r="H221" s="205">
        <v>7.08</v>
      </c>
      <c r="I221" s="206"/>
      <c r="J221" s="207">
        <f>ROUND(I221*H221,2)</f>
        <v>0</v>
      </c>
      <c r="K221" s="208"/>
      <c r="L221" s="40"/>
      <c r="M221" s="209" t="s">
        <v>1</v>
      </c>
      <c r="N221" s="210" t="s">
        <v>43</v>
      </c>
      <c r="O221" s="76"/>
      <c r="P221" s="211">
        <f>O221*H221</f>
        <v>0</v>
      </c>
      <c r="Q221" s="211">
        <v>1.0000000000000001E-5</v>
      </c>
      <c r="R221" s="211">
        <f>Q221*H221</f>
        <v>7.08E-5</v>
      </c>
      <c r="S221" s="211">
        <v>0</v>
      </c>
      <c r="T221" s="21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3" t="s">
        <v>248</v>
      </c>
      <c r="AT221" s="213" t="s">
        <v>244</v>
      </c>
      <c r="AU221" s="213" t="s">
        <v>90</v>
      </c>
      <c r="AY221" s="18" t="s">
        <v>242</v>
      </c>
      <c r="BE221" s="214">
        <f>IF(N221="základná",J221,0)</f>
        <v>0</v>
      </c>
      <c r="BF221" s="214">
        <f>IF(N221="znížená",J221,0)</f>
        <v>0</v>
      </c>
      <c r="BG221" s="214">
        <f>IF(N221="zákl. prenesená",J221,0)</f>
        <v>0</v>
      </c>
      <c r="BH221" s="214">
        <f>IF(N221="zníž. prenesená",J221,0)</f>
        <v>0</v>
      </c>
      <c r="BI221" s="214">
        <f>IF(N221="nulová",J221,0)</f>
        <v>0</v>
      </c>
      <c r="BJ221" s="18" t="s">
        <v>90</v>
      </c>
      <c r="BK221" s="214">
        <f>ROUND(I221*H221,2)</f>
        <v>0</v>
      </c>
      <c r="BL221" s="18" t="s">
        <v>248</v>
      </c>
      <c r="BM221" s="213" t="s">
        <v>2730</v>
      </c>
    </row>
    <row r="222" spans="1:65" s="13" customFormat="1">
      <c r="B222" s="226"/>
      <c r="C222" s="227"/>
      <c r="D222" s="228" t="s">
        <v>304</v>
      </c>
      <c r="E222" s="229" t="s">
        <v>1</v>
      </c>
      <c r="F222" s="230" t="s">
        <v>2731</v>
      </c>
      <c r="G222" s="227"/>
      <c r="H222" s="231">
        <v>7.08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AT222" s="237" t="s">
        <v>304</v>
      </c>
      <c r="AU222" s="237" t="s">
        <v>90</v>
      </c>
      <c r="AV222" s="13" t="s">
        <v>90</v>
      </c>
      <c r="AW222" s="13" t="s">
        <v>33</v>
      </c>
      <c r="AX222" s="13" t="s">
        <v>84</v>
      </c>
      <c r="AY222" s="237" t="s">
        <v>242</v>
      </c>
    </row>
    <row r="223" spans="1:65" s="2" customFormat="1" ht="19.899999999999999" customHeight="1">
      <c r="A223" s="35"/>
      <c r="B223" s="36"/>
      <c r="C223" s="201" t="s">
        <v>583</v>
      </c>
      <c r="D223" s="201" t="s">
        <v>244</v>
      </c>
      <c r="E223" s="202" t="s">
        <v>2732</v>
      </c>
      <c r="F223" s="203" t="s">
        <v>2733</v>
      </c>
      <c r="G223" s="204" t="s">
        <v>247</v>
      </c>
      <c r="H223" s="205">
        <v>5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1.0499999999999999E-3</v>
      </c>
      <c r="R223" s="211">
        <f>Q223*H223</f>
        <v>5.2499999999999995E-3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2734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2735</v>
      </c>
      <c r="G224" s="227"/>
      <c r="H224" s="231">
        <v>5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84</v>
      </c>
      <c r="AY224" s="237" t="s">
        <v>242</v>
      </c>
    </row>
    <row r="225" spans="1:65" s="2" customFormat="1" ht="22.15" customHeight="1">
      <c r="A225" s="35"/>
      <c r="B225" s="36"/>
      <c r="C225" s="201" t="s">
        <v>590</v>
      </c>
      <c r="D225" s="201" t="s">
        <v>244</v>
      </c>
      <c r="E225" s="202" t="s">
        <v>1265</v>
      </c>
      <c r="F225" s="203" t="s">
        <v>1266</v>
      </c>
      <c r="G225" s="204" t="s">
        <v>282</v>
      </c>
      <c r="H225" s="205">
        <v>7.08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2.4000000000000001E-4</v>
      </c>
      <c r="R225" s="211">
        <f>Q225*H225</f>
        <v>1.6992000000000001E-3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248</v>
      </c>
      <c r="AT225" s="213" t="s">
        <v>244</v>
      </c>
      <c r="AU225" s="213" t="s">
        <v>90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248</v>
      </c>
      <c r="BM225" s="213" t="s">
        <v>2736</v>
      </c>
    </row>
    <row r="226" spans="1:65" s="13" customFormat="1">
      <c r="B226" s="226"/>
      <c r="C226" s="227"/>
      <c r="D226" s="228" t="s">
        <v>304</v>
      </c>
      <c r="E226" s="229" t="s">
        <v>1</v>
      </c>
      <c r="F226" s="230" t="s">
        <v>2737</v>
      </c>
      <c r="G226" s="227"/>
      <c r="H226" s="231">
        <v>7.08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33</v>
      </c>
      <c r="AX226" s="13" t="s">
        <v>84</v>
      </c>
      <c r="AY226" s="237" t="s">
        <v>242</v>
      </c>
    </row>
    <row r="227" spans="1:65" s="2" customFormat="1" ht="19.899999999999999" customHeight="1">
      <c r="A227" s="35"/>
      <c r="B227" s="36"/>
      <c r="C227" s="201" t="s">
        <v>595</v>
      </c>
      <c r="D227" s="201" t="s">
        <v>244</v>
      </c>
      <c r="E227" s="202" t="s">
        <v>2084</v>
      </c>
      <c r="F227" s="203" t="s">
        <v>2085</v>
      </c>
      <c r="G227" s="204" t="s">
        <v>282</v>
      </c>
      <c r="H227" s="205">
        <v>3.32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0.11743000000000001</v>
      </c>
      <c r="R227" s="211">
        <f>Q227*H227</f>
        <v>0.38986759999999998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248</v>
      </c>
      <c r="AT227" s="213" t="s">
        <v>244</v>
      </c>
      <c r="AU227" s="213" t="s">
        <v>90</v>
      </c>
      <c r="AY227" s="18" t="s">
        <v>242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90</v>
      </c>
      <c r="BK227" s="214">
        <f>ROUND(I227*H227,2)</f>
        <v>0</v>
      </c>
      <c r="BL227" s="18" t="s">
        <v>248</v>
      </c>
      <c r="BM227" s="213" t="s">
        <v>2738</v>
      </c>
    </row>
    <row r="228" spans="1:65" s="13" customFormat="1">
      <c r="B228" s="226"/>
      <c r="C228" s="227"/>
      <c r="D228" s="228" t="s">
        <v>304</v>
      </c>
      <c r="E228" s="229" t="s">
        <v>1</v>
      </c>
      <c r="F228" s="230" t="s">
        <v>2739</v>
      </c>
      <c r="G228" s="227"/>
      <c r="H228" s="231">
        <v>3.32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304</v>
      </c>
      <c r="AU228" s="237" t="s">
        <v>90</v>
      </c>
      <c r="AV228" s="13" t="s">
        <v>90</v>
      </c>
      <c r="AW228" s="13" t="s">
        <v>33</v>
      </c>
      <c r="AX228" s="13" t="s">
        <v>84</v>
      </c>
      <c r="AY228" s="237" t="s">
        <v>242</v>
      </c>
    </row>
    <row r="229" spans="1:65" s="2" customFormat="1" ht="14.45" customHeight="1">
      <c r="A229" s="35"/>
      <c r="B229" s="36"/>
      <c r="C229" s="215" t="s">
        <v>600</v>
      </c>
      <c r="D229" s="215" t="s">
        <v>261</v>
      </c>
      <c r="E229" s="216" t="s">
        <v>2088</v>
      </c>
      <c r="F229" s="217" t="s">
        <v>2089</v>
      </c>
      <c r="G229" s="218" t="s">
        <v>259</v>
      </c>
      <c r="H229" s="219">
        <v>8.4659999999999993</v>
      </c>
      <c r="I229" s="220"/>
      <c r="J229" s="221">
        <f>ROUND(I229*H229,2)</f>
        <v>0</v>
      </c>
      <c r="K229" s="222"/>
      <c r="L229" s="223"/>
      <c r="M229" s="224" t="s">
        <v>1</v>
      </c>
      <c r="N229" s="225" t="s">
        <v>43</v>
      </c>
      <c r="O229" s="76"/>
      <c r="P229" s="211">
        <f>O229*H229</f>
        <v>0</v>
      </c>
      <c r="Q229" s="211">
        <v>5.2999999999999999E-2</v>
      </c>
      <c r="R229" s="211">
        <f>Q229*H229</f>
        <v>0.44869799999999993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264</v>
      </c>
      <c r="AT229" s="213" t="s">
        <v>261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248</v>
      </c>
      <c r="BM229" s="213" t="s">
        <v>2740</v>
      </c>
    </row>
    <row r="230" spans="1:65" s="13" customFormat="1">
      <c r="B230" s="226"/>
      <c r="C230" s="227"/>
      <c r="D230" s="228" t="s">
        <v>304</v>
      </c>
      <c r="E230" s="227"/>
      <c r="F230" s="230" t="s">
        <v>2741</v>
      </c>
      <c r="G230" s="227"/>
      <c r="H230" s="231">
        <v>8.4659999999999993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304</v>
      </c>
      <c r="AU230" s="237" t="s">
        <v>90</v>
      </c>
      <c r="AV230" s="13" t="s">
        <v>90</v>
      </c>
      <c r="AW230" s="13" t="s">
        <v>4</v>
      </c>
      <c r="AX230" s="13" t="s">
        <v>84</v>
      </c>
      <c r="AY230" s="237" t="s">
        <v>242</v>
      </c>
    </row>
    <row r="231" spans="1:65" s="2" customFormat="1" ht="22.15" customHeight="1">
      <c r="A231" s="35"/>
      <c r="B231" s="36"/>
      <c r="C231" s="201" t="s">
        <v>604</v>
      </c>
      <c r="D231" s="201" t="s">
        <v>244</v>
      </c>
      <c r="E231" s="202" t="s">
        <v>2092</v>
      </c>
      <c r="F231" s="203" t="s">
        <v>2093</v>
      </c>
      <c r="G231" s="204" t="s">
        <v>247</v>
      </c>
      <c r="H231" s="205">
        <v>1.66</v>
      </c>
      <c r="I231" s="206"/>
      <c r="J231" s="207">
        <f>ROUND(I231*H231,2)</f>
        <v>0</v>
      </c>
      <c r="K231" s="208"/>
      <c r="L231" s="40"/>
      <c r="M231" s="209" t="s">
        <v>1</v>
      </c>
      <c r="N231" s="210" t="s">
        <v>43</v>
      </c>
      <c r="O231" s="76"/>
      <c r="P231" s="211">
        <f>O231*H231</f>
        <v>0</v>
      </c>
      <c r="Q231" s="211">
        <v>2.3380000000000001E-2</v>
      </c>
      <c r="R231" s="211">
        <f>Q231*H231</f>
        <v>3.8810799999999999E-2</v>
      </c>
      <c r="S231" s="211">
        <v>0</v>
      </c>
      <c r="T231" s="21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13" t="s">
        <v>248</v>
      </c>
      <c r="AT231" s="213" t="s">
        <v>244</v>
      </c>
      <c r="AU231" s="213" t="s">
        <v>90</v>
      </c>
      <c r="AY231" s="18" t="s">
        <v>242</v>
      </c>
      <c r="BE231" s="214">
        <f>IF(N231="základná",J231,0)</f>
        <v>0</v>
      </c>
      <c r="BF231" s="214">
        <f>IF(N231="znížená",J231,0)</f>
        <v>0</v>
      </c>
      <c r="BG231" s="214">
        <f>IF(N231="zákl. prenesená",J231,0)</f>
        <v>0</v>
      </c>
      <c r="BH231" s="214">
        <f>IF(N231="zníž. prenesená",J231,0)</f>
        <v>0</v>
      </c>
      <c r="BI231" s="214">
        <f>IF(N231="nulová",J231,0)</f>
        <v>0</v>
      </c>
      <c r="BJ231" s="18" t="s">
        <v>90</v>
      </c>
      <c r="BK231" s="214">
        <f>ROUND(I231*H231,2)</f>
        <v>0</v>
      </c>
      <c r="BL231" s="18" t="s">
        <v>248</v>
      </c>
      <c r="BM231" s="213" t="s">
        <v>2742</v>
      </c>
    </row>
    <row r="232" spans="1:65" s="13" customFormat="1">
      <c r="B232" s="226"/>
      <c r="C232" s="227"/>
      <c r="D232" s="228" t="s">
        <v>304</v>
      </c>
      <c r="E232" s="229" t="s">
        <v>1</v>
      </c>
      <c r="F232" s="230" t="s">
        <v>2743</v>
      </c>
      <c r="G232" s="227"/>
      <c r="H232" s="231">
        <v>1.66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304</v>
      </c>
      <c r="AU232" s="237" t="s">
        <v>90</v>
      </c>
      <c r="AV232" s="13" t="s">
        <v>90</v>
      </c>
      <c r="AW232" s="13" t="s">
        <v>33</v>
      </c>
      <c r="AX232" s="13" t="s">
        <v>84</v>
      </c>
      <c r="AY232" s="237" t="s">
        <v>242</v>
      </c>
    </row>
    <row r="233" spans="1:65" s="2" customFormat="1" ht="34.9" customHeight="1">
      <c r="A233" s="35"/>
      <c r="B233" s="36"/>
      <c r="C233" s="201" t="s">
        <v>608</v>
      </c>
      <c r="D233" s="201" t="s">
        <v>244</v>
      </c>
      <c r="E233" s="202" t="s">
        <v>2096</v>
      </c>
      <c r="F233" s="203" t="s">
        <v>2097</v>
      </c>
      <c r="G233" s="204" t="s">
        <v>282</v>
      </c>
      <c r="H233" s="205">
        <v>16.2</v>
      </c>
      <c r="I233" s="206"/>
      <c r="J233" s="207">
        <f>ROUND(I233*H233,2)</f>
        <v>0</v>
      </c>
      <c r="K233" s="208"/>
      <c r="L233" s="40"/>
      <c r="M233" s="209" t="s">
        <v>1</v>
      </c>
      <c r="N233" s="210" t="s">
        <v>43</v>
      </c>
      <c r="O233" s="76"/>
      <c r="P233" s="211">
        <f>O233*H233</f>
        <v>0</v>
      </c>
      <c r="Q233" s="211">
        <v>0.19399</v>
      </c>
      <c r="R233" s="211">
        <f>Q233*H233</f>
        <v>3.1426379999999998</v>
      </c>
      <c r="S233" s="211">
        <v>0</v>
      </c>
      <c r="T233" s="21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3" t="s">
        <v>248</v>
      </c>
      <c r="AT233" s="213" t="s">
        <v>244</v>
      </c>
      <c r="AU233" s="213" t="s">
        <v>90</v>
      </c>
      <c r="AY233" s="18" t="s">
        <v>242</v>
      </c>
      <c r="BE233" s="214">
        <f>IF(N233="základná",J233,0)</f>
        <v>0</v>
      </c>
      <c r="BF233" s="214">
        <f>IF(N233="znížená",J233,0)</f>
        <v>0</v>
      </c>
      <c r="BG233" s="214">
        <f>IF(N233="zákl. prenesená",J233,0)</f>
        <v>0</v>
      </c>
      <c r="BH233" s="214">
        <f>IF(N233="zníž. prenesená",J233,0)</f>
        <v>0</v>
      </c>
      <c r="BI233" s="214">
        <f>IF(N233="nulová",J233,0)</f>
        <v>0</v>
      </c>
      <c r="BJ233" s="18" t="s">
        <v>90</v>
      </c>
      <c r="BK233" s="214">
        <f>ROUND(I233*H233,2)</f>
        <v>0</v>
      </c>
      <c r="BL233" s="18" t="s">
        <v>248</v>
      </c>
      <c r="BM233" s="213" t="s">
        <v>2744</v>
      </c>
    </row>
    <row r="234" spans="1:65" s="13" customFormat="1">
      <c r="B234" s="226"/>
      <c r="C234" s="227"/>
      <c r="D234" s="228" t="s">
        <v>304</v>
      </c>
      <c r="E234" s="229" t="s">
        <v>1</v>
      </c>
      <c r="F234" s="230" t="s">
        <v>2745</v>
      </c>
      <c r="G234" s="227"/>
      <c r="H234" s="231">
        <v>16.2</v>
      </c>
      <c r="I234" s="232"/>
      <c r="J234" s="227"/>
      <c r="K234" s="227"/>
      <c r="L234" s="233"/>
      <c r="M234" s="234"/>
      <c r="N234" s="235"/>
      <c r="O234" s="235"/>
      <c r="P234" s="235"/>
      <c r="Q234" s="235"/>
      <c r="R234" s="235"/>
      <c r="S234" s="235"/>
      <c r="T234" s="236"/>
      <c r="AT234" s="237" t="s">
        <v>304</v>
      </c>
      <c r="AU234" s="237" t="s">
        <v>90</v>
      </c>
      <c r="AV234" s="13" t="s">
        <v>90</v>
      </c>
      <c r="AW234" s="13" t="s">
        <v>33</v>
      </c>
      <c r="AX234" s="13" t="s">
        <v>84</v>
      </c>
      <c r="AY234" s="237" t="s">
        <v>242</v>
      </c>
    </row>
    <row r="235" spans="1:65" s="2" customFormat="1" ht="50.45" customHeight="1">
      <c r="A235" s="35"/>
      <c r="B235" s="36"/>
      <c r="C235" s="215" t="s">
        <v>613</v>
      </c>
      <c r="D235" s="215" t="s">
        <v>261</v>
      </c>
      <c r="E235" s="216" t="s">
        <v>2100</v>
      </c>
      <c r="F235" s="217" t="s">
        <v>2101</v>
      </c>
      <c r="G235" s="218" t="s">
        <v>259</v>
      </c>
      <c r="H235" s="219">
        <v>17.495999999999999</v>
      </c>
      <c r="I235" s="220"/>
      <c r="J235" s="221">
        <f>ROUND(I235*H235,2)</f>
        <v>0</v>
      </c>
      <c r="K235" s="222"/>
      <c r="L235" s="223"/>
      <c r="M235" s="224" t="s">
        <v>1</v>
      </c>
      <c r="N235" s="225" t="s">
        <v>43</v>
      </c>
      <c r="O235" s="76"/>
      <c r="P235" s="211">
        <f>O235*H235</f>
        <v>0</v>
      </c>
      <c r="Q235" s="211">
        <v>1.9599999999999999E-2</v>
      </c>
      <c r="R235" s="211">
        <f>Q235*H235</f>
        <v>0.34292159999999994</v>
      </c>
      <c r="S235" s="211">
        <v>0</v>
      </c>
      <c r="T235" s="21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3" t="s">
        <v>264</v>
      </c>
      <c r="AT235" s="213" t="s">
        <v>261</v>
      </c>
      <c r="AU235" s="213" t="s">
        <v>90</v>
      </c>
      <c r="AY235" s="18" t="s">
        <v>242</v>
      </c>
      <c r="BE235" s="214">
        <f>IF(N235="základná",J235,0)</f>
        <v>0</v>
      </c>
      <c r="BF235" s="214">
        <f>IF(N235="znížená",J235,0)</f>
        <v>0</v>
      </c>
      <c r="BG235" s="214">
        <f>IF(N235="zákl. prenesená",J235,0)</f>
        <v>0</v>
      </c>
      <c r="BH235" s="214">
        <f>IF(N235="zníž. prenesená",J235,0)</f>
        <v>0</v>
      </c>
      <c r="BI235" s="214">
        <f>IF(N235="nulová",J235,0)</f>
        <v>0</v>
      </c>
      <c r="BJ235" s="18" t="s">
        <v>90</v>
      </c>
      <c r="BK235" s="214">
        <f>ROUND(I235*H235,2)</f>
        <v>0</v>
      </c>
      <c r="BL235" s="18" t="s">
        <v>248</v>
      </c>
      <c r="BM235" s="213" t="s">
        <v>2746</v>
      </c>
    </row>
    <row r="236" spans="1:65" s="13" customFormat="1">
      <c r="B236" s="226"/>
      <c r="C236" s="227"/>
      <c r="D236" s="228" t="s">
        <v>304</v>
      </c>
      <c r="E236" s="227"/>
      <c r="F236" s="230" t="s">
        <v>2747</v>
      </c>
      <c r="G236" s="227"/>
      <c r="H236" s="231">
        <v>17.495999999999999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304</v>
      </c>
      <c r="AU236" s="237" t="s">
        <v>90</v>
      </c>
      <c r="AV236" s="13" t="s">
        <v>90</v>
      </c>
      <c r="AW236" s="13" t="s">
        <v>4</v>
      </c>
      <c r="AX236" s="13" t="s">
        <v>84</v>
      </c>
      <c r="AY236" s="237" t="s">
        <v>242</v>
      </c>
    </row>
    <row r="237" spans="1:65" s="2" customFormat="1" ht="34.9" customHeight="1">
      <c r="A237" s="35"/>
      <c r="B237" s="36"/>
      <c r="C237" s="201" t="s">
        <v>617</v>
      </c>
      <c r="D237" s="201" t="s">
        <v>244</v>
      </c>
      <c r="E237" s="202" t="s">
        <v>1269</v>
      </c>
      <c r="F237" s="203" t="s">
        <v>1270</v>
      </c>
      <c r="G237" s="204" t="s">
        <v>247</v>
      </c>
      <c r="H237" s="205">
        <v>40.197000000000003</v>
      </c>
      <c r="I237" s="206"/>
      <c r="J237" s="207">
        <f>ROUND(I237*H237,2)</f>
        <v>0</v>
      </c>
      <c r="K237" s="208"/>
      <c r="L237" s="40"/>
      <c r="M237" s="209" t="s">
        <v>1</v>
      </c>
      <c r="N237" s="210" t="s">
        <v>43</v>
      </c>
      <c r="O237" s="76"/>
      <c r="P237" s="211">
        <f>O237*H237</f>
        <v>0</v>
      </c>
      <c r="Q237" s="211">
        <v>0</v>
      </c>
      <c r="R237" s="211">
        <f>Q237*H237</f>
        <v>0</v>
      </c>
      <c r="S237" s="211">
        <v>0</v>
      </c>
      <c r="T237" s="21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3" t="s">
        <v>248</v>
      </c>
      <c r="AT237" s="213" t="s">
        <v>244</v>
      </c>
      <c r="AU237" s="213" t="s">
        <v>90</v>
      </c>
      <c r="AY237" s="18" t="s">
        <v>242</v>
      </c>
      <c r="BE237" s="214">
        <f>IF(N237="základná",J237,0)</f>
        <v>0</v>
      </c>
      <c r="BF237" s="214">
        <f>IF(N237="znížená",J237,0)</f>
        <v>0</v>
      </c>
      <c r="BG237" s="214">
        <f>IF(N237="zákl. prenesená",J237,0)</f>
        <v>0</v>
      </c>
      <c r="BH237" s="214">
        <f>IF(N237="zníž. prenesená",J237,0)</f>
        <v>0</v>
      </c>
      <c r="BI237" s="214">
        <f>IF(N237="nulová",J237,0)</f>
        <v>0</v>
      </c>
      <c r="BJ237" s="18" t="s">
        <v>90</v>
      </c>
      <c r="BK237" s="214">
        <f>ROUND(I237*H237,2)</f>
        <v>0</v>
      </c>
      <c r="BL237" s="18" t="s">
        <v>248</v>
      </c>
      <c r="BM237" s="213" t="s">
        <v>2748</v>
      </c>
    </row>
    <row r="238" spans="1:65" s="14" customFormat="1">
      <c r="B238" s="243"/>
      <c r="C238" s="244"/>
      <c r="D238" s="228" t="s">
        <v>304</v>
      </c>
      <c r="E238" s="245" t="s">
        <v>1</v>
      </c>
      <c r="F238" s="246" t="s">
        <v>1272</v>
      </c>
      <c r="G238" s="244"/>
      <c r="H238" s="245" t="s">
        <v>1</v>
      </c>
      <c r="I238" s="247"/>
      <c r="J238" s="244"/>
      <c r="K238" s="244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304</v>
      </c>
      <c r="AU238" s="252" t="s">
        <v>90</v>
      </c>
      <c r="AV238" s="14" t="s">
        <v>84</v>
      </c>
      <c r="AW238" s="14" t="s">
        <v>33</v>
      </c>
      <c r="AX238" s="14" t="s">
        <v>77</v>
      </c>
      <c r="AY238" s="252" t="s">
        <v>242</v>
      </c>
    </row>
    <row r="239" spans="1:65" s="13" customFormat="1">
      <c r="B239" s="226"/>
      <c r="C239" s="227"/>
      <c r="D239" s="228" t="s">
        <v>304</v>
      </c>
      <c r="E239" s="229" t="s">
        <v>1</v>
      </c>
      <c r="F239" s="230" t="s">
        <v>2749</v>
      </c>
      <c r="G239" s="227"/>
      <c r="H239" s="231">
        <v>40.197000000000003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304</v>
      </c>
      <c r="AU239" s="237" t="s">
        <v>90</v>
      </c>
      <c r="AV239" s="13" t="s">
        <v>90</v>
      </c>
      <c r="AW239" s="13" t="s">
        <v>33</v>
      </c>
      <c r="AX239" s="13" t="s">
        <v>84</v>
      </c>
      <c r="AY239" s="237" t="s">
        <v>242</v>
      </c>
    </row>
    <row r="240" spans="1:65" s="2" customFormat="1" ht="30" customHeight="1">
      <c r="A240" s="35"/>
      <c r="B240" s="36"/>
      <c r="C240" s="201" t="s">
        <v>619</v>
      </c>
      <c r="D240" s="201" t="s">
        <v>244</v>
      </c>
      <c r="E240" s="202" t="s">
        <v>1292</v>
      </c>
      <c r="F240" s="203" t="s">
        <v>1293</v>
      </c>
      <c r="G240" s="204" t="s">
        <v>406</v>
      </c>
      <c r="H240" s="205">
        <v>3.8879999999999999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1.73E-3</v>
      </c>
      <c r="R240" s="211">
        <f>Q240*H240</f>
        <v>6.7262399999999996E-3</v>
      </c>
      <c r="S240" s="211">
        <v>2.2000000000000002</v>
      </c>
      <c r="T240" s="212">
        <f>S240*H240</f>
        <v>8.5536000000000012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248</v>
      </c>
      <c r="AT240" s="213" t="s">
        <v>244</v>
      </c>
      <c r="AU240" s="213" t="s">
        <v>90</v>
      </c>
      <c r="AY240" s="18" t="s">
        <v>242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90</v>
      </c>
      <c r="BK240" s="214">
        <f>ROUND(I240*H240,2)</f>
        <v>0</v>
      </c>
      <c r="BL240" s="18" t="s">
        <v>248</v>
      </c>
      <c r="BM240" s="213" t="s">
        <v>2750</v>
      </c>
    </row>
    <row r="241" spans="1:65" s="14" customFormat="1">
      <c r="B241" s="243"/>
      <c r="C241" s="244"/>
      <c r="D241" s="228" t="s">
        <v>304</v>
      </c>
      <c r="E241" s="245" t="s">
        <v>1</v>
      </c>
      <c r="F241" s="246" t="s">
        <v>2751</v>
      </c>
      <c r="G241" s="244"/>
      <c r="H241" s="245" t="s">
        <v>1</v>
      </c>
      <c r="I241" s="247"/>
      <c r="J241" s="244"/>
      <c r="K241" s="244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304</v>
      </c>
      <c r="AU241" s="252" t="s">
        <v>90</v>
      </c>
      <c r="AV241" s="14" t="s">
        <v>84</v>
      </c>
      <c r="AW241" s="14" t="s">
        <v>33</v>
      </c>
      <c r="AX241" s="14" t="s">
        <v>77</v>
      </c>
      <c r="AY241" s="252" t="s">
        <v>242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2752</v>
      </c>
      <c r="G242" s="227"/>
      <c r="H242" s="231">
        <v>3.8879999999999999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84</v>
      </c>
      <c r="AY242" s="237" t="s">
        <v>242</v>
      </c>
    </row>
    <row r="243" spans="1:65" s="2" customFormat="1" ht="30" customHeight="1">
      <c r="A243" s="35"/>
      <c r="B243" s="36"/>
      <c r="C243" s="201" t="s">
        <v>621</v>
      </c>
      <c r="D243" s="201" t="s">
        <v>244</v>
      </c>
      <c r="E243" s="202" t="s">
        <v>1299</v>
      </c>
      <c r="F243" s="203" t="s">
        <v>1300</v>
      </c>
      <c r="G243" s="204" t="s">
        <v>282</v>
      </c>
      <c r="H243" s="205">
        <v>16.2</v>
      </c>
      <c r="I243" s="206"/>
      <c r="J243" s="207">
        <f>ROUND(I243*H243,2)</f>
        <v>0</v>
      </c>
      <c r="K243" s="208"/>
      <c r="L243" s="40"/>
      <c r="M243" s="209" t="s">
        <v>1</v>
      </c>
      <c r="N243" s="210" t="s">
        <v>43</v>
      </c>
      <c r="O243" s="76"/>
      <c r="P243" s="211">
        <f>O243*H243</f>
        <v>0</v>
      </c>
      <c r="Q243" s="211">
        <v>8.0000000000000007E-5</v>
      </c>
      <c r="R243" s="211">
        <f>Q243*H243</f>
        <v>1.2960000000000001E-3</v>
      </c>
      <c r="S243" s="211">
        <v>1.7999999999999999E-2</v>
      </c>
      <c r="T243" s="212">
        <f>S243*H243</f>
        <v>0.29159999999999997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3" t="s">
        <v>248</v>
      </c>
      <c r="AT243" s="213" t="s">
        <v>244</v>
      </c>
      <c r="AU243" s="213" t="s">
        <v>90</v>
      </c>
      <c r="AY243" s="18" t="s">
        <v>242</v>
      </c>
      <c r="BE243" s="214">
        <f>IF(N243="základná",J243,0)</f>
        <v>0</v>
      </c>
      <c r="BF243" s="214">
        <f>IF(N243="znížená",J243,0)</f>
        <v>0</v>
      </c>
      <c r="BG243" s="214">
        <f>IF(N243="zákl. prenesená",J243,0)</f>
        <v>0</v>
      </c>
      <c r="BH243" s="214">
        <f>IF(N243="zníž. prenesená",J243,0)</f>
        <v>0</v>
      </c>
      <c r="BI243" s="214">
        <f>IF(N243="nulová",J243,0)</f>
        <v>0</v>
      </c>
      <c r="BJ243" s="18" t="s">
        <v>90</v>
      </c>
      <c r="BK243" s="214">
        <f>ROUND(I243*H243,2)</f>
        <v>0</v>
      </c>
      <c r="BL243" s="18" t="s">
        <v>248</v>
      </c>
      <c r="BM243" s="213" t="s">
        <v>2753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2754</v>
      </c>
      <c r="G244" s="227"/>
      <c r="H244" s="231">
        <v>16.2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84</v>
      </c>
      <c r="AY244" s="237" t="s">
        <v>242</v>
      </c>
    </row>
    <row r="245" spans="1:65" s="2" customFormat="1" ht="22.15" customHeight="1">
      <c r="A245" s="35"/>
      <c r="B245" s="36"/>
      <c r="C245" s="201" t="s">
        <v>623</v>
      </c>
      <c r="D245" s="201" t="s">
        <v>244</v>
      </c>
      <c r="E245" s="202" t="s">
        <v>2110</v>
      </c>
      <c r="F245" s="203" t="s">
        <v>2111</v>
      </c>
      <c r="G245" s="204" t="s">
        <v>259</v>
      </c>
      <c r="H245" s="205">
        <v>68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6.0000000000000002E-5</v>
      </c>
      <c r="R245" s="211">
        <f>Q245*H245</f>
        <v>4.0800000000000003E-3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248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2755</v>
      </c>
    </row>
    <row r="246" spans="1:65" s="13" customFormat="1">
      <c r="B246" s="226"/>
      <c r="C246" s="227"/>
      <c r="D246" s="228" t="s">
        <v>304</v>
      </c>
      <c r="E246" s="229" t="s">
        <v>1</v>
      </c>
      <c r="F246" s="230" t="s">
        <v>2756</v>
      </c>
      <c r="G246" s="227"/>
      <c r="H246" s="231">
        <v>68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33</v>
      </c>
      <c r="AX246" s="13" t="s">
        <v>84</v>
      </c>
      <c r="AY246" s="237" t="s">
        <v>242</v>
      </c>
    </row>
    <row r="247" spans="1:65" s="2" customFormat="1" ht="22.15" customHeight="1">
      <c r="A247" s="35"/>
      <c r="B247" s="36"/>
      <c r="C247" s="201" t="s">
        <v>625</v>
      </c>
      <c r="D247" s="201" t="s">
        <v>244</v>
      </c>
      <c r="E247" s="202" t="s">
        <v>767</v>
      </c>
      <c r="F247" s="203" t="s">
        <v>1111</v>
      </c>
      <c r="G247" s="204" t="s">
        <v>323</v>
      </c>
      <c r="H247" s="205">
        <v>8.5500000000000007</v>
      </c>
      <c r="I247" s="206"/>
      <c r="J247" s="207">
        <f>ROUND(I247*H247,2)</f>
        <v>0</v>
      </c>
      <c r="K247" s="208"/>
      <c r="L247" s="40"/>
      <c r="M247" s="209" t="s">
        <v>1</v>
      </c>
      <c r="N247" s="210" t="s">
        <v>43</v>
      </c>
      <c r="O247" s="76"/>
      <c r="P247" s="211">
        <f>O247*H247</f>
        <v>0</v>
      </c>
      <c r="Q247" s="211">
        <v>0</v>
      </c>
      <c r="R247" s="211">
        <f>Q247*H247</f>
        <v>0</v>
      </c>
      <c r="S247" s="211">
        <v>0</v>
      </c>
      <c r="T247" s="21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248</v>
      </c>
      <c r="AT247" s="213" t="s">
        <v>244</v>
      </c>
      <c r="AU247" s="213" t="s">
        <v>90</v>
      </c>
      <c r="AY247" s="18" t="s">
        <v>242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90</v>
      </c>
      <c r="BK247" s="214">
        <f>ROUND(I247*H247,2)</f>
        <v>0</v>
      </c>
      <c r="BL247" s="18" t="s">
        <v>248</v>
      </c>
      <c r="BM247" s="213" t="s">
        <v>2757</v>
      </c>
    </row>
    <row r="248" spans="1:65" s="13" customFormat="1" ht="22.5">
      <c r="B248" s="226"/>
      <c r="C248" s="227"/>
      <c r="D248" s="228" t="s">
        <v>304</v>
      </c>
      <c r="E248" s="229" t="s">
        <v>1</v>
      </c>
      <c r="F248" s="230" t="s">
        <v>2758</v>
      </c>
      <c r="G248" s="227"/>
      <c r="H248" s="231">
        <v>8.5500000000000007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33</v>
      </c>
      <c r="AX248" s="13" t="s">
        <v>84</v>
      </c>
      <c r="AY248" s="237" t="s">
        <v>242</v>
      </c>
    </row>
    <row r="249" spans="1:65" s="2" customFormat="1" ht="22.15" customHeight="1">
      <c r="A249" s="35"/>
      <c r="B249" s="36"/>
      <c r="C249" s="201" t="s">
        <v>631</v>
      </c>
      <c r="D249" s="201" t="s">
        <v>244</v>
      </c>
      <c r="E249" s="202" t="s">
        <v>1114</v>
      </c>
      <c r="F249" s="203" t="s">
        <v>1115</v>
      </c>
      <c r="G249" s="204" t="s">
        <v>323</v>
      </c>
      <c r="H249" s="205">
        <v>39.420999999999999</v>
      </c>
      <c r="I249" s="206"/>
      <c r="J249" s="207">
        <f>ROUND(I249*H249,2)</f>
        <v>0</v>
      </c>
      <c r="K249" s="208"/>
      <c r="L249" s="40"/>
      <c r="M249" s="209" t="s">
        <v>1</v>
      </c>
      <c r="N249" s="210" t="s">
        <v>43</v>
      </c>
      <c r="O249" s="76"/>
      <c r="P249" s="211">
        <f>O249*H249</f>
        <v>0</v>
      </c>
      <c r="Q249" s="211">
        <v>0</v>
      </c>
      <c r="R249" s="211">
        <f>Q249*H249</f>
        <v>0</v>
      </c>
      <c r="S249" s="211">
        <v>0</v>
      </c>
      <c r="T249" s="21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3" t="s">
        <v>248</v>
      </c>
      <c r="AT249" s="213" t="s">
        <v>244</v>
      </c>
      <c r="AU249" s="213" t="s">
        <v>90</v>
      </c>
      <c r="AY249" s="18" t="s">
        <v>242</v>
      </c>
      <c r="BE249" s="214">
        <f>IF(N249="základná",J249,0)</f>
        <v>0</v>
      </c>
      <c r="BF249" s="214">
        <f>IF(N249="znížená",J249,0)</f>
        <v>0</v>
      </c>
      <c r="BG249" s="214">
        <f>IF(N249="zákl. prenesená",J249,0)</f>
        <v>0</v>
      </c>
      <c r="BH249" s="214">
        <f>IF(N249="zníž. prenesená",J249,0)</f>
        <v>0</v>
      </c>
      <c r="BI249" s="214">
        <f>IF(N249="nulová",J249,0)</f>
        <v>0</v>
      </c>
      <c r="BJ249" s="18" t="s">
        <v>90</v>
      </c>
      <c r="BK249" s="214">
        <f>ROUND(I249*H249,2)</f>
        <v>0</v>
      </c>
      <c r="BL249" s="18" t="s">
        <v>248</v>
      </c>
      <c r="BM249" s="213" t="s">
        <v>2759</v>
      </c>
    </row>
    <row r="250" spans="1:65" s="2" customFormat="1" ht="14.45" customHeight="1">
      <c r="A250" s="35"/>
      <c r="B250" s="36"/>
      <c r="C250" s="201" t="s">
        <v>638</v>
      </c>
      <c r="D250" s="201" t="s">
        <v>244</v>
      </c>
      <c r="E250" s="202" t="s">
        <v>1120</v>
      </c>
      <c r="F250" s="203" t="s">
        <v>1121</v>
      </c>
      <c r="G250" s="204" t="s">
        <v>323</v>
      </c>
      <c r="H250" s="205">
        <v>39.420999999999999</v>
      </c>
      <c r="I250" s="206"/>
      <c r="J250" s="207">
        <f>ROUND(I250*H250,2)</f>
        <v>0</v>
      </c>
      <c r="K250" s="208"/>
      <c r="L250" s="40"/>
      <c r="M250" s="209" t="s">
        <v>1</v>
      </c>
      <c r="N250" s="210" t="s">
        <v>43</v>
      </c>
      <c r="O250" s="76"/>
      <c r="P250" s="211">
        <f>O250*H250</f>
        <v>0</v>
      </c>
      <c r="Q250" s="211">
        <v>0</v>
      </c>
      <c r="R250" s="211">
        <f>Q250*H250</f>
        <v>0</v>
      </c>
      <c r="S250" s="211">
        <v>0</v>
      </c>
      <c r="T250" s="21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3" t="s">
        <v>248</v>
      </c>
      <c r="AT250" s="213" t="s">
        <v>244</v>
      </c>
      <c r="AU250" s="213" t="s">
        <v>90</v>
      </c>
      <c r="AY250" s="18" t="s">
        <v>242</v>
      </c>
      <c r="BE250" s="214">
        <f>IF(N250="základná",J250,0)</f>
        <v>0</v>
      </c>
      <c r="BF250" s="214">
        <f>IF(N250="znížená",J250,0)</f>
        <v>0</v>
      </c>
      <c r="BG250" s="214">
        <f>IF(N250="zákl. prenesená",J250,0)</f>
        <v>0</v>
      </c>
      <c r="BH250" s="214">
        <f>IF(N250="zníž. prenesená",J250,0)</f>
        <v>0</v>
      </c>
      <c r="BI250" s="214">
        <f>IF(N250="nulová",J250,0)</f>
        <v>0</v>
      </c>
      <c r="BJ250" s="18" t="s">
        <v>90</v>
      </c>
      <c r="BK250" s="214">
        <f>ROUND(I250*H250,2)</f>
        <v>0</v>
      </c>
      <c r="BL250" s="18" t="s">
        <v>248</v>
      </c>
      <c r="BM250" s="213" t="s">
        <v>2760</v>
      </c>
    </row>
    <row r="251" spans="1:65" s="12" customFormat="1" ht="22.9" customHeight="1">
      <c r="B251" s="185"/>
      <c r="C251" s="186"/>
      <c r="D251" s="187" t="s">
        <v>76</v>
      </c>
      <c r="E251" s="199" t="s">
        <v>356</v>
      </c>
      <c r="F251" s="199" t="s">
        <v>357</v>
      </c>
      <c r="G251" s="186"/>
      <c r="H251" s="186"/>
      <c r="I251" s="189"/>
      <c r="J251" s="200">
        <f>BK251</f>
        <v>0</v>
      </c>
      <c r="K251" s="186"/>
      <c r="L251" s="191"/>
      <c r="M251" s="192"/>
      <c r="N251" s="193"/>
      <c r="O251" s="193"/>
      <c r="P251" s="194">
        <f>P252</f>
        <v>0</v>
      </c>
      <c r="Q251" s="193"/>
      <c r="R251" s="194">
        <f>R252</f>
        <v>0</v>
      </c>
      <c r="S251" s="193"/>
      <c r="T251" s="195">
        <f>T252</f>
        <v>0</v>
      </c>
      <c r="AR251" s="196" t="s">
        <v>84</v>
      </c>
      <c r="AT251" s="197" t="s">
        <v>76</v>
      </c>
      <c r="AU251" s="197" t="s">
        <v>84</v>
      </c>
      <c r="AY251" s="196" t="s">
        <v>242</v>
      </c>
      <c r="BK251" s="198">
        <f>BK252</f>
        <v>0</v>
      </c>
    </row>
    <row r="252" spans="1:65" s="2" customFormat="1" ht="22.15" customHeight="1">
      <c r="A252" s="35"/>
      <c r="B252" s="36"/>
      <c r="C252" s="201" t="s">
        <v>645</v>
      </c>
      <c r="D252" s="201" t="s">
        <v>244</v>
      </c>
      <c r="E252" s="202" t="s">
        <v>1123</v>
      </c>
      <c r="F252" s="203" t="s">
        <v>1317</v>
      </c>
      <c r="G252" s="204" t="s">
        <v>323</v>
      </c>
      <c r="H252" s="205">
        <v>52.969000000000001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0</v>
      </c>
      <c r="R252" s="211">
        <f>Q252*H252</f>
        <v>0</v>
      </c>
      <c r="S252" s="211">
        <v>0</v>
      </c>
      <c r="T252" s="21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248</v>
      </c>
      <c r="AT252" s="213" t="s">
        <v>244</v>
      </c>
      <c r="AU252" s="213" t="s">
        <v>90</v>
      </c>
      <c r="AY252" s="18" t="s">
        <v>242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90</v>
      </c>
      <c r="BK252" s="214">
        <f>ROUND(I252*H252,2)</f>
        <v>0</v>
      </c>
      <c r="BL252" s="18" t="s">
        <v>248</v>
      </c>
      <c r="BM252" s="213" t="s">
        <v>2761</v>
      </c>
    </row>
    <row r="253" spans="1:65" s="12" customFormat="1" ht="25.9" customHeight="1">
      <c r="B253" s="185"/>
      <c r="C253" s="186"/>
      <c r="D253" s="187" t="s">
        <v>76</v>
      </c>
      <c r="E253" s="188" t="s">
        <v>776</v>
      </c>
      <c r="F253" s="188" t="s">
        <v>777</v>
      </c>
      <c r="G253" s="186"/>
      <c r="H253" s="186"/>
      <c r="I253" s="189"/>
      <c r="J253" s="190">
        <f>BK253</f>
        <v>0</v>
      </c>
      <c r="K253" s="186"/>
      <c r="L253" s="191"/>
      <c r="M253" s="192"/>
      <c r="N253" s="193"/>
      <c r="O253" s="193"/>
      <c r="P253" s="194">
        <f>P254+P260+P268+P272</f>
        <v>0</v>
      </c>
      <c r="Q253" s="193"/>
      <c r="R253" s="194">
        <f>R254+R260+R268+R272</f>
        <v>0.30828460000000002</v>
      </c>
      <c r="S253" s="193"/>
      <c r="T253" s="195">
        <f>T254+T260+T268+T272</f>
        <v>0</v>
      </c>
      <c r="AR253" s="196" t="s">
        <v>90</v>
      </c>
      <c r="AT253" s="197" t="s">
        <v>76</v>
      </c>
      <c r="AU253" s="197" t="s">
        <v>77</v>
      </c>
      <c r="AY253" s="196" t="s">
        <v>242</v>
      </c>
      <c r="BK253" s="198">
        <f>BK254+BK260+BK268+BK272</f>
        <v>0</v>
      </c>
    </row>
    <row r="254" spans="1:65" s="12" customFormat="1" ht="22.9" customHeight="1">
      <c r="B254" s="185"/>
      <c r="C254" s="186"/>
      <c r="D254" s="187" t="s">
        <v>76</v>
      </c>
      <c r="E254" s="199" t="s">
        <v>1319</v>
      </c>
      <c r="F254" s="199" t="s">
        <v>1320</v>
      </c>
      <c r="G254" s="186"/>
      <c r="H254" s="186"/>
      <c r="I254" s="189"/>
      <c r="J254" s="200">
        <f>BK254</f>
        <v>0</v>
      </c>
      <c r="K254" s="186"/>
      <c r="L254" s="191"/>
      <c r="M254" s="192"/>
      <c r="N254" s="193"/>
      <c r="O254" s="193"/>
      <c r="P254" s="194">
        <f>SUM(P255:P259)</f>
        <v>0</v>
      </c>
      <c r="Q254" s="193"/>
      <c r="R254" s="194">
        <f>SUM(R255:R259)</f>
        <v>0.21102120000000002</v>
      </c>
      <c r="S254" s="193"/>
      <c r="T254" s="195">
        <f>SUM(T255:T259)</f>
        <v>0</v>
      </c>
      <c r="AR254" s="196" t="s">
        <v>90</v>
      </c>
      <c r="AT254" s="197" t="s">
        <v>76</v>
      </c>
      <c r="AU254" s="197" t="s">
        <v>84</v>
      </c>
      <c r="AY254" s="196" t="s">
        <v>242</v>
      </c>
      <c r="BK254" s="198">
        <f>SUM(BK255:BK259)</f>
        <v>0</v>
      </c>
    </row>
    <row r="255" spans="1:65" s="2" customFormat="1" ht="22.15" customHeight="1">
      <c r="A255" s="35"/>
      <c r="B255" s="36"/>
      <c r="C255" s="201" t="s">
        <v>648</v>
      </c>
      <c r="D255" s="201" t="s">
        <v>244</v>
      </c>
      <c r="E255" s="202" t="s">
        <v>2132</v>
      </c>
      <c r="F255" s="203" t="s">
        <v>2133</v>
      </c>
      <c r="G255" s="204" t="s">
        <v>247</v>
      </c>
      <c r="H255" s="205">
        <v>38.880000000000003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5.4000000000000001E-4</v>
      </c>
      <c r="R255" s="211">
        <f>Q255*H255</f>
        <v>2.0995200000000002E-2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311</v>
      </c>
      <c r="AT255" s="213" t="s">
        <v>244</v>
      </c>
      <c r="AU255" s="213" t="s">
        <v>90</v>
      </c>
      <c r="AY255" s="18" t="s">
        <v>242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90</v>
      </c>
      <c r="BK255" s="214">
        <f>ROUND(I255*H255,2)</f>
        <v>0</v>
      </c>
      <c r="BL255" s="18" t="s">
        <v>311</v>
      </c>
      <c r="BM255" s="213" t="s">
        <v>2762</v>
      </c>
    </row>
    <row r="256" spans="1:65" s="13" customFormat="1">
      <c r="B256" s="226"/>
      <c r="C256" s="227"/>
      <c r="D256" s="228" t="s">
        <v>304</v>
      </c>
      <c r="E256" s="229" t="s">
        <v>1</v>
      </c>
      <c r="F256" s="230" t="s">
        <v>2763</v>
      </c>
      <c r="G256" s="227"/>
      <c r="H256" s="231">
        <v>38.880000000000003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AT256" s="237" t="s">
        <v>304</v>
      </c>
      <c r="AU256" s="237" t="s">
        <v>90</v>
      </c>
      <c r="AV256" s="13" t="s">
        <v>90</v>
      </c>
      <c r="AW256" s="13" t="s">
        <v>33</v>
      </c>
      <c r="AX256" s="13" t="s">
        <v>84</v>
      </c>
      <c r="AY256" s="237" t="s">
        <v>242</v>
      </c>
    </row>
    <row r="257" spans="1:65" s="2" customFormat="1" ht="22.15" customHeight="1">
      <c r="A257" s="35"/>
      <c r="B257" s="36"/>
      <c r="C257" s="215" t="s">
        <v>655</v>
      </c>
      <c r="D257" s="215" t="s">
        <v>261</v>
      </c>
      <c r="E257" s="216" t="s">
        <v>2136</v>
      </c>
      <c r="F257" s="217" t="s">
        <v>2137</v>
      </c>
      <c r="G257" s="218" t="s">
        <v>247</v>
      </c>
      <c r="H257" s="219">
        <v>44.712000000000003</v>
      </c>
      <c r="I257" s="220"/>
      <c r="J257" s="221">
        <f>ROUND(I257*H257,2)</f>
        <v>0</v>
      </c>
      <c r="K257" s="222"/>
      <c r="L257" s="223"/>
      <c r="M257" s="224" t="s">
        <v>1</v>
      </c>
      <c r="N257" s="225" t="s">
        <v>43</v>
      </c>
      <c r="O257" s="76"/>
      <c r="P257" s="211">
        <f>O257*H257</f>
        <v>0</v>
      </c>
      <c r="Q257" s="211">
        <v>4.2500000000000003E-3</v>
      </c>
      <c r="R257" s="211">
        <f>Q257*H257</f>
        <v>0.19002600000000003</v>
      </c>
      <c r="S257" s="211">
        <v>0</v>
      </c>
      <c r="T257" s="21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13" t="s">
        <v>569</v>
      </c>
      <c r="AT257" s="213" t="s">
        <v>261</v>
      </c>
      <c r="AU257" s="213" t="s">
        <v>90</v>
      </c>
      <c r="AY257" s="18" t="s">
        <v>242</v>
      </c>
      <c r="BE257" s="214">
        <f>IF(N257="základná",J257,0)</f>
        <v>0</v>
      </c>
      <c r="BF257" s="214">
        <f>IF(N257="znížená",J257,0)</f>
        <v>0</v>
      </c>
      <c r="BG257" s="214">
        <f>IF(N257="zákl. prenesená",J257,0)</f>
        <v>0</v>
      </c>
      <c r="BH257" s="214">
        <f>IF(N257="zníž. prenesená",J257,0)</f>
        <v>0</v>
      </c>
      <c r="BI257" s="214">
        <f>IF(N257="nulová",J257,0)</f>
        <v>0</v>
      </c>
      <c r="BJ257" s="18" t="s">
        <v>90</v>
      </c>
      <c r="BK257" s="214">
        <f>ROUND(I257*H257,2)</f>
        <v>0</v>
      </c>
      <c r="BL257" s="18" t="s">
        <v>311</v>
      </c>
      <c r="BM257" s="213" t="s">
        <v>2764</v>
      </c>
    </row>
    <row r="258" spans="1:65" s="13" customFormat="1">
      <c r="B258" s="226"/>
      <c r="C258" s="227"/>
      <c r="D258" s="228" t="s">
        <v>304</v>
      </c>
      <c r="E258" s="227"/>
      <c r="F258" s="230" t="s">
        <v>2765</v>
      </c>
      <c r="G258" s="227"/>
      <c r="H258" s="231">
        <v>44.712000000000003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4</v>
      </c>
      <c r="AX258" s="13" t="s">
        <v>84</v>
      </c>
      <c r="AY258" s="237" t="s">
        <v>242</v>
      </c>
    </row>
    <row r="259" spans="1:65" s="2" customFormat="1" ht="22.15" customHeight="1">
      <c r="A259" s="35"/>
      <c r="B259" s="36"/>
      <c r="C259" s="201" t="s">
        <v>660</v>
      </c>
      <c r="D259" s="201" t="s">
        <v>244</v>
      </c>
      <c r="E259" s="202" t="s">
        <v>1337</v>
      </c>
      <c r="F259" s="203" t="s">
        <v>1338</v>
      </c>
      <c r="G259" s="204" t="s">
        <v>792</v>
      </c>
      <c r="H259" s="275"/>
      <c r="I259" s="206"/>
      <c r="J259" s="207">
        <f>ROUND(I259*H259,2)</f>
        <v>0</v>
      </c>
      <c r="K259" s="208"/>
      <c r="L259" s="40"/>
      <c r="M259" s="209" t="s">
        <v>1</v>
      </c>
      <c r="N259" s="210" t="s">
        <v>43</v>
      </c>
      <c r="O259" s="76"/>
      <c r="P259" s="211">
        <f>O259*H259</f>
        <v>0</v>
      </c>
      <c r="Q259" s="211">
        <v>0</v>
      </c>
      <c r="R259" s="211">
        <f>Q259*H259</f>
        <v>0</v>
      </c>
      <c r="S259" s="211">
        <v>0</v>
      </c>
      <c r="T259" s="21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3" t="s">
        <v>311</v>
      </c>
      <c r="AT259" s="213" t="s">
        <v>244</v>
      </c>
      <c r="AU259" s="213" t="s">
        <v>90</v>
      </c>
      <c r="AY259" s="18" t="s">
        <v>242</v>
      </c>
      <c r="BE259" s="214">
        <f>IF(N259="základná",J259,0)</f>
        <v>0</v>
      </c>
      <c r="BF259" s="214">
        <f>IF(N259="znížená",J259,0)</f>
        <v>0</v>
      </c>
      <c r="BG259" s="214">
        <f>IF(N259="zákl. prenesená",J259,0)</f>
        <v>0</v>
      </c>
      <c r="BH259" s="214">
        <f>IF(N259="zníž. prenesená",J259,0)</f>
        <v>0</v>
      </c>
      <c r="BI259" s="214">
        <f>IF(N259="nulová",J259,0)</f>
        <v>0</v>
      </c>
      <c r="BJ259" s="18" t="s">
        <v>90</v>
      </c>
      <c r="BK259" s="214">
        <f>ROUND(I259*H259,2)</f>
        <v>0</v>
      </c>
      <c r="BL259" s="18" t="s">
        <v>311</v>
      </c>
      <c r="BM259" s="213" t="s">
        <v>2766</v>
      </c>
    </row>
    <row r="260" spans="1:65" s="12" customFormat="1" ht="22.9" customHeight="1">
      <c r="B260" s="185"/>
      <c r="C260" s="186"/>
      <c r="D260" s="187" t="s">
        <v>76</v>
      </c>
      <c r="E260" s="199" t="s">
        <v>778</v>
      </c>
      <c r="F260" s="199" t="s">
        <v>779</v>
      </c>
      <c r="G260" s="186"/>
      <c r="H260" s="186"/>
      <c r="I260" s="189"/>
      <c r="J260" s="200">
        <f>BK260</f>
        <v>0</v>
      </c>
      <c r="K260" s="186"/>
      <c r="L260" s="191"/>
      <c r="M260" s="192"/>
      <c r="N260" s="193"/>
      <c r="O260" s="193"/>
      <c r="P260" s="194">
        <f>SUM(P261:P267)</f>
        <v>0</v>
      </c>
      <c r="Q260" s="193"/>
      <c r="R260" s="194">
        <f>SUM(R261:R267)</f>
        <v>4.1712999999999993E-2</v>
      </c>
      <c r="S260" s="193"/>
      <c r="T260" s="195">
        <f>SUM(T261:T267)</f>
        <v>0</v>
      </c>
      <c r="AR260" s="196" t="s">
        <v>90</v>
      </c>
      <c r="AT260" s="197" t="s">
        <v>76</v>
      </c>
      <c r="AU260" s="197" t="s">
        <v>84</v>
      </c>
      <c r="AY260" s="196" t="s">
        <v>242</v>
      </c>
      <c r="BK260" s="198">
        <f>SUM(BK261:BK267)</f>
        <v>0</v>
      </c>
    </row>
    <row r="261" spans="1:65" s="2" customFormat="1" ht="34.9" customHeight="1">
      <c r="A261" s="35"/>
      <c r="B261" s="36"/>
      <c r="C261" s="201" t="s">
        <v>667</v>
      </c>
      <c r="D261" s="201" t="s">
        <v>244</v>
      </c>
      <c r="E261" s="202" t="s">
        <v>1346</v>
      </c>
      <c r="F261" s="203" t="s">
        <v>1347</v>
      </c>
      <c r="G261" s="204" t="s">
        <v>282</v>
      </c>
      <c r="H261" s="205">
        <v>8.26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5.0000000000000002E-5</v>
      </c>
      <c r="R261" s="211">
        <f>Q261*H261</f>
        <v>4.1300000000000001E-4</v>
      </c>
      <c r="S261" s="211">
        <v>0</v>
      </c>
      <c r="T261" s="21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311</v>
      </c>
      <c r="AT261" s="213" t="s">
        <v>244</v>
      </c>
      <c r="AU261" s="213" t="s">
        <v>90</v>
      </c>
      <c r="AY261" s="18" t="s">
        <v>242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90</v>
      </c>
      <c r="BK261" s="214">
        <f>ROUND(I261*H261,2)</f>
        <v>0</v>
      </c>
      <c r="BL261" s="18" t="s">
        <v>311</v>
      </c>
      <c r="BM261" s="213" t="s">
        <v>2767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2651</v>
      </c>
      <c r="G262" s="227"/>
      <c r="H262" s="231">
        <v>8.26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84</v>
      </c>
      <c r="AY262" s="237" t="s">
        <v>242</v>
      </c>
    </row>
    <row r="263" spans="1:65" s="2" customFormat="1" ht="22.15" customHeight="1">
      <c r="A263" s="35"/>
      <c r="B263" s="36"/>
      <c r="C263" s="215" t="s">
        <v>672</v>
      </c>
      <c r="D263" s="215" t="s">
        <v>261</v>
      </c>
      <c r="E263" s="216" t="s">
        <v>1647</v>
      </c>
      <c r="F263" s="217" t="s">
        <v>2768</v>
      </c>
      <c r="G263" s="218" t="s">
        <v>282</v>
      </c>
      <c r="H263" s="219">
        <v>8.26</v>
      </c>
      <c r="I263" s="220"/>
      <c r="J263" s="221">
        <f>ROUND(I263*H263,2)</f>
        <v>0</v>
      </c>
      <c r="K263" s="222"/>
      <c r="L263" s="223"/>
      <c r="M263" s="224" t="s">
        <v>1</v>
      </c>
      <c r="N263" s="225" t="s">
        <v>43</v>
      </c>
      <c r="O263" s="76"/>
      <c r="P263" s="211">
        <f>O263*H263</f>
        <v>0</v>
      </c>
      <c r="Q263" s="211">
        <v>5.0000000000000001E-3</v>
      </c>
      <c r="R263" s="211">
        <f>Q263*H263</f>
        <v>4.1299999999999996E-2</v>
      </c>
      <c r="S263" s="211">
        <v>0</v>
      </c>
      <c r="T263" s="212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13" t="s">
        <v>569</v>
      </c>
      <c r="AT263" s="213" t="s">
        <v>261</v>
      </c>
      <c r="AU263" s="213" t="s">
        <v>90</v>
      </c>
      <c r="AY263" s="18" t="s">
        <v>242</v>
      </c>
      <c r="BE263" s="214">
        <f>IF(N263="základná",J263,0)</f>
        <v>0</v>
      </c>
      <c r="BF263" s="214">
        <f>IF(N263="znížená",J263,0)</f>
        <v>0</v>
      </c>
      <c r="BG263" s="214">
        <f>IF(N263="zákl. prenesená",J263,0)</f>
        <v>0</v>
      </c>
      <c r="BH263" s="214">
        <f>IF(N263="zníž. prenesená",J263,0)</f>
        <v>0</v>
      </c>
      <c r="BI263" s="214">
        <f>IF(N263="nulová",J263,0)</f>
        <v>0</v>
      </c>
      <c r="BJ263" s="18" t="s">
        <v>90</v>
      </c>
      <c r="BK263" s="214">
        <f>ROUND(I263*H263,2)</f>
        <v>0</v>
      </c>
      <c r="BL263" s="18" t="s">
        <v>311</v>
      </c>
      <c r="BM263" s="213" t="s">
        <v>2769</v>
      </c>
    </row>
    <row r="264" spans="1:65" s="14" customFormat="1">
      <c r="B264" s="243"/>
      <c r="C264" s="244"/>
      <c r="D264" s="228" t="s">
        <v>304</v>
      </c>
      <c r="E264" s="245" t="s">
        <v>1</v>
      </c>
      <c r="F264" s="246" t="s">
        <v>2654</v>
      </c>
      <c r="G264" s="244"/>
      <c r="H264" s="245" t="s">
        <v>1</v>
      </c>
      <c r="I264" s="247"/>
      <c r="J264" s="244"/>
      <c r="K264" s="244"/>
      <c r="L264" s="248"/>
      <c r="M264" s="249"/>
      <c r="N264" s="250"/>
      <c r="O264" s="250"/>
      <c r="P264" s="250"/>
      <c r="Q264" s="250"/>
      <c r="R264" s="250"/>
      <c r="S264" s="250"/>
      <c r="T264" s="251"/>
      <c r="AT264" s="252" t="s">
        <v>304</v>
      </c>
      <c r="AU264" s="252" t="s">
        <v>90</v>
      </c>
      <c r="AV264" s="14" t="s">
        <v>84</v>
      </c>
      <c r="AW264" s="14" t="s">
        <v>33</v>
      </c>
      <c r="AX264" s="14" t="s">
        <v>77</v>
      </c>
      <c r="AY264" s="252" t="s">
        <v>242</v>
      </c>
    </row>
    <row r="265" spans="1:65" s="14" customFormat="1">
      <c r="B265" s="243"/>
      <c r="C265" s="244"/>
      <c r="D265" s="228" t="s">
        <v>304</v>
      </c>
      <c r="E265" s="245" t="s">
        <v>1</v>
      </c>
      <c r="F265" s="246" t="s">
        <v>2655</v>
      </c>
      <c r="G265" s="244"/>
      <c r="H265" s="245" t="s">
        <v>1</v>
      </c>
      <c r="I265" s="247"/>
      <c r="J265" s="244"/>
      <c r="K265" s="244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304</v>
      </c>
      <c r="AU265" s="252" t="s">
        <v>90</v>
      </c>
      <c r="AV265" s="14" t="s">
        <v>84</v>
      </c>
      <c r="AW265" s="14" t="s">
        <v>33</v>
      </c>
      <c r="AX265" s="14" t="s">
        <v>77</v>
      </c>
      <c r="AY265" s="252" t="s">
        <v>242</v>
      </c>
    </row>
    <row r="266" spans="1:65" s="13" customFormat="1">
      <c r="B266" s="226"/>
      <c r="C266" s="227"/>
      <c r="D266" s="228" t="s">
        <v>304</v>
      </c>
      <c r="E266" s="229" t="s">
        <v>1</v>
      </c>
      <c r="F266" s="230" t="s">
        <v>2651</v>
      </c>
      <c r="G266" s="227"/>
      <c r="H266" s="231">
        <v>8.26</v>
      </c>
      <c r="I266" s="232"/>
      <c r="J266" s="227"/>
      <c r="K266" s="227"/>
      <c r="L266" s="233"/>
      <c r="M266" s="234"/>
      <c r="N266" s="235"/>
      <c r="O266" s="235"/>
      <c r="P266" s="235"/>
      <c r="Q266" s="235"/>
      <c r="R266" s="235"/>
      <c r="S266" s="235"/>
      <c r="T266" s="236"/>
      <c r="AT266" s="237" t="s">
        <v>304</v>
      </c>
      <c r="AU266" s="237" t="s">
        <v>90</v>
      </c>
      <c r="AV266" s="13" t="s">
        <v>90</v>
      </c>
      <c r="AW266" s="13" t="s">
        <v>33</v>
      </c>
      <c r="AX266" s="13" t="s">
        <v>84</v>
      </c>
      <c r="AY266" s="237" t="s">
        <v>242</v>
      </c>
    </row>
    <row r="267" spans="1:65" s="2" customFormat="1" ht="22.15" customHeight="1">
      <c r="A267" s="35"/>
      <c r="B267" s="36"/>
      <c r="C267" s="201" t="s">
        <v>678</v>
      </c>
      <c r="D267" s="201" t="s">
        <v>244</v>
      </c>
      <c r="E267" s="202" t="s">
        <v>790</v>
      </c>
      <c r="F267" s="203" t="s">
        <v>791</v>
      </c>
      <c r="G267" s="204" t="s">
        <v>792</v>
      </c>
      <c r="H267" s="275"/>
      <c r="I267" s="206"/>
      <c r="J267" s="207">
        <f>ROUND(I267*H267,2)</f>
        <v>0</v>
      </c>
      <c r="K267" s="208"/>
      <c r="L267" s="40"/>
      <c r="M267" s="209" t="s">
        <v>1</v>
      </c>
      <c r="N267" s="210" t="s">
        <v>43</v>
      </c>
      <c r="O267" s="76"/>
      <c r="P267" s="211">
        <f>O267*H267</f>
        <v>0</v>
      </c>
      <c r="Q267" s="211">
        <v>0</v>
      </c>
      <c r="R267" s="211">
        <f>Q267*H267</f>
        <v>0</v>
      </c>
      <c r="S267" s="211">
        <v>0</v>
      </c>
      <c r="T267" s="21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13" t="s">
        <v>311</v>
      </c>
      <c r="AT267" s="213" t="s">
        <v>244</v>
      </c>
      <c r="AU267" s="213" t="s">
        <v>90</v>
      </c>
      <c r="AY267" s="18" t="s">
        <v>242</v>
      </c>
      <c r="BE267" s="214">
        <f>IF(N267="základná",J267,0)</f>
        <v>0</v>
      </c>
      <c r="BF267" s="214">
        <f>IF(N267="znížená",J267,0)</f>
        <v>0</v>
      </c>
      <c r="BG267" s="214">
        <f>IF(N267="zákl. prenesená",J267,0)</f>
        <v>0</v>
      </c>
      <c r="BH267" s="214">
        <f>IF(N267="zníž. prenesená",J267,0)</f>
        <v>0</v>
      </c>
      <c r="BI267" s="214">
        <f>IF(N267="nulová",J267,0)</f>
        <v>0</v>
      </c>
      <c r="BJ267" s="18" t="s">
        <v>90</v>
      </c>
      <c r="BK267" s="214">
        <f>ROUND(I267*H267,2)</f>
        <v>0</v>
      </c>
      <c r="BL267" s="18" t="s">
        <v>311</v>
      </c>
      <c r="BM267" s="213" t="s">
        <v>2770</v>
      </c>
    </row>
    <row r="268" spans="1:65" s="12" customFormat="1" ht="22.9" customHeight="1">
      <c r="B268" s="185"/>
      <c r="C268" s="186"/>
      <c r="D268" s="187" t="s">
        <v>76</v>
      </c>
      <c r="E268" s="199" t="s">
        <v>2148</v>
      </c>
      <c r="F268" s="199" t="s">
        <v>2149</v>
      </c>
      <c r="G268" s="186"/>
      <c r="H268" s="186"/>
      <c r="I268" s="189"/>
      <c r="J268" s="200">
        <f>BK268</f>
        <v>0</v>
      </c>
      <c r="K268" s="186"/>
      <c r="L268" s="191"/>
      <c r="M268" s="192"/>
      <c r="N268" s="193"/>
      <c r="O268" s="193"/>
      <c r="P268" s="194">
        <f>SUM(P269:P271)</f>
        <v>0</v>
      </c>
      <c r="Q268" s="193"/>
      <c r="R268" s="194">
        <f>SUM(R269:R271)</f>
        <v>9.7200000000000012E-3</v>
      </c>
      <c r="S268" s="193"/>
      <c r="T268" s="195">
        <f>SUM(T269:T271)</f>
        <v>0</v>
      </c>
      <c r="AR268" s="196" t="s">
        <v>90</v>
      </c>
      <c r="AT268" s="197" t="s">
        <v>76</v>
      </c>
      <c r="AU268" s="197" t="s">
        <v>84</v>
      </c>
      <c r="AY268" s="196" t="s">
        <v>242</v>
      </c>
      <c r="BK268" s="198">
        <f>SUM(BK269:BK271)</f>
        <v>0</v>
      </c>
    </row>
    <row r="269" spans="1:65" s="2" customFormat="1" ht="22.15" customHeight="1">
      <c r="A269" s="35"/>
      <c r="B269" s="36"/>
      <c r="C269" s="201" t="s">
        <v>681</v>
      </c>
      <c r="D269" s="201" t="s">
        <v>244</v>
      </c>
      <c r="E269" s="202" t="s">
        <v>2150</v>
      </c>
      <c r="F269" s="203" t="s">
        <v>2151</v>
      </c>
      <c r="G269" s="204" t="s">
        <v>247</v>
      </c>
      <c r="H269" s="205">
        <v>38.880000000000003</v>
      </c>
      <c r="I269" s="206"/>
      <c r="J269" s="207">
        <f>ROUND(I269*H269,2)</f>
        <v>0</v>
      </c>
      <c r="K269" s="208"/>
      <c r="L269" s="40"/>
      <c r="M269" s="209" t="s">
        <v>1</v>
      </c>
      <c r="N269" s="210" t="s">
        <v>43</v>
      </c>
      <c r="O269" s="76"/>
      <c r="P269" s="211">
        <f>O269*H269</f>
        <v>0</v>
      </c>
      <c r="Q269" s="211">
        <v>2.5000000000000001E-4</v>
      </c>
      <c r="R269" s="211">
        <f>Q269*H269</f>
        <v>9.7200000000000012E-3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311</v>
      </c>
      <c r="AT269" s="213" t="s">
        <v>244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311</v>
      </c>
      <c r="BM269" s="213" t="s">
        <v>2771</v>
      </c>
    </row>
    <row r="270" spans="1:65" s="13" customFormat="1">
      <c r="B270" s="226"/>
      <c r="C270" s="227"/>
      <c r="D270" s="228" t="s">
        <v>304</v>
      </c>
      <c r="E270" s="229" t="s">
        <v>1</v>
      </c>
      <c r="F270" s="230" t="s">
        <v>2772</v>
      </c>
      <c r="G270" s="227"/>
      <c r="H270" s="231">
        <v>38.880000000000003</v>
      </c>
      <c r="I270" s="232"/>
      <c r="J270" s="227"/>
      <c r="K270" s="227"/>
      <c r="L270" s="233"/>
      <c r="M270" s="234"/>
      <c r="N270" s="235"/>
      <c r="O270" s="235"/>
      <c r="P270" s="235"/>
      <c r="Q270" s="235"/>
      <c r="R270" s="235"/>
      <c r="S270" s="235"/>
      <c r="T270" s="236"/>
      <c r="AT270" s="237" t="s">
        <v>304</v>
      </c>
      <c r="AU270" s="237" t="s">
        <v>90</v>
      </c>
      <c r="AV270" s="13" t="s">
        <v>90</v>
      </c>
      <c r="AW270" s="13" t="s">
        <v>33</v>
      </c>
      <c r="AX270" s="13" t="s">
        <v>84</v>
      </c>
      <c r="AY270" s="237" t="s">
        <v>242</v>
      </c>
    </row>
    <row r="271" spans="1:65" s="2" customFormat="1" ht="22.15" customHeight="1">
      <c r="A271" s="35"/>
      <c r="B271" s="36"/>
      <c r="C271" s="201" t="s">
        <v>688</v>
      </c>
      <c r="D271" s="201" t="s">
        <v>244</v>
      </c>
      <c r="E271" s="202" t="s">
        <v>2154</v>
      </c>
      <c r="F271" s="203" t="s">
        <v>2155</v>
      </c>
      <c r="G271" s="204" t="s">
        <v>792</v>
      </c>
      <c r="H271" s="275"/>
      <c r="I271" s="206"/>
      <c r="J271" s="207">
        <f>ROUND(I271*H271,2)</f>
        <v>0</v>
      </c>
      <c r="K271" s="208"/>
      <c r="L271" s="40"/>
      <c r="M271" s="209" t="s">
        <v>1</v>
      </c>
      <c r="N271" s="210" t="s">
        <v>43</v>
      </c>
      <c r="O271" s="76"/>
      <c r="P271" s="211">
        <f>O271*H271</f>
        <v>0</v>
      </c>
      <c r="Q271" s="211">
        <v>0</v>
      </c>
      <c r="R271" s="211">
        <f>Q271*H271</f>
        <v>0</v>
      </c>
      <c r="S271" s="211">
        <v>0</v>
      </c>
      <c r="T271" s="21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13" t="s">
        <v>311</v>
      </c>
      <c r="AT271" s="213" t="s">
        <v>244</v>
      </c>
      <c r="AU271" s="213" t="s">
        <v>90</v>
      </c>
      <c r="AY271" s="18" t="s">
        <v>242</v>
      </c>
      <c r="BE271" s="214">
        <f>IF(N271="základná",J271,0)</f>
        <v>0</v>
      </c>
      <c r="BF271" s="214">
        <f>IF(N271="znížená",J271,0)</f>
        <v>0</v>
      </c>
      <c r="BG271" s="214">
        <f>IF(N271="zákl. prenesená",J271,0)</f>
        <v>0</v>
      </c>
      <c r="BH271" s="214">
        <f>IF(N271="zníž. prenesená",J271,0)</f>
        <v>0</v>
      </c>
      <c r="BI271" s="214">
        <f>IF(N271="nulová",J271,0)</f>
        <v>0</v>
      </c>
      <c r="BJ271" s="18" t="s">
        <v>90</v>
      </c>
      <c r="BK271" s="214">
        <f>ROUND(I271*H271,2)</f>
        <v>0</v>
      </c>
      <c r="BL271" s="18" t="s">
        <v>311</v>
      </c>
      <c r="BM271" s="213" t="s">
        <v>2773</v>
      </c>
    </row>
    <row r="272" spans="1:65" s="12" customFormat="1" ht="22.9" customHeight="1">
      <c r="B272" s="185"/>
      <c r="C272" s="186"/>
      <c r="D272" s="187" t="s">
        <v>76</v>
      </c>
      <c r="E272" s="199" t="s">
        <v>1126</v>
      </c>
      <c r="F272" s="199" t="s">
        <v>1127</v>
      </c>
      <c r="G272" s="186"/>
      <c r="H272" s="186"/>
      <c r="I272" s="189"/>
      <c r="J272" s="200">
        <f>BK272</f>
        <v>0</v>
      </c>
      <c r="K272" s="186"/>
      <c r="L272" s="191"/>
      <c r="M272" s="192"/>
      <c r="N272" s="193"/>
      <c r="O272" s="193"/>
      <c r="P272" s="194">
        <f>SUM(P273:P277)</f>
        <v>0</v>
      </c>
      <c r="Q272" s="193"/>
      <c r="R272" s="194">
        <f>SUM(R273:R277)</f>
        <v>4.58304E-2</v>
      </c>
      <c r="S272" s="193"/>
      <c r="T272" s="195">
        <f>SUM(T273:T277)</f>
        <v>0</v>
      </c>
      <c r="AR272" s="196" t="s">
        <v>90</v>
      </c>
      <c r="AT272" s="197" t="s">
        <v>76</v>
      </c>
      <c r="AU272" s="197" t="s">
        <v>84</v>
      </c>
      <c r="AY272" s="196" t="s">
        <v>242</v>
      </c>
      <c r="BK272" s="198">
        <f>SUM(BK273:BK277)</f>
        <v>0</v>
      </c>
    </row>
    <row r="273" spans="1:65" s="2" customFormat="1" ht="30" customHeight="1">
      <c r="A273" s="35"/>
      <c r="B273" s="36"/>
      <c r="C273" s="201" t="s">
        <v>693</v>
      </c>
      <c r="D273" s="201" t="s">
        <v>244</v>
      </c>
      <c r="E273" s="202" t="s">
        <v>1379</v>
      </c>
      <c r="F273" s="203" t="s">
        <v>1380</v>
      </c>
      <c r="G273" s="204" t="s">
        <v>247</v>
      </c>
      <c r="H273" s="205">
        <v>24.64</v>
      </c>
      <c r="I273" s="206"/>
      <c r="J273" s="207">
        <f>ROUND(I273*H273,2)</f>
        <v>0</v>
      </c>
      <c r="K273" s="208"/>
      <c r="L273" s="40"/>
      <c r="M273" s="209" t="s">
        <v>1</v>
      </c>
      <c r="N273" s="210" t="s">
        <v>43</v>
      </c>
      <c r="O273" s="76"/>
      <c r="P273" s="211">
        <f>O273*H273</f>
        <v>0</v>
      </c>
      <c r="Q273" s="211">
        <v>9.3000000000000005E-4</v>
      </c>
      <c r="R273" s="211">
        <f>Q273*H273</f>
        <v>2.29152E-2</v>
      </c>
      <c r="S273" s="211">
        <v>0</v>
      </c>
      <c r="T273" s="21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13" t="s">
        <v>311</v>
      </c>
      <c r="AT273" s="213" t="s">
        <v>244</v>
      </c>
      <c r="AU273" s="213" t="s">
        <v>90</v>
      </c>
      <c r="AY273" s="18" t="s">
        <v>242</v>
      </c>
      <c r="BE273" s="214">
        <f>IF(N273="základná",J273,0)</f>
        <v>0</v>
      </c>
      <c r="BF273" s="214">
        <f>IF(N273="znížená",J273,0)</f>
        <v>0</v>
      </c>
      <c r="BG273" s="214">
        <f>IF(N273="zákl. prenesená",J273,0)</f>
        <v>0</v>
      </c>
      <c r="BH273" s="214">
        <f>IF(N273="zníž. prenesená",J273,0)</f>
        <v>0</v>
      </c>
      <c r="BI273" s="214">
        <f>IF(N273="nulová",J273,0)</f>
        <v>0</v>
      </c>
      <c r="BJ273" s="18" t="s">
        <v>90</v>
      </c>
      <c r="BK273" s="214">
        <f>ROUND(I273*H273,2)</f>
        <v>0</v>
      </c>
      <c r="BL273" s="18" t="s">
        <v>311</v>
      </c>
      <c r="BM273" s="213" t="s">
        <v>2774</v>
      </c>
    </row>
    <row r="274" spans="1:65" s="13" customFormat="1">
      <c r="B274" s="226"/>
      <c r="C274" s="227"/>
      <c r="D274" s="228" t="s">
        <v>304</v>
      </c>
      <c r="E274" s="229" t="s">
        <v>1</v>
      </c>
      <c r="F274" s="230" t="s">
        <v>2661</v>
      </c>
      <c r="G274" s="227"/>
      <c r="H274" s="231">
        <v>12.2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304</v>
      </c>
      <c r="AU274" s="237" t="s">
        <v>90</v>
      </c>
      <c r="AV274" s="13" t="s">
        <v>90</v>
      </c>
      <c r="AW274" s="13" t="s">
        <v>33</v>
      </c>
      <c r="AX274" s="13" t="s">
        <v>77</v>
      </c>
      <c r="AY274" s="237" t="s">
        <v>242</v>
      </c>
    </row>
    <row r="275" spans="1:65" s="13" customFormat="1">
      <c r="B275" s="226"/>
      <c r="C275" s="227"/>
      <c r="D275" s="228" t="s">
        <v>304</v>
      </c>
      <c r="E275" s="229" t="s">
        <v>1</v>
      </c>
      <c r="F275" s="230" t="s">
        <v>2662</v>
      </c>
      <c r="G275" s="227"/>
      <c r="H275" s="231">
        <v>12.44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AT275" s="237" t="s">
        <v>304</v>
      </c>
      <c r="AU275" s="237" t="s">
        <v>90</v>
      </c>
      <c r="AV275" s="13" t="s">
        <v>90</v>
      </c>
      <c r="AW275" s="13" t="s">
        <v>33</v>
      </c>
      <c r="AX275" s="13" t="s">
        <v>77</v>
      </c>
      <c r="AY275" s="237" t="s">
        <v>242</v>
      </c>
    </row>
    <row r="276" spans="1:65" s="16" customFormat="1">
      <c r="B276" s="264"/>
      <c r="C276" s="265"/>
      <c r="D276" s="228" t="s">
        <v>304</v>
      </c>
      <c r="E276" s="266" t="s">
        <v>1</v>
      </c>
      <c r="F276" s="267" t="s">
        <v>388</v>
      </c>
      <c r="G276" s="265"/>
      <c r="H276" s="268">
        <v>24.64</v>
      </c>
      <c r="I276" s="269"/>
      <c r="J276" s="265"/>
      <c r="K276" s="265"/>
      <c r="L276" s="270"/>
      <c r="M276" s="271"/>
      <c r="N276" s="272"/>
      <c r="O276" s="272"/>
      <c r="P276" s="272"/>
      <c r="Q276" s="272"/>
      <c r="R276" s="272"/>
      <c r="S276" s="272"/>
      <c r="T276" s="273"/>
      <c r="AT276" s="274" t="s">
        <v>304</v>
      </c>
      <c r="AU276" s="274" t="s">
        <v>90</v>
      </c>
      <c r="AV276" s="16" t="s">
        <v>248</v>
      </c>
      <c r="AW276" s="16" t="s">
        <v>33</v>
      </c>
      <c r="AX276" s="16" t="s">
        <v>84</v>
      </c>
      <c r="AY276" s="274" t="s">
        <v>242</v>
      </c>
    </row>
    <row r="277" spans="1:65" s="2" customFormat="1" ht="22.15" customHeight="1">
      <c r="A277" s="35"/>
      <c r="B277" s="36"/>
      <c r="C277" s="201" t="s">
        <v>701</v>
      </c>
      <c r="D277" s="201" t="s">
        <v>244</v>
      </c>
      <c r="E277" s="202" t="s">
        <v>1132</v>
      </c>
      <c r="F277" s="203" t="s">
        <v>1386</v>
      </c>
      <c r="G277" s="204" t="s">
        <v>247</v>
      </c>
      <c r="H277" s="205">
        <v>24.64</v>
      </c>
      <c r="I277" s="206"/>
      <c r="J277" s="207">
        <f>ROUND(I277*H277,2)</f>
        <v>0</v>
      </c>
      <c r="K277" s="208"/>
      <c r="L277" s="40"/>
      <c r="M277" s="238" t="s">
        <v>1</v>
      </c>
      <c r="N277" s="239" t="s">
        <v>43</v>
      </c>
      <c r="O277" s="240"/>
      <c r="P277" s="241">
        <f>O277*H277</f>
        <v>0</v>
      </c>
      <c r="Q277" s="241">
        <v>9.3000000000000005E-4</v>
      </c>
      <c r="R277" s="241">
        <f>Q277*H277</f>
        <v>2.29152E-2</v>
      </c>
      <c r="S277" s="241">
        <v>0</v>
      </c>
      <c r="T277" s="24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13" t="s">
        <v>311</v>
      </c>
      <c r="AT277" s="213" t="s">
        <v>244</v>
      </c>
      <c r="AU277" s="213" t="s">
        <v>90</v>
      </c>
      <c r="AY277" s="18" t="s">
        <v>242</v>
      </c>
      <c r="BE277" s="214">
        <f>IF(N277="základná",J277,0)</f>
        <v>0</v>
      </c>
      <c r="BF277" s="214">
        <f>IF(N277="znížená",J277,0)</f>
        <v>0</v>
      </c>
      <c r="BG277" s="214">
        <f>IF(N277="zákl. prenesená",J277,0)</f>
        <v>0</v>
      </c>
      <c r="BH277" s="214">
        <f>IF(N277="zníž. prenesená",J277,0)</f>
        <v>0</v>
      </c>
      <c r="BI277" s="214">
        <f>IF(N277="nulová",J277,0)</f>
        <v>0</v>
      </c>
      <c r="BJ277" s="18" t="s">
        <v>90</v>
      </c>
      <c r="BK277" s="214">
        <f>ROUND(I277*H277,2)</f>
        <v>0</v>
      </c>
      <c r="BL277" s="18" t="s">
        <v>311</v>
      </c>
      <c r="BM277" s="213" t="s">
        <v>2775</v>
      </c>
    </row>
    <row r="278" spans="1:65" s="2" customFormat="1" ht="6.95" customHeight="1">
      <c r="A278" s="35"/>
      <c r="B278" s="59"/>
      <c r="C278" s="60"/>
      <c r="D278" s="60"/>
      <c r="E278" s="60"/>
      <c r="F278" s="60"/>
      <c r="G278" s="60"/>
      <c r="H278" s="60"/>
      <c r="I278" s="60"/>
      <c r="J278" s="60"/>
      <c r="K278" s="60"/>
      <c r="L278" s="40"/>
      <c r="M278" s="35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</row>
  </sheetData>
  <sheetProtection algorithmName="SHA-512" hashValue="5wKWZF22TQacwFNP2AiUKnnmbGvdR7Ah80IGTeN7MLPC5IoGLUVyHEFsF0rIh+iwu8Q0icBSd/x2HVzBhhocxQ==" saltValue="jKfzt+IEkMhMO6cCwMcWIm7znPALapXO3/57ojdeAin2cp765vCuSucqbXIVsU4Rj+I1eNOBellkf4MNI6VZpQ==" spinCount="100000" sheet="1" objects="1" scenarios="1" formatColumns="0" formatRows="0" autoFilter="0"/>
  <autoFilter ref="C133:K277" xr:uid="{00000000-0009-0000-0000-00000E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31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143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2776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ROUND((SUM(BE134:BE310)),  2)</f>
        <v>0</v>
      </c>
      <c r="G35" s="136"/>
      <c r="H35" s="136"/>
      <c r="I35" s="137">
        <v>0.2</v>
      </c>
      <c r="J35" s="135">
        <f>ROUND(((SUM(BE134:BE310))*I35),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ROUND((SUM(BF134:BF310)),  2)</f>
        <v>0</v>
      </c>
      <c r="G36" s="136"/>
      <c r="H36" s="136"/>
      <c r="I36" s="137">
        <v>0.2</v>
      </c>
      <c r="J36" s="135">
        <f>ROUND(((SUM(BF134:BF310))*I36),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ROUND((SUM(BG134:BG310)),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ROUND((SUM(BH134:BH310)),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ROUND((SUM(BI134:BI310)),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1136-2-10 - SO 02.10 - Most ( priepust)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J136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J177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J185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J193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J207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J228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J236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J270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J276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J277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J293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1943</v>
      </c>
      <c r="E111" s="170"/>
      <c r="F111" s="170"/>
      <c r="G111" s="170"/>
      <c r="H111" s="170"/>
      <c r="I111" s="170"/>
      <c r="J111" s="171">
        <f>J301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J305</f>
        <v>0</v>
      </c>
      <c r="K112" s="109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228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4" t="str">
        <f>E7</f>
        <v>Cyklotrasa Rimavská Sobota - Poltár</v>
      </c>
      <c r="F122" s="335"/>
      <c r="G122" s="335"/>
      <c r="H122" s="335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214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4" t="s">
        <v>1145</v>
      </c>
      <c r="F124" s="333"/>
      <c r="G124" s="333"/>
      <c r="H124" s="333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216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07" t="str">
        <f>E11</f>
        <v>1136-2-10 - SO 02.10 - Most ( priepust)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229</v>
      </c>
      <c r="D133" s="176" t="s">
        <v>62</v>
      </c>
      <c r="E133" s="176" t="s">
        <v>58</v>
      </c>
      <c r="F133" s="176" t="s">
        <v>59</v>
      </c>
      <c r="G133" s="176" t="s">
        <v>230</v>
      </c>
      <c r="H133" s="176" t="s">
        <v>231</v>
      </c>
      <c r="I133" s="176" t="s">
        <v>232</v>
      </c>
      <c r="J133" s="177" t="s">
        <v>220</v>
      </c>
      <c r="K133" s="178" t="s">
        <v>233</v>
      </c>
      <c r="L133" s="179"/>
      <c r="M133" s="80" t="s">
        <v>1</v>
      </c>
      <c r="N133" s="81" t="s">
        <v>41</v>
      </c>
      <c r="O133" s="81" t="s">
        <v>234</v>
      </c>
      <c r="P133" s="81" t="s">
        <v>235</v>
      </c>
      <c r="Q133" s="81" t="s">
        <v>236</v>
      </c>
      <c r="R133" s="81" t="s">
        <v>237</v>
      </c>
      <c r="S133" s="81" t="s">
        <v>238</v>
      </c>
      <c r="T133" s="82" t="s">
        <v>239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221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P135+P276</f>
        <v>0</v>
      </c>
      <c r="Q134" s="84"/>
      <c r="R134" s="182">
        <f>R135+R276</f>
        <v>66.884918070000012</v>
      </c>
      <c r="S134" s="84"/>
      <c r="T134" s="183">
        <f>T135+T276</f>
        <v>19.953408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222</v>
      </c>
      <c r="BK134" s="184">
        <f>BK135+BK276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240</v>
      </c>
      <c r="F135" s="188" t="s">
        <v>241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P136+P177+P185+P193+P207+P228+P236+P270</f>
        <v>0</v>
      </c>
      <c r="Q135" s="193"/>
      <c r="R135" s="194">
        <f>R136+R177+R185+R193+R207+R228+R236+R270</f>
        <v>66.678161420000009</v>
      </c>
      <c r="S135" s="193"/>
      <c r="T135" s="195">
        <f>T136+T177+T185+T193+T207+T228+T236+T270</f>
        <v>19.953408</v>
      </c>
      <c r="AR135" s="196" t="s">
        <v>84</v>
      </c>
      <c r="AT135" s="197" t="s">
        <v>76</v>
      </c>
      <c r="AU135" s="197" t="s">
        <v>77</v>
      </c>
      <c r="AY135" s="196" t="s">
        <v>242</v>
      </c>
      <c r="BK135" s="198">
        <f>BK136+BK177+BK185+BK193+BK207+BK228+BK236+BK270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243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SUM(P137:P176)</f>
        <v>0</v>
      </c>
      <c r="Q136" s="193"/>
      <c r="R136" s="194">
        <f>SUM(R137:R176)</f>
        <v>14.4</v>
      </c>
      <c r="S136" s="193"/>
      <c r="T136" s="195">
        <f>SUM(T137:T176)</f>
        <v>0</v>
      </c>
      <c r="AR136" s="196" t="s">
        <v>84</v>
      </c>
      <c r="AT136" s="197" t="s">
        <v>76</v>
      </c>
      <c r="AU136" s="197" t="s">
        <v>84</v>
      </c>
      <c r="AY136" s="196" t="s">
        <v>242</v>
      </c>
      <c r="BK136" s="198">
        <f>SUM(BK137:BK176)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244</v>
      </c>
      <c r="E137" s="202" t="s">
        <v>998</v>
      </c>
      <c r="F137" s="203" t="s">
        <v>999</v>
      </c>
      <c r="G137" s="204" t="s">
        <v>247</v>
      </c>
      <c r="H137" s="205">
        <v>26.64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248</v>
      </c>
      <c r="AT137" s="213" t="s">
        <v>244</v>
      </c>
      <c r="AU137" s="213" t="s">
        <v>90</v>
      </c>
      <c r="AY137" s="18" t="s">
        <v>242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90</v>
      </c>
      <c r="BK137" s="214">
        <f>ROUND(I137*H137,2)</f>
        <v>0</v>
      </c>
      <c r="BL137" s="18" t="s">
        <v>248</v>
      </c>
      <c r="BM137" s="213" t="s">
        <v>2777</v>
      </c>
    </row>
    <row r="138" spans="1:65" s="14" customFormat="1" ht="22.5">
      <c r="B138" s="243"/>
      <c r="C138" s="244"/>
      <c r="D138" s="228" t="s">
        <v>304</v>
      </c>
      <c r="E138" s="245" t="s">
        <v>1</v>
      </c>
      <c r="F138" s="246" t="s">
        <v>1945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2778</v>
      </c>
      <c r="G139" s="227"/>
      <c r="H139" s="231">
        <v>26.64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22.15" customHeight="1">
      <c r="A140" s="35"/>
      <c r="B140" s="36"/>
      <c r="C140" s="201" t="s">
        <v>90</v>
      </c>
      <c r="D140" s="201" t="s">
        <v>244</v>
      </c>
      <c r="E140" s="202" t="s">
        <v>1006</v>
      </c>
      <c r="F140" s="203" t="s">
        <v>1007</v>
      </c>
      <c r="G140" s="204" t="s">
        <v>406</v>
      </c>
      <c r="H140" s="205">
        <v>1.58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2779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1949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2780</v>
      </c>
      <c r="G142" s="227"/>
      <c r="H142" s="231">
        <v>1.58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30" customHeight="1">
      <c r="A143" s="35"/>
      <c r="B143" s="36"/>
      <c r="C143" s="201" t="s">
        <v>100</v>
      </c>
      <c r="D143" s="201" t="s">
        <v>244</v>
      </c>
      <c r="E143" s="202" t="s">
        <v>1011</v>
      </c>
      <c r="F143" s="203" t="s">
        <v>1012</v>
      </c>
      <c r="G143" s="204" t="s">
        <v>406</v>
      </c>
      <c r="H143" s="205">
        <v>1.58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2781</v>
      </c>
    </row>
    <row r="144" spans="1:65" s="2" customFormat="1" ht="19.899999999999999" customHeight="1">
      <c r="A144" s="35"/>
      <c r="B144" s="36"/>
      <c r="C144" s="201" t="s">
        <v>248</v>
      </c>
      <c r="D144" s="201" t="s">
        <v>244</v>
      </c>
      <c r="E144" s="202" t="s">
        <v>830</v>
      </c>
      <c r="F144" s="203" t="s">
        <v>1859</v>
      </c>
      <c r="G144" s="204" t="s">
        <v>406</v>
      </c>
      <c r="H144" s="205">
        <v>0.56000000000000005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2782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1953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2783</v>
      </c>
      <c r="G146" s="227"/>
      <c r="H146" s="231">
        <v>0.56000000000000005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30" customHeight="1">
      <c r="A147" s="35"/>
      <c r="B147" s="36"/>
      <c r="C147" s="201" t="s">
        <v>250</v>
      </c>
      <c r="D147" s="201" t="s">
        <v>244</v>
      </c>
      <c r="E147" s="202" t="s">
        <v>834</v>
      </c>
      <c r="F147" s="203" t="s">
        <v>835</v>
      </c>
      <c r="G147" s="204" t="s">
        <v>406</v>
      </c>
      <c r="H147" s="205">
        <v>0.56000000000000005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2784</v>
      </c>
    </row>
    <row r="148" spans="1:65" s="2" customFormat="1" ht="22.15" customHeight="1">
      <c r="A148" s="35"/>
      <c r="B148" s="36"/>
      <c r="C148" s="201" t="s">
        <v>269</v>
      </c>
      <c r="D148" s="201" t="s">
        <v>244</v>
      </c>
      <c r="E148" s="202" t="s">
        <v>1021</v>
      </c>
      <c r="F148" s="203" t="s">
        <v>1022</v>
      </c>
      <c r="G148" s="204" t="s">
        <v>406</v>
      </c>
      <c r="H148" s="205">
        <v>5.3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2785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2786</v>
      </c>
      <c r="G149" s="227"/>
      <c r="H149" s="231">
        <v>2.65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2787</v>
      </c>
      <c r="G150" s="227"/>
      <c r="H150" s="231">
        <v>2.65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5.3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30" customHeight="1">
      <c r="A152" s="35"/>
      <c r="B152" s="36"/>
      <c r="C152" s="201" t="s">
        <v>273</v>
      </c>
      <c r="D152" s="201" t="s">
        <v>244</v>
      </c>
      <c r="E152" s="202" t="s">
        <v>440</v>
      </c>
      <c r="F152" s="203" t="s">
        <v>441</v>
      </c>
      <c r="G152" s="204" t="s">
        <v>406</v>
      </c>
      <c r="H152" s="205">
        <v>7.02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2788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2789</v>
      </c>
      <c r="G153" s="227"/>
      <c r="H153" s="231">
        <v>1.58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2790</v>
      </c>
      <c r="G154" s="227"/>
      <c r="H154" s="231">
        <v>0.56000000000000005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2791</v>
      </c>
      <c r="G155" s="227"/>
      <c r="H155" s="231">
        <v>7.53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2792</v>
      </c>
      <c r="G156" s="227"/>
      <c r="H156" s="231">
        <v>-1.58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2793</v>
      </c>
      <c r="G157" s="227"/>
      <c r="H157" s="231">
        <v>-1.07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6" customFormat="1">
      <c r="B158" s="264"/>
      <c r="C158" s="265"/>
      <c r="D158" s="228" t="s">
        <v>304</v>
      </c>
      <c r="E158" s="266" t="s">
        <v>1</v>
      </c>
      <c r="F158" s="267" t="s">
        <v>388</v>
      </c>
      <c r="G158" s="265"/>
      <c r="H158" s="268">
        <v>7.02</v>
      </c>
      <c r="I158" s="269"/>
      <c r="J158" s="265"/>
      <c r="K158" s="265"/>
      <c r="L158" s="270"/>
      <c r="M158" s="271"/>
      <c r="N158" s="272"/>
      <c r="O158" s="272"/>
      <c r="P158" s="272"/>
      <c r="Q158" s="272"/>
      <c r="R158" s="272"/>
      <c r="S158" s="272"/>
      <c r="T158" s="273"/>
      <c r="AT158" s="274" t="s">
        <v>304</v>
      </c>
      <c r="AU158" s="274" t="s">
        <v>90</v>
      </c>
      <c r="AV158" s="16" t="s">
        <v>248</v>
      </c>
      <c r="AW158" s="16" t="s">
        <v>33</v>
      </c>
      <c r="AX158" s="16" t="s">
        <v>84</v>
      </c>
      <c r="AY158" s="274" t="s">
        <v>242</v>
      </c>
    </row>
    <row r="159" spans="1:65" s="2" customFormat="1" ht="22.15" customHeight="1">
      <c r="A159" s="35"/>
      <c r="B159" s="36"/>
      <c r="C159" s="201" t="s">
        <v>264</v>
      </c>
      <c r="D159" s="201" t="s">
        <v>244</v>
      </c>
      <c r="E159" s="202" t="s">
        <v>1037</v>
      </c>
      <c r="F159" s="203" t="s">
        <v>1038</v>
      </c>
      <c r="G159" s="204" t="s">
        <v>406</v>
      </c>
      <c r="H159" s="205">
        <v>10.65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2794</v>
      </c>
    </row>
    <row r="160" spans="1:65" s="13" customFormat="1" ht="22.5">
      <c r="B160" s="226"/>
      <c r="C160" s="227"/>
      <c r="D160" s="228" t="s">
        <v>304</v>
      </c>
      <c r="E160" s="229" t="s">
        <v>1</v>
      </c>
      <c r="F160" s="230" t="s">
        <v>2795</v>
      </c>
      <c r="G160" s="227"/>
      <c r="H160" s="231">
        <v>10.65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84</v>
      </c>
      <c r="AY160" s="237" t="s">
        <v>242</v>
      </c>
    </row>
    <row r="161" spans="1:65" s="2" customFormat="1" ht="19.899999999999999" customHeight="1">
      <c r="A161" s="35"/>
      <c r="B161" s="36"/>
      <c r="C161" s="201" t="s">
        <v>255</v>
      </c>
      <c r="D161" s="201" t="s">
        <v>244</v>
      </c>
      <c r="E161" s="202" t="s">
        <v>1042</v>
      </c>
      <c r="F161" s="203" t="s">
        <v>1043</v>
      </c>
      <c r="G161" s="204" t="s">
        <v>406</v>
      </c>
      <c r="H161" s="205">
        <v>10.65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2796</v>
      </c>
    </row>
    <row r="162" spans="1:65" s="2" customFormat="1" ht="14.45" customHeight="1">
      <c r="A162" s="35"/>
      <c r="B162" s="36"/>
      <c r="C162" s="201" t="s">
        <v>284</v>
      </c>
      <c r="D162" s="201" t="s">
        <v>244</v>
      </c>
      <c r="E162" s="202" t="s">
        <v>1045</v>
      </c>
      <c r="F162" s="203" t="s">
        <v>1046</v>
      </c>
      <c r="G162" s="204" t="s">
        <v>406</v>
      </c>
      <c r="H162" s="205">
        <v>2.65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2797</v>
      </c>
    </row>
    <row r="163" spans="1:65" s="13" customFormat="1">
      <c r="B163" s="226"/>
      <c r="C163" s="227"/>
      <c r="D163" s="228" t="s">
        <v>304</v>
      </c>
      <c r="E163" s="229" t="s">
        <v>1</v>
      </c>
      <c r="F163" s="230" t="s">
        <v>2798</v>
      </c>
      <c r="G163" s="227"/>
      <c r="H163" s="231">
        <v>2.65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84</v>
      </c>
      <c r="AY163" s="237" t="s">
        <v>242</v>
      </c>
    </row>
    <row r="164" spans="1:65" s="2" customFormat="1" ht="22.15" customHeight="1">
      <c r="A164" s="35"/>
      <c r="B164" s="36"/>
      <c r="C164" s="201" t="s">
        <v>288</v>
      </c>
      <c r="D164" s="201" t="s">
        <v>244</v>
      </c>
      <c r="E164" s="202" t="s">
        <v>1173</v>
      </c>
      <c r="F164" s="203" t="s">
        <v>1174</v>
      </c>
      <c r="G164" s="204" t="s">
        <v>406</v>
      </c>
      <c r="H164" s="205">
        <v>1.58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2799</v>
      </c>
    </row>
    <row r="165" spans="1:65" s="14" customFormat="1">
      <c r="B165" s="243"/>
      <c r="C165" s="244"/>
      <c r="D165" s="228" t="s">
        <v>304</v>
      </c>
      <c r="E165" s="245" t="s">
        <v>1</v>
      </c>
      <c r="F165" s="246" t="s">
        <v>1971</v>
      </c>
      <c r="G165" s="244"/>
      <c r="H165" s="245" t="s">
        <v>1</v>
      </c>
      <c r="I165" s="247"/>
      <c r="J165" s="244"/>
      <c r="K165" s="244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304</v>
      </c>
      <c r="AU165" s="252" t="s">
        <v>90</v>
      </c>
      <c r="AV165" s="14" t="s">
        <v>84</v>
      </c>
      <c r="AW165" s="14" t="s">
        <v>33</v>
      </c>
      <c r="AX165" s="14" t="s">
        <v>77</v>
      </c>
      <c r="AY165" s="252" t="s">
        <v>242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2800</v>
      </c>
      <c r="G166" s="227"/>
      <c r="H166" s="231">
        <v>0.79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2801</v>
      </c>
      <c r="G167" s="227"/>
      <c r="H167" s="231">
        <v>0.79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6" customFormat="1">
      <c r="B168" s="264"/>
      <c r="C168" s="265"/>
      <c r="D168" s="228" t="s">
        <v>304</v>
      </c>
      <c r="E168" s="266" t="s">
        <v>1</v>
      </c>
      <c r="F168" s="267" t="s">
        <v>388</v>
      </c>
      <c r="G168" s="265"/>
      <c r="H168" s="268">
        <v>1.58</v>
      </c>
      <c r="I168" s="269"/>
      <c r="J168" s="265"/>
      <c r="K168" s="265"/>
      <c r="L168" s="270"/>
      <c r="M168" s="271"/>
      <c r="N168" s="272"/>
      <c r="O168" s="272"/>
      <c r="P168" s="272"/>
      <c r="Q168" s="272"/>
      <c r="R168" s="272"/>
      <c r="S168" s="272"/>
      <c r="T168" s="273"/>
      <c r="AT168" s="274" t="s">
        <v>304</v>
      </c>
      <c r="AU168" s="274" t="s">
        <v>90</v>
      </c>
      <c r="AV168" s="16" t="s">
        <v>248</v>
      </c>
      <c r="AW168" s="16" t="s">
        <v>33</v>
      </c>
      <c r="AX168" s="16" t="s">
        <v>84</v>
      </c>
      <c r="AY168" s="274" t="s">
        <v>242</v>
      </c>
    </row>
    <row r="169" spans="1:65" s="2" customFormat="1" ht="30" customHeight="1">
      <c r="A169" s="35"/>
      <c r="B169" s="36"/>
      <c r="C169" s="201" t="s">
        <v>292</v>
      </c>
      <c r="D169" s="201" t="s">
        <v>244</v>
      </c>
      <c r="E169" s="202" t="s">
        <v>1974</v>
      </c>
      <c r="F169" s="203" t="s">
        <v>1975</v>
      </c>
      <c r="G169" s="204" t="s">
        <v>406</v>
      </c>
      <c r="H169" s="205">
        <v>8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2802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1977</v>
      </c>
      <c r="G170" s="227"/>
      <c r="H170" s="231">
        <v>4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3" customFormat="1" ht="22.5">
      <c r="B171" s="226"/>
      <c r="C171" s="227"/>
      <c r="D171" s="228" t="s">
        <v>304</v>
      </c>
      <c r="E171" s="229" t="s">
        <v>1</v>
      </c>
      <c r="F171" s="230" t="s">
        <v>1978</v>
      </c>
      <c r="G171" s="227"/>
      <c r="H171" s="231">
        <v>4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77</v>
      </c>
      <c r="AY171" s="237" t="s">
        <v>242</v>
      </c>
    </row>
    <row r="172" spans="1:65" s="16" customFormat="1">
      <c r="B172" s="264"/>
      <c r="C172" s="265"/>
      <c r="D172" s="228" t="s">
        <v>304</v>
      </c>
      <c r="E172" s="266" t="s">
        <v>1</v>
      </c>
      <c r="F172" s="267" t="s">
        <v>388</v>
      </c>
      <c r="G172" s="265"/>
      <c r="H172" s="268">
        <v>8</v>
      </c>
      <c r="I172" s="269"/>
      <c r="J172" s="265"/>
      <c r="K172" s="265"/>
      <c r="L172" s="270"/>
      <c r="M172" s="271"/>
      <c r="N172" s="272"/>
      <c r="O172" s="272"/>
      <c r="P172" s="272"/>
      <c r="Q172" s="272"/>
      <c r="R172" s="272"/>
      <c r="S172" s="272"/>
      <c r="T172" s="273"/>
      <c r="AT172" s="274" t="s">
        <v>304</v>
      </c>
      <c r="AU172" s="274" t="s">
        <v>90</v>
      </c>
      <c r="AV172" s="16" t="s">
        <v>248</v>
      </c>
      <c r="AW172" s="16" t="s">
        <v>33</v>
      </c>
      <c r="AX172" s="16" t="s">
        <v>84</v>
      </c>
      <c r="AY172" s="274" t="s">
        <v>242</v>
      </c>
    </row>
    <row r="173" spans="1:65" s="2" customFormat="1" ht="14.45" customHeight="1">
      <c r="A173" s="35"/>
      <c r="B173" s="36"/>
      <c r="C173" s="215" t="s">
        <v>296</v>
      </c>
      <c r="D173" s="215" t="s">
        <v>261</v>
      </c>
      <c r="E173" s="216" t="s">
        <v>1979</v>
      </c>
      <c r="F173" s="217" t="s">
        <v>1980</v>
      </c>
      <c r="G173" s="218" t="s">
        <v>323</v>
      </c>
      <c r="H173" s="219">
        <v>14.4</v>
      </c>
      <c r="I173" s="220"/>
      <c r="J173" s="221">
        <f>ROUND(I173*H173,2)</f>
        <v>0</v>
      </c>
      <c r="K173" s="222"/>
      <c r="L173" s="223"/>
      <c r="M173" s="224" t="s">
        <v>1</v>
      </c>
      <c r="N173" s="225" t="s">
        <v>43</v>
      </c>
      <c r="O173" s="76"/>
      <c r="P173" s="211">
        <f>O173*H173</f>
        <v>0</v>
      </c>
      <c r="Q173" s="211">
        <v>1</v>
      </c>
      <c r="R173" s="211">
        <f>Q173*H173</f>
        <v>14.4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264</v>
      </c>
      <c r="AT173" s="213" t="s">
        <v>261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2803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1982</v>
      </c>
      <c r="G174" s="227"/>
      <c r="H174" s="231">
        <v>14.4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2" customFormat="1" ht="22.15" customHeight="1">
      <c r="A175" s="35"/>
      <c r="B175" s="36"/>
      <c r="C175" s="201" t="s">
        <v>300</v>
      </c>
      <c r="D175" s="201" t="s">
        <v>244</v>
      </c>
      <c r="E175" s="202" t="s">
        <v>1983</v>
      </c>
      <c r="F175" s="203" t="s">
        <v>1984</v>
      </c>
      <c r="G175" s="204" t="s">
        <v>247</v>
      </c>
      <c r="H175" s="205">
        <v>24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2804</v>
      </c>
    </row>
    <row r="176" spans="1:65" s="13" customFormat="1">
      <c r="B176" s="226"/>
      <c r="C176" s="227"/>
      <c r="D176" s="228" t="s">
        <v>304</v>
      </c>
      <c r="E176" s="229" t="s">
        <v>1</v>
      </c>
      <c r="F176" s="230" t="s">
        <v>2805</v>
      </c>
      <c r="G176" s="227"/>
      <c r="H176" s="231">
        <v>24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84</v>
      </c>
      <c r="AY176" s="237" t="s">
        <v>242</v>
      </c>
    </row>
    <row r="177" spans="1:65" s="12" customFormat="1" ht="22.9" customHeight="1">
      <c r="B177" s="185"/>
      <c r="C177" s="186"/>
      <c r="D177" s="187" t="s">
        <v>76</v>
      </c>
      <c r="E177" s="199" t="s">
        <v>90</v>
      </c>
      <c r="F177" s="199" t="s">
        <v>454</v>
      </c>
      <c r="G177" s="186"/>
      <c r="H177" s="186"/>
      <c r="I177" s="189"/>
      <c r="J177" s="200">
        <f>BK177</f>
        <v>0</v>
      </c>
      <c r="K177" s="186"/>
      <c r="L177" s="191"/>
      <c r="M177" s="192"/>
      <c r="N177" s="193"/>
      <c r="O177" s="193"/>
      <c r="P177" s="194">
        <f>SUM(P178:P184)</f>
        <v>0</v>
      </c>
      <c r="Q177" s="193"/>
      <c r="R177" s="194">
        <f>SUM(R178:R184)</f>
        <v>1.3627132</v>
      </c>
      <c r="S177" s="193"/>
      <c r="T177" s="195">
        <f>SUM(T178:T184)</f>
        <v>0</v>
      </c>
      <c r="AR177" s="196" t="s">
        <v>84</v>
      </c>
      <c r="AT177" s="197" t="s">
        <v>76</v>
      </c>
      <c r="AU177" s="197" t="s">
        <v>84</v>
      </c>
      <c r="AY177" s="196" t="s">
        <v>242</v>
      </c>
      <c r="BK177" s="198">
        <f>SUM(BK178:BK184)</f>
        <v>0</v>
      </c>
    </row>
    <row r="178" spans="1:65" s="2" customFormat="1" ht="34.9" customHeight="1">
      <c r="A178" s="35"/>
      <c r="B178" s="36"/>
      <c r="C178" s="201" t="s">
        <v>306</v>
      </c>
      <c r="D178" s="201" t="s">
        <v>244</v>
      </c>
      <c r="E178" s="202" t="s">
        <v>1193</v>
      </c>
      <c r="F178" s="203" t="s">
        <v>1194</v>
      </c>
      <c r="G178" s="204" t="s">
        <v>1195</v>
      </c>
      <c r="H178" s="205">
        <v>462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2.0000000000000002E-5</v>
      </c>
      <c r="R178" s="211">
        <f>Q178*H178</f>
        <v>9.2399999999999999E-3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2806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1988</v>
      </c>
      <c r="G179" s="227"/>
      <c r="H179" s="231">
        <v>462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84</v>
      </c>
      <c r="AY179" s="237" t="s">
        <v>242</v>
      </c>
    </row>
    <row r="180" spans="1:65" s="2" customFormat="1" ht="14.45" customHeight="1">
      <c r="A180" s="35"/>
      <c r="B180" s="36"/>
      <c r="C180" s="201" t="s">
        <v>311</v>
      </c>
      <c r="D180" s="201" t="s">
        <v>244</v>
      </c>
      <c r="E180" s="202" t="s">
        <v>1071</v>
      </c>
      <c r="F180" s="203" t="s">
        <v>1072</v>
      </c>
      <c r="G180" s="204" t="s">
        <v>406</v>
      </c>
      <c r="H180" s="205">
        <v>0.56000000000000005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2.4157199999999999</v>
      </c>
      <c r="R180" s="211">
        <f>Q180*H180</f>
        <v>1.3528032000000001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2807</v>
      </c>
    </row>
    <row r="181" spans="1:65" s="13" customFormat="1">
      <c r="B181" s="226"/>
      <c r="C181" s="227"/>
      <c r="D181" s="228" t="s">
        <v>304</v>
      </c>
      <c r="E181" s="229" t="s">
        <v>1</v>
      </c>
      <c r="F181" s="230" t="s">
        <v>2808</v>
      </c>
      <c r="G181" s="227"/>
      <c r="H181" s="231">
        <v>0.56000000000000005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304</v>
      </c>
      <c r="AU181" s="237" t="s">
        <v>90</v>
      </c>
      <c r="AV181" s="13" t="s">
        <v>90</v>
      </c>
      <c r="AW181" s="13" t="s">
        <v>33</v>
      </c>
      <c r="AX181" s="13" t="s">
        <v>84</v>
      </c>
      <c r="AY181" s="237" t="s">
        <v>242</v>
      </c>
    </row>
    <row r="182" spans="1:65" s="2" customFormat="1" ht="14.45" customHeight="1">
      <c r="A182" s="35"/>
      <c r="B182" s="36"/>
      <c r="C182" s="201" t="s">
        <v>316</v>
      </c>
      <c r="D182" s="201" t="s">
        <v>244</v>
      </c>
      <c r="E182" s="202" t="s">
        <v>1991</v>
      </c>
      <c r="F182" s="203" t="s">
        <v>1992</v>
      </c>
      <c r="G182" s="204" t="s">
        <v>247</v>
      </c>
      <c r="H182" s="205">
        <v>1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6.7000000000000002E-4</v>
      </c>
      <c r="R182" s="211">
        <f>Q182*H182</f>
        <v>6.7000000000000002E-4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248</v>
      </c>
      <c r="AT182" s="213" t="s">
        <v>244</v>
      </c>
      <c r="AU182" s="213" t="s">
        <v>90</v>
      </c>
      <c r="AY182" s="18" t="s">
        <v>242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90</v>
      </c>
      <c r="BK182" s="214">
        <f>ROUND(I182*H182,2)</f>
        <v>0</v>
      </c>
      <c r="BL182" s="18" t="s">
        <v>248</v>
      </c>
      <c r="BM182" s="213" t="s">
        <v>2809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1994</v>
      </c>
      <c r="G183" s="227"/>
      <c r="H183" s="231">
        <v>1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84</v>
      </c>
      <c r="AY183" s="237" t="s">
        <v>242</v>
      </c>
    </row>
    <row r="184" spans="1:65" s="2" customFormat="1" ht="19.899999999999999" customHeight="1">
      <c r="A184" s="35"/>
      <c r="B184" s="36"/>
      <c r="C184" s="201" t="s">
        <v>320</v>
      </c>
      <c r="D184" s="201" t="s">
        <v>244</v>
      </c>
      <c r="E184" s="202" t="s">
        <v>1995</v>
      </c>
      <c r="F184" s="203" t="s">
        <v>1996</v>
      </c>
      <c r="G184" s="204" t="s">
        <v>247</v>
      </c>
      <c r="H184" s="205">
        <v>1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0</v>
      </c>
      <c r="R184" s="211">
        <f>Q184*H184</f>
        <v>0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2810</v>
      </c>
    </row>
    <row r="185" spans="1:65" s="12" customFormat="1" ht="22.9" customHeight="1">
      <c r="B185" s="185"/>
      <c r="C185" s="186"/>
      <c r="D185" s="187" t="s">
        <v>76</v>
      </c>
      <c r="E185" s="199" t="s">
        <v>100</v>
      </c>
      <c r="F185" s="199" t="s">
        <v>1202</v>
      </c>
      <c r="G185" s="186"/>
      <c r="H185" s="186"/>
      <c r="I185" s="189"/>
      <c r="J185" s="200">
        <f>BK185</f>
        <v>0</v>
      </c>
      <c r="K185" s="186"/>
      <c r="L185" s="191"/>
      <c r="M185" s="192"/>
      <c r="N185" s="193"/>
      <c r="O185" s="193"/>
      <c r="P185" s="194">
        <f>SUM(P186:P192)</f>
        <v>0</v>
      </c>
      <c r="Q185" s="193"/>
      <c r="R185" s="194">
        <f>SUM(R186:R192)</f>
        <v>6.0269556000000009</v>
      </c>
      <c r="S185" s="193"/>
      <c r="T185" s="195">
        <f>SUM(T186:T192)</f>
        <v>0</v>
      </c>
      <c r="AR185" s="196" t="s">
        <v>84</v>
      </c>
      <c r="AT185" s="197" t="s">
        <v>76</v>
      </c>
      <c r="AU185" s="197" t="s">
        <v>84</v>
      </c>
      <c r="AY185" s="196" t="s">
        <v>242</v>
      </c>
      <c r="BK185" s="198">
        <f>SUM(BK186:BK192)</f>
        <v>0</v>
      </c>
    </row>
    <row r="186" spans="1:65" s="2" customFormat="1" ht="14.45" customHeight="1">
      <c r="A186" s="35"/>
      <c r="B186" s="36"/>
      <c r="C186" s="201" t="s">
        <v>326</v>
      </c>
      <c r="D186" s="201" t="s">
        <v>244</v>
      </c>
      <c r="E186" s="202" t="s">
        <v>1998</v>
      </c>
      <c r="F186" s="203" t="s">
        <v>1999</v>
      </c>
      <c r="G186" s="204" t="s">
        <v>406</v>
      </c>
      <c r="H186" s="205">
        <v>2.5840000000000001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2.3225600000000002</v>
      </c>
      <c r="R186" s="211">
        <f>Q186*H186</f>
        <v>6.0014950400000009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248</v>
      </c>
      <c r="AT186" s="213" t="s">
        <v>244</v>
      </c>
      <c r="AU186" s="213" t="s">
        <v>90</v>
      </c>
      <c r="AY186" s="18" t="s">
        <v>242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90</v>
      </c>
      <c r="BK186" s="214">
        <f>ROUND(I186*H186,2)</f>
        <v>0</v>
      </c>
      <c r="BL186" s="18" t="s">
        <v>248</v>
      </c>
      <c r="BM186" s="213" t="s">
        <v>2811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2812</v>
      </c>
      <c r="G187" s="227"/>
      <c r="H187" s="231">
        <v>2.5840000000000001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84</v>
      </c>
      <c r="AY187" s="237" t="s">
        <v>242</v>
      </c>
    </row>
    <row r="188" spans="1:65" s="2" customFormat="1" ht="22.15" customHeight="1">
      <c r="A188" s="35"/>
      <c r="B188" s="36"/>
      <c r="C188" s="201" t="s">
        <v>7</v>
      </c>
      <c r="D188" s="201" t="s">
        <v>244</v>
      </c>
      <c r="E188" s="202" t="s">
        <v>1207</v>
      </c>
      <c r="F188" s="203" t="s">
        <v>1208</v>
      </c>
      <c r="G188" s="204" t="s">
        <v>247</v>
      </c>
      <c r="H188" s="205">
        <v>4.2960000000000003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3.46E-3</v>
      </c>
      <c r="R188" s="211">
        <f>Q188*H188</f>
        <v>1.4864160000000001E-2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248</v>
      </c>
      <c r="AT188" s="213" t="s">
        <v>244</v>
      </c>
      <c r="AU188" s="213" t="s">
        <v>90</v>
      </c>
      <c r="AY188" s="18" t="s">
        <v>242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90</v>
      </c>
      <c r="BK188" s="214">
        <f>ROUND(I188*H188,2)</f>
        <v>0</v>
      </c>
      <c r="BL188" s="18" t="s">
        <v>248</v>
      </c>
      <c r="BM188" s="213" t="s">
        <v>2813</v>
      </c>
    </row>
    <row r="189" spans="1:65" s="13" customFormat="1">
      <c r="B189" s="226"/>
      <c r="C189" s="227"/>
      <c r="D189" s="228" t="s">
        <v>304</v>
      </c>
      <c r="E189" s="229" t="s">
        <v>1</v>
      </c>
      <c r="F189" s="230" t="s">
        <v>2814</v>
      </c>
      <c r="G189" s="227"/>
      <c r="H189" s="231">
        <v>4.2960000000000003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304</v>
      </c>
      <c r="AU189" s="237" t="s">
        <v>90</v>
      </c>
      <c r="AV189" s="13" t="s">
        <v>90</v>
      </c>
      <c r="AW189" s="13" t="s">
        <v>33</v>
      </c>
      <c r="AX189" s="13" t="s">
        <v>84</v>
      </c>
      <c r="AY189" s="237" t="s">
        <v>242</v>
      </c>
    </row>
    <row r="190" spans="1:65" s="2" customFormat="1" ht="22.15" customHeight="1">
      <c r="A190" s="35"/>
      <c r="B190" s="36"/>
      <c r="C190" s="201" t="s">
        <v>334</v>
      </c>
      <c r="D190" s="201" t="s">
        <v>244</v>
      </c>
      <c r="E190" s="202" t="s">
        <v>1226</v>
      </c>
      <c r="F190" s="203" t="s">
        <v>1880</v>
      </c>
      <c r="G190" s="204" t="s">
        <v>247</v>
      </c>
      <c r="H190" s="205">
        <v>4.2960000000000003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5.0000000000000002E-5</v>
      </c>
      <c r="R190" s="211">
        <f>Q190*H190</f>
        <v>2.1480000000000002E-4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2815</v>
      </c>
    </row>
    <row r="191" spans="1:65" s="2" customFormat="1" ht="22.15" customHeight="1">
      <c r="A191" s="35"/>
      <c r="B191" s="36"/>
      <c r="C191" s="201" t="s">
        <v>339</v>
      </c>
      <c r="D191" s="201" t="s">
        <v>244</v>
      </c>
      <c r="E191" s="202" t="s">
        <v>1214</v>
      </c>
      <c r="F191" s="203" t="s">
        <v>2005</v>
      </c>
      <c r="G191" s="204" t="s">
        <v>323</v>
      </c>
      <c r="H191" s="205">
        <v>0.01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1.03816</v>
      </c>
      <c r="R191" s="211">
        <f>Q191*H191</f>
        <v>1.03816E-2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2816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2007</v>
      </c>
      <c r="G192" s="227"/>
      <c r="H192" s="231">
        <v>0.01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84</v>
      </c>
      <c r="AY192" s="237" t="s">
        <v>242</v>
      </c>
    </row>
    <row r="193" spans="1:65" s="12" customFormat="1" ht="22.9" customHeight="1">
      <c r="B193" s="185"/>
      <c r="C193" s="186"/>
      <c r="D193" s="187" t="s">
        <v>76</v>
      </c>
      <c r="E193" s="199" t="s">
        <v>248</v>
      </c>
      <c r="F193" s="199" t="s">
        <v>1229</v>
      </c>
      <c r="G193" s="186"/>
      <c r="H193" s="186"/>
      <c r="I193" s="189"/>
      <c r="J193" s="200">
        <f>BK193</f>
        <v>0</v>
      </c>
      <c r="K193" s="186"/>
      <c r="L193" s="191"/>
      <c r="M193" s="192"/>
      <c r="N193" s="193"/>
      <c r="O193" s="193"/>
      <c r="P193" s="194">
        <f>SUM(P194:P206)</f>
        <v>0</v>
      </c>
      <c r="Q193" s="193"/>
      <c r="R193" s="194">
        <f>SUM(R194:R206)</f>
        <v>29.090880500000001</v>
      </c>
      <c r="S193" s="193"/>
      <c r="T193" s="195">
        <f>SUM(T194:T206)</f>
        <v>0</v>
      </c>
      <c r="AR193" s="196" t="s">
        <v>84</v>
      </c>
      <c r="AT193" s="197" t="s">
        <v>76</v>
      </c>
      <c r="AU193" s="197" t="s">
        <v>84</v>
      </c>
      <c r="AY193" s="196" t="s">
        <v>242</v>
      </c>
      <c r="BK193" s="198">
        <f>SUM(BK194:BK206)</f>
        <v>0</v>
      </c>
    </row>
    <row r="194" spans="1:65" s="2" customFormat="1" ht="22.15" customHeight="1">
      <c r="A194" s="35"/>
      <c r="B194" s="36"/>
      <c r="C194" s="201" t="s">
        <v>344</v>
      </c>
      <c r="D194" s="201" t="s">
        <v>244</v>
      </c>
      <c r="E194" s="202" t="s">
        <v>2008</v>
      </c>
      <c r="F194" s="203" t="s">
        <v>2009</v>
      </c>
      <c r="G194" s="204" t="s">
        <v>406</v>
      </c>
      <c r="H194" s="205">
        <v>2.19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2.3856000000000002</v>
      </c>
      <c r="R194" s="211">
        <f>Q194*H194</f>
        <v>5.2244640000000002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248</v>
      </c>
      <c r="AT194" s="213" t="s">
        <v>244</v>
      </c>
      <c r="AU194" s="213" t="s">
        <v>90</v>
      </c>
      <c r="AY194" s="18" t="s">
        <v>242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90</v>
      </c>
      <c r="BK194" s="214">
        <f>ROUND(I194*H194,2)</f>
        <v>0</v>
      </c>
      <c r="BL194" s="18" t="s">
        <v>248</v>
      </c>
      <c r="BM194" s="213" t="s">
        <v>2817</v>
      </c>
    </row>
    <row r="195" spans="1:65" s="13" customFormat="1" ht="22.5">
      <c r="B195" s="226"/>
      <c r="C195" s="227"/>
      <c r="D195" s="228" t="s">
        <v>304</v>
      </c>
      <c r="E195" s="229" t="s">
        <v>1</v>
      </c>
      <c r="F195" s="230" t="s">
        <v>2818</v>
      </c>
      <c r="G195" s="227"/>
      <c r="H195" s="231">
        <v>2.19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304</v>
      </c>
      <c r="AU195" s="237" t="s">
        <v>90</v>
      </c>
      <c r="AV195" s="13" t="s">
        <v>90</v>
      </c>
      <c r="AW195" s="13" t="s">
        <v>33</v>
      </c>
      <c r="AX195" s="13" t="s">
        <v>84</v>
      </c>
      <c r="AY195" s="237" t="s">
        <v>242</v>
      </c>
    </row>
    <row r="196" spans="1:65" s="2" customFormat="1" ht="22.15" customHeight="1">
      <c r="A196" s="35"/>
      <c r="B196" s="36"/>
      <c r="C196" s="201" t="s">
        <v>348</v>
      </c>
      <c r="D196" s="201" t="s">
        <v>244</v>
      </c>
      <c r="E196" s="202" t="s">
        <v>2012</v>
      </c>
      <c r="F196" s="203" t="s">
        <v>2013</v>
      </c>
      <c r="G196" s="204" t="s">
        <v>247</v>
      </c>
      <c r="H196" s="205">
        <v>3.55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1.099E-2</v>
      </c>
      <c r="R196" s="211">
        <f>Q196*H196</f>
        <v>3.9014500000000001E-2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248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248</v>
      </c>
      <c r="BM196" s="213" t="s">
        <v>2819</v>
      </c>
    </row>
    <row r="197" spans="1:65" s="13" customFormat="1">
      <c r="B197" s="226"/>
      <c r="C197" s="227"/>
      <c r="D197" s="228" t="s">
        <v>304</v>
      </c>
      <c r="E197" s="229" t="s">
        <v>1</v>
      </c>
      <c r="F197" s="230" t="s">
        <v>2820</v>
      </c>
      <c r="G197" s="227"/>
      <c r="H197" s="231">
        <v>3.55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84</v>
      </c>
      <c r="AY197" s="237" t="s">
        <v>242</v>
      </c>
    </row>
    <row r="198" spans="1:65" s="2" customFormat="1" ht="22.15" customHeight="1">
      <c r="A198" s="35"/>
      <c r="B198" s="36"/>
      <c r="C198" s="201" t="s">
        <v>352</v>
      </c>
      <c r="D198" s="201" t="s">
        <v>244</v>
      </c>
      <c r="E198" s="202" t="s">
        <v>2016</v>
      </c>
      <c r="F198" s="203" t="s">
        <v>2017</v>
      </c>
      <c r="G198" s="204" t="s">
        <v>247</v>
      </c>
      <c r="H198" s="205">
        <v>3.55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4.0000000000000003E-5</v>
      </c>
      <c r="R198" s="211">
        <f>Q198*H198</f>
        <v>1.4200000000000001E-4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2821</v>
      </c>
    </row>
    <row r="199" spans="1:65" s="2" customFormat="1" ht="22.15" customHeight="1">
      <c r="A199" s="35"/>
      <c r="B199" s="36"/>
      <c r="C199" s="201" t="s">
        <v>358</v>
      </c>
      <c r="D199" s="201" t="s">
        <v>244</v>
      </c>
      <c r="E199" s="202" t="s">
        <v>2019</v>
      </c>
      <c r="F199" s="203" t="s">
        <v>2020</v>
      </c>
      <c r="G199" s="204" t="s">
        <v>323</v>
      </c>
      <c r="H199" s="205">
        <v>0.58799999999999997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1.0490999999999999</v>
      </c>
      <c r="R199" s="211">
        <f>Q199*H199</f>
        <v>0.61687079999999994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2822</v>
      </c>
    </row>
    <row r="200" spans="1:65" s="13" customFormat="1">
      <c r="B200" s="226"/>
      <c r="C200" s="227"/>
      <c r="D200" s="228" t="s">
        <v>304</v>
      </c>
      <c r="E200" s="229" t="s">
        <v>1</v>
      </c>
      <c r="F200" s="230" t="s">
        <v>2823</v>
      </c>
      <c r="G200" s="227"/>
      <c r="H200" s="231">
        <v>0.58799999999999997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33</v>
      </c>
      <c r="AX200" s="13" t="s">
        <v>84</v>
      </c>
      <c r="AY200" s="237" t="s">
        <v>242</v>
      </c>
    </row>
    <row r="201" spans="1:65" s="2" customFormat="1" ht="22.15" customHeight="1">
      <c r="A201" s="35"/>
      <c r="B201" s="36"/>
      <c r="C201" s="201" t="s">
        <v>526</v>
      </c>
      <c r="D201" s="201" t="s">
        <v>244</v>
      </c>
      <c r="E201" s="202" t="s">
        <v>2023</v>
      </c>
      <c r="F201" s="203" t="s">
        <v>2024</v>
      </c>
      <c r="G201" s="204" t="s">
        <v>259</v>
      </c>
      <c r="H201" s="205">
        <v>2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2.8500000000000001E-3</v>
      </c>
      <c r="R201" s="211">
        <f>Q201*H201</f>
        <v>5.7000000000000002E-3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2824</v>
      </c>
    </row>
    <row r="202" spans="1:65" s="2" customFormat="1" ht="22.15" customHeight="1">
      <c r="A202" s="35"/>
      <c r="B202" s="36"/>
      <c r="C202" s="215" t="s">
        <v>535</v>
      </c>
      <c r="D202" s="215" t="s">
        <v>261</v>
      </c>
      <c r="E202" s="216" t="s">
        <v>2026</v>
      </c>
      <c r="F202" s="217" t="s">
        <v>2825</v>
      </c>
      <c r="G202" s="218" t="s">
        <v>259</v>
      </c>
      <c r="H202" s="219">
        <v>2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43</v>
      </c>
      <c r="O202" s="76"/>
      <c r="P202" s="211">
        <f>O202*H202</f>
        <v>0</v>
      </c>
      <c r="Q202" s="211">
        <v>11.55</v>
      </c>
      <c r="R202" s="211">
        <f>Q202*H202</f>
        <v>23.1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264</v>
      </c>
      <c r="AT202" s="213" t="s">
        <v>261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2826</v>
      </c>
    </row>
    <row r="203" spans="1:65" s="2" customFormat="1" ht="19.899999999999999" customHeight="1">
      <c r="A203" s="35"/>
      <c r="B203" s="36"/>
      <c r="C203" s="201" t="s">
        <v>547</v>
      </c>
      <c r="D203" s="201" t="s">
        <v>244</v>
      </c>
      <c r="E203" s="202" t="s">
        <v>1230</v>
      </c>
      <c r="F203" s="203" t="s">
        <v>1231</v>
      </c>
      <c r="G203" s="204" t="s">
        <v>247</v>
      </c>
      <c r="H203" s="205">
        <v>0.20399999999999999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2.266E-2</v>
      </c>
      <c r="R203" s="211">
        <f>Q203*H203</f>
        <v>4.6226399999999999E-3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2827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2702</v>
      </c>
      <c r="G204" s="227"/>
      <c r="H204" s="231">
        <v>0.20399999999999999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84</v>
      </c>
      <c r="AY204" s="237" t="s">
        <v>242</v>
      </c>
    </row>
    <row r="205" spans="1:65" s="2" customFormat="1" ht="19.899999999999999" customHeight="1">
      <c r="A205" s="35"/>
      <c r="B205" s="36"/>
      <c r="C205" s="201" t="s">
        <v>553</v>
      </c>
      <c r="D205" s="201" t="s">
        <v>244</v>
      </c>
      <c r="E205" s="202" t="s">
        <v>2031</v>
      </c>
      <c r="F205" s="203" t="s">
        <v>2032</v>
      </c>
      <c r="G205" s="204" t="s">
        <v>247</v>
      </c>
      <c r="H205" s="205">
        <v>4.4160000000000004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2.266E-2</v>
      </c>
      <c r="R205" s="211">
        <f>Q205*H205</f>
        <v>0.10006656000000001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248</v>
      </c>
      <c r="AT205" s="213" t="s">
        <v>244</v>
      </c>
      <c r="AU205" s="213" t="s">
        <v>90</v>
      </c>
      <c r="AY205" s="18" t="s">
        <v>242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90</v>
      </c>
      <c r="BK205" s="214">
        <f>ROUND(I205*H205,2)</f>
        <v>0</v>
      </c>
      <c r="BL205" s="18" t="s">
        <v>248</v>
      </c>
      <c r="BM205" s="213" t="s">
        <v>2828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2829</v>
      </c>
      <c r="G206" s="227"/>
      <c r="H206" s="231">
        <v>4.4160000000000004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84</v>
      </c>
      <c r="AY206" s="237" t="s">
        <v>242</v>
      </c>
    </row>
    <row r="207" spans="1:65" s="12" customFormat="1" ht="22.9" customHeight="1">
      <c r="B207" s="185"/>
      <c r="C207" s="186"/>
      <c r="D207" s="187" t="s">
        <v>76</v>
      </c>
      <c r="E207" s="199" t="s">
        <v>250</v>
      </c>
      <c r="F207" s="199" t="s">
        <v>251</v>
      </c>
      <c r="G207" s="186"/>
      <c r="H207" s="186"/>
      <c r="I207" s="189"/>
      <c r="J207" s="200">
        <f>BK207</f>
        <v>0</v>
      </c>
      <c r="K207" s="186"/>
      <c r="L207" s="191"/>
      <c r="M207" s="192"/>
      <c r="N207" s="193"/>
      <c r="O207" s="193"/>
      <c r="P207" s="194">
        <f>SUM(P208:P227)</f>
        <v>0</v>
      </c>
      <c r="Q207" s="193"/>
      <c r="R207" s="194">
        <f>SUM(R208:R227)</f>
        <v>8.170204759999999</v>
      </c>
      <c r="S207" s="193"/>
      <c r="T207" s="195">
        <f>SUM(T208:T227)</f>
        <v>14.207008</v>
      </c>
      <c r="AR207" s="196" t="s">
        <v>84</v>
      </c>
      <c r="AT207" s="197" t="s">
        <v>76</v>
      </c>
      <c r="AU207" s="197" t="s">
        <v>84</v>
      </c>
      <c r="AY207" s="196" t="s">
        <v>242</v>
      </c>
      <c r="BK207" s="198">
        <f>SUM(BK208:BK227)</f>
        <v>0</v>
      </c>
    </row>
    <row r="208" spans="1:65" s="2" customFormat="1" ht="22.15" customHeight="1">
      <c r="A208" s="35"/>
      <c r="B208" s="36"/>
      <c r="C208" s="201" t="s">
        <v>565</v>
      </c>
      <c r="D208" s="201" t="s">
        <v>244</v>
      </c>
      <c r="E208" s="202" t="s">
        <v>1084</v>
      </c>
      <c r="F208" s="203" t="s">
        <v>1085</v>
      </c>
      <c r="G208" s="204" t="s">
        <v>406</v>
      </c>
      <c r="H208" s="205">
        <v>7.5259999999999998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0</v>
      </c>
      <c r="R208" s="211">
        <f>Q208*H208</f>
        <v>0</v>
      </c>
      <c r="S208" s="211">
        <v>1.8080000000000001</v>
      </c>
      <c r="T208" s="212">
        <f>S208*H208</f>
        <v>13.607008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248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2830</v>
      </c>
    </row>
    <row r="209" spans="1:65" s="14" customFormat="1">
      <c r="B209" s="243"/>
      <c r="C209" s="244"/>
      <c r="D209" s="228" t="s">
        <v>304</v>
      </c>
      <c r="E209" s="245" t="s">
        <v>1</v>
      </c>
      <c r="F209" s="246" t="s">
        <v>2036</v>
      </c>
      <c r="G209" s="244"/>
      <c r="H209" s="245" t="s">
        <v>1</v>
      </c>
      <c r="I209" s="247"/>
      <c r="J209" s="244"/>
      <c r="K209" s="244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304</v>
      </c>
      <c r="AU209" s="252" t="s">
        <v>90</v>
      </c>
      <c r="AV209" s="14" t="s">
        <v>84</v>
      </c>
      <c r="AW209" s="14" t="s">
        <v>33</v>
      </c>
      <c r="AX209" s="14" t="s">
        <v>77</v>
      </c>
      <c r="AY209" s="252" t="s">
        <v>242</v>
      </c>
    </row>
    <row r="210" spans="1:65" s="13" customFormat="1">
      <c r="B210" s="226"/>
      <c r="C210" s="227"/>
      <c r="D210" s="228" t="s">
        <v>304</v>
      </c>
      <c r="E210" s="229" t="s">
        <v>1</v>
      </c>
      <c r="F210" s="230" t="s">
        <v>2831</v>
      </c>
      <c r="G210" s="227"/>
      <c r="H210" s="231">
        <v>7.5259999999999998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84</v>
      </c>
      <c r="AY210" s="237" t="s">
        <v>242</v>
      </c>
    </row>
    <row r="211" spans="1:65" s="2" customFormat="1" ht="14.45" customHeight="1">
      <c r="A211" s="35"/>
      <c r="B211" s="36"/>
      <c r="C211" s="201" t="s">
        <v>569</v>
      </c>
      <c r="D211" s="201" t="s">
        <v>244</v>
      </c>
      <c r="E211" s="202" t="s">
        <v>495</v>
      </c>
      <c r="F211" s="203" t="s">
        <v>496</v>
      </c>
      <c r="G211" s="204" t="s">
        <v>259</v>
      </c>
      <c r="H211" s="205">
        <v>4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0</v>
      </c>
      <c r="R211" s="211">
        <f>Q211*H211</f>
        <v>0</v>
      </c>
      <c r="S211" s="211">
        <v>0.15</v>
      </c>
      <c r="T211" s="212">
        <f>S211*H211</f>
        <v>0.6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2832</v>
      </c>
    </row>
    <row r="212" spans="1:65" s="2" customFormat="1" ht="22.15" customHeight="1">
      <c r="A212" s="35"/>
      <c r="B212" s="36"/>
      <c r="C212" s="201" t="s">
        <v>573</v>
      </c>
      <c r="D212" s="201" t="s">
        <v>244</v>
      </c>
      <c r="E212" s="202" t="s">
        <v>502</v>
      </c>
      <c r="F212" s="203" t="s">
        <v>1236</v>
      </c>
      <c r="G212" s="204" t="s">
        <v>247</v>
      </c>
      <c r="H212" s="205">
        <v>7.1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0.27994000000000002</v>
      </c>
      <c r="R212" s="211">
        <f>Q212*H212</f>
        <v>1.987574</v>
      </c>
      <c r="S212" s="211">
        <v>0</v>
      </c>
      <c r="T212" s="21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248</v>
      </c>
      <c r="AT212" s="213" t="s">
        <v>244</v>
      </c>
      <c r="AU212" s="213" t="s">
        <v>90</v>
      </c>
      <c r="AY212" s="18" t="s">
        <v>242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90</v>
      </c>
      <c r="BK212" s="214">
        <f>ROUND(I212*H212,2)</f>
        <v>0</v>
      </c>
      <c r="BL212" s="18" t="s">
        <v>248</v>
      </c>
      <c r="BM212" s="213" t="s">
        <v>2833</v>
      </c>
    </row>
    <row r="213" spans="1:65" s="13" customFormat="1">
      <c r="B213" s="226"/>
      <c r="C213" s="227"/>
      <c r="D213" s="228" t="s">
        <v>304</v>
      </c>
      <c r="E213" s="229" t="s">
        <v>1</v>
      </c>
      <c r="F213" s="230" t="s">
        <v>2834</v>
      </c>
      <c r="G213" s="227"/>
      <c r="H213" s="231">
        <v>7.1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84</v>
      </c>
      <c r="AY213" s="237" t="s">
        <v>242</v>
      </c>
    </row>
    <row r="214" spans="1:65" s="2" customFormat="1" ht="34.9" customHeight="1">
      <c r="A214" s="35"/>
      <c r="B214" s="36"/>
      <c r="C214" s="201" t="s">
        <v>578</v>
      </c>
      <c r="D214" s="201" t="s">
        <v>244</v>
      </c>
      <c r="E214" s="202" t="s">
        <v>1239</v>
      </c>
      <c r="F214" s="203" t="s">
        <v>2594</v>
      </c>
      <c r="G214" s="204" t="s">
        <v>247</v>
      </c>
      <c r="H214" s="205">
        <v>37.856000000000002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8.0000000000000004E-4</v>
      </c>
      <c r="R214" s="211">
        <f>Q214*H214</f>
        <v>3.0284800000000004E-2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2835</v>
      </c>
    </row>
    <row r="215" spans="1:65" s="13" customFormat="1">
      <c r="B215" s="226"/>
      <c r="C215" s="227"/>
      <c r="D215" s="228" t="s">
        <v>304</v>
      </c>
      <c r="E215" s="229" t="s">
        <v>1</v>
      </c>
      <c r="F215" s="230" t="s">
        <v>2836</v>
      </c>
      <c r="G215" s="227"/>
      <c r="H215" s="231">
        <v>30.756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77</v>
      </c>
      <c r="AY215" s="237" t="s">
        <v>242</v>
      </c>
    </row>
    <row r="216" spans="1:65" s="13" customFormat="1">
      <c r="B216" s="226"/>
      <c r="C216" s="227"/>
      <c r="D216" s="228" t="s">
        <v>304</v>
      </c>
      <c r="E216" s="229" t="s">
        <v>1</v>
      </c>
      <c r="F216" s="230" t="s">
        <v>2834</v>
      </c>
      <c r="G216" s="227"/>
      <c r="H216" s="231">
        <v>7.1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77</v>
      </c>
      <c r="AY216" s="237" t="s">
        <v>242</v>
      </c>
    </row>
    <row r="217" spans="1:65" s="16" customFormat="1">
      <c r="B217" s="264"/>
      <c r="C217" s="265"/>
      <c r="D217" s="228" t="s">
        <v>304</v>
      </c>
      <c r="E217" s="266" t="s">
        <v>1</v>
      </c>
      <c r="F217" s="267" t="s">
        <v>388</v>
      </c>
      <c r="G217" s="265"/>
      <c r="H217" s="268">
        <v>37.856000000000002</v>
      </c>
      <c r="I217" s="269"/>
      <c r="J217" s="265"/>
      <c r="K217" s="265"/>
      <c r="L217" s="270"/>
      <c r="M217" s="271"/>
      <c r="N217" s="272"/>
      <c r="O217" s="272"/>
      <c r="P217" s="272"/>
      <c r="Q217" s="272"/>
      <c r="R217" s="272"/>
      <c r="S217" s="272"/>
      <c r="T217" s="273"/>
      <c r="AT217" s="274" t="s">
        <v>304</v>
      </c>
      <c r="AU217" s="274" t="s">
        <v>90</v>
      </c>
      <c r="AV217" s="16" t="s">
        <v>248</v>
      </c>
      <c r="AW217" s="16" t="s">
        <v>33</v>
      </c>
      <c r="AX217" s="16" t="s">
        <v>84</v>
      </c>
      <c r="AY217" s="274" t="s">
        <v>242</v>
      </c>
    </row>
    <row r="218" spans="1:65" s="2" customFormat="1" ht="30" customHeight="1">
      <c r="A218" s="35"/>
      <c r="B218" s="36"/>
      <c r="C218" s="201" t="s">
        <v>583</v>
      </c>
      <c r="D218" s="201" t="s">
        <v>244</v>
      </c>
      <c r="E218" s="202" t="s">
        <v>1242</v>
      </c>
      <c r="F218" s="203" t="s">
        <v>2597</v>
      </c>
      <c r="G218" s="204" t="s">
        <v>247</v>
      </c>
      <c r="H218" s="205">
        <v>22.478000000000002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0.10373</v>
      </c>
      <c r="R218" s="211">
        <f>Q218*H218</f>
        <v>2.3316429400000001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2837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2838</v>
      </c>
      <c r="G219" s="227"/>
      <c r="H219" s="231">
        <v>15.378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77</v>
      </c>
      <c r="AY219" s="237" t="s">
        <v>242</v>
      </c>
    </row>
    <row r="220" spans="1:65" s="13" customFormat="1">
      <c r="B220" s="226"/>
      <c r="C220" s="227"/>
      <c r="D220" s="228" t="s">
        <v>304</v>
      </c>
      <c r="E220" s="229" t="s">
        <v>1</v>
      </c>
      <c r="F220" s="230" t="s">
        <v>2839</v>
      </c>
      <c r="G220" s="227"/>
      <c r="H220" s="231">
        <v>7.1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33</v>
      </c>
      <c r="AX220" s="13" t="s">
        <v>77</v>
      </c>
      <c r="AY220" s="237" t="s">
        <v>242</v>
      </c>
    </row>
    <row r="221" spans="1:65" s="16" customFormat="1">
      <c r="B221" s="264"/>
      <c r="C221" s="265"/>
      <c r="D221" s="228" t="s">
        <v>304</v>
      </c>
      <c r="E221" s="266" t="s">
        <v>1</v>
      </c>
      <c r="F221" s="267" t="s">
        <v>388</v>
      </c>
      <c r="G221" s="265"/>
      <c r="H221" s="268">
        <v>22.478000000000002</v>
      </c>
      <c r="I221" s="269"/>
      <c r="J221" s="265"/>
      <c r="K221" s="265"/>
      <c r="L221" s="270"/>
      <c r="M221" s="271"/>
      <c r="N221" s="272"/>
      <c r="O221" s="272"/>
      <c r="P221" s="272"/>
      <c r="Q221" s="272"/>
      <c r="R221" s="272"/>
      <c r="S221" s="272"/>
      <c r="T221" s="273"/>
      <c r="AT221" s="274" t="s">
        <v>304</v>
      </c>
      <c r="AU221" s="274" t="s">
        <v>90</v>
      </c>
      <c r="AV221" s="16" t="s">
        <v>248</v>
      </c>
      <c r="AW221" s="16" t="s">
        <v>33</v>
      </c>
      <c r="AX221" s="16" t="s">
        <v>84</v>
      </c>
      <c r="AY221" s="274" t="s">
        <v>242</v>
      </c>
    </row>
    <row r="222" spans="1:65" s="2" customFormat="1" ht="34.9" customHeight="1">
      <c r="A222" s="35"/>
      <c r="B222" s="36"/>
      <c r="C222" s="201" t="s">
        <v>590</v>
      </c>
      <c r="D222" s="201" t="s">
        <v>244</v>
      </c>
      <c r="E222" s="202" t="s">
        <v>2050</v>
      </c>
      <c r="F222" s="203" t="s">
        <v>2601</v>
      </c>
      <c r="G222" s="204" t="s">
        <v>247</v>
      </c>
      <c r="H222" s="205">
        <v>15.378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0.15559000000000001</v>
      </c>
      <c r="R222" s="211">
        <f>Q222*H222</f>
        <v>2.3926630200000001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248</v>
      </c>
      <c r="AT222" s="213" t="s">
        <v>244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248</v>
      </c>
      <c r="BM222" s="213" t="s">
        <v>2840</v>
      </c>
    </row>
    <row r="223" spans="1:65" s="13" customFormat="1">
      <c r="B223" s="226"/>
      <c r="C223" s="227"/>
      <c r="D223" s="228" t="s">
        <v>304</v>
      </c>
      <c r="E223" s="229" t="s">
        <v>1</v>
      </c>
      <c r="F223" s="230" t="s">
        <v>2841</v>
      </c>
      <c r="G223" s="227"/>
      <c r="H223" s="231">
        <v>15.378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AT223" s="237" t="s">
        <v>304</v>
      </c>
      <c r="AU223" s="237" t="s">
        <v>90</v>
      </c>
      <c r="AV223" s="13" t="s">
        <v>90</v>
      </c>
      <c r="AW223" s="13" t="s">
        <v>33</v>
      </c>
      <c r="AX223" s="13" t="s">
        <v>84</v>
      </c>
      <c r="AY223" s="237" t="s">
        <v>242</v>
      </c>
    </row>
    <row r="224" spans="1:65" s="2" customFormat="1" ht="34.9" customHeight="1">
      <c r="A224" s="35"/>
      <c r="B224" s="36"/>
      <c r="C224" s="201" t="s">
        <v>595</v>
      </c>
      <c r="D224" s="201" t="s">
        <v>244</v>
      </c>
      <c r="E224" s="202" t="s">
        <v>1245</v>
      </c>
      <c r="F224" s="203" t="s">
        <v>1246</v>
      </c>
      <c r="G224" s="204" t="s">
        <v>247</v>
      </c>
      <c r="H224" s="205">
        <v>7.1</v>
      </c>
      <c r="I224" s="206"/>
      <c r="J224" s="207">
        <f>ROUND(I224*H224,2)</f>
        <v>0</v>
      </c>
      <c r="K224" s="208"/>
      <c r="L224" s="40"/>
      <c r="M224" s="209" t="s">
        <v>1</v>
      </c>
      <c r="N224" s="210" t="s">
        <v>43</v>
      </c>
      <c r="O224" s="76"/>
      <c r="P224" s="211">
        <f>O224*H224</f>
        <v>0</v>
      </c>
      <c r="Q224" s="211">
        <v>0.18151999999999999</v>
      </c>
      <c r="R224" s="211">
        <f>Q224*H224</f>
        <v>1.2887919999999999</v>
      </c>
      <c r="S224" s="211">
        <v>0</v>
      </c>
      <c r="T224" s="21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3" t="s">
        <v>248</v>
      </c>
      <c r="AT224" s="213" t="s">
        <v>244</v>
      </c>
      <c r="AU224" s="213" t="s">
        <v>90</v>
      </c>
      <c r="AY224" s="18" t="s">
        <v>242</v>
      </c>
      <c r="BE224" s="214">
        <f>IF(N224="základná",J224,0)</f>
        <v>0</v>
      </c>
      <c r="BF224" s="214">
        <f>IF(N224="znížená",J224,0)</f>
        <v>0</v>
      </c>
      <c r="BG224" s="214">
        <f>IF(N224="zákl. prenesená",J224,0)</f>
        <v>0</v>
      </c>
      <c r="BH224" s="214">
        <f>IF(N224="zníž. prenesená",J224,0)</f>
        <v>0</v>
      </c>
      <c r="BI224" s="214">
        <f>IF(N224="nulová",J224,0)</f>
        <v>0</v>
      </c>
      <c r="BJ224" s="18" t="s">
        <v>90</v>
      </c>
      <c r="BK224" s="214">
        <f>ROUND(I224*H224,2)</f>
        <v>0</v>
      </c>
      <c r="BL224" s="18" t="s">
        <v>248</v>
      </c>
      <c r="BM224" s="213" t="s">
        <v>2842</v>
      </c>
    </row>
    <row r="225" spans="1:65" s="13" customFormat="1">
      <c r="B225" s="226"/>
      <c r="C225" s="227"/>
      <c r="D225" s="228" t="s">
        <v>304</v>
      </c>
      <c r="E225" s="229" t="s">
        <v>1</v>
      </c>
      <c r="F225" s="230" t="s">
        <v>2843</v>
      </c>
      <c r="G225" s="227"/>
      <c r="H225" s="231">
        <v>7.1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304</v>
      </c>
      <c r="AU225" s="237" t="s">
        <v>90</v>
      </c>
      <c r="AV225" s="13" t="s">
        <v>90</v>
      </c>
      <c r="AW225" s="13" t="s">
        <v>33</v>
      </c>
      <c r="AX225" s="13" t="s">
        <v>84</v>
      </c>
      <c r="AY225" s="237" t="s">
        <v>242</v>
      </c>
    </row>
    <row r="226" spans="1:65" s="2" customFormat="1" ht="22.15" customHeight="1">
      <c r="A226" s="35"/>
      <c r="B226" s="36"/>
      <c r="C226" s="201" t="s">
        <v>600</v>
      </c>
      <c r="D226" s="201" t="s">
        <v>244</v>
      </c>
      <c r="E226" s="202" t="s">
        <v>2057</v>
      </c>
      <c r="F226" s="203" t="s">
        <v>2058</v>
      </c>
      <c r="G226" s="204" t="s">
        <v>247</v>
      </c>
      <c r="H226" s="205">
        <v>0.24</v>
      </c>
      <c r="I226" s="206"/>
      <c r="J226" s="207">
        <f>ROUND(I226*H226,2)</f>
        <v>0</v>
      </c>
      <c r="K226" s="208"/>
      <c r="L226" s="40"/>
      <c r="M226" s="209" t="s">
        <v>1</v>
      </c>
      <c r="N226" s="210" t="s">
        <v>43</v>
      </c>
      <c r="O226" s="76"/>
      <c r="P226" s="211">
        <f>O226*H226</f>
        <v>0</v>
      </c>
      <c r="Q226" s="211">
        <v>0.58020000000000005</v>
      </c>
      <c r="R226" s="211">
        <f>Q226*H226</f>
        <v>0.13924800000000001</v>
      </c>
      <c r="S226" s="211">
        <v>0</v>
      </c>
      <c r="T226" s="21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3" t="s">
        <v>248</v>
      </c>
      <c r="AT226" s="213" t="s">
        <v>244</v>
      </c>
      <c r="AU226" s="213" t="s">
        <v>90</v>
      </c>
      <c r="AY226" s="18" t="s">
        <v>242</v>
      </c>
      <c r="BE226" s="214">
        <f>IF(N226="základná",J226,0)</f>
        <v>0</v>
      </c>
      <c r="BF226" s="214">
        <f>IF(N226="znížená",J226,0)</f>
        <v>0</v>
      </c>
      <c r="BG226" s="214">
        <f>IF(N226="zákl. prenesená",J226,0)</f>
        <v>0</v>
      </c>
      <c r="BH226" s="214">
        <f>IF(N226="zníž. prenesená",J226,0)</f>
        <v>0</v>
      </c>
      <c r="BI226" s="214">
        <f>IF(N226="nulová",J226,0)</f>
        <v>0</v>
      </c>
      <c r="BJ226" s="18" t="s">
        <v>90</v>
      </c>
      <c r="BK226" s="214">
        <f>ROUND(I226*H226,2)</f>
        <v>0</v>
      </c>
      <c r="BL226" s="18" t="s">
        <v>248</v>
      </c>
      <c r="BM226" s="213" t="s">
        <v>2844</v>
      </c>
    </row>
    <row r="227" spans="1:65" s="13" customFormat="1" ht="22.5">
      <c r="B227" s="226"/>
      <c r="C227" s="227"/>
      <c r="D227" s="228" t="s">
        <v>304</v>
      </c>
      <c r="E227" s="229" t="s">
        <v>1</v>
      </c>
      <c r="F227" s="230" t="s">
        <v>2060</v>
      </c>
      <c r="G227" s="227"/>
      <c r="H227" s="231">
        <v>0.24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AT227" s="237" t="s">
        <v>304</v>
      </c>
      <c r="AU227" s="237" t="s">
        <v>90</v>
      </c>
      <c r="AV227" s="13" t="s">
        <v>90</v>
      </c>
      <c r="AW227" s="13" t="s">
        <v>33</v>
      </c>
      <c r="AX227" s="13" t="s">
        <v>84</v>
      </c>
      <c r="AY227" s="237" t="s">
        <v>242</v>
      </c>
    </row>
    <row r="228" spans="1:65" s="12" customFormat="1" ht="22.9" customHeight="1">
      <c r="B228" s="185"/>
      <c r="C228" s="186"/>
      <c r="D228" s="187" t="s">
        <v>76</v>
      </c>
      <c r="E228" s="199" t="s">
        <v>269</v>
      </c>
      <c r="F228" s="199" t="s">
        <v>577</v>
      </c>
      <c r="G228" s="186"/>
      <c r="H228" s="186"/>
      <c r="I228" s="189"/>
      <c r="J228" s="200">
        <f>BK228</f>
        <v>0</v>
      </c>
      <c r="K228" s="186"/>
      <c r="L228" s="191"/>
      <c r="M228" s="192"/>
      <c r="N228" s="193"/>
      <c r="O228" s="193"/>
      <c r="P228" s="194">
        <f>SUM(P229:P235)</f>
        <v>0</v>
      </c>
      <c r="Q228" s="193"/>
      <c r="R228" s="194">
        <f>SUM(R229:R235)</f>
        <v>3.3810445999999996</v>
      </c>
      <c r="S228" s="193"/>
      <c r="T228" s="195">
        <f>SUM(T229:T235)</f>
        <v>0</v>
      </c>
      <c r="AR228" s="196" t="s">
        <v>84</v>
      </c>
      <c r="AT228" s="197" t="s">
        <v>76</v>
      </c>
      <c r="AU228" s="197" t="s">
        <v>84</v>
      </c>
      <c r="AY228" s="196" t="s">
        <v>242</v>
      </c>
      <c r="BK228" s="198">
        <f>SUM(BK229:BK235)</f>
        <v>0</v>
      </c>
    </row>
    <row r="229" spans="1:65" s="2" customFormat="1" ht="22.15" customHeight="1">
      <c r="A229" s="35"/>
      <c r="B229" s="36"/>
      <c r="C229" s="201" t="s">
        <v>604</v>
      </c>
      <c r="D229" s="201" t="s">
        <v>244</v>
      </c>
      <c r="E229" s="202" t="s">
        <v>1248</v>
      </c>
      <c r="F229" s="203" t="s">
        <v>1249</v>
      </c>
      <c r="G229" s="204" t="s">
        <v>247</v>
      </c>
      <c r="H229" s="205">
        <v>12.8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4.1349999999999998E-2</v>
      </c>
      <c r="R229" s="211">
        <f>Q229*H229</f>
        <v>0.52927999999999997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248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248</v>
      </c>
      <c r="BM229" s="213" t="s">
        <v>2845</v>
      </c>
    </row>
    <row r="230" spans="1:65" s="14" customFormat="1" ht="22.5">
      <c r="B230" s="243"/>
      <c r="C230" s="244"/>
      <c r="D230" s="228" t="s">
        <v>304</v>
      </c>
      <c r="E230" s="245" t="s">
        <v>1</v>
      </c>
      <c r="F230" s="246" t="s">
        <v>2062</v>
      </c>
      <c r="G230" s="244"/>
      <c r="H230" s="245" t="s">
        <v>1</v>
      </c>
      <c r="I230" s="247"/>
      <c r="J230" s="244"/>
      <c r="K230" s="244"/>
      <c r="L230" s="248"/>
      <c r="M230" s="249"/>
      <c r="N230" s="250"/>
      <c r="O230" s="250"/>
      <c r="P230" s="250"/>
      <c r="Q230" s="250"/>
      <c r="R230" s="250"/>
      <c r="S230" s="250"/>
      <c r="T230" s="251"/>
      <c r="AT230" s="252" t="s">
        <v>304</v>
      </c>
      <c r="AU230" s="252" t="s">
        <v>90</v>
      </c>
      <c r="AV230" s="14" t="s">
        <v>84</v>
      </c>
      <c r="AW230" s="14" t="s">
        <v>33</v>
      </c>
      <c r="AX230" s="14" t="s">
        <v>77</v>
      </c>
      <c r="AY230" s="252" t="s">
        <v>242</v>
      </c>
    </row>
    <row r="231" spans="1:65" s="13" customFormat="1">
      <c r="B231" s="226"/>
      <c r="C231" s="227"/>
      <c r="D231" s="228" t="s">
        <v>304</v>
      </c>
      <c r="E231" s="229" t="s">
        <v>1</v>
      </c>
      <c r="F231" s="230" t="s">
        <v>2846</v>
      </c>
      <c r="G231" s="227"/>
      <c r="H231" s="231">
        <v>12.8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304</v>
      </c>
      <c r="AU231" s="237" t="s">
        <v>90</v>
      </c>
      <c r="AV231" s="13" t="s">
        <v>90</v>
      </c>
      <c r="AW231" s="13" t="s">
        <v>33</v>
      </c>
      <c r="AX231" s="13" t="s">
        <v>84</v>
      </c>
      <c r="AY231" s="237" t="s">
        <v>242</v>
      </c>
    </row>
    <row r="232" spans="1:65" s="2" customFormat="1" ht="22.15" customHeight="1">
      <c r="A232" s="35"/>
      <c r="B232" s="36"/>
      <c r="C232" s="201" t="s">
        <v>608</v>
      </c>
      <c r="D232" s="201" t="s">
        <v>244</v>
      </c>
      <c r="E232" s="202" t="s">
        <v>2064</v>
      </c>
      <c r="F232" s="203" t="s">
        <v>2065</v>
      </c>
      <c r="G232" s="204" t="s">
        <v>406</v>
      </c>
      <c r="H232" s="205">
        <v>1.165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2.4157199999999999</v>
      </c>
      <c r="R232" s="211">
        <f>Q232*H232</f>
        <v>2.8143137999999999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248</v>
      </c>
      <c r="AT232" s="213" t="s">
        <v>244</v>
      </c>
      <c r="AU232" s="213" t="s">
        <v>90</v>
      </c>
      <c r="AY232" s="18" t="s">
        <v>242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90</v>
      </c>
      <c r="BK232" s="214">
        <f>ROUND(I232*H232,2)</f>
        <v>0</v>
      </c>
      <c r="BL232" s="18" t="s">
        <v>248</v>
      </c>
      <c r="BM232" s="213" t="s">
        <v>2847</v>
      </c>
    </row>
    <row r="233" spans="1:65" s="13" customFormat="1">
      <c r="B233" s="226"/>
      <c r="C233" s="227"/>
      <c r="D233" s="228" t="s">
        <v>304</v>
      </c>
      <c r="E233" s="229" t="s">
        <v>1</v>
      </c>
      <c r="F233" s="230" t="s">
        <v>2848</v>
      </c>
      <c r="G233" s="227"/>
      <c r="H233" s="231">
        <v>1.165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84</v>
      </c>
      <c r="AY233" s="237" t="s">
        <v>242</v>
      </c>
    </row>
    <row r="234" spans="1:65" s="2" customFormat="1" ht="22.15" customHeight="1">
      <c r="A234" s="35"/>
      <c r="B234" s="36"/>
      <c r="C234" s="201" t="s">
        <v>613</v>
      </c>
      <c r="D234" s="201" t="s">
        <v>244</v>
      </c>
      <c r="E234" s="202" t="s">
        <v>2068</v>
      </c>
      <c r="F234" s="203" t="s">
        <v>2069</v>
      </c>
      <c r="G234" s="204" t="s">
        <v>247</v>
      </c>
      <c r="H234" s="205">
        <v>1.212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3.09E-2</v>
      </c>
      <c r="R234" s="211">
        <f>Q234*H234</f>
        <v>3.7450799999999999E-2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248</v>
      </c>
      <c r="AT234" s="213" t="s">
        <v>244</v>
      </c>
      <c r="AU234" s="213" t="s">
        <v>90</v>
      </c>
      <c r="AY234" s="18" t="s">
        <v>242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90</v>
      </c>
      <c r="BK234" s="214">
        <f>ROUND(I234*H234,2)</f>
        <v>0</v>
      </c>
      <c r="BL234" s="18" t="s">
        <v>248</v>
      </c>
      <c r="BM234" s="213" t="s">
        <v>2849</v>
      </c>
    </row>
    <row r="235" spans="1:65" s="13" customFormat="1">
      <c r="B235" s="226"/>
      <c r="C235" s="227"/>
      <c r="D235" s="228" t="s">
        <v>304</v>
      </c>
      <c r="E235" s="229" t="s">
        <v>1</v>
      </c>
      <c r="F235" s="230" t="s">
        <v>2850</v>
      </c>
      <c r="G235" s="227"/>
      <c r="H235" s="231">
        <v>1.212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304</v>
      </c>
      <c r="AU235" s="237" t="s">
        <v>90</v>
      </c>
      <c r="AV235" s="13" t="s">
        <v>90</v>
      </c>
      <c r="AW235" s="13" t="s">
        <v>33</v>
      </c>
      <c r="AX235" s="13" t="s">
        <v>84</v>
      </c>
      <c r="AY235" s="237" t="s">
        <v>242</v>
      </c>
    </row>
    <row r="236" spans="1:65" s="12" customFormat="1" ht="22.9" customHeight="1">
      <c r="B236" s="185"/>
      <c r="C236" s="186"/>
      <c r="D236" s="187" t="s">
        <v>76</v>
      </c>
      <c r="E236" s="199" t="s">
        <v>255</v>
      </c>
      <c r="F236" s="199" t="s">
        <v>256</v>
      </c>
      <c r="G236" s="186"/>
      <c r="H236" s="186"/>
      <c r="I236" s="189"/>
      <c r="J236" s="200">
        <f>BK236</f>
        <v>0</v>
      </c>
      <c r="K236" s="186"/>
      <c r="L236" s="191"/>
      <c r="M236" s="192"/>
      <c r="N236" s="193"/>
      <c r="O236" s="193"/>
      <c r="P236" s="194">
        <f>SUM(P237:P269)</f>
        <v>0</v>
      </c>
      <c r="Q236" s="193"/>
      <c r="R236" s="194">
        <f>SUM(R237:R269)</f>
        <v>4.2352827600000005</v>
      </c>
      <c r="S236" s="193"/>
      <c r="T236" s="195">
        <f>SUM(T237:T269)</f>
        <v>5.7464000000000004</v>
      </c>
      <c r="AR236" s="196" t="s">
        <v>84</v>
      </c>
      <c r="AT236" s="197" t="s">
        <v>76</v>
      </c>
      <c r="AU236" s="197" t="s">
        <v>84</v>
      </c>
      <c r="AY236" s="196" t="s">
        <v>242</v>
      </c>
      <c r="BK236" s="198">
        <f>SUM(BK237:BK269)</f>
        <v>0</v>
      </c>
    </row>
    <row r="237" spans="1:65" s="2" customFormat="1" ht="30" customHeight="1">
      <c r="A237" s="35"/>
      <c r="B237" s="36"/>
      <c r="C237" s="201" t="s">
        <v>617</v>
      </c>
      <c r="D237" s="201" t="s">
        <v>244</v>
      </c>
      <c r="E237" s="202" t="s">
        <v>2072</v>
      </c>
      <c r="F237" s="203" t="s">
        <v>2073</v>
      </c>
      <c r="G237" s="204" t="s">
        <v>282</v>
      </c>
      <c r="H237" s="205">
        <v>1.53</v>
      </c>
      <c r="I237" s="206"/>
      <c r="J237" s="207">
        <f>ROUND(I237*H237,2)</f>
        <v>0</v>
      </c>
      <c r="K237" s="208"/>
      <c r="L237" s="40"/>
      <c r="M237" s="209" t="s">
        <v>1</v>
      </c>
      <c r="N237" s="210" t="s">
        <v>43</v>
      </c>
      <c r="O237" s="76"/>
      <c r="P237" s="211">
        <f>O237*H237</f>
        <v>0</v>
      </c>
      <c r="Q237" s="211">
        <v>0.12662000000000001</v>
      </c>
      <c r="R237" s="211">
        <f>Q237*H237</f>
        <v>0.19372860000000003</v>
      </c>
      <c r="S237" s="211">
        <v>0</v>
      </c>
      <c r="T237" s="21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3" t="s">
        <v>248</v>
      </c>
      <c r="AT237" s="213" t="s">
        <v>244</v>
      </c>
      <c r="AU237" s="213" t="s">
        <v>90</v>
      </c>
      <c r="AY237" s="18" t="s">
        <v>242</v>
      </c>
      <c r="BE237" s="214">
        <f>IF(N237="základná",J237,0)</f>
        <v>0</v>
      </c>
      <c r="BF237" s="214">
        <f>IF(N237="znížená",J237,0)</f>
        <v>0</v>
      </c>
      <c r="BG237" s="214">
        <f>IF(N237="zákl. prenesená",J237,0)</f>
        <v>0</v>
      </c>
      <c r="BH237" s="214">
        <f>IF(N237="zníž. prenesená",J237,0)</f>
        <v>0</v>
      </c>
      <c r="BI237" s="214">
        <f>IF(N237="nulová",J237,0)</f>
        <v>0</v>
      </c>
      <c r="BJ237" s="18" t="s">
        <v>90</v>
      </c>
      <c r="BK237" s="214">
        <f>ROUND(I237*H237,2)</f>
        <v>0</v>
      </c>
      <c r="BL237" s="18" t="s">
        <v>248</v>
      </c>
      <c r="BM237" s="213" t="s">
        <v>2851</v>
      </c>
    </row>
    <row r="238" spans="1:65" s="13" customFormat="1">
      <c r="B238" s="226"/>
      <c r="C238" s="227"/>
      <c r="D238" s="228" t="s">
        <v>304</v>
      </c>
      <c r="E238" s="229" t="s">
        <v>1</v>
      </c>
      <c r="F238" s="230" t="s">
        <v>2075</v>
      </c>
      <c r="G238" s="227"/>
      <c r="H238" s="231">
        <v>1.53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304</v>
      </c>
      <c r="AU238" s="237" t="s">
        <v>90</v>
      </c>
      <c r="AV238" s="13" t="s">
        <v>90</v>
      </c>
      <c r="AW238" s="13" t="s">
        <v>33</v>
      </c>
      <c r="AX238" s="13" t="s">
        <v>84</v>
      </c>
      <c r="AY238" s="237" t="s">
        <v>242</v>
      </c>
    </row>
    <row r="239" spans="1:65" s="2" customFormat="1" ht="14.45" customHeight="1">
      <c r="A239" s="35"/>
      <c r="B239" s="36"/>
      <c r="C239" s="215" t="s">
        <v>619</v>
      </c>
      <c r="D239" s="215" t="s">
        <v>261</v>
      </c>
      <c r="E239" s="216" t="s">
        <v>2076</v>
      </c>
      <c r="F239" s="217" t="s">
        <v>2077</v>
      </c>
      <c r="G239" s="218" t="s">
        <v>259</v>
      </c>
      <c r="H239" s="219">
        <v>3.0750000000000002</v>
      </c>
      <c r="I239" s="220"/>
      <c r="J239" s="221">
        <f>ROUND(I239*H239,2)</f>
        <v>0</v>
      </c>
      <c r="K239" s="222"/>
      <c r="L239" s="223"/>
      <c r="M239" s="224" t="s">
        <v>1</v>
      </c>
      <c r="N239" s="225" t="s">
        <v>43</v>
      </c>
      <c r="O239" s="76"/>
      <c r="P239" s="211">
        <f>O239*H239</f>
        <v>0</v>
      </c>
      <c r="Q239" s="211">
        <v>2.1000000000000001E-2</v>
      </c>
      <c r="R239" s="211">
        <f>Q239*H239</f>
        <v>6.4575000000000007E-2</v>
      </c>
      <c r="S239" s="211">
        <v>0</v>
      </c>
      <c r="T239" s="21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13" t="s">
        <v>264</v>
      </c>
      <c r="AT239" s="213" t="s">
        <v>261</v>
      </c>
      <c r="AU239" s="213" t="s">
        <v>90</v>
      </c>
      <c r="AY239" s="18" t="s">
        <v>242</v>
      </c>
      <c r="BE239" s="214">
        <f>IF(N239="základná",J239,0)</f>
        <v>0</v>
      </c>
      <c r="BF239" s="214">
        <f>IF(N239="znížená",J239,0)</f>
        <v>0</v>
      </c>
      <c r="BG239" s="214">
        <f>IF(N239="zákl. prenesená",J239,0)</f>
        <v>0</v>
      </c>
      <c r="BH239" s="214">
        <f>IF(N239="zníž. prenesená",J239,0)</f>
        <v>0</v>
      </c>
      <c r="BI239" s="214">
        <f>IF(N239="nulová",J239,0)</f>
        <v>0</v>
      </c>
      <c r="BJ239" s="18" t="s">
        <v>90</v>
      </c>
      <c r="BK239" s="214">
        <f>ROUND(I239*H239,2)</f>
        <v>0</v>
      </c>
      <c r="BL239" s="18" t="s">
        <v>248</v>
      </c>
      <c r="BM239" s="213" t="s">
        <v>2852</v>
      </c>
    </row>
    <row r="240" spans="1:65" s="13" customFormat="1">
      <c r="B240" s="226"/>
      <c r="C240" s="227"/>
      <c r="D240" s="228" t="s">
        <v>304</v>
      </c>
      <c r="E240" s="227"/>
      <c r="F240" s="230" t="s">
        <v>2079</v>
      </c>
      <c r="G240" s="227"/>
      <c r="H240" s="231">
        <v>3.0750000000000002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AT240" s="237" t="s">
        <v>304</v>
      </c>
      <c r="AU240" s="237" t="s">
        <v>90</v>
      </c>
      <c r="AV240" s="13" t="s">
        <v>90</v>
      </c>
      <c r="AW240" s="13" t="s">
        <v>4</v>
      </c>
      <c r="AX240" s="13" t="s">
        <v>84</v>
      </c>
      <c r="AY240" s="237" t="s">
        <v>242</v>
      </c>
    </row>
    <row r="241" spans="1:65" s="2" customFormat="1" ht="22.15" customHeight="1">
      <c r="A241" s="35"/>
      <c r="B241" s="36"/>
      <c r="C241" s="201" t="s">
        <v>621</v>
      </c>
      <c r="D241" s="201" t="s">
        <v>244</v>
      </c>
      <c r="E241" s="202" t="s">
        <v>1257</v>
      </c>
      <c r="F241" s="203" t="s">
        <v>1258</v>
      </c>
      <c r="G241" s="204" t="s">
        <v>282</v>
      </c>
      <c r="H241" s="205">
        <v>7.1</v>
      </c>
      <c r="I241" s="206"/>
      <c r="J241" s="207">
        <f>ROUND(I241*H241,2)</f>
        <v>0</v>
      </c>
      <c r="K241" s="208"/>
      <c r="L241" s="40"/>
      <c r="M241" s="209" t="s">
        <v>1</v>
      </c>
      <c r="N241" s="210" t="s">
        <v>43</v>
      </c>
      <c r="O241" s="76"/>
      <c r="P241" s="211">
        <f>O241*H241</f>
        <v>0</v>
      </c>
      <c r="Q241" s="211">
        <v>1.0000000000000001E-5</v>
      </c>
      <c r="R241" s="211">
        <f>Q241*H241</f>
        <v>7.1000000000000005E-5</v>
      </c>
      <c r="S241" s="211">
        <v>0</v>
      </c>
      <c r="T241" s="21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13" t="s">
        <v>248</v>
      </c>
      <c r="AT241" s="213" t="s">
        <v>244</v>
      </c>
      <c r="AU241" s="213" t="s">
        <v>90</v>
      </c>
      <c r="AY241" s="18" t="s">
        <v>242</v>
      </c>
      <c r="BE241" s="214">
        <f>IF(N241="základná",J241,0)</f>
        <v>0</v>
      </c>
      <c r="BF241" s="214">
        <f>IF(N241="znížená",J241,0)</f>
        <v>0</v>
      </c>
      <c r="BG241" s="214">
        <f>IF(N241="zákl. prenesená",J241,0)</f>
        <v>0</v>
      </c>
      <c r="BH241" s="214">
        <f>IF(N241="zníž. prenesená",J241,0)</f>
        <v>0</v>
      </c>
      <c r="BI241" s="214">
        <f>IF(N241="nulová",J241,0)</f>
        <v>0</v>
      </c>
      <c r="BJ241" s="18" t="s">
        <v>90</v>
      </c>
      <c r="BK241" s="214">
        <f>ROUND(I241*H241,2)</f>
        <v>0</v>
      </c>
      <c r="BL241" s="18" t="s">
        <v>248</v>
      </c>
      <c r="BM241" s="213" t="s">
        <v>2853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2854</v>
      </c>
      <c r="G242" s="227"/>
      <c r="H242" s="231">
        <v>7.1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84</v>
      </c>
      <c r="AY242" s="237" t="s">
        <v>242</v>
      </c>
    </row>
    <row r="243" spans="1:65" s="2" customFormat="1" ht="22.15" customHeight="1">
      <c r="A243" s="35"/>
      <c r="B243" s="36"/>
      <c r="C243" s="201" t="s">
        <v>623</v>
      </c>
      <c r="D243" s="201" t="s">
        <v>244</v>
      </c>
      <c r="E243" s="202" t="s">
        <v>1265</v>
      </c>
      <c r="F243" s="203" t="s">
        <v>1266</v>
      </c>
      <c r="G243" s="204" t="s">
        <v>282</v>
      </c>
      <c r="H243" s="205">
        <v>7.1</v>
      </c>
      <c r="I243" s="206"/>
      <c r="J243" s="207">
        <f>ROUND(I243*H243,2)</f>
        <v>0</v>
      </c>
      <c r="K243" s="208"/>
      <c r="L243" s="40"/>
      <c r="M243" s="209" t="s">
        <v>1</v>
      </c>
      <c r="N243" s="210" t="s">
        <v>43</v>
      </c>
      <c r="O243" s="76"/>
      <c r="P243" s="211">
        <f>O243*H243</f>
        <v>0</v>
      </c>
      <c r="Q243" s="211">
        <v>2.4000000000000001E-4</v>
      </c>
      <c r="R243" s="211">
        <f>Q243*H243</f>
        <v>1.704E-3</v>
      </c>
      <c r="S243" s="211">
        <v>0</v>
      </c>
      <c r="T243" s="21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3" t="s">
        <v>248</v>
      </c>
      <c r="AT243" s="213" t="s">
        <v>244</v>
      </c>
      <c r="AU243" s="213" t="s">
        <v>90</v>
      </c>
      <c r="AY243" s="18" t="s">
        <v>242</v>
      </c>
      <c r="BE243" s="214">
        <f>IF(N243="základná",J243,0)</f>
        <v>0</v>
      </c>
      <c r="BF243" s="214">
        <f>IF(N243="znížená",J243,0)</f>
        <v>0</v>
      </c>
      <c r="BG243" s="214">
        <f>IF(N243="zákl. prenesená",J243,0)</f>
        <v>0</v>
      </c>
      <c r="BH243" s="214">
        <f>IF(N243="zníž. prenesená",J243,0)</f>
        <v>0</v>
      </c>
      <c r="BI243" s="214">
        <f>IF(N243="nulová",J243,0)</f>
        <v>0</v>
      </c>
      <c r="BJ243" s="18" t="s">
        <v>90</v>
      </c>
      <c r="BK243" s="214">
        <f>ROUND(I243*H243,2)</f>
        <v>0</v>
      </c>
      <c r="BL243" s="18" t="s">
        <v>248</v>
      </c>
      <c r="BM243" s="213" t="s">
        <v>2855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2856</v>
      </c>
      <c r="G244" s="227"/>
      <c r="H244" s="231">
        <v>7.1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84</v>
      </c>
      <c r="AY244" s="237" t="s">
        <v>242</v>
      </c>
    </row>
    <row r="245" spans="1:65" s="2" customFormat="1" ht="19.899999999999999" customHeight="1">
      <c r="A245" s="35"/>
      <c r="B245" s="36"/>
      <c r="C245" s="201" t="s">
        <v>625</v>
      </c>
      <c r="D245" s="201" t="s">
        <v>244</v>
      </c>
      <c r="E245" s="202" t="s">
        <v>2084</v>
      </c>
      <c r="F245" s="203" t="s">
        <v>2085</v>
      </c>
      <c r="G245" s="204" t="s">
        <v>282</v>
      </c>
      <c r="H245" s="205">
        <v>6.6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0.11743000000000001</v>
      </c>
      <c r="R245" s="211">
        <f>Q245*H245</f>
        <v>0.775038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248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2857</v>
      </c>
    </row>
    <row r="246" spans="1:65" s="13" customFormat="1">
      <c r="B246" s="226"/>
      <c r="C246" s="227"/>
      <c r="D246" s="228" t="s">
        <v>304</v>
      </c>
      <c r="E246" s="229" t="s">
        <v>1</v>
      </c>
      <c r="F246" s="230" t="s">
        <v>2858</v>
      </c>
      <c r="G246" s="227"/>
      <c r="H246" s="231">
        <v>6.6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33</v>
      </c>
      <c r="AX246" s="13" t="s">
        <v>84</v>
      </c>
      <c r="AY246" s="237" t="s">
        <v>242</v>
      </c>
    </row>
    <row r="247" spans="1:65" s="2" customFormat="1" ht="14.45" customHeight="1">
      <c r="A247" s="35"/>
      <c r="B247" s="36"/>
      <c r="C247" s="215" t="s">
        <v>631</v>
      </c>
      <c r="D247" s="215" t="s">
        <v>261</v>
      </c>
      <c r="E247" s="216" t="s">
        <v>2088</v>
      </c>
      <c r="F247" s="217" t="s">
        <v>2089</v>
      </c>
      <c r="G247" s="218" t="s">
        <v>259</v>
      </c>
      <c r="H247" s="219">
        <v>16.829999999999998</v>
      </c>
      <c r="I247" s="220"/>
      <c r="J247" s="221">
        <f>ROUND(I247*H247,2)</f>
        <v>0</v>
      </c>
      <c r="K247" s="222"/>
      <c r="L247" s="223"/>
      <c r="M247" s="224" t="s">
        <v>1</v>
      </c>
      <c r="N247" s="225" t="s">
        <v>43</v>
      </c>
      <c r="O247" s="76"/>
      <c r="P247" s="211">
        <f>O247*H247</f>
        <v>0</v>
      </c>
      <c r="Q247" s="211">
        <v>5.2999999999999999E-2</v>
      </c>
      <c r="R247" s="211">
        <f>Q247*H247</f>
        <v>0.89198999999999984</v>
      </c>
      <c r="S247" s="211">
        <v>0</v>
      </c>
      <c r="T247" s="21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264</v>
      </c>
      <c r="AT247" s="213" t="s">
        <v>261</v>
      </c>
      <c r="AU247" s="213" t="s">
        <v>90</v>
      </c>
      <c r="AY247" s="18" t="s">
        <v>242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90</v>
      </c>
      <c r="BK247" s="214">
        <f>ROUND(I247*H247,2)</f>
        <v>0</v>
      </c>
      <c r="BL247" s="18" t="s">
        <v>248</v>
      </c>
      <c r="BM247" s="213" t="s">
        <v>2859</v>
      </c>
    </row>
    <row r="248" spans="1:65" s="13" customFormat="1">
      <c r="B248" s="226"/>
      <c r="C248" s="227"/>
      <c r="D248" s="228" t="s">
        <v>304</v>
      </c>
      <c r="E248" s="227"/>
      <c r="F248" s="230" t="s">
        <v>2860</v>
      </c>
      <c r="G248" s="227"/>
      <c r="H248" s="231">
        <v>16.829999999999998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4</v>
      </c>
      <c r="AX248" s="13" t="s">
        <v>84</v>
      </c>
      <c r="AY248" s="237" t="s">
        <v>242</v>
      </c>
    </row>
    <row r="249" spans="1:65" s="2" customFormat="1" ht="22.15" customHeight="1">
      <c r="A249" s="35"/>
      <c r="B249" s="36"/>
      <c r="C249" s="201" t="s">
        <v>638</v>
      </c>
      <c r="D249" s="201" t="s">
        <v>244</v>
      </c>
      <c r="E249" s="202" t="s">
        <v>2092</v>
      </c>
      <c r="F249" s="203" t="s">
        <v>2093</v>
      </c>
      <c r="G249" s="204" t="s">
        <v>247</v>
      </c>
      <c r="H249" s="205">
        <v>1.65</v>
      </c>
      <c r="I249" s="206"/>
      <c r="J249" s="207">
        <f>ROUND(I249*H249,2)</f>
        <v>0</v>
      </c>
      <c r="K249" s="208"/>
      <c r="L249" s="40"/>
      <c r="M249" s="209" t="s">
        <v>1</v>
      </c>
      <c r="N249" s="210" t="s">
        <v>43</v>
      </c>
      <c r="O249" s="76"/>
      <c r="P249" s="211">
        <f>O249*H249</f>
        <v>0</v>
      </c>
      <c r="Q249" s="211">
        <v>2.3380000000000001E-2</v>
      </c>
      <c r="R249" s="211">
        <f>Q249*H249</f>
        <v>3.8577E-2</v>
      </c>
      <c r="S249" s="211">
        <v>0</v>
      </c>
      <c r="T249" s="21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3" t="s">
        <v>248</v>
      </c>
      <c r="AT249" s="213" t="s">
        <v>244</v>
      </c>
      <c r="AU249" s="213" t="s">
        <v>90</v>
      </c>
      <c r="AY249" s="18" t="s">
        <v>242</v>
      </c>
      <c r="BE249" s="214">
        <f>IF(N249="základná",J249,0)</f>
        <v>0</v>
      </c>
      <c r="BF249" s="214">
        <f>IF(N249="znížená",J249,0)</f>
        <v>0</v>
      </c>
      <c r="BG249" s="214">
        <f>IF(N249="zákl. prenesená",J249,0)</f>
        <v>0</v>
      </c>
      <c r="BH249" s="214">
        <f>IF(N249="zníž. prenesená",J249,0)</f>
        <v>0</v>
      </c>
      <c r="BI249" s="214">
        <f>IF(N249="nulová",J249,0)</f>
        <v>0</v>
      </c>
      <c r="BJ249" s="18" t="s">
        <v>90</v>
      </c>
      <c r="BK249" s="214">
        <f>ROUND(I249*H249,2)</f>
        <v>0</v>
      </c>
      <c r="BL249" s="18" t="s">
        <v>248</v>
      </c>
      <c r="BM249" s="213" t="s">
        <v>2861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2862</v>
      </c>
      <c r="G250" s="227"/>
      <c r="H250" s="231">
        <v>1.65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84</v>
      </c>
      <c r="AY250" s="237" t="s">
        <v>242</v>
      </c>
    </row>
    <row r="251" spans="1:65" s="2" customFormat="1" ht="34.9" customHeight="1">
      <c r="A251" s="35"/>
      <c r="B251" s="36"/>
      <c r="C251" s="201" t="s">
        <v>645</v>
      </c>
      <c r="D251" s="201" t="s">
        <v>244</v>
      </c>
      <c r="E251" s="202" t="s">
        <v>2096</v>
      </c>
      <c r="F251" s="203" t="s">
        <v>2097</v>
      </c>
      <c r="G251" s="204" t="s">
        <v>282</v>
      </c>
      <c r="H251" s="205">
        <v>9.32</v>
      </c>
      <c r="I251" s="206"/>
      <c r="J251" s="207">
        <f>ROUND(I251*H251,2)</f>
        <v>0</v>
      </c>
      <c r="K251" s="208"/>
      <c r="L251" s="40"/>
      <c r="M251" s="209" t="s">
        <v>1</v>
      </c>
      <c r="N251" s="210" t="s">
        <v>43</v>
      </c>
      <c r="O251" s="76"/>
      <c r="P251" s="211">
        <f>O251*H251</f>
        <v>0</v>
      </c>
      <c r="Q251" s="211">
        <v>0.19399</v>
      </c>
      <c r="R251" s="211">
        <f>Q251*H251</f>
        <v>1.8079868000000001</v>
      </c>
      <c r="S251" s="211">
        <v>0</v>
      </c>
      <c r="T251" s="21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3" t="s">
        <v>248</v>
      </c>
      <c r="AT251" s="213" t="s">
        <v>244</v>
      </c>
      <c r="AU251" s="213" t="s">
        <v>90</v>
      </c>
      <c r="AY251" s="18" t="s">
        <v>242</v>
      </c>
      <c r="BE251" s="214">
        <f>IF(N251="základná",J251,0)</f>
        <v>0</v>
      </c>
      <c r="BF251" s="214">
        <f>IF(N251="znížená",J251,0)</f>
        <v>0</v>
      </c>
      <c r="BG251" s="214">
        <f>IF(N251="zákl. prenesená",J251,0)</f>
        <v>0</v>
      </c>
      <c r="BH251" s="214">
        <f>IF(N251="zníž. prenesená",J251,0)</f>
        <v>0</v>
      </c>
      <c r="BI251" s="214">
        <f>IF(N251="nulová",J251,0)</f>
        <v>0</v>
      </c>
      <c r="BJ251" s="18" t="s">
        <v>90</v>
      </c>
      <c r="BK251" s="214">
        <f>ROUND(I251*H251,2)</f>
        <v>0</v>
      </c>
      <c r="BL251" s="18" t="s">
        <v>248</v>
      </c>
      <c r="BM251" s="213" t="s">
        <v>2863</v>
      </c>
    </row>
    <row r="252" spans="1:65" s="13" customFormat="1">
      <c r="B252" s="226"/>
      <c r="C252" s="227"/>
      <c r="D252" s="228" t="s">
        <v>304</v>
      </c>
      <c r="E252" s="229" t="s">
        <v>1</v>
      </c>
      <c r="F252" s="230" t="s">
        <v>2864</v>
      </c>
      <c r="G252" s="227"/>
      <c r="H252" s="231">
        <v>9.32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304</v>
      </c>
      <c r="AU252" s="237" t="s">
        <v>90</v>
      </c>
      <c r="AV252" s="13" t="s">
        <v>90</v>
      </c>
      <c r="AW252" s="13" t="s">
        <v>33</v>
      </c>
      <c r="AX252" s="13" t="s">
        <v>84</v>
      </c>
      <c r="AY252" s="237" t="s">
        <v>242</v>
      </c>
    </row>
    <row r="253" spans="1:65" s="2" customFormat="1" ht="50.45" customHeight="1">
      <c r="A253" s="35"/>
      <c r="B253" s="36"/>
      <c r="C253" s="215" t="s">
        <v>648</v>
      </c>
      <c r="D253" s="215" t="s">
        <v>261</v>
      </c>
      <c r="E253" s="216" t="s">
        <v>2100</v>
      </c>
      <c r="F253" s="217" t="s">
        <v>2101</v>
      </c>
      <c r="G253" s="218" t="s">
        <v>259</v>
      </c>
      <c r="H253" s="219">
        <v>10.066000000000001</v>
      </c>
      <c r="I253" s="220"/>
      <c r="J253" s="221">
        <f>ROUND(I253*H253,2)</f>
        <v>0</v>
      </c>
      <c r="K253" s="222"/>
      <c r="L253" s="223"/>
      <c r="M253" s="224" t="s">
        <v>1</v>
      </c>
      <c r="N253" s="225" t="s">
        <v>43</v>
      </c>
      <c r="O253" s="76"/>
      <c r="P253" s="211">
        <f>O253*H253</f>
        <v>0</v>
      </c>
      <c r="Q253" s="211">
        <v>1.9599999999999999E-2</v>
      </c>
      <c r="R253" s="211">
        <f>Q253*H253</f>
        <v>0.19729360000000001</v>
      </c>
      <c r="S253" s="211">
        <v>0</v>
      </c>
      <c r="T253" s="21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3" t="s">
        <v>264</v>
      </c>
      <c r="AT253" s="213" t="s">
        <v>261</v>
      </c>
      <c r="AU253" s="213" t="s">
        <v>90</v>
      </c>
      <c r="AY253" s="18" t="s">
        <v>242</v>
      </c>
      <c r="BE253" s="214">
        <f>IF(N253="základná",J253,0)</f>
        <v>0</v>
      </c>
      <c r="BF253" s="214">
        <f>IF(N253="znížená",J253,0)</f>
        <v>0</v>
      </c>
      <c r="BG253" s="214">
        <f>IF(N253="zákl. prenesená",J253,0)</f>
        <v>0</v>
      </c>
      <c r="BH253" s="214">
        <f>IF(N253="zníž. prenesená",J253,0)</f>
        <v>0</v>
      </c>
      <c r="BI253" s="214">
        <f>IF(N253="nulová",J253,0)</f>
        <v>0</v>
      </c>
      <c r="BJ253" s="18" t="s">
        <v>90</v>
      </c>
      <c r="BK253" s="214">
        <f>ROUND(I253*H253,2)</f>
        <v>0</v>
      </c>
      <c r="BL253" s="18" t="s">
        <v>248</v>
      </c>
      <c r="BM253" s="213" t="s">
        <v>2865</v>
      </c>
    </row>
    <row r="254" spans="1:65" s="13" customFormat="1">
      <c r="B254" s="226"/>
      <c r="C254" s="227"/>
      <c r="D254" s="228" t="s">
        <v>304</v>
      </c>
      <c r="E254" s="227"/>
      <c r="F254" s="230" t="s">
        <v>2866</v>
      </c>
      <c r="G254" s="227"/>
      <c r="H254" s="231">
        <v>10.066000000000001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304</v>
      </c>
      <c r="AU254" s="237" t="s">
        <v>90</v>
      </c>
      <c r="AV254" s="13" t="s">
        <v>90</v>
      </c>
      <c r="AW254" s="13" t="s">
        <v>4</v>
      </c>
      <c r="AX254" s="13" t="s">
        <v>84</v>
      </c>
      <c r="AY254" s="237" t="s">
        <v>242</v>
      </c>
    </row>
    <row r="255" spans="1:65" s="2" customFormat="1" ht="34.9" customHeight="1">
      <c r="A255" s="35"/>
      <c r="B255" s="36"/>
      <c r="C255" s="201" t="s">
        <v>655</v>
      </c>
      <c r="D255" s="201" t="s">
        <v>244</v>
      </c>
      <c r="E255" s="202" t="s">
        <v>1269</v>
      </c>
      <c r="F255" s="203" t="s">
        <v>1270</v>
      </c>
      <c r="G255" s="204" t="s">
        <v>247</v>
      </c>
      <c r="H255" s="205">
        <v>14.224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0</v>
      </c>
      <c r="R255" s="211">
        <f>Q255*H255</f>
        <v>0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248</v>
      </c>
      <c r="AT255" s="213" t="s">
        <v>244</v>
      </c>
      <c r="AU255" s="213" t="s">
        <v>90</v>
      </c>
      <c r="AY255" s="18" t="s">
        <v>242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90</v>
      </c>
      <c r="BK255" s="214">
        <f>ROUND(I255*H255,2)</f>
        <v>0</v>
      </c>
      <c r="BL255" s="18" t="s">
        <v>248</v>
      </c>
      <c r="BM255" s="213" t="s">
        <v>2867</v>
      </c>
    </row>
    <row r="256" spans="1:65" s="14" customFormat="1">
      <c r="B256" s="243"/>
      <c r="C256" s="244"/>
      <c r="D256" s="228" t="s">
        <v>304</v>
      </c>
      <c r="E256" s="245" t="s">
        <v>1</v>
      </c>
      <c r="F256" s="246" t="s">
        <v>1272</v>
      </c>
      <c r="G256" s="244"/>
      <c r="H256" s="245" t="s">
        <v>1</v>
      </c>
      <c r="I256" s="247"/>
      <c r="J256" s="244"/>
      <c r="K256" s="244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304</v>
      </c>
      <c r="AU256" s="252" t="s">
        <v>90</v>
      </c>
      <c r="AV256" s="14" t="s">
        <v>84</v>
      </c>
      <c r="AW256" s="14" t="s">
        <v>33</v>
      </c>
      <c r="AX256" s="14" t="s">
        <v>77</v>
      </c>
      <c r="AY256" s="252" t="s">
        <v>242</v>
      </c>
    </row>
    <row r="257" spans="1:65" s="13" customFormat="1">
      <c r="B257" s="226"/>
      <c r="C257" s="227"/>
      <c r="D257" s="228" t="s">
        <v>304</v>
      </c>
      <c r="E257" s="229" t="s">
        <v>1</v>
      </c>
      <c r="F257" s="230" t="s">
        <v>2868</v>
      </c>
      <c r="G257" s="227"/>
      <c r="H257" s="231">
        <v>14.224</v>
      </c>
      <c r="I257" s="232"/>
      <c r="J257" s="227"/>
      <c r="K257" s="227"/>
      <c r="L257" s="233"/>
      <c r="M257" s="234"/>
      <c r="N257" s="235"/>
      <c r="O257" s="235"/>
      <c r="P257" s="235"/>
      <c r="Q257" s="235"/>
      <c r="R257" s="235"/>
      <c r="S257" s="235"/>
      <c r="T257" s="236"/>
      <c r="AT257" s="237" t="s">
        <v>304</v>
      </c>
      <c r="AU257" s="237" t="s">
        <v>90</v>
      </c>
      <c r="AV257" s="13" t="s">
        <v>90</v>
      </c>
      <c r="AW257" s="13" t="s">
        <v>33</v>
      </c>
      <c r="AX257" s="13" t="s">
        <v>84</v>
      </c>
      <c r="AY257" s="237" t="s">
        <v>242</v>
      </c>
    </row>
    <row r="258" spans="1:65" s="2" customFormat="1" ht="50.45" customHeight="1">
      <c r="A258" s="35"/>
      <c r="B258" s="36"/>
      <c r="C258" s="201" t="s">
        <v>660</v>
      </c>
      <c r="D258" s="201" t="s">
        <v>244</v>
      </c>
      <c r="E258" s="202" t="s">
        <v>1274</v>
      </c>
      <c r="F258" s="203" t="s">
        <v>1275</v>
      </c>
      <c r="G258" s="204" t="s">
        <v>247</v>
      </c>
      <c r="H258" s="205">
        <v>9</v>
      </c>
      <c r="I258" s="206"/>
      <c r="J258" s="207">
        <f>ROUND(I258*H258,2)</f>
        <v>0</v>
      </c>
      <c r="K258" s="208"/>
      <c r="L258" s="40"/>
      <c r="M258" s="209" t="s">
        <v>1</v>
      </c>
      <c r="N258" s="210" t="s">
        <v>43</v>
      </c>
      <c r="O258" s="76"/>
      <c r="P258" s="211">
        <f>O258*H258</f>
        <v>0</v>
      </c>
      <c r="Q258" s="211">
        <v>2.8680000000000001E-2</v>
      </c>
      <c r="R258" s="211">
        <f>Q258*H258</f>
        <v>0.25812000000000002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248</v>
      </c>
      <c r="AT258" s="213" t="s">
        <v>244</v>
      </c>
      <c r="AU258" s="213" t="s">
        <v>90</v>
      </c>
      <c r="AY258" s="18" t="s">
        <v>242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90</v>
      </c>
      <c r="BK258" s="214">
        <f>ROUND(I258*H258,2)</f>
        <v>0</v>
      </c>
      <c r="BL258" s="18" t="s">
        <v>248</v>
      </c>
      <c r="BM258" s="213" t="s">
        <v>2869</v>
      </c>
    </row>
    <row r="259" spans="1:65" s="13" customFormat="1">
      <c r="B259" s="226"/>
      <c r="C259" s="227"/>
      <c r="D259" s="228" t="s">
        <v>304</v>
      </c>
      <c r="E259" s="229" t="s">
        <v>1</v>
      </c>
      <c r="F259" s="230" t="s">
        <v>1277</v>
      </c>
      <c r="G259" s="227"/>
      <c r="H259" s="231">
        <v>9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33</v>
      </c>
      <c r="AX259" s="13" t="s">
        <v>84</v>
      </c>
      <c r="AY259" s="237" t="s">
        <v>242</v>
      </c>
    </row>
    <row r="260" spans="1:65" s="2" customFormat="1" ht="30" customHeight="1">
      <c r="A260" s="35"/>
      <c r="B260" s="36"/>
      <c r="C260" s="201" t="s">
        <v>667</v>
      </c>
      <c r="D260" s="201" t="s">
        <v>244</v>
      </c>
      <c r="E260" s="202" t="s">
        <v>1292</v>
      </c>
      <c r="F260" s="203" t="s">
        <v>1293</v>
      </c>
      <c r="G260" s="204" t="s">
        <v>406</v>
      </c>
      <c r="H260" s="205">
        <v>2.6120000000000001</v>
      </c>
      <c r="I260" s="206"/>
      <c r="J260" s="207">
        <f>ROUND(I260*H260,2)</f>
        <v>0</v>
      </c>
      <c r="K260" s="208"/>
      <c r="L260" s="40"/>
      <c r="M260" s="209" t="s">
        <v>1</v>
      </c>
      <c r="N260" s="210" t="s">
        <v>43</v>
      </c>
      <c r="O260" s="76"/>
      <c r="P260" s="211">
        <f>O260*H260</f>
        <v>0</v>
      </c>
      <c r="Q260" s="211">
        <v>1.73E-3</v>
      </c>
      <c r="R260" s="211">
        <f>Q260*H260</f>
        <v>4.5187600000000001E-3</v>
      </c>
      <c r="S260" s="211">
        <v>2.2000000000000002</v>
      </c>
      <c r="T260" s="212">
        <f>S260*H260</f>
        <v>5.7464000000000004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3" t="s">
        <v>248</v>
      </c>
      <c r="AT260" s="213" t="s">
        <v>244</v>
      </c>
      <c r="AU260" s="213" t="s">
        <v>90</v>
      </c>
      <c r="AY260" s="18" t="s">
        <v>242</v>
      </c>
      <c r="BE260" s="214">
        <f>IF(N260="základná",J260,0)</f>
        <v>0</v>
      </c>
      <c r="BF260" s="214">
        <f>IF(N260="znížená",J260,0)</f>
        <v>0</v>
      </c>
      <c r="BG260" s="214">
        <f>IF(N260="zákl. prenesená",J260,0)</f>
        <v>0</v>
      </c>
      <c r="BH260" s="214">
        <f>IF(N260="zníž. prenesená",J260,0)</f>
        <v>0</v>
      </c>
      <c r="BI260" s="214">
        <f>IF(N260="nulová",J260,0)</f>
        <v>0</v>
      </c>
      <c r="BJ260" s="18" t="s">
        <v>90</v>
      </c>
      <c r="BK260" s="214">
        <f>ROUND(I260*H260,2)</f>
        <v>0</v>
      </c>
      <c r="BL260" s="18" t="s">
        <v>248</v>
      </c>
      <c r="BM260" s="213" t="s">
        <v>2870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2871</v>
      </c>
      <c r="G261" s="227"/>
      <c r="H261" s="231">
        <v>1.306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90</v>
      </c>
      <c r="AV261" s="13" t="s">
        <v>90</v>
      </c>
      <c r="AW261" s="13" t="s">
        <v>33</v>
      </c>
      <c r="AX261" s="13" t="s">
        <v>77</v>
      </c>
      <c r="AY261" s="237" t="s">
        <v>242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2872</v>
      </c>
      <c r="G262" s="227"/>
      <c r="H262" s="231">
        <v>1.306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77</v>
      </c>
      <c r="AY262" s="237" t="s">
        <v>242</v>
      </c>
    </row>
    <row r="263" spans="1:65" s="16" customFormat="1">
      <c r="B263" s="264"/>
      <c r="C263" s="265"/>
      <c r="D263" s="228" t="s">
        <v>304</v>
      </c>
      <c r="E263" s="266" t="s">
        <v>1</v>
      </c>
      <c r="F263" s="267" t="s">
        <v>388</v>
      </c>
      <c r="G263" s="265"/>
      <c r="H263" s="268">
        <v>2.6120000000000001</v>
      </c>
      <c r="I263" s="269"/>
      <c r="J263" s="265"/>
      <c r="K263" s="265"/>
      <c r="L263" s="270"/>
      <c r="M263" s="271"/>
      <c r="N263" s="272"/>
      <c r="O263" s="272"/>
      <c r="P263" s="272"/>
      <c r="Q263" s="272"/>
      <c r="R263" s="272"/>
      <c r="S263" s="272"/>
      <c r="T263" s="273"/>
      <c r="AT263" s="274" t="s">
        <v>304</v>
      </c>
      <c r="AU263" s="274" t="s">
        <v>90</v>
      </c>
      <c r="AV263" s="16" t="s">
        <v>248</v>
      </c>
      <c r="AW263" s="16" t="s">
        <v>33</v>
      </c>
      <c r="AX263" s="16" t="s">
        <v>84</v>
      </c>
      <c r="AY263" s="274" t="s">
        <v>242</v>
      </c>
    </row>
    <row r="264" spans="1:65" s="2" customFormat="1" ht="22.15" customHeight="1">
      <c r="A264" s="35"/>
      <c r="B264" s="36"/>
      <c r="C264" s="201" t="s">
        <v>672</v>
      </c>
      <c r="D264" s="201" t="s">
        <v>244</v>
      </c>
      <c r="E264" s="202" t="s">
        <v>2110</v>
      </c>
      <c r="F264" s="203" t="s">
        <v>2111</v>
      </c>
      <c r="G264" s="204" t="s">
        <v>259</v>
      </c>
      <c r="H264" s="205">
        <v>28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6.0000000000000002E-5</v>
      </c>
      <c r="R264" s="211">
        <f>Q264*H264</f>
        <v>1.6800000000000001E-3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248</v>
      </c>
      <c r="AT264" s="213" t="s">
        <v>244</v>
      </c>
      <c r="AU264" s="213" t="s">
        <v>90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248</v>
      </c>
      <c r="BM264" s="213" t="s">
        <v>2873</v>
      </c>
    </row>
    <row r="265" spans="1:65" s="13" customFormat="1">
      <c r="B265" s="226"/>
      <c r="C265" s="227"/>
      <c r="D265" s="228" t="s">
        <v>304</v>
      </c>
      <c r="E265" s="229" t="s">
        <v>1</v>
      </c>
      <c r="F265" s="230" t="s">
        <v>2113</v>
      </c>
      <c r="G265" s="227"/>
      <c r="H265" s="231">
        <v>28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90</v>
      </c>
      <c r="AV265" s="13" t="s">
        <v>90</v>
      </c>
      <c r="AW265" s="13" t="s">
        <v>33</v>
      </c>
      <c r="AX265" s="13" t="s">
        <v>84</v>
      </c>
      <c r="AY265" s="237" t="s">
        <v>242</v>
      </c>
    </row>
    <row r="266" spans="1:65" s="2" customFormat="1" ht="22.15" customHeight="1">
      <c r="A266" s="35"/>
      <c r="B266" s="36"/>
      <c r="C266" s="201" t="s">
        <v>678</v>
      </c>
      <c r="D266" s="201" t="s">
        <v>244</v>
      </c>
      <c r="E266" s="202" t="s">
        <v>767</v>
      </c>
      <c r="F266" s="203" t="s">
        <v>1111</v>
      </c>
      <c r="G266" s="204" t="s">
        <v>323</v>
      </c>
      <c r="H266" s="205">
        <v>6.35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0</v>
      </c>
      <c r="R266" s="211">
        <f>Q266*H266</f>
        <v>0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248</v>
      </c>
      <c r="AT266" s="213" t="s">
        <v>244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248</v>
      </c>
      <c r="BM266" s="213" t="s">
        <v>2874</v>
      </c>
    </row>
    <row r="267" spans="1:65" s="13" customFormat="1" ht="22.5">
      <c r="B267" s="226"/>
      <c r="C267" s="227"/>
      <c r="D267" s="228" t="s">
        <v>304</v>
      </c>
      <c r="E267" s="229" t="s">
        <v>1</v>
      </c>
      <c r="F267" s="230" t="s">
        <v>2875</v>
      </c>
      <c r="G267" s="227"/>
      <c r="H267" s="231">
        <v>6.35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90</v>
      </c>
      <c r="AV267" s="13" t="s">
        <v>90</v>
      </c>
      <c r="AW267" s="13" t="s">
        <v>33</v>
      </c>
      <c r="AX267" s="13" t="s">
        <v>84</v>
      </c>
      <c r="AY267" s="237" t="s">
        <v>242</v>
      </c>
    </row>
    <row r="268" spans="1:65" s="2" customFormat="1" ht="22.15" customHeight="1">
      <c r="A268" s="35"/>
      <c r="B268" s="36"/>
      <c r="C268" s="201" t="s">
        <v>681</v>
      </c>
      <c r="D268" s="201" t="s">
        <v>244</v>
      </c>
      <c r="E268" s="202" t="s">
        <v>1114</v>
      </c>
      <c r="F268" s="203" t="s">
        <v>1115</v>
      </c>
      <c r="G268" s="204" t="s">
        <v>323</v>
      </c>
      <c r="H268" s="205">
        <v>19.952999999999999</v>
      </c>
      <c r="I268" s="206"/>
      <c r="J268" s="207">
        <f>ROUND(I268*H268,2)</f>
        <v>0</v>
      </c>
      <c r="K268" s="208"/>
      <c r="L268" s="40"/>
      <c r="M268" s="209" t="s">
        <v>1</v>
      </c>
      <c r="N268" s="210" t="s">
        <v>43</v>
      </c>
      <c r="O268" s="76"/>
      <c r="P268" s="211">
        <f>O268*H268</f>
        <v>0</v>
      </c>
      <c r="Q268" s="211">
        <v>0</v>
      </c>
      <c r="R268" s="211">
        <f>Q268*H268</f>
        <v>0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248</v>
      </c>
      <c r="AT268" s="213" t="s">
        <v>244</v>
      </c>
      <c r="AU268" s="213" t="s">
        <v>90</v>
      </c>
      <c r="AY268" s="18" t="s">
        <v>242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90</v>
      </c>
      <c r="BK268" s="214">
        <f>ROUND(I268*H268,2)</f>
        <v>0</v>
      </c>
      <c r="BL268" s="18" t="s">
        <v>248</v>
      </c>
      <c r="BM268" s="213" t="s">
        <v>2876</v>
      </c>
    </row>
    <row r="269" spans="1:65" s="2" customFormat="1" ht="14.45" customHeight="1">
      <c r="A269" s="35"/>
      <c r="B269" s="36"/>
      <c r="C269" s="201" t="s">
        <v>688</v>
      </c>
      <c r="D269" s="201" t="s">
        <v>244</v>
      </c>
      <c r="E269" s="202" t="s">
        <v>1120</v>
      </c>
      <c r="F269" s="203" t="s">
        <v>1121</v>
      </c>
      <c r="G269" s="204" t="s">
        <v>323</v>
      </c>
      <c r="H269" s="205">
        <v>19.952999999999999</v>
      </c>
      <c r="I269" s="206"/>
      <c r="J269" s="207">
        <f>ROUND(I269*H269,2)</f>
        <v>0</v>
      </c>
      <c r="K269" s="208"/>
      <c r="L269" s="40"/>
      <c r="M269" s="209" t="s">
        <v>1</v>
      </c>
      <c r="N269" s="210" t="s">
        <v>43</v>
      </c>
      <c r="O269" s="76"/>
      <c r="P269" s="211">
        <f>O269*H269</f>
        <v>0</v>
      </c>
      <c r="Q269" s="211">
        <v>0</v>
      </c>
      <c r="R269" s="211">
        <f>Q269*H269</f>
        <v>0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248</v>
      </c>
      <c r="AT269" s="213" t="s">
        <v>244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248</v>
      </c>
      <c r="BM269" s="213" t="s">
        <v>2877</v>
      </c>
    </row>
    <row r="270" spans="1:65" s="12" customFormat="1" ht="22.9" customHeight="1">
      <c r="B270" s="185"/>
      <c r="C270" s="186"/>
      <c r="D270" s="187" t="s">
        <v>76</v>
      </c>
      <c r="E270" s="199" t="s">
        <v>356</v>
      </c>
      <c r="F270" s="199" t="s">
        <v>357</v>
      </c>
      <c r="G270" s="186"/>
      <c r="H270" s="186"/>
      <c r="I270" s="189"/>
      <c r="J270" s="200">
        <f>BK270</f>
        <v>0</v>
      </c>
      <c r="K270" s="186"/>
      <c r="L270" s="191"/>
      <c r="M270" s="192"/>
      <c r="N270" s="193"/>
      <c r="O270" s="193"/>
      <c r="P270" s="194">
        <f>SUM(P271:P275)</f>
        <v>0</v>
      </c>
      <c r="Q270" s="193"/>
      <c r="R270" s="194">
        <f>SUM(R271:R275)</f>
        <v>1.108E-2</v>
      </c>
      <c r="S270" s="193"/>
      <c r="T270" s="195">
        <f>SUM(T271:T275)</f>
        <v>0</v>
      </c>
      <c r="AR270" s="196" t="s">
        <v>84</v>
      </c>
      <c r="AT270" s="197" t="s">
        <v>76</v>
      </c>
      <c r="AU270" s="197" t="s">
        <v>84</v>
      </c>
      <c r="AY270" s="196" t="s">
        <v>242</v>
      </c>
      <c r="BK270" s="198">
        <f>SUM(BK271:BK275)</f>
        <v>0</v>
      </c>
    </row>
    <row r="271" spans="1:65" s="2" customFormat="1" ht="22.15" customHeight="1">
      <c r="A271" s="35"/>
      <c r="B271" s="36"/>
      <c r="C271" s="201" t="s">
        <v>693</v>
      </c>
      <c r="D271" s="201" t="s">
        <v>244</v>
      </c>
      <c r="E271" s="202" t="s">
        <v>1616</v>
      </c>
      <c r="F271" s="203" t="s">
        <v>1617</v>
      </c>
      <c r="G271" s="204" t="s">
        <v>259</v>
      </c>
      <c r="H271" s="205">
        <v>2</v>
      </c>
      <c r="I271" s="206"/>
      <c r="J271" s="207">
        <f>ROUND(I271*H271,2)</f>
        <v>0</v>
      </c>
      <c r="K271" s="208"/>
      <c r="L271" s="40"/>
      <c r="M271" s="209" t="s">
        <v>1</v>
      </c>
      <c r="N271" s="210" t="s">
        <v>43</v>
      </c>
      <c r="O271" s="76"/>
      <c r="P271" s="211">
        <f>O271*H271</f>
        <v>0</v>
      </c>
      <c r="Q271" s="211">
        <v>2.7699999999999999E-3</v>
      </c>
      <c r="R271" s="211">
        <f>Q271*H271</f>
        <v>5.5399999999999998E-3</v>
      </c>
      <c r="S271" s="211">
        <v>0</v>
      </c>
      <c r="T271" s="21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13" t="s">
        <v>248</v>
      </c>
      <c r="AT271" s="213" t="s">
        <v>244</v>
      </c>
      <c r="AU271" s="213" t="s">
        <v>90</v>
      </c>
      <c r="AY271" s="18" t="s">
        <v>242</v>
      </c>
      <c r="BE271" s="214">
        <f>IF(N271="základná",J271,0)</f>
        <v>0</v>
      </c>
      <c r="BF271" s="214">
        <f>IF(N271="znížená",J271,0)</f>
        <v>0</v>
      </c>
      <c r="BG271" s="214">
        <f>IF(N271="zákl. prenesená",J271,0)</f>
        <v>0</v>
      </c>
      <c r="BH271" s="214">
        <f>IF(N271="zníž. prenesená",J271,0)</f>
        <v>0</v>
      </c>
      <c r="BI271" s="214">
        <f>IF(N271="nulová",J271,0)</f>
        <v>0</v>
      </c>
      <c r="BJ271" s="18" t="s">
        <v>90</v>
      </c>
      <c r="BK271" s="214">
        <f>ROUND(I271*H271,2)</f>
        <v>0</v>
      </c>
      <c r="BL271" s="18" t="s">
        <v>248</v>
      </c>
      <c r="BM271" s="213" t="s">
        <v>2878</v>
      </c>
    </row>
    <row r="272" spans="1:65" s="2" customFormat="1" ht="30" customHeight="1">
      <c r="A272" s="35"/>
      <c r="B272" s="36"/>
      <c r="C272" s="201" t="s">
        <v>701</v>
      </c>
      <c r="D272" s="201" t="s">
        <v>244</v>
      </c>
      <c r="E272" s="202" t="s">
        <v>1619</v>
      </c>
      <c r="F272" s="203" t="s">
        <v>1620</v>
      </c>
      <c r="G272" s="204" t="s">
        <v>259</v>
      </c>
      <c r="H272" s="205">
        <v>60</v>
      </c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0</v>
      </c>
      <c r="R272" s="211">
        <f>Q272*H272</f>
        <v>0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248</v>
      </c>
      <c r="AT272" s="213" t="s">
        <v>244</v>
      </c>
      <c r="AU272" s="213" t="s">
        <v>90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248</v>
      </c>
      <c r="BM272" s="213" t="s">
        <v>2879</v>
      </c>
    </row>
    <row r="273" spans="1:65" s="13" customFormat="1">
      <c r="B273" s="226"/>
      <c r="C273" s="227"/>
      <c r="D273" s="228" t="s">
        <v>304</v>
      </c>
      <c r="E273" s="227"/>
      <c r="F273" s="230" t="s">
        <v>2120</v>
      </c>
      <c r="G273" s="227"/>
      <c r="H273" s="231">
        <v>60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AT273" s="237" t="s">
        <v>304</v>
      </c>
      <c r="AU273" s="237" t="s">
        <v>90</v>
      </c>
      <c r="AV273" s="13" t="s">
        <v>90</v>
      </c>
      <c r="AW273" s="13" t="s">
        <v>4</v>
      </c>
      <c r="AX273" s="13" t="s">
        <v>84</v>
      </c>
      <c r="AY273" s="237" t="s">
        <v>242</v>
      </c>
    </row>
    <row r="274" spans="1:65" s="2" customFormat="1" ht="22.15" customHeight="1">
      <c r="A274" s="35"/>
      <c r="B274" s="36"/>
      <c r="C274" s="201" t="s">
        <v>705</v>
      </c>
      <c r="D274" s="201" t="s">
        <v>244</v>
      </c>
      <c r="E274" s="202" t="s">
        <v>1623</v>
      </c>
      <c r="F274" s="203" t="s">
        <v>1624</v>
      </c>
      <c r="G274" s="204" t="s">
        <v>259</v>
      </c>
      <c r="H274" s="205">
        <v>2</v>
      </c>
      <c r="I274" s="206"/>
      <c r="J274" s="207">
        <f>ROUND(I274*H274,2)</f>
        <v>0</v>
      </c>
      <c r="K274" s="208"/>
      <c r="L274" s="40"/>
      <c r="M274" s="209" t="s">
        <v>1</v>
      </c>
      <c r="N274" s="210" t="s">
        <v>43</v>
      </c>
      <c r="O274" s="76"/>
      <c r="P274" s="211">
        <f>O274*H274</f>
        <v>0</v>
      </c>
      <c r="Q274" s="211">
        <v>2.7699999999999999E-3</v>
      </c>
      <c r="R274" s="211">
        <f>Q274*H274</f>
        <v>5.5399999999999998E-3</v>
      </c>
      <c r="S274" s="211">
        <v>0</v>
      </c>
      <c r="T274" s="21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3" t="s">
        <v>248</v>
      </c>
      <c r="AT274" s="213" t="s">
        <v>244</v>
      </c>
      <c r="AU274" s="213" t="s">
        <v>90</v>
      </c>
      <c r="AY274" s="18" t="s">
        <v>242</v>
      </c>
      <c r="BE274" s="214">
        <f>IF(N274="základná",J274,0)</f>
        <v>0</v>
      </c>
      <c r="BF274" s="214">
        <f>IF(N274="znížená",J274,0)</f>
        <v>0</v>
      </c>
      <c r="BG274" s="214">
        <f>IF(N274="zákl. prenesená",J274,0)</f>
        <v>0</v>
      </c>
      <c r="BH274" s="214">
        <f>IF(N274="zníž. prenesená",J274,0)</f>
        <v>0</v>
      </c>
      <c r="BI274" s="214">
        <f>IF(N274="nulová",J274,0)</f>
        <v>0</v>
      </c>
      <c r="BJ274" s="18" t="s">
        <v>90</v>
      </c>
      <c r="BK274" s="214">
        <f>ROUND(I274*H274,2)</f>
        <v>0</v>
      </c>
      <c r="BL274" s="18" t="s">
        <v>248</v>
      </c>
      <c r="BM274" s="213" t="s">
        <v>2880</v>
      </c>
    </row>
    <row r="275" spans="1:65" s="2" customFormat="1" ht="22.15" customHeight="1">
      <c r="A275" s="35"/>
      <c r="B275" s="36"/>
      <c r="C275" s="201" t="s">
        <v>711</v>
      </c>
      <c r="D275" s="201" t="s">
        <v>244</v>
      </c>
      <c r="E275" s="202" t="s">
        <v>1123</v>
      </c>
      <c r="F275" s="203" t="s">
        <v>1317</v>
      </c>
      <c r="G275" s="204" t="s">
        <v>323</v>
      </c>
      <c r="H275" s="205">
        <v>66.677999999999997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0</v>
      </c>
      <c r="R275" s="211">
        <f>Q275*H275</f>
        <v>0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248</v>
      </c>
      <c r="AT275" s="213" t="s">
        <v>244</v>
      </c>
      <c r="AU275" s="213" t="s">
        <v>90</v>
      </c>
      <c r="AY275" s="18" t="s">
        <v>242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90</v>
      </c>
      <c r="BK275" s="214">
        <f>ROUND(I275*H275,2)</f>
        <v>0</v>
      </c>
      <c r="BL275" s="18" t="s">
        <v>248</v>
      </c>
      <c r="BM275" s="213" t="s">
        <v>2881</v>
      </c>
    </row>
    <row r="276" spans="1:65" s="12" customFormat="1" ht="25.9" customHeight="1">
      <c r="B276" s="185"/>
      <c r="C276" s="186"/>
      <c r="D276" s="187" t="s">
        <v>76</v>
      </c>
      <c r="E276" s="188" t="s">
        <v>776</v>
      </c>
      <c r="F276" s="188" t="s">
        <v>777</v>
      </c>
      <c r="G276" s="186"/>
      <c r="H276" s="186"/>
      <c r="I276" s="189"/>
      <c r="J276" s="190">
        <f>BK276</f>
        <v>0</v>
      </c>
      <c r="K276" s="186"/>
      <c r="L276" s="191"/>
      <c r="M276" s="192"/>
      <c r="N276" s="193"/>
      <c r="O276" s="193"/>
      <c r="P276" s="194">
        <f>P277+P293+P301+P305</f>
        <v>0</v>
      </c>
      <c r="Q276" s="193"/>
      <c r="R276" s="194">
        <f>R277+R293+R301+R305</f>
        <v>0.20675665000000001</v>
      </c>
      <c r="S276" s="193"/>
      <c r="T276" s="195">
        <f>T277+T293+T301+T305</f>
        <v>0</v>
      </c>
      <c r="AR276" s="196" t="s">
        <v>90</v>
      </c>
      <c r="AT276" s="197" t="s">
        <v>76</v>
      </c>
      <c r="AU276" s="197" t="s">
        <v>77</v>
      </c>
      <c r="AY276" s="196" t="s">
        <v>242</v>
      </c>
      <c r="BK276" s="198">
        <f>BK277+BK293+BK301+BK305</f>
        <v>0</v>
      </c>
    </row>
    <row r="277" spans="1:65" s="12" customFormat="1" ht="22.9" customHeight="1">
      <c r="B277" s="185"/>
      <c r="C277" s="186"/>
      <c r="D277" s="187" t="s">
        <v>76</v>
      </c>
      <c r="E277" s="199" t="s">
        <v>1319</v>
      </c>
      <c r="F277" s="199" t="s">
        <v>1320</v>
      </c>
      <c r="G277" s="186"/>
      <c r="H277" s="186"/>
      <c r="I277" s="189"/>
      <c r="J277" s="200">
        <f>BK277</f>
        <v>0</v>
      </c>
      <c r="K277" s="186"/>
      <c r="L277" s="191"/>
      <c r="M277" s="192"/>
      <c r="N277" s="193"/>
      <c r="O277" s="193"/>
      <c r="P277" s="194">
        <f>SUM(P278:P292)</f>
        <v>0</v>
      </c>
      <c r="Q277" s="193"/>
      <c r="R277" s="194">
        <f>SUM(R278:R292)</f>
        <v>0.11484450000000002</v>
      </c>
      <c r="S277" s="193"/>
      <c r="T277" s="195">
        <f>SUM(T278:T292)</f>
        <v>0</v>
      </c>
      <c r="AR277" s="196" t="s">
        <v>90</v>
      </c>
      <c r="AT277" s="197" t="s">
        <v>76</v>
      </c>
      <c r="AU277" s="197" t="s">
        <v>84</v>
      </c>
      <c r="AY277" s="196" t="s">
        <v>242</v>
      </c>
      <c r="BK277" s="198">
        <f>SUM(BK278:BK292)</f>
        <v>0</v>
      </c>
    </row>
    <row r="278" spans="1:65" s="2" customFormat="1" ht="22.15" customHeight="1">
      <c r="A278" s="35"/>
      <c r="B278" s="36"/>
      <c r="C278" s="201" t="s">
        <v>720</v>
      </c>
      <c r="D278" s="201" t="s">
        <v>244</v>
      </c>
      <c r="E278" s="202" t="s">
        <v>1321</v>
      </c>
      <c r="F278" s="203" t="s">
        <v>1322</v>
      </c>
      <c r="G278" s="204" t="s">
        <v>247</v>
      </c>
      <c r="H278" s="205">
        <v>7.55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0</v>
      </c>
      <c r="R278" s="211">
        <f>Q278*H278</f>
        <v>0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311</v>
      </c>
      <c r="AT278" s="213" t="s">
        <v>244</v>
      </c>
      <c r="AU278" s="213" t="s">
        <v>90</v>
      </c>
      <c r="AY278" s="18" t="s">
        <v>242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90</v>
      </c>
      <c r="BK278" s="214">
        <f>ROUND(I278*H278,2)</f>
        <v>0</v>
      </c>
      <c r="BL278" s="18" t="s">
        <v>311</v>
      </c>
      <c r="BM278" s="213" t="s">
        <v>2882</v>
      </c>
    </row>
    <row r="279" spans="1:65" s="14" customFormat="1">
      <c r="B279" s="243"/>
      <c r="C279" s="244"/>
      <c r="D279" s="228" t="s">
        <v>304</v>
      </c>
      <c r="E279" s="245" t="s">
        <v>1</v>
      </c>
      <c r="F279" s="246" t="s">
        <v>2124</v>
      </c>
      <c r="G279" s="244"/>
      <c r="H279" s="245" t="s">
        <v>1</v>
      </c>
      <c r="I279" s="247"/>
      <c r="J279" s="244"/>
      <c r="K279" s="244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304</v>
      </c>
      <c r="AU279" s="252" t="s">
        <v>90</v>
      </c>
      <c r="AV279" s="14" t="s">
        <v>84</v>
      </c>
      <c r="AW279" s="14" t="s">
        <v>33</v>
      </c>
      <c r="AX279" s="14" t="s">
        <v>77</v>
      </c>
      <c r="AY279" s="252" t="s">
        <v>242</v>
      </c>
    </row>
    <row r="280" spans="1:65" s="13" customFormat="1">
      <c r="B280" s="226"/>
      <c r="C280" s="227"/>
      <c r="D280" s="228" t="s">
        <v>304</v>
      </c>
      <c r="E280" s="229" t="s">
        <v>1</v>
      </c>
      <c r="F280" s="230" t="s">
        <v>2883</v>
      </c>
      <c r="G280" s="227"/>
      <c r="H280" s="231">
        <v>7.55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AT280" s="237" t="s">
        <v>304</v>
      </c>
      <c r="AU280" s="237" t="s">
        <v>90</v>
      </c>
      <c r="AV280" s="13" t="s">
        <v>90</v>
      </c>
      <c r="AW280" s="13" t="s">
        <v>33</v>
      </c>
      <c r="AX280" s="13" t="s">
        <v>84</v>
      </c>
      <c r="AY280" s="237" t="s">
        <v>242</v>
      </c>
    </row>
    <row r="281" spans="1:65" s="2" customFormat="1" ht="14.45" customHeight="1">
      <c r="A281" s="35"/>
      <c r="B281" s="36"/>
      <c r="C281" s="215" t="s">
        <v>729</v>
      </c>
      <c r="D281" s="215" t="s">
        <v>261</v>
      </c>
      <c r="E281" s="216" t="s">
        <v>1325</v>
      </c>
      <c r="F281" s="217" t="s">
        <v>1326</v>
      </c>
      <c r="G281" s="218" t="s">
        <v>323</v>
      </c>
      <c r="H281" s="219">
        <v>3.0000000000000001E-3</v>
      </c>
      <c r="I281" s="220"/>
      <c r="J281" s="221">
        <f>ROUND(I281*H281,2)</f>
        <v>0</v>
      </c>
      <c r="K281" s="222"/>
      <c r="L281" s="223"/>
      <c r="M281" s="224" t="s">
        <v>1</v>
      </c>
      <c r="N281" s="225" t="s">
        <v>43</v>
      </c>
      <c r="O281" s="76"/>
      <c r="P281" s="211">
        <f>O281*H281</f>
        <v>0</v>
      </c>
      <c r="Q281" s="211">
        <v>1</v>
      </c>
      <c r="R281" s="211">
        <f>Q281*H281</f>
        <v>3.0000000000000001E-3</v>
      </c>
      <c r="S281" s="211">
        <v>0</v>
      </c>
      <c r="T281" s="21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13" t="s">
        <v>569</v>
      </c>
      <c r="AT281" s="213" t="s">
        <v>261</v>
      </c>
      <c r="AU281" s="213" t="s">
        <v>90</v>
      </c>
      <c r="AY281" s="18" t="s">
        <v>242</v>
      </c>
      <c r="BE281" s="214">
        <f>IF(N281="základná",J281,0)</f>
        <v>0</v>
      </c>
      <c r="BF281" s="214">
        <f>IF(N281="znížená",J281,0)</f>
        <v>0</v>
      </c>
      <c r="BG281" s="214">
        <f>IF(N281="zákl. prenesená",J281,0)</f>
        <v>0</v>
      </c>
      <c r="BH281" s="214">
        <f>IF(N281="zníž. prenesená",J281,0)</f>
        <v>0</v>
      </c>
      <c r="BI281" s="214">
        <f>IF(N281="nulová",J281,0)</f>
        <v>0</v>
      </c>
      <c r="BJ281" s="18" t="s">
        <v>90</v>
      </c>
      <c r="BK281" s="214">
        <f>ROUND(I281*H281,2)</f>
        <v>0</v>
      </c>
      <c r="BL281" s="18" t="s">
        <v>311</v>
      </c>
      <c r="BM281" s="213" t="s">
        <v>2884</v>
      </c>
    </row>
    <row r="282" spans="1:65" s="13" customFormat="1">
      <c r="B282" s="226"/>
      <c r="C282" s="227"/>
      <c r="D282" s="228" t="s">
        <v>304</v>
      </c>
      <c r="E282" s="227"/>
      <c r="F282" s="230" t="s">
        <v>2885</v>
      </c>
      <c r="G282" s="227"/>
      <c r="H282" s="231">
        <v>3.0000000000000001E-3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304</v>
      </c>
      <c r="AU282" s="237" t="s">
        <v>90</v>
      </c>
      <c r="AV282" s="13" t="s">
        <v>90</v>
      </c>
      <c r="AW282" s="13" t="s">
        <v>4</v>
      </c>
      <c r="AX282" s="13" t="s">
        <v>84</v>
      </c>
      <c r="AY282" s="237" t="s">
        <v>242</v>
      </c>
    </row>
    <row r="283" spans="1:65" s="2" customFormat="1" ht="22.15" customHeight="1">
      <c r="A283" s="35"/>
      <c r="B283" s="36"/>
      <c r="C283" s="201" t="s">
        <v>737</v>
      </c>
      <c r="D283" s="201" t="s">
        <v>244</v>
      </c>
      <c r="E283" s="202" t="s">
        <v>1329</v>
      </c>
      <c r="F283" s="203" t="s">
        <v>1330</v>
      </c>
      <c r="G283" s="204" t="s">
        <v>247</v>
      </c>
      <c r="H283" s="205">
        <v>15.1</v>
      </c>
      <c r="I283" s="206"/>
      <c r="J283" s="207">
        <f>ROUND(I283*H283,2)</f>
        <v>0</v>
      </c>
      <c r="K283" s="208"/>
      <c r="L283" s="40"/>
      <c r="M283" s="209" t="s">
        <v>1</v>
      </c>
      <c r="N283" s="210" t="s">
        <v>43</v>
      </c>
      <c r="O283" s="76"/>
      <c r="P283" s="211">
        <f>O283*H283</f>
        <v>0</v>
      </c>
      <c r="Q283" s="211">
        <v>0</v>
      </c>
      <c r="R283" s="211">
        <f>Q283*H283</f>
        <v>0</v>
      </c>
      <c r="S283" s="211">
        <v>0</v>
      </c>
      <c r="T283" s="21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13" t="s">
        <v>311</v>
      </c>
      <c r="AT283" s="213" t="s">
        <v>244</v>
      </c>
      <c r="AU283" s="213" t="s">
        <v>90</v>
      </c>
      <c r="AY283" s="18" t="s">
        <v>242</v>
      </c>
      <c r="BE283" s="214">
        <f>IF(N283="základná",J283,0)</f>
        <v>0</v>
      </c>
      <c r="BF283" s="214">
        <f>IF(N283="znížená",J283,0)</f>
        <v>0</v>
      </c>
      <c r="BG283" s="214">
        <f>IF(N283="zákl. prenesená",J283,0)</f>
        <v>0</v>
      </c>
      <c r="BH283" s="214">
        <f>IF(N283="zníž. prenesená",J283,0)</f>
        <v>0</v>
      </c>
      <c r="BI283" s="214">
        <f>IF(N283="nulová",J283,0)</f>
        <v>0</v>
      </c>
      <c r="BJ283" s="18" t="s">
        <v>90</v>
      </c>
      <c r="BK283" s="214">
        <f>ROUND(I283*H283,2)</f>
        <v>0</v>
      </c>
      <c r="BL283" s="18" t="s">
        <v>311</v>
      </c>
      <c r="BM283" s="213" t="s">
        <v>2886</v>
      </c>
    </row>
    <row r="284" spans="1:65" s="14" customFormat="1">
      <c r="B284" s="243"/>
      <c r="C284" s="244"/>
      <c r="D284" s="228" t="s">
        <v>304</v>
      </c>
      <c r="E284" s="245" t="s">
        <v>1</v>
      </c>
      <c r="F284" s="246" t="s">
        <v>2124</v>
      </c>
      <c r="G284" s="244"/>
      <c r="H284" s="245" t="s">
        <v>1</v>
      </c>
      <c r="I284" s="247"/>
      <c r="J284" s="244"/>
      <c r="K284" s="244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304</v>
      </c>
      <c r="AU284" s="252" t="s">
        <v>90</v>
      </c>
      <c r="AV284" s="14" t="s">
        <v>84</v>
      </c>
      <c r="AW284" s="14" t="s">
        <v>33</v>
      </c>
      <c r="AX284" s="14" t="s">
        <v>77</v>
      </c>
      <c r="AY284" s="252" t="s">
        <v>242</v>
      </c>
    </row>
    <row r="285" spans="1:65" s="13" customFormat="1">
      <c r="B285" s="226"/>
      <c r="C285" s="227"/>
      <c r="D285" s="228" t="s">
        <v>304</v>
      </c>
      <c r="E285" s="229" t="s">
        <v>1</v>
      </c>
      <c r="F285" s="230" t="s">
        <v>2887</v>
      </c>
      <c r="G285" s="227"/>
      <c r="H285" s="231">
        <v>15.1</v>
      </c>
      <c r="I285" s="232"/>
      <c r="J285" s="227"/>
      <c r="K285" s="227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304</v>
      </c>
      <c r="AU285" s="237" t="s">
        <v>90</v>
      </c>
      <c r="AV285" s="13" t="s">
        <v>90</v>
      </c>
      <c r="AW285" s="13" t="s">
        <v>33</v>
      </c>
      <c r="AX285" s="13" t="s">
        <v>84</v>
      </c>
      <c r="AY285" s="237" t="s">
        <v>242</v>
      </c>
    </row>
    <row r="286" spans="1:65" s="2" customFormat="1" ht="14.45" customHeight="1">
      <c r="A286" s="35"/>
      <c r="B286" s="36"/>
      <c r="C286" s="215" t="s">
        <v>744</v>
      </c>
      <c r="D286" s="215" t="s">
        <v>261</v>
      </c>
      <c r="E286" s="216" t="s">
        <v>1333</v>
      </c>
      <c r="F286" s="217" t="s">
        <v>1334</v>
      </c>
      <c r="G286" s="218" t="s">
        <v>323</v>
      </c>
      <c r="H286" s="219">
        <v>1.7000000000000001E-2</v>
      </c>
      <c r="I286" s="220"/>
      <c r="J286" s="221">
        <f>ROUND(I286*H286,2)</f>
        <v>0</v>
      </c>
      <c r="K286" s="222"/>
      <c r="L286" s="223"/>
      <c r="M286" s="224" t="s">
        <v>1</v>
      </c>
      <c r="N286" s="225" t="s">
        <v>43</v>
      </c>
      <c r="O286" s="76"/>
      <c r="P286" s="211">
        <f>O286*H286</f>
        <v>0</v>
      </c>
      <c r="Q286" s="211">
        <v>1</v>
      </c>
      <c r="R286" s="211">
        <f>Q286*H286</f>
        <v>1.7000000000000001E-2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569</v>
      </c>
      <c r="AT286" s="213" t="s">
        <v>261</v>
      </c>
      <c r="AU286" s="213" t="s">
        <v>90</v>
      </c>
      <c r="AY286" s="18" t="s">
        <v>242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90</v>
      </c>
      <c r="BK286" s="214">
        <f>ROUND(I286*H286,2)</f>
        <v>0</v>
      </c>
      <c r="BL286" s="18" t="s">
        <v>311</v>
      </c>
      <c r="BM286" s="213" t="s">
        <v>2888</v>
      </c>
    </row>
    <row r="287" spans="1:65" s="13" customFormat="1">
      <c r="B287" s="226"/>
      <c r="C287" s="227"/>
      <c r="D287" s="228" t="s">
        <v>304</v>
      </c>
      <c r="E287" s="227"/>
      <c r="F287" s="230" t="s">
        <v>2889</v>
      </c>
      <c r="G287" s="227"/>
      <c r="H287" s="231">
        <v>1.7000000000000001E-2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AT287" s="237" t="s">
        <v>304</v>
      </c>
      <c r="AU287" s="237" t="s">
        <v>90</v>
      </c>
      <c r="AV287" s="13" t="s">
        <v>90</v>
      </c>
      <c r="AW287" s="13" t="s">
        <v>4</v>
      </c>
      <c r="AX287" s="13" t="s">
        <v>84</v>
      </c>
      <c r="AY287" s="237" t="s">
        <v>242</v>
      </c>
    </row>
    <row r="288" spans="1:65" s="2" customFormat="1" ht="22.15" customHeight="1">
      <c r="A288" s="35"/>
      <c r="B288" s="36"/>
      <c r="C288" s="201" t="s">
        <v>748</v>
      </c>
      <c r="D288" s="201" t="s">
        <v>244</v>
      </c>
      <c r="E288" s="202" t="s">
        <v>2132</v>
      </c>
      <c r="F288" s="203" t="s">
        <v>2133</v>
      </c>
      <c r="G288" s="204" t="s">
        <v>247</v>
      </c>
      <c r="H288" s="205">
        <v>17.475000000000001</v>
      </c>
      <c r="I288" s="206"/>
      <c r="J288" s="207">
        <f>ROUND(I288*H288,2)</f>
        <v>0</v>
      </c>
      <c r="K288" s="208"/>
      <c r="L288" s="40"/>
      <c r="M288" s="209" t="s">
        <v>1</v>
      </c>
      <c r="N288" s="210" t="s">
        <v>43</v>
      </c>
      <c r="O288" s="76"/>
      <c r="P288" s="211">
        <f>O288*H288</f>
        <v>0</v>
      </c>
      <c r="Q288" s="211">
        <v>5.4000000000000001E-4</v>
      </c>
      <c r="R288" s="211">
        <f>Q288*H288</f>
        <v>9.4365000000000004E-3</v>
      </c>
      <c r="S288" s="211">
        <v>0</v>
      </c>
      <c r="T288" s="21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311</v>
      </c>
      <c r="AT288" s="213" t="s">
        <v>244</v>
      </c>
      <c r="AU288" s="213" t="s">
        <v>90</v>
      </c>
      <c r="AY288" s="18" t="s">
        <v>242</v>
      </c>
      <c r="BE288" s="214">
        <f>IF(N288="základná",J288,0)</f>
        <v>0</v>
      </c>
      <c r="BF288" s="214">
        <f>IF(N288="znížená",J288,0)</f>
        <v>0</v>
      </c>
      <c r="BG288" s="214">
        <f>IF(N288="zákl. prenesená",J288,0)</f>
        <v>0</v>
      </c>
      <c r="BH288" s="214">
        <f>IF(N288="zníž. prenesená",J288,0)</f>
        <v>0</v>
      </c>
      <c r="BI288" s="214">
        <f>IF(N288="nulová",J288,0)</f>
        <v>0</v>
      </c>
      <c r="BJ288" s="18" t="s">
        <v>90</v>
      </c>
      <c r="BK288" s="214">
        <f>ROUND(I288*H288,2)</f>
        <v>0</v>
      </c>
      <c r="BL288" s="18" t="s">
        <v>311</v>
      </c>
      <c r="BM288" s="213" t="s">
        <v>2890</v>
      </c>
    </row>
    <row r="289" spans="1:65" s="13" customFormat="1">
      <c r="B289" s="226"/>
      <c r="C289" s="227"/>
      <c r="D289" s="228" t="s">
        <v>304</v>
      </c>
      <c r="E289" s="229" t="s">
        <v>1</v>
      </c>
      <c r="F289" s="230" t="s">
        <v>2891</v>
      </c>
      <c r="G289" s="227"/>
      <c r="H289" s="231">
        <v>17.475000000000001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84</v>
      </c>
      <c r="AY289" s="237" t="s">
        <v>242</v>
      </c>
    </row>
    <row r="290" spans="1:65" s="2" customFormat="1" ht="22.15" customHeight="1">
      <c r="A290" s="35"/>
      <c r="B290" s="36"/>
      <c r="C290" s="215" t="s">
        <v>750</v>
      </c>
      <c r="D290" s="215" t="s">
        <v>261</v>
      </c>
      <c r="E290" s="216" t="s">
        <v>2136</v>
      </c>
      <c r="F290" s="217" t="s">
        <v>2137</v>
      </c>
      <c r="G290" s="218" t="s">
        <v>247</v>
      </c>
      <c r="H290" s="219">
        <v>20.096</v>
      </c>
      <c r="I290" s="220"/>
      <c r="J290" s="221">
        <f>ROUND(I290*H290,2)</f>
        <v>0</v>
      </c>
      <c r="K290" s="222"/>
      <c r="L290" s="223"/>
      <c r="M290" s="224" t="s">
        <v>1</v>
      </c>
      <c r="N290" s="225" t="s">
        <v>43</v>
      </c>
      <c r="O290" s="76"/>
      <c r="P290" s="211">
        <f>O290*H290</f>
        <v>0</v>
      </c>
      <c r="Q290" s="211">
        <v>4.2500000000000003E-3</v>
      </c>
      <c r="R290" s="211">
        <f>Q290*H290</f>
        <v>8.5408000000000012E-2</v>
      </c>
      <c r="S290" s="211">
        <v>0</v>
      </c>
      <c r="T290" s="21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3" t="s">
        <v>569</v>
      </c>
      <c r="AT290" s="213" t="s">
        <v>261</v>
      </c>
      <c r="AU290" s="213" t="s">
        <v>90</v>
      </c>
      <c r="AY290" s="18" t="s">
        <v>242</v>
      </c>
      <c r="BE290" s="214">
        <f>IF(N290="základná",J290,0)</f>
        <v>0</v>
      </c>
      <c r="BF290" s="214">
        <f>IF(N290="znížená",J290,0)</f>
        <v>0</v>
      </c>
      <c r="BG290" s="214">
        <f>IF(N290="zákl. prenesená",J290,0)</f>
        <v>0</v>
      </c>
      <c r="BH290" s="214">
        <f>IF(N290="zníž. prenesená",J290,0)</f>
        <v>0</v>
      </c>
      <c r="BI290" s="214">
        <f>IF(N290="nulová",J290,0)</f>
        <v>0</v>
      </c>
      <c r="BJ290" s="18" t="s">
        <v>90</v>
      </c>
      <c r="BK290" s="214">
        <f>ROUND(I290*H290,2)</f>
        <v>0</v>
      </c>
      <c r="BL290" s="18" t="s">
        <v>311</v>
      </c>
      <c r="BM290" s="213" t="s">
        <v>2892</v>
      </c>
    </row>
    <row r="291" spans="1:65" s="13" customFormat="1">
      <c r="B291" s="226"/>
      <c r="C291" s="227"/>
      <c r="D291" s="228" t="s">
        <v>304</v>
      </c>
      <c r="E291" s="227"/>
      <c r="F291" s="230" t="s">
        <v>2893</v>
      </c>
      <c r="G291" s="227"/>
      <c r="H291" s="231">
        <v>20.096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AT291" s="237" t="s">
        <v>304</v>
      </c>
      <c r="AU291" s="237" t="s">
        <v>90</v>
      </c>
      <c r="AV291" s="13" t="s">
        <v>90</v>
      </c>
      <c r="AW291" s="13" t="s">
        <v>4</v>
      </c>
      <c r="AX291" s="13" t="s">
        <v>84</v>
      </c>
      <c r="AY291" s="237" t="s">
        <v>242</v>
      </c>
    </row>
    <row r="292" spans="1:65" s="2" customFormat="1" ht="22.15" customHeight="1">
      <c r="A292" s="35"/>
      <c r="B292" s="36"/>
      <c r="C292" s="201" t="s">
        <v>753</v>
      </c>
      <c r="D292" s="201" t="s">
        <v>244</v>
      </c>
      <c r="E292" s="202" t="s">
        <v>1337</v>
      </c>
      <c r="F292" s="203" t="s">
        <v>1338</v>
      </c>
      <c r="G292" s="204" t="s">
        <v>792</v>
      </c>
      <c r="H292" s="275"/>
      <c r="I292" s="206"/>
      <c r="J292" s="207">
        <f>ROUND(I292*H292,2)</f>
        <v>0</v>
      </c>
      <c r="K292" s="208"/>
      <c r="L292" s="40"/>
      <c r="M292" s="209" t="s">
        <v>1</v>
      </c>
      <c r="N292" s="210" t="s">
        <v>43</v>
      </c>
      <c r="O292" s="76"/>
      <c r="P292" s="211">
        <f>O292*H292</f>
        <v>0</v>
      </c>
      <c r="Q292" s="211">
        <v>0</v>
      </c>
      <c r="R292" s="211">
        <f>Q292*H292</f>
        <v>0</v>
      </c>
      <c r="S292" s="211">
        <v>0</v>
      </c>
      <c r="T292" s="21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3" t="s">
        <v>311</v>
      </c>
      <c r="AT292" s="213" t="s">
        <v>244</v>
      </c>
      <c r="AU292" s="213" t="s">
        <v>90</v>
      </c>
      <c r="AY292" s="18" t="s">
        <v>242</v>
      </c>
      <c r="BE292" s="214">
        <f>IF(N292="základná",J292,0)</f>
        <v>0</v>
      </c>
      <c r="BF292" s="214">
        <f>IF(N292="znížená",J292,0)</f>
        <v>0</v>
      </c>
      <c r="BG292" s="214">
        <f>IF(N292="zákl. prenesená",J292,0)</f>
        <v>0</v>
      </c>
      <c r="BH292" s="214">
        <f>IF(N292="zníž. prenesená",J292,0)</f>
        <v>0</v>
      </c>
      <c r="BI292" s="214">
        <f>IF(N292="nulová",J292,0)</f>
        <v>0</v>
      </c>
      <c r="BJ292" s="18" t="s">
        <v>90</v>
      </c>
      <c r="BK292" s="214">
        <f>ROUND(I292*H292,2)</f>
        <v>0</v>
      </c>
      <c r="BL292" s="18" t="s">
        <v>311</v>
      </c>
      <c r="BM292" s="213" t="s">
        <v>2894</v>
      </c>
    </row>
    <row r="293" spans="1:65" s="12" customFormat="1" ht="22.9" customHeight="1">
      <c r="B293" s="185"/>
      <c r="C293" s="186"/>
      <c r="D293" s="187" t="s">
        <v>76</v>
      </c>
      <c r="E293" s="199" t="s">
        <v>778</v>
      </c>
      <c r="F293" s="199" t="s">
        <v>779</v>
      </c>
      <c r="G293" s="186"/>
      <c r="H293" s="186"/>
      <c r="I293" s="189"/>
      <c r="J293" s="200">
        <f>BK293</f>
        <v>0</v>
      </c>
      <c r="K293" s="186"/>
      <c r="L293" s="191"/>
      <c r="M293" s="192"/>
      <c r="N293" s="193"/>
      <c r="O293" s="193"/>
      <c r="P293" s="194">
        <f>SUM(P294:P300)</f>
        <v>0</v>
      </c>
      <c r="Q293" s="193"/>
      <c r="R293" s="194">
        <f>SUM(R294:R300)</f>
        <v>4.1712999999999993E-2</v>
      </c>
      <c r="S293" s="193"/>
      <c r="T293" s="195">
        <f>SUM(T294:T300)</f>
        <v>0</v>
      </c>
      <c r="AR293" s="196" t="s">
        <v>90</v>
      </c>
      <c r="AT293" s="197" t="s">
        <v>76</v>
      </c>
      <c r="AU293" s="197" t="s">
        <v>84</v>
      </c>
      <c r="AY293" s="196" t="s">
        <v>242</v>
      </c>
      <c r="BK293" s="198">
        <f>SUM(BK294:BK300)</f>
        <v>0</v>
      </c>
    </row>
    <row r="294" spans="1:65" s="2" customFormat="1" ht="34.9" customHeight="1">
      <c r="A294" s="35"/>
      <c r="B294" s="36"/>
      <c r="C294" s="201" t="s">
        <v>757</v>
      </c>
      <c r="D294" s="201" t="s">
        <v>244</v>
      </c>
      <c r="E294" s="202" t="s">
        <v>1346</v>
      </c>
      <c r="F294" s="203" t="s">
        <v>1347</v>
      </c>
      <c r="G294" s="204" t="s">
        <v>282</v>
      </c>
      <c r="H294" s="205">
        <v>8.26</v>
      </c>
      <c r="I294" s="206"/>
      <c r="J294" s="207">
        <f>ROUND(I294*H294,2)</f>
        <v>0</v>
      </c>
      <c r="K294" s="208"/>
      <c r="L294" s="40"/>
      <c r="M294" s="209" t="s">
        <v>1</v>
      </c>
      <c r="N294" s="210" t="s">
        <v>43</v>
      </c>
      <c r="O294" s="76"/>
      <c r="P294" s="211">
        <f>O294*H294</f>
        <v>0</v>
      </c>
      <c r="Q294" s="211">
        <v>5.0000000000000002E-5</v>
      </c>
      <c r="R294" s="211">
        <f>Q294*H294</f>
        <v>4.1300000000000001E-4</v>
      </c>
      <c r="S294" s="211">
        <v>0</v>
      </c>
      <c r="T294" s="21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311</v>
      </c>
      <c r="AT294" s="213" t="s">
        <v>244</v>
      </c>
      <c r="AU294" s="213" t="s">
        <v>90</v>
      </c>
      <c r="AY294" s="18" t="s">
        <v>242</v>
      </c>
      <c r="BE294" s="214">
        <f>IF(N294="základná",J294,0)</f>
        <v>0</v>
      </c>
      <c r="BF294" s="214">
        <f>IF(N294="znížená",J294,0)</f>
        <v>0</v>
      </c>
      <c r="BG294" s="214">
        <f>IF(N294="zákl. prenesená",J294,0)</f>
        <v>0</v>
      </c>
      <c r="BH294" s="214">
        <f>IF(N294="zníž. prenesená",J294,0)</f>
        <v>0</v>
      </c>
      <c r="BI294" s="214">
        <f>IF(N294="nulová",J294,0)</f>
        <v>0</v>
      </c>
      <c r="BJ294" s="18" t="s">
        <v>90</v>
      </c>
      <c r="BK294" s="214">
        <f>ROUND(I294*H294,2)</f>
        <v>0</v>
      </c>
      <c r="BL294" s="18" t="s">
        <v>311</v>
      </c>
      <c r="BM294" s="213" t="s">
        <v>2895</v>
      </c>
    </row>
    <row r="295" spans="1:65" s="13" customFormat="1">
      <c r="B295" s="226"/>
      <c r="C295" s="227"/>
      <c r="D295" s="228" t="s">
        <v>304</v>
      </c>
      <c r="E295" s="229" t="s">
        <v>1</v>
      </c>
      <c r="F295" s="230" t="s">
        <v>2651</v>
      </c>
      <c r="G295" s="227"/>
      <c r="H295" s="231">
        <v>8.26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84</v>
      </c>
      <c r="AY295" s="237" t="s">
        <v>242</v>
      </c>
    </row>
    <row r="296" spans="1:65" s="2" customFormat="1" ht="22.15" customHeight="1">
      <c r="A296" s="35"/>
      <c r="B296" s="36"/>
      <c r="C296" s="215" t="s">
        <v>762</v>
      </c>
      <c r="D296" s="215" t="s">
        <v>261</v>
      </c>
      <c r="E296" s="216" t="s">
        <v>1647</v>
      </c>
      <c r="F296" s="217" t="s">
        <v>2896</v>
      </c>
      <c r="G296" s="218" t="s">
        <v>282</v>
      </c>
      <c r="H296" s="219">
        <v>8.26</v>
      </c>
      <c r="I296" s="220"/>
      <c r="J296" s="221">
        <f>ROUND(I296*H296,2)</f>
        <v>0</v>
      </c>
      <c r="K296" s="222"/>
      <c r="L296" s="223"/>
      <c r="M296" s="224" t="s">
        <v>1</v>
      </c>
      <c r="N296" s="225" t="s">
        <v>43</v>
      </c>
      <c r="O296" s="76"/>
      <c r="P296" s="211">
        <f>O296*H296</f>
        <v>0</v>
      </c>
      <c r="Q296" s="211">
        <v>5.0000000000000001E-3</v>
      </c>
      <c r="R296" s="211">
        <f>Q296*H296</f>
        <v>4.1299999999999996E-2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569</v>
      </c>
      <c r="AT296" s="213" t="s">
        <v>261</v>
      </c>
      <c r="AU296" s="213" t="s">
        <v>90</v>
      </c>
      <c r="AY296" s="18" t="s">
        <v>242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90</v>
      </c>
      <c r="BK296" s="214">
        <f>ROUND(I296*H296,2)</f>
        <v>0</v>
      </c>
      <c r="BL296" s="18" t="s">
        <v>311</v>
      </c>
      <c r="BM296" s="213" t="s">
        <v>2897</v>
      </c>
    </row>
    <row r="297" spans="1:65" s="14" customFormat="1">
      <c r="B297" s="243"/>
      <c r="C297" s="244"/>
      <c r="D297" s="228" t="s">
        <v>304</v>
      </c>
      <c r="E297" s="245" t="s">
        <v>1</v>
      </c>
      <c r="F297" s="246" t="s">
        <v>2898</v>
      </c>
      <c r="G297" s="244"/>
      <c r="H297" s="245" t="s">
        <v>1</v>
      </c>
      <c r="I297" s="247"/>
      <c r="J297" s="244"/>
      <c r="K297" s="244"/>
      <c r="L297" s="248"/>
      <c r="M297" s="249"/>
      <c r="N297" s="250"/>
      <c r="O297" s="250"/>
      <c r="P297" s="250"/>
      <c r="Q297" s="250"/>
      <c r="R297" s="250"/>
      <c r="S297" s="250"/>
      <c r="T297" s="251"/>
      <c r="AT297" s="252" t="s">
        <v>304</v>
      </c>
      <c r="AU297" s="252" t="s">
        <v>90</v>
      </c>
      <c r="AV297" s="14" t="s">
        <v>84</v>
      </c>
      <c r="AW297" s="14" t="s">
        <v>33</v>
      </c>
      <c r="AX297" s="14" t="s">
        <v>77</v>
      </c>
      <c r="AY297" s="252" t="s">
        <v>242</v>
      </c>
    </row>
    <row r="298" spans="1:65" s="14" customFormat="1">
      <c r="B298" s="243"/>
      <c r="C298" s="244"/>
      <c r="D298" s="228" t="s">
        <v>304</v>
      </c>
      <c r="E298" s="245" t="s">
        <v>1</v>
      </c>
      <c r="F298" s="246" t="s">
        <v>2899</v>
      </c>
      <c r="G298" s="244"/>
      <c r="H298" s="245" t="s">
        <v>1</v>
      </c>
      <c r="I298" s="247"/>
      <c r="J298" s="244"/>
      <c r="K298" s="244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304</v>
      </c>
      <c r="AU298" s="252" t="s">
        <v>90</v>
      </c>
      <c r="AV298" s="14" t="s">
        <v>84</v>
      </c>
      <c r="AW298" s="14" t="s">
        <v>33</v>
      </c>
      <c r="AX298" s="14" t="s">
        <v>77</v>
      </c>
      <c r="AY298" s="252" t="s">
        <v>242</v>
      </c>
    </row>
    <row r="299" spans="1:65" s="13" customFormat="1">
      <c r="B299" s="226"/>
      <c r="C299" s="227"/>
      <c r="D299" s="228" t="s">
        <v>304</v>
      </c>
      <c r="E299" s="229" t="s">
        <v>1</v>
      </c>
      <c r="F299" s="230" t="s">
        <v>2651</v>
      </c>
      <c r="G299" s="227"/>
      <c r="H299" s="231">
        <v>8.26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304</v>
      </c>
      <c r="AU299" s="237" t="s">
        <v>90</v>
      </c>
      <c r="AV299" s="13" t="s">
        <v>90</v>
      </c>
      <c r="AW299" s="13" t="s">
        <v>33</v>
      </c>
      <c r="AX299" s="13" t="s">
        <v>84</v>
      </c>
      <c r="AY299" s="237" t="s">
        <v>242</v>
      </c>
    </row>
    <row r="300" spans="1:65" s="2" customFormat="1" ht="22.15" customHeight="1">
      <c r="A300" s="35"/>
      <c r="B300" s="36"/>
      <c r="C300" s="201" t="s">
        <v>766</v>
      </c>
      <c r="D300" s="201" t="s">
        <v>244</v>
      </c>
      <c r="E300" s="202" t="s">
        <v>790</v>
      </c>
      <c r="F300" s="203" t="s">
        <v>791</v>
      </c>
      <c r="G300" s="204" t="s">
        <v>792</v>
      </c>
      <c r="H300" s="275"/>
      <c r="I300" s="206"/>
      <c r="J300" s="207">
        <f>ROUND(I300*H300,2)</f>
        <v>0</v>
      </c>
      <c r="K300" s="208"/>
      <c r="L300" s="40"/>
      <c r="M300" s="209" t="s">
        <v>1</v>
      </c>
      <c r="N300" s="210" t="s">
        <v>43</v>
      </c>
      <c r="O300" s="76"/>
      <c r="P300" s="211">
        <f>O300*H300</f>
        <v>0</v>
      </c>
      <c r="Q300" s="211">
        <v>0</v>
      </c>
      <c r="R300" s="211">
        <f>Q300*H300</f>
        <v>0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311</v>
      </c>
      <c r="AT300" s="213" t="s">
        <v>244</v>
      </c>
      <c r="AU300" s="213" t="s">
        <v>90</v>
      </c>
      <c r="AY300" s="18" t="s">
        <v>242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90</v>
      </c>
      <c r="BK300" s="214">
        <f>ROUND(I300*H300,2)</f>
        <v>0</v>
      </c>
      <c r="BL300" s="18" t="s">
        <v>311</v>
      </c>
      <c r="BM300" s="213" t="s">
        <v>2900</v>
      </c>
    </row>
    <row r="301" spans="1:65" s="12" customFormat="1" ht="22.9" customHeight="1">
      <c r="B301" s="185"/>
      <c r="C301" s="186"/>
      <c r="D301" s="187" t="s">
        <v>76</v>
      </c>
      <c r="E301" s="199" t="s">
        <v>2148</v>
      </c>
      <c r="F301" s="199" t="s">
        <v>2149</v>
      </c>
      <c r="G301" s="186"/>
      <c r="H301" s="186"/>
      <c r="I301" s="189"/>
      <c r="J301" s="200">
        <f>BK301</f>
        <v>0</v>
      </c>
      <c r="K301" s="186"/>
      <c r="L301" s="191"/>
      <c r="M301" s="192"/>
      <c r="N301" s="193"/>
      <c r="O301" s="193"/>
      <c r="P301" s="194">
        <f>SUM(P302:P304)</f>
        <v>0</v>
      </c>
      <c r="Q301" s="193"/>
      <c r="R301" s="194">
        <f>SUM(R302:R304)</f>
        <v>4.3687500000000002E-3</v>
      </c>
      <c r="S301" s="193"/>
      <c r="T301" s="195">
        <f>SUM(T302:T304)</f>
        <v>0</v>
      </c>
      <c r="AR301" s="196" t="s">
        <v>90</v>
      </c>
      <c r="AT301" s="197" t="s">
        <v>76</v>
      </c>
      <c r="AU301" s="197" t="s">
        <v>84</v>
      </c>
      <c r="AY301" s="196" t="s">
        <v>242</v>
      </c>
      <c r="BK301" s="198">
        <f>SUM(BK302:BK304)</f>
        <v>0</v>
      </c>
    </row>
    <row r="302" spans="1:65" s="2" customFormat="1" ht="22.15" customHeight="1">
      <c r="A302" s="35"/>
      <c r="B302" s="36"/>
      <c r="C302" s="201" t="s">
        <v>770</v>
      </c>
      <c r="D302" s="201" t="s">
        <v>244</v>
      </c>
      <c r="E302" s="202" t="s">
        <v>2150</v>
      </c>
      <c r="F302" s="203" t="s">
        <v>2151</v>
      </c>
      <c r="G302" s="204" t="s">
        <v>247</v>
      </c>
      <c r="H302" s="205">
        <v>17.475000000000001</v>
      </c>
      <c r="I302" s="206"/>
      <c r="J302" s="207">
        <f>ROUND(I302*H302,2)</f>
        <v>0</v>
      </c>
      <c r="K302" s="208"/>
      <c r="L302" s="40"/>
      <c r="M302" s="209" t="s">
        <v>1</v>
      </c>
      <c r="N302" s="210" t="s">
        <v>43</v>
      </c>
      <c r="O302" s="76"/>
      <c r="P302" s="211">
        <f>O302*H302</f>
        <v>0</v>
      </c>
      <c r="Q302" s="211">
        <v>2.5000000000000001E-4</v>
      </c>
      <c r="R302" s="211">
        <f>Q302*H302</f>
        <v>4.3687500000000002E-3</v>
      </c>
      <c r="S302" s="211">
        <v>0</v>
      </c>
      <c r="T302" s="21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3" t="s">
        <v>311</v>
      </c>
      <c r="AT302" s="213" t="s">
        <v>244</v>
      </c>
      <c r="AU302" s="213" t="s">
        <v>90</v>
      </c>
      <c r="AY302" s="18" t="s">
        <v>242</v>
      </c>
      <c r="BE302" s="214">
        <f>IF(N302="základná",J302,0)</f>
        <v>0</v>
      </c>
      <c r="BF302" s="214">
        <f>IF(N302="znížená",J302,0)</f>
        <v>0</v>
      </c>
      <c r="BG302" s="214">
        <f>IF(N302="zákl. prenesená",J302,0)</f>
        <v>0</v>
      </c>
      <c r="BH302" s="214">
        <f>IF(N302="zníž. prenesená",J302,0)</f>
        <v>0</v>
      </c>
      <c r="BI302" s="214">
        <f>IF(N302="nulová",J302,0)</f>
        <v>0</v>
      </c>
      <c r="BJ302" s="18" t="s">
        <v>90</v>
      </c>
      <c r="BK302" s="214">
        <f>ROUND(I302*H302,2)</f>
        <v>0</v>
      </c>
      <c r="BL302" s="18" t="s">
        <v>311</v>
      </c>
      <c r="BM302" s="213" t="s">
        <v>2901</v>
      </c>
    </row>
    <row r="303" spans="1:65" s="13" customFormat="1">
      <c r="B303" s="226"/>
      <c r="C303" s="227"/>
      <c r="D303" s="228" t="s">
        <v>304</v>
      </c>
      <c r="E303" s="229" t="s">
        <v>1</v>
      </c>
      <c r="F303" s="230" t="s">
        <v>2902</v>
      </c>
      <c r="G303" s="227"/>
      <c r="H303" s="231">
        <v>17.475000000000001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33</v>
      </c>
      <c r="AX303" s="13" t="s">
        <v>84</v>
      </c>
      <c r="AY303" s="237" t="s">
        <v>242</v>
      </c>
    </row>
    <row r="304" spans="1:65" s="2" customFormat="1" ht="22.15" customHeight="1">
      <c r="A304" s="35"/>
      <c r="B304" s="36"/>
      <c r="C304" s="201" t="s">
        <v>774</v>
      </c>
      <c r="D304" s="201" t="s">
        <v>244</v>
      </c>
      <c r="E304" s="202" t="s">
        <v>2154</v>
      </c>
      <c r="F304" s="203" t="s">
        <v>2155</v>
      </c>
      <c r="G304" s="204" t="s">
        <v>792</v>
      </c>
      <c r="H304" s="275"/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0</v>
      </c>
      <c r="R304" s="211">
        <f>Q304*H304</f>
        <v>0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311</v>
      </c>
      <c r="AT304" s="213" t="s">
        <v>244</v>
      </c>
      <c r="AU304" s="213" t="s">
        <v>90</v>
      </c>
      <c r="AY304" s="18" t="s">
        <v>242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90</v>
      </c>
      <c r="BK304" s="214">
        <f>ROUND(I304*H304,2)</f>
        <v>0</v>
      </c>
      <c r="BL304" s="18" t="s">
        <v>311</v>
      </c>
      <c r="BM304" s="213" t="s">
        <v>2903</v>
      </c>
    </row>
    <row r="305" spans="1:65" s="12" customFormat="1" ht="22.9" customHeight="1">
      <c r="B305" s="185"/>
      <c r="C305" s="186"/>
      <c r="D305" s="187" t="s">
        <v>76</v>
      </c>
      <c r="E305" s="199" t="s">
        <v>1126</v>
      </c>
      <c r="F305" s="199" t="s">
        <v>1127</v>
      </c>
      <c r="G305" s="186"/>
      <c r="H305" s="186"/>
      <c r="I305" s="189"/>
      <c r="J305" s="200">
        <f>BK305</f>
        <v>0</v>
      </c>
      <c r="K305" s="186"/>
      <c r="L305" s="191"/>
      <c r="M305" s="192"/>
      <c r="N305" s="193"/>
      <c r="O305" s="193"/>
      <c r="P305" s="194">
        <f>SUM(P306:P310)</f>
        <v>0</v>
      </c>
      <c r="Q305" s="193"/>
      <c r="R305" s="194">
        <f>SUM(R306:R310)</f>
        <v>4.58304E-2</v>
      </c>
      <c r="S305" s="193"/>
      <c r="T305" s="195">
        <f>SUM(T306:T310)</f>
        <v>0</v>
      </c>
      <c r="AR305" s="196" t="s">
        <v>90</v>
      </c>
      <c r="AT305" s="197" t="s">
        <v>76</v>
      </c>
      <c r="AU305" s="197" t="s">
        <v>84</v>
      </c>
      <c r="AY305" s="196" t="s">
        <v>242</v>
      </c>
      <c r="BK305" s="198">
        <f>SUM(BK306:BK310)</f>
        <v>0</v>
      </c>
    </row>
    <row r="306" spans="1:65" s="2" customFormat="1" ht="30" customHeight="1">
      <c r="A306" s="35"/>
      <c r="B306" s="36"/>
      <c r="C306" s="201" t="s">
        <v>780</v>
      </c>
      <c r="D306" s="201" t="s">
        <v>244</v>
      </c>
      <c r="E306" s="202" t="s">
        <v>1379</v>
      </c>
      <c r="F306" s="203" t="s">
        <v>1380</v>
      </c>
      <c r="G306" s="204" t="s">
        <v>247</v>
      </c>
      <c r="H306" s="205">
        <v>24.64</v>
      </c>
      <c r="I306" s="206"/>
      <c r="J306" s="207">
        <f>ROUND(I306*H306,2)</f>
        <v>0</v>
      </c>
      <c r="K306" s="208"/>
      <c r="L306" s="40"/>
      <c r="M306" s="209" t="s">
        <v>1</v>
      </c>
      <c r="N306" s="210" t="s">
        <v>43</v>
      </c>
      <c r="O306" s="76"/>
      <c r="P306" s="211">
        <f>O306*H306</f>
        <v>0</v>
      </c>
      <c r="Q306" s="211">
        <v>9.3000000000000005E-4</v>
      </c>
      <c r="R306" s="211">
        <f>Q306*H306</f>
        <v>2.29152E-2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311</v>
      </c>
      <c r="AT306" s="213" t="s">
        <v>244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311</v>
      </c>
      <c r="BM306" s="213" t="s">
        <v>2904</v>
      </c>
    </row>
    <row r="307" spans="1:65" s="13" customFormat="1">
      <c r="B307" s="226"/>
      <c r="C307" s="227"/>
      <c r="D307" s="228" t="s">
        <v>304</v>
      </c>
      <c r="E307" s="229" t="s">
        <v>1</v>
      </c>
      <c r="F307" s="230" t="s">
        <v>2661</v>
      </c>
      <c r="G307" s="227"/>
      <c r="H307" s="231">
        <v>12.2</v>
      </c>
      <c r="I307" s="232"/>
      <c r="J307" s="227"/>
      <c r="K307" s="227"/>
      <c r="L307" s="233"/>
      <c r="M307" s="234"/>
      <c r="N307" s="235"/>
      <c r="O307" s="235"/>
      <c r="P307" s="235"/>
      <c r="Q307" s="235"/>
      <c r="R307" s="235"/>
      <c r="S307" s="235"/>
      <c r="T307" s="236"/>
      <c r="AT307" s="237" t="s">
        <v>304</v>
      </c>
      <c r="AU307" s="237" t="s">
        <v>90</v>
      </c>
      <c r="AV307" s="13" t="s">
        <v>90</v>
      </c>
      <c r="AW307" s="13" t="s">
        <v>33</v>
      </c>
      <c r="AX307" s="13" t="s">
        <v>77</v>
      </c>
      <c r="AY307" s="237" t="s">
        <v>242</v>
      </c>
    </row>
    <row r="308" spans="1:65" s="13" customFormat="1">
      <c r="B308" s="226"/>
      <c r="C308" s="227"/>
      <c r="D308" s="228" t="s">
        <v>304</v>
      </c>
      <c r="E308" s="229" t="s">
        <v>1</v>
      </c>
      <c r="F308" s="230" t="s">
        <v>2662</v>
      </c>
      <c r="G308" s="227"/>
      <c r="H308" s="231">
        <v>12.44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AT308" s="237" t="s">
        <v>304</v>
      </c>
      <c r="AU308" s="237" t="s">
        <v>90</v>
      </c>
      <c r="AV308" s="13" t="s">
        <v>90</v>
      </c>
      <c r="AW308" s="13" t="s">
        <v>33</v>
      </c>
      <c r="AX308" s="13" t="s">
        <v>77</v>
      </c>
      <c r="AY308" s="237" t="s">
        <v>242</v>
      </c>
    </row>
    <row r="309" spans="1:65" s="16" customFormat="1">
      <c r="B309" s="264"/>
      <c r="C309" s="265"/>
      <c r="D309" s="228" t="s">
        <v>304</v>
      </c>
      <c r="E309" s="266" t="s">
        <v>1</v>
      </c>
      <c r="F309" s="267" t="s">
        <v>388</v>
      </c>
      <c r="G309" s="265"/>
      <c r="H309" s="268">
        <v>24.64</v>
      </c>
      <c r="I309" s="269"/>
      <c r="J309" s="265"/>
      <c r="K309" s="265"/>
      <c r="L309" s="270"/>
      <c r="M309" s="271"/>
      <c r="N309" s="272"/>
      <c r="O309" s="272"/>
      <c r="P309" s="272"/>
      <c r="Q309" s="272"/>
      <c r="R309" s="272"/>
      <c r="S309" s="272"/>
      <c r="T309" s="273"/>
      <c r="AT309" s="274" t="s">
        <v>304</v>
      </c>
      <c r="AU309" s="274" t="s">
        <v>90</v>
      </c>
      <c r="AV309" s="16" t="s">
        <v>248</v>
      </c>
      <c r="AW309" s="16" t="s">
        <v>33</v>
      </c>
      <c r="AX309" s="16" t="s">
        <v>84</v>
      </c>
      <c r="AY309" s="274" t="s">
        <v>242</v>
      </c>
    </row>
    <row r="310" spans="1:65" s="2" customFormat="1" ht="22.15" customHeight="1">
      <c r="A310" s="35"/>
      <c r="B310" s="36"/>
      <c r="C310" s="201" t="s">
        <v>789</v>
      </c>
      <c r="D310" s="201" t="s">
        <v>244</v>
      </c>
      <c r="E310" s="202" t="s">
        <v>1132</v>
      </c>
      <c r="F310" s="203" t="s">
        <v>1386</v>
      </c>
      <c r="G310" s="204" t="s">
        <v>247</v>
      </c>
      <c r="H310" s="205">
        <v>24.64</v>
      </c>
      <c r="I310" s="206"/>
      <c r="J310" s="207">
        <f>ROUND(I310*H310,2)</f>
        <v>0</v>
      </c>
      <c r="K310" s="208"/>
      <c r="L310" s="40"/>
      <c r="M310" s="238" t="s">
        <v>1</v>
      </c>
      <c r="N310" s="239" t="s">
        <v>43</v>
      </c>
      <c r="O310" s="240"/>
      <c r="P310" s="241">
        <f>O310*H310</f>
        <v>0</v>
      </c>
      <c r="Q310" s="241">
        <v>9.3000000000000005E-4</v>
      </c>
      <c r="R310" s="241">
        <f>Q310*H310</f>
        <v>2.29152E-2</v>
      </c>
      <c r="S310" s="241">
        <v>0</v>
      </c>
      <c r="T310" s="24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13" t="s">
        <v>311</v>
      </c>
      <c r="AT310" s="213" t="s">
        <v>244</v>
      </c>
      <c r="AU310" s="213" t="s">
        <v>90</v>
      </c>
      <c r="AY310" s="18" t="s">
        <v>242</v>
      </c>
      <c r="BE310" s="214">
        <f>IF(N310="základná",J310,0)</f>
        <v>0</v>
      </c>
      <c r="BF310" s="214">
        <f>IF(N310="znížená",J310,0)</f>
        <v>0</v>
      </c>
      <c r="BG310" s="214">
        <f>IF(N310="zákl. prenesená",J310,0)</f>
        <v>0</v>
      </c>
      <c r="BH310" s="214">
        <f>IF(N310="zníž. prenesená",J310,0)</f>
        <v>0</v>
      </c>
      <c r="BI310" s="214">
        <f>IF(N310="nulová",J310,0)</f>
        <v>0</v>
      </c>
      <c r="BJ310" s="18" t="s">
        <v>90</v>
      </c>
      <c r="BK310" s="214">
        <f>ROUND(I310*H310,2)</f>
        <v>0</v>
      </c>
      <c r="BL310" s="18" t="s">
        <v>311</v>
      </c>
      <c r="BM310" s="213" t="s">
        <v>2905</v>
      </c>
    </row>
    <row r="311" spans="1:65" s="2" customFormat="1" ht="6.95" customHeight="1">
      <c r="A311" s="35"/>
      <c r="B311" s="59"/>
      <c r="C311" s="60"/>
      <c r="D311" s="60"/>
      <c r="E311" s="60"/>
      <c r="F311" s="60"/>
      <c r="G311" s="60"/>
      <c r="H311" s="60"/>
      <c r="I311" s="60"/>
      <c r="J311" s="60"/>
      <c r="K311" s="60"/>
      <c r="L311" s="40"/>
      <c r="M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</row>
  </sheetData>
  <sheetProtection algorithmName="SHA-512" hashValue="D/TSYq+QCxk4XFZiyCEwFr4uZ8pHDl1bUwOPIwHJlKPf/vABU4uvzH4Pt2dGfhnyvvWDZ8R/0CjDrfWn9MXHYw==" saltValue="yhgUAs33tV6oGGE1aB9mbeShOGmu69ek2IwJ9VpocGuYTxyHLhnrJFzPmfg4Hb41r5oJCBM1HCyKpp4VRPn34A==" spinCount="100000" sheet="1" objects="1" scenarios="1" formatColumns="0" formatRows="0" autoFilter="0"/>
  <autoFilter ref="C133:K310" xr:uid="{00000000-0009-0000-0000-00000F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207"/>
  <sheetViews>
    <sheetView showGridLines="0" tabSelected="1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146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2906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ROUND(J129,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ROUND((SUM(BE129:BE206)),  2)</f>
        <v>0</v>
      </c>
      <c r="G35" s="136"/>
      <c r="H35" s="136"/>
      <c r="I35" s="137">
        <v>0.2</v>
      </c>
      <c r="J35" s="135">
        <f>ROUND(((SUM(BE129:BE206))*I35),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ROUND((SUM(BF129:BF206)),  2)</f>
        <v>0</v>
      </c>
      <c r="G36" s="136"/>
      <c r="H36" s="136"/>
      <c r="I36" s="137">
        <v>0.2</v>
      </c>
      <c r="J36" s="135">
        <f>ROUND(((SUM(BF129:BF206))*I36),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ROUND((SUM(BG129:BG206)),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ROUND((SUM(BH129:BH206)),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ROUND((SUM(BI129:BI206)),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1136-2-11 - SO 02.11 - Rúrový  priepust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J129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J130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J131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J168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J177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225</v>
      </c>
      <c r="E103" s="170"/>
      <c r="F103" s="170"/>
      <c r="G103" s="170"/>
      <c r="H103" s="170"/>
      <c r="I103" s="170"/>
      <c r="J103" s="171">
        <f>J180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226</v>
      </c>
      <c r="E104" s="170"/>
      <c r="F104" s="170"/>
      <c r="G104" s="170"/>
      <c r="H104" s="170"/>
      <c r="I104" s="170"/>
      <c r="J104" s="171">
        <f>J183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227</v>
      </c>
      <c r="E105" s="170"/>
      <c r="F105" s="170"/>
      <c r="G105" s="170"/>
      <c r="H105" s="170"/>
      <c r="I105" s="170"/>
      <c r="J105" s="171">
        <f>J192</f>
        <v>0</v>
      </c>
      <c r="K105" s="109"/>
      <c r="L105" s="172"/>
    </row>
    <row r="106" spans="1:47" s="9" customFormat="1" ht="24.95" customHeight="1">
      <c r="B106" s="162"/>
      <c r="C106" s="163"/>
      <c r="D106" s="164" t="s">
        <v>365</v>
      </c>
      <c r="E106" s="165"/>
      <c r="F106" s="165"/>
      <c r="G106" s="165"/>
      <c r="H106" s="165"/>
      <c r="I106" s="165"/>
      <c r="J106" s="166">
        <f>J194</f>
        <v>0</v>
      </c>
      <c r="K106" s="163"/>
      <c r="L106" s="167"/>
    </row>
    <row r="107" spans="1:47" s="10" customFormat="1" ht="19.899999999999999" customHeight="1">
      <c r="B107" s="168"/>
      <c r="C107" s="109"/>
      <c r="D107" s="169" t="s">
        <v>1149</v>
      </c>
      <c r="E107" s="170"/>
      <c r="F107" s="170"/>
      <c r="G107" s="170"/>
      <c r="H107" s="170"/>
      <c r="I107" s="170"/>
      <c r="J107" s="171">
        <f>J195</f>
        <v>0</v>
      </c>
      <c r="K107" s="109"/>
      <c r="L107" s="172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228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15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4.45" customHeight="1">
      <c r="A117" s="35"/>
      <c r="B117" s="36"/>
      <c r="C117" s="37"/>
      <c r="D117" s="37"/>
      <c r="E117" s="334" t="str">
        <f>E7</f>
        <v>Cyklotrasa Rimavská Sobota - Poltár</v>
      </c>
      <c r="F117" s="335"/>
      <c r="G117" s="335"/>
      <c r="H117" s="335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214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4.45" customHeight="1">
      <c r="A119" s="35"/>
      <c r="B119" s="36"/>
      <c r="C119" s="37"/>
      <c r="D119" s="37"/>
      <c r="E119" s="334" t="s">
        <v>1145</v>
      </c>
      <c r="F119" s="333"/>
      <c r="G119" s="333"/>
      <c r="H119" s="333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216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5.6" customHeight="1">
      <c r="A121" s="35"/>
      <c r="B121" s="36"/>
      <c r="C121" s="37"/>
      <c r="D121" s="37"/>
      <c r="E121" s="307" t="str">
        <f>E11</f>
        <v>1136-2-11 - SO 02.11 - Rúrový  priepust</v>
      </c>
      <c r="F121" s="333"/>
      <c r="G121" s="333"/>
      <c r="H121" s="333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F14</f>
        <v>Rimavská Sobota, Poltár</v>
      </c>
      <c r="G123" s="37"/>
      <c r="H123" s="37"/>
      <c r="I123" s="30" t="s">
        <v>21</v>
      </c>
      <c r="J123" s="71">
        <f>IF(J14="","",J14)</f>
        <v>0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9" customHeight="1">
      <c r="A125" s="35"/>
      <c r="B125" s="36"/>
      <c r="C125" s="30" t="s">
        <v>22</v>
      </c>
      <c r="D125" s="37"/>
      <c r="E125" s="37"/>
      <c r="F125" s="28" t="str">
        <f>E17</f>
        <v>Banskobystrický samosprávny kraj, B. Bystrica</v>
      </c>
      <c r="G125" s="37"/>
      <c r="H125" s="37"/>
      <c r="I125" s="30" t="s">
        <v>29</v>
      </c>
      <c r="J125" s="33" t="str">
        <f>E23</f>
        <v>Cykloprojekt s.r.o., Bratislava, Laurinská 18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0" t="s">
        <v>27</v>
      </c>
      <c r="D126" s="37"/>
      <c r="E126" s="37"/>
      <c r="F126" s="28" t="str">
        <f>IF(E20="","",E20)</f>
        <v>Vyplň údaj</v>
      </c>
      <c r="G126" s="37"/>
      <c r="H126" s="37"/>
      <c r="I126" s="30" t="s">
        <v>34</v>
      </c>
      <c r="J126" s="33" t="str">
        <f>E26</f>
        <v xml:space="preserve"> 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73"/>
      <c r="B128" s="174"/>
      <c r="C128" s="175" t="s">
        <v>229</v>
      </c>
      <c r="D128" s="176" t="s">
        <v>62</v>
      </c>
      <c r="E128" s="176" t="s">
        <v>58</v>
      </c>
      <c r="F128" s="176" t="s">
        <v>59</v>
      </c>
      <c r="G128" s="176" t="s">
        <v>230</v>
      </c>
      <c r="H128" s="176" t="s">
        <v>231</v>
      </c>
      <c r="I128" s="176" t="s">
        <v>232</v>
      </c>
      <c r="J128" s="177" t="s">
        <v>220</v>
      </c>
      <c r="K128" s="178" t="s">
        <v>233</v>
      </c>
      <c r="L128" s="179"/>
      <c r="M128" s="80" t="s">
        <v>1</v>
      </c>
      <c r="N128" s="81" t="s">
        <v>41</v>
      </c>
      <c r="O128" s="81" t="s">
        <v>234</v>
      </c>
      <c r="P128" s="81" t="s">
        <v>235</v>
      </c>
      <c r="Q128" s="81" t="s">
        <v>236</v>
      </c>
      <c r="R128" s="81" t="s">
        <v>237</v>
      </c>
      <c r="S128" s="81" t="s">
        <v>238</v>
      </c>
      <c r="T128" s="82" t="s">
        <v>239</v>
      </c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</row>
    <row r="129" spans="1:65" s="2" customFormat="1" ht="22.9" customHeight="1">
      <c r="A129" s="35"/>
      <c r="B129" s="36"/>
      <c r="C129" s="87" t="s">
        <v>221</v>
      </c>
      <c r="D129" s="37"/>
      <c r="E129" s="37"/>
      <c r="F129" s="37"/>
      <c r="G129" s="37"/>
      <c r="H129" s="37"/>
      <c r="I129" s="37"/>
      <c r="J129" s="180">
        <f>BK129</f>
        <v>0</v>
      </c>
      <c r="K129" s="37"/>
      <c r="L129" s="40"/>
      <c r="M129" s="83"/>
      <c r="N129" s="181"/>
      <c r="O129" s="84"/>
      <c r="P129" s="182">
        <f>P130+P194</f>
        <v>0</v>
      </c>
      <c r="Q129" s="84"/>
      <c r="R129" s="182">
        <f>R130+R194</f>
        <v>68.194907199999989</v>
      </c>
      <c r="S129" s="84"/>
      <c r="T129" s="183">
        <f>T130+T194</f>
        <v>14.080000000000002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76</v>
      </c>
      <c r="AU129" s="18" t="s">
        <v>222</v>
      </c>
      <c r="BK129" s="184">
        <f>BK130+BK194</f>
        <v>0</v>
      </c>
    </row>
    <row r="130" spans="1:65" s="12" customFormat="1" ht="25.9" customHeight="1">
      <c r="B130" s="185"/>
      <c r="C130" s="186"/>
      <c r="D130" s="187" t="s">
        <v>76</v>
      </c>
      <c r="E130" s="188" t="s">
        <v>240</v>
      </c>
      <c r="F130" s="188" t="s">
        <v>241</v>
      </c>
      <c r="G130" s="186"/>
      <c r="H130" s="186"/>
      <c r="I130" s="189"/>
      <c r="J130" s="190">
        <f>BK130</f>
        <v>0</v>
      </c>
      <c r="K130" s="186"/>
      <c r="L130" s="191"/>
      <c r="M130" s="192"/>
      <c r="N130" s="193"/>
      <c r="O130" s="193"/>
      <c r="P130" s="194">
        <f>P131+P168+P177+P180+P183+P192</f>
        <v>0</v>
      </c>
      <c r="Q130" s="193"/>
      <c r="R130" s="194">
        <f>R131+R168+R177+R180+R183+R192</f>
        <v>68.085907199999994</v>
      </c>
      <c r="S130" s="193"/>
      <c r="T130" s="195">
        <f>T131+T168+T177+T180+T183+T192</f>
        <v>14.080000000000002</v>
      </c>
      <c r="AR130" s="196" t="s">
        <v>84</v>
      </c>
      <c r="AT130" s="197" t="s">
        <v>76</v>
      </c>
      <c r="AU130" s="197" t="s">
        <v>77</v>
      </c>
      <c r="AY130" s="196" t="s">
        <v>242</v>
      </c>
      <c r="BK130" s="198">
        <f>BK131+BK168+BK177+BK180+BK183+BK192</f>
        <v>0</v>
      </c>
    </row>
    <row r="131" spans="1:65" s="12" customFormat="1" ht="22.9" customHeight="1">
      <c r="B131" s="185"/>
      <c r="C131" s="186"/>
      <c r="D131" s="187" t="s">
        <v>76</v>
      </c>
      <c r="E131" s="199" t="s">
        <v>84</v>
      </c>
      <c r="F131" s="199" t="s">
        <v>243</v>
      </c>
      <c r="G131" s="186"/>
      <c r="H131" s="186"/>
      <c r="I131" s="189"/>
      <c r="J131" s="200">
        <f>BK131</f>
        <v>0</v>
      </c>
      <c r="K131" s="186"/>
      <c r="L131" s="191"/>
      <c r="M131" s="192"/>
      <c r="N131" s="193"/>
      <c r="O131" s="193"/>
      <c r="P131" s="194">
        <f>SUM(P132:P167)</f>
        <v>0</v>
      </c>
      <c r="Q131" s="193"/>
      <c r="R131" s="194">
        <f>SUM(R132:R167)</f>
        <v>7.7154000000000014E-2</v>
      </c>
      <c r="S131" s="193"/>
      <c r="T131" s="195">
        <f>SUM(T132:T167)</f>
        <v>0</v>
      </c>
      <c r="AR131" s="196" t="s">
        <v>84</v>
      </c>
      <c r="AT131" s="197" t="s">
        <v>76</v>
      </c>
      <c r="AU131" s="197" t="s">
        <v>84</v>
      </c>
      <c r="AY131" s="196" t="s">
        <v>242</v>
      </c>
      <c r="BK131" s="198">
        <f>SUM(BK132:BK167)</f>
        <v>0</v>
      </c>
    </row>
    <row r="132" spans="1:65" s="2" customFormat="1" ht="22.15" customHeight="1">
      <c r="A132" s="35"/>
      <c r="B132" s="36"/>
      <c r="C132" s="201" t="s">
        <v>84</v>
      </c>
      <c r="D132" s="201" t="s">
        <v>244</v>
      </c>
      <c r="E132" s="202" t="s">
        <v>998</v>
      </c>
      <c r="F132" s="203" t="s">
        <v>999</v>
      </c>
      <c r="G132" s="204" t="s">
        <v>247</v>
      </c>
      <c r="H132" s="205">
        <v>20</v>
      </c>
      <c r="I132" s="206"/>
      <c r="J132" s="207">
        <f>ROUND(I132*H132,2)</f>
        <v>0</v>
      </c>
      <c r="K132" s="208"/>
      <c r="L132" s="40"/>
      <c r="M132" s="209" t="s">
        <v>1</v>
      </c>
      <c r="N132" s="210" t="s">
        <v>43</v>
      </c>
      <c r="O132" s="76"/>
      <c r="P132" s="211">
        <f>O132*H132</f>
        <v>0</v>
      </c>
      <c r="Q132" s="211">
        <v>0</v>
      </c>
      <c r="R132" s="211">
        <f>Q132*H132</f>
        <v>0</v>
      </c>
      <c r="S132" s="211">
        <v>0</v>
      </c>
      <c r="T132" s="21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3" t="s">
        <v>248</v>
      </c>
      <c r="AT132" s="213" t="s">
        <v>244</v>
      </c>
      <c r="AU132" s="213" t="s">
        <v>90</v>
      </c>
      <c r="AY132" s="18" t="s">
        <v>242</v>
      </c>
      <c r="BE132" s="214">
        <f>IF(N132="základná",J132,0)</f>
        <v>0</v>
      </c>
      <c r="BF132" s="214">
        <f>IF(N132="znížená",J132,0)</f>
        <v>0</v>
      </c>
      <c r="BG132" s="214">
        <f>IF(N132="zákl. prenesená",J132,0)</f>
        <v>0</v>
      </c>
      <c r="BH132" s="214">
        <f>IF(N132="zníž. prenesená",J132,0)</f>
        <v>0</v>
      </c>
      <c r="BI132" s="214">
        <f>IF(N132="nulová",J132,0)</f>
        <v>0</v>
      </c>
      <c r="BJ132" s="18" t="s">
        <v>90</v>
      </c>
      <c r="BK132" s="214">
        <f>ROUND(I132*H132,2)</f>
        <v>0</v>
      </c>
      <c r="BL132" s="18" t="s">
        <v>248</v>
      </c>
      <c r="BM132" s="213" t="s">
        <v>2907</v>
      </c>
    </row>
    <row r="133" spans="1:65" s="13" customFormat="1">
      <c r="B133" s="226"/>
      <c r="C133" s="227"/>
      <c r="D133" s="228" t="s">
        <v>304</v>
      </c>
      <c r="E133" s="229" t="s">
        <v>1</v>
      </c>
      <c r="F133" s="230" t="s">
        <v>2908</v>
      </c>
      <c r="G133" s="227"/>
      <c r="H133" s="231">
        <v>20</v>
      </c>
      <c r="I133" s="232"/>
      <c r="J133" s="227"/>
      <c r="K133" s="227"/>
      <c r="L133" s="233"/>
      <c r="M133" s="234"/>
      <c r="N133" s="235"/>
      <c r="O133" s="235"/>
      <c r="P133" s="235"/>
      <c r="Q133" s="235"/>
      <c r="R133" s="235"/>
      <c r="S133" s="235"/>
      <c r="T133" s="236"/>
      <c r="AT133" s="237" t="s">
        <v>304</v>
      </c>
      <c r="AU133" s="237" t="s">
        <v>90</v>
      </c>
      <c r="AV133" s="13" t="s">
        <v>90</v>
      </c>
      <c r="AW133" s="13" t="s">
        <v>33</v>
      </c>
      <c r="AX133" s="13" t="s">
        <v>84</v>
      </c>
      <c r="AY133" s="237" t="s">
        <v>242</v>
      </c>
    </row>
    <row r="134" spans="1:65" s="2" customFormat="1" ht="30" customHeight="1">
      <c r="A134" s="35"/>
      <c r="B134" s="36"/>
      <c r="C134" s="201" t="s">
        <v>90</v>
      </c>
      <c r="D134" s="201" t="s">
        <v>244</v>
      </c>
      <c r="E134" s="202" t="s">
        <v>1002</v>
      </c>
      <c r="F134" s="203" t="s">
        <v>1003</v>
      </c>
      <c r="G134" s="204" t="s">
        <v>406</v>
      </c>
      <c r="H134" s="205">
        <v>22.92</v>
      </c>
      <c r="I134" s="206"/>
      <c r="J134" s="207">
        <f>ROUND(I134*H134,2)</f>
        <v>0</v>
      </c>
      <c r="K134" s="208"/>
      <c r="L134" s="40"/>
      <c r="M134" s="209" t="s">
        <v>1</v>
      </c>
      <c r="N134" s="210" t="s">
        <v>43</v>
      </c>
      <c r="O134" s="76"/>
      <c r="P134" s="211">
        <f>O134*H134</f>
        <v>0</v>
      </c>
      <c r="Q134" s="211">
        <v>0</v>
      </c>
      <c r="R134" s="211">
        <f>Q134*H134</f>
        <v>0</v>
      </c>
      <c r="S134" s="211">
        <v>0</v>
      </c>
      <c r="T134" s="21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3" t="s">
        <v>248</v>
      </c>
      <c r="AT134" s="213" t="s">
        <v>244</v>
      </c>
      <c r="AU134" s="213" t="s">
        <v>90</v>
      </c>
      <c r="AY134" s="18" t="s">
        <v>242</v>
      </c>
      <c r="BE134" s="214">
        <f>IF(N134="základná",J134,0)</f>
        <v>0</v>
      </c>
      <c r="BF134" s="214">
        <f>IF(N134="znížená",J134,0)</f>
        <v>0</v>
      </c>
      <c r="BG134" s="214">
        <f>IF(N134="zákl. prenesená",J134,0)</f>
        <v>0</v>
      </c>
      <c r="BH134" s="214">
        <f>IF(N134="zníž. prenesená",J134,0)</f>
        <v>0</v>
      </c>
      <c r="BI134" s="214">
        <f>IF(N134="nulová",J134,0)</f>
        <v>0</v>
      </c>
      <c r="BJ134" s="18" t="s">
        <v>90</v>
      </c>
      <c r="BK134" s="214">
        <f>ROUND(I134*H134,2)</f>
        <v>0</v>
      </c>
      <c r="BL134" s="18" t="s">
        <v>248</v>
      </c>
      <c r="BM134" s="213" t="s">
        <v>2909</v>
      </c>
    </row>
    <row r="135" spans="1:65" s="13" customFormat="1">
      <c r="B135" s="226"/>
      <c r="C135" s="227"/>
      <c r="D135" s="228" t="s">
        <v>304</v>
      </c>
      <c r="E135" s="229" t="s">
        <v>1</v>
      </c>
      <c r="F135" s="230" t="s">
        <v>2910</v>
      </c>
      <c r="G135" s="227"/>
      <c r="H135" s="231">
        <v>22.92</v>
      </c>
      <c r="I135" s="232"/>
      <c r="J135" s="227"/>
      <c r="K135" s="227"/>
      <c r="L135" s="233"/>
      <c r="M135" s="234"/>
      <c r="N135" s="235"/>
      <c r="O135" s="235"/>
      <c r="P135" s="235"/>
      <c r="Q135" s="235"/>
      <c r="R135" s="235"/>
      <c r="S135" s="235"/>
      <c r="T135" s="236"/>
      <c r="AT135" s="237" t="s">
        <v>304</v>
      </c>
      <c r="AU135" s="237" t="s">
        <v>90</v>
      </c>
      <c r="AV135" s="13" t="s">
        <v>90</v>
      </c>
      <c r="AW135" s="13" t="s">
        <v>33</v>
      </c>
      <c r="AX135" s="13" t="s">
        <v>84</v>
      </c>
      <c r="AY135" s="237" t="s">
        <v>242</v>
      </c>
    </row>
    <row r="136" spans="1:65" s="2" customFormat="1" ht="22.15" customHeight="1">
      <c r="A136" s="35"/>
      <c r="B136" s="36"/>
      <c r="C136" s="201" t="s">
        <v>100</v>
      </c>
      <c r="D136" s="201" t="s">
        <v>244</v>
      </c>
      <c r="E136" s="202" t="s">
        <v>2911</v>
      </c>
      <c r="F136" s="203" t="s">
        <v>2912</v>
      </c>
      <c r="G136" s="204" t="s">
        <v>406</v>
      </c>
      <c r="H136" s="205">
        <v>116.32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248</v>
      </c>
      <c r="AT136" s="213" t="s">
        <v>244</v>
      </c>
      <c r="AU136" s="213" t="s">
        <v>90</v>
      </c>
      <c r="AY136" s="18" t="s">
        <v>242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90</v>
      </c>
      <c r="BK136" s="214">
        <f>ROUND(I136*H136,2)</f>
        <v>0</v>
      </c>
      <c r="BL136" s="18" t="s">
        <v>248</v>
      </c>
      <c r="BM136" s="213" t="s">
        <v>2913</v>
      </c>
    </row>
    <row r="137" spans="1:65" s="13" customFormat="1">
      <c r="B137" s="226"/>
      <c r="C137" s="227"/>
      <c r="D137" s="228" t="s">
        <v>304</v>
      </c>
      <c r="E137" s="229" t="s">
        <v>1</v>
      </c>
      <c r="F137" s="230" t="s">
        <v>2914</v>
      </c>
      <c r="G137" s="227"/>
      <c r="H137" s="231">
        <v>151.32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304</v>
      </c>
      <c r="AU137" s="237" t="s">
        <v>90</v>
      </c>
      <c r="AV137" s="13" t="s">
        <v>90</v>
      </c>
      <c r="AW137" s="13" t="s">
        <v>33</v>
      </c>
      <c r="AX137" s="13" t="s">
        <v>77</v>
      </c>
      <c r="AY137" s="237" t="s">
        <v>242</v>
      </c>
    </row>
    <row r="138" spans="1:65" s="13" customFormat="1">
      <c r="B138" s="226"/>
      <c r="C138" s="227"/>
      <c r="D138" s="228" t="s">
        <v>304</v>
      </c>
      <c r="E138" s="229" t="s">
        <v>1</v>
      </c>
      <c r="F138" s="230" t="s">
        <v>2915</v>
      </c>
      <c r="G138" s="227"/>
      <c r="H138" s="231">
        <v>-12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AT138" s="237" t="s">
        <v>304</v>
      </c>
      <c r="AU138" s="237" t="s">
        <v>90</v>
      </c>
      <c r="AV138" s="13" t="s">
        <v>90</v>
      </c>
      <c r="AW138" s="13" t="s">
        <v>33</v>
      </c>
      <c r="AX138" s="13" t="s">
        <v>77</v>
      </c>
      <c r="AY138" s="237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2916</v>
      </c>
      <c r="G139" s="227"/>
      <c r="H139" s="231">
        <v>-23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77</v>
      </c>
      <c r="AY139" s="237" t="s">
        <v>242</v>
      </c>
    </row>
    <row r="140" spans="1:65" s="16" customFormat="1">
      <c r="B140" s="264"/>
      <c r="C140" s="265"/>
      <c r="D140" s="228" t="s">
        <v>304</v>
      </c>
      <c r="E140" s="266" t="s">
        <v>1</v>
      </c>
      <c r="F140" s="267" t="s">
        <v>388</v>
      </c>
      <c r="G140" s="265"/>
      <c r="H140" s="268">
        <v>116.32</v>
      </c>
      <c r="I140" s="269"/>
      <c r="J140" s="265"/>
      <c r="K140" s="265"/>
      <c r="L140" s="270"/>
      <c r="M140" s="271"/>
      <c r="N140" s="272"/>
      <c r="O140" s="272"/>
      <c r="P140" s="272"/>
      <c r="Q140" s="272"/>
      <c r="R140" s="272"/>
      <c r="S140" s="272"/>
      <c r="T140" s="273"/>
      <c r="AT140" s="274" t="s">
        <v>304</v>
      </c>
      <c r="AU140" s="274" t="s">
        <v>90</v>
      </c>
      <c r="AV140" s="16" t="s">
        <v>248</v>
      </c>
      <c r="AW140" s="16" t="s">
        <v>33</v>
      </c>
      <c r="AX140" s="16" t="s">
        <v>84</v>
      </c>
      <c r="AY140" s="274" t="s">
        <v>242</v>
      </c>
    </row>
    <row r="141" spans="1:65" s="2" customFormat="1" ht="22.15" customHeight="1">
      <c r="A141" s="35"/>
      <c r="B141" s="36"/>
      <c r="C141" s="201" t="s">
        <v>248</v>
      </c>
      <c r="D141" s="201" t="s">
        <v>244</v>
      </c>
      <c r="E141" s="202" t="s">
        <v>2917</v>
      </c>
      <c r="F141" s="203" t="s">
        <v>2918</v>
      </c>
      <c r="G141" s="204" t="s">
        <v>406</v>
      </c>
      <c r="H141" s="205">
        <v>116.32</v>
      </c>
      <c r="I141" s="206"/>
      <c r="J141" s="207">
        <f>ROUND(I141*H141,2)</f>
        <v>0</v>
      </c>
      <c r="K141" s="208"/>
      <c r="L141" s="40"/>
      <c r="M141" s="209" t="s">
        <v>1</v>
      </c>
      <c r="N141" s="210" t="s">
        <v>43</v>
      </c>
      <c r="O141" s="76"/>
      <c r="P141" s="211">
        <f>O141*H141</f>
        <v>0</v>
      </c>
      <c r="Q141" s="211">
        <v>0</v>
      </c>
      <c r="R141" s="211">
        <f>Q141*H141</f>
        <v>0</v>
      </c>
      <c r="S141" s="211">
        <v>0</v>
      </c>
      <c r="T141" s="21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3" t="s">
        <v>248</v>
      </c>
      <c r="AT141" s="213" t="s">
        <v>244</v>
      </c>
      <c r="AU141" s="213" t="s">
        <v>90</v>
      </c>
      <c r="AY141" s="18" t="s">
        <v>242</v>
      </c>
      <c r="BE141" s="214">
        <f>IF(N141="základná",J141,0)</f>
        <v>0</v>
      </c>
      <c r="BF141" s="214">
        <f>IF(N141="znížená",J141,0)</f>
        <v>0</v>
      </c>
      <c r="BG141" s="214">
        <f>IF(N141="zákl. prenesená",J141,0)</f>
        <v>0</v>
      </c>
      <c r="BH141" s="214">
        <f>IF(N141="zníž. prenesená",J141,0)</f>
        <v>0</v>
      </c>
      <c r="BI141" s="214">
        <f>IF(N141="nulová",J141,0)</f>
        <v>0</v>
      </c>
      <c r="BJ141" s="18" t="s">
        <v>90</v>
      </c>
      <c r="BK141" s="214">
        <f>ROUND(I141*H141,2)</f>
        <v>0</v>
      </c>
      <c r="BL141" s="18" t="s">
        <v>248</v>
      </c>
      <c r="BM141" s="213" t="s">
        <v>2919</v>
      </c>
    </row>
    <row r="142" spans="1:65" s="2" customFormat="1" ht="22.15" customHeight="1">
      <c r="A142" s="35"/>
      <c r="B142" s="36"/>
      <c r="C142" s="201" t="s">
        <v>250</v>
      </c>
      <c r="D142" s="201" t="s">
        <v>244</v>
      </c>
      <c r="E142" s="202" t="s">
        <v>1021</v>
      </c>
      <c r="F142" s="203" t="s">
        <v>1022</v>
      </c>
      <c r="G142" s="204" t="s">
        <v>406</v>
      </c>
      <c r="H142" s="205">
        <v>278.64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0</v>
      </c>
      <c r="R142" s="211">
        <f>Q142*H142</f>
        <v>0</v>
      </c>
      <c r="S142" s="211">
        <v>0</v>
      </c>
      <c r="T142" s="21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248</v>
      </c>
      <c r="AT142" s="213" t="s">
        <v>244</v>
      </c>
      <c r="AU142" s="213" t="s">
        <v>90</v>
      </c>
      <c r="AY142" s="18" t="s">
        <v>242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90</v>
      </c>
      <c r="BK142" s="214">
        <f>ROUND(I142*H142,2)</f>
        <v>0</v>
      </c>
      <c r="BL142" s="18" t="s">
        <v>248</v>
      </c>
      <c r="BM142" s="213" t="s">
        <v>2920</v>
      </c>
    </row>
    <row r="143" spans="1:65" s="13" customFormat="1">
      <c r="B143" s="226"/>
      <c r="C143" s="227"/>
      <c r="D143" s="228" t="s">
        <v>304</v>
      </c>
      <c r="E143" s="229" t="s">
        <v>1</v>
      </c>
      <c r="F143" s="230" t="s">
        <v>2921</v>
      </c>
      <c r="G143" s="227"/>
      <c r="H143" s="231">
        <v>139.32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304</v>
      </c>
      <c r="AU143" s="237" t="s">
        <v>90</v>
      </c>
      <c r="AV143" s="13" t="s">
        <v>90</v>
      </c>
      <c r="AW143" s="13" t="s">
        <v>33</v>
      </c>
      <c r="AX143" s="13" t="s">
        <v>77</v>
      </c>
      <c r="AY143" s="237" t="s">
        <v>242</v>
      </c>
    </row>
    <row r="144" spans="1:65" s="13" customFormat="1">
      <c r="B144" s="226"/>
      <c r="C144" s="227"/>
      <c r="D144" s="228" t="s">
        <v>304</v>
      </c>
      <c r="E144" s="229" t="s">
        <v>1</v>
      </c>
      <c r="F144" s="230" t="s">
        <v>2922</v>
      </c>
      <c r="G144" s="227"/>
      <c r="H144" s="231">
        <v>139.32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304</v>
      </c>
      <c r="AU144" s="237" t="s">
        <v>90</v>
      </c>
      <c r="AV144" s="13" t="s">
        <v>90</v>
      </c>
      <c r="AW144" s="13" t="s">
        <v>33</v>
      </c>
      <c r="AX144" s="13" t="s">
        <v>77</v>
      </c>
      <c r="AY144" s="237" t="s">
        <v>242</v>
      </c>
    </row>
    <row r="145" spans="1:65" s="16" customFormat="1">
      <c r="B145" s="264"/>
      <c r="C145" s="265"/>
      <c r="D145" s="228" t="s">
        <v>304</v>
      </c>
      <c r="E145" s="266" t="s">
        <v>1</v>
      </c>
      <c r="F145" s="267" t="s">
        <v>388</v>
      </c>
      <c r="G145" s="265"/>
      <c r="H145" s="268">
        <v>278.64</v>
      </c>
      <c r="I145" s="269"/>
      <c r="J145" s="265"/>
      <c r="K145" s="265"/>
      <c r="L145" s="270"/>
      <c r="M145" s="271"/>
      <c r="N145" s="272"/>
      <c r="O145" s="272"/>
      <c r="P145" s="272"/>
      <c r="Q145" s="272"/>
      <c r="R145" s="272"/>
      <c r="S145" s="272"/>
      <c r="T145" s="273"/>
      <c r="AT145" s="274" t="s">
        <v>304</v>
      </c>
      <c r="AU145" s="274" t="s">
        <v>90</v>
      </c>
      <c r="AV145" s="16" t="s">
        <v>248</v>
      </c>
      <c r="AW145" s="16" t="s">
        <v>33</v>
      </c>
      <c r="AX145" s="16" t="s">
        <v>84</v>
      </c>
      <c r="AY145" s="274" t="s">
        <v>242</v>
      </c>
    </row>
    <row r="146" spans="1:65" s="2" customFormat="1" ht="30" customHeight="1">
      <c r="A146" s="35"/>
      <c r="B146" s="36"/>
      <c r="C146" s="201" t="s">
        <v>269</v>
      </c>
      <c r="D146" s="201" t="s">
        <v>244</v>
      </c>
      <c r="E146" s="202" t="s">
        <v>440</v>
      </c>
      <c r="F146" s="203" t="s">
        <v>441</v>
      </c>
      <c r="G146" s="204" t="s">
        <v>406</v>
      </c>
      <c r="H146" s="205">
        <v>0</v>
      </c>
      <c r="I146" s="206"/>
      <c r="J146" s="207">
        <f>ROUND(I146*H146,2)</f>
        <v>0</v>
      </c>
      <c r="K146" s="208"/>
      <c r="L146" s="40"/>
      <c r="M146" s="209" t="s">
        <v>1</v>
      </c>
      <c r="N146" s="210" t="s">
        <v>43</v>
      </c>
      <c r="O146" s="76"/>
      <c r="P146" s="211">
        <f>O146*H146</f>
        <v>0</v>
      </c>
      <c r="Q146" s="211">
        <v>0</v>
      </c>
      <c r="R146" s="211">
        <f>Q146*H146</f>
        <v>0</v>
      </c>
      <c r="S146" s="211">
        <v>0</v>
      </c>
      <c r="T146" s="21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3" t="s">
        <v>248</v>
      </c>
      <c r="AT146" s="213" t="s">
        <v>244</v>
      </c>
      <c r="AU146" s="213" t="s">
        <v>90</v>
      </c>
      <c r="AY146" s="18" t="s">
        <v>242</v>
      </c>
      <c r="BE146" s="214">
        <f>IF(N146="základná",J146,0)</f>
        <v>0</v>
      </c>
      <c r="BF146" s="214">
        <f>IF(N146="znížená",J146,0)</f>
        <v>0</v>
      </c>
      <c r="BG146" s="214">
        <f>IF(N146="zákl. prenesená",J146,0)</f>
        <v>0</v>
      </c>
      <c r="BH146" s="214">
        <f>IF(N146="zníž. prenesená",J146,0)</f>
        <v>0</v>
      </c>
      <c r="BI146" s="214">
        <f>IF(N146="nulová",J146,0)</f>
        <v>0</v>
      </c>
      <c r="BJ146" s="18" t="s">
        <v>90</v>
      </c>
      <c r="BK146" s="214">
        <f>ROUND(I146*H146,2)</f>
        <v>0</v>
      </c>
      <c r="BL146" s="18" t="s">
        <v>248</v>
      </c>
      <c r="BM146" s="213" t="s">
        <v>2923</v>
      </c>
    </row>
    <row r="147" spans="1:65" s="13" customFormat="1">
      <c r="B147" s="226"/>
      <c r="C147" s="227"/>
      <c r="D147" s="228" t="s">
        <v>304</v>
      </c>
      <c r="E147" s="229" t="s">
        <v>1</v>
      </c>
      <c r="F147" s="230" t="s">
        <v>2924</v>
      </c>
      <c r="G147" s="227"/>
      <c r="H147" s="231">
        <v>23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304</v>
      </c>
      <c r="AU147" s="237" t="s">
        <v>90</v>
      </c>
      <c r="AV147" s="13" t="s">
        <v>90</v>
      </c>
      <c r="AW147" s="13" t="s">
        <v>33</v>
      </c>
      <c r="AX147" s="13" t="s">
        <v>77</v>
      </c>
      <c r="AY147" s="237" t="s">
        <v>242</v>
      </c>
    </row>
    <row r="148" spans="1:65" s="13" customFormat="1">
      <c r="B148" s="226"/>
      <c r="C148" s="227"/>
      <c r="D148" s="228" t="s">
        <v>304</v>
      </c>
      <c r="E148" s="229" t="s">
        <v>1</v>
      </c>
      <c r="F148" s="230" t="s">
        <v>2925</v>
      </c>
      <c r="G148" s="227"/>
      <c r="H148" s="231">
        <v>116.32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304</v>
      </c>
      <c r="AU148" s="237" t="s">
        <v>90</v>
      </c>
      <c r="AV148" s="13" t="s">
        <v>90</v>
      </c>
      <c r="AW148" s="13" t="s">
        <v>33</v>
      </c>
      <c r="AX148" s="13" t="s">
        <v>77</v>
      </c>
      <c r="AY148" s="237" t="s">
        <v>242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2926</v>
      </c>
      <c r="G149" s="227"/>
      <c r="H149" s="231">
        <v>-116.32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2927</v>
      </c>
      <c r="G150" s="227"/>
      <c r="H150" s="231">
        <v>-23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0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22.15" customHeight="1">
      <c r="A152" s="35"/>
      <c r="B152" s="36"/>
      <c r="C152" s="201" t="s">
        <v>273</v>
      </c>
      <c r="D152" s="201" t="s">
        <v>244</v>
      </c>
      <c r="E152" s="202" t="s">
        <v>1037</v>
      </c>
      <c r="F152" s="203" t="s">
        <v>1038</v>
      </c>
      <c r="G152" s="204" t="s">
        <v>406</v>
      </c>
      <c r="H152" s="205">
        <v>139.32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2928</v>
      </c>
    </row>
    <row r="153" spans="1:65" s="13" customFormat="1" ht="22.5">
      <c r="B153" s="226"/>
      <c r="C153" s="227"/>
      <c r="D153" s="228" t="s">
        <v>304</v>
      </c>
      <c r="E153" s="229" t="s">
        <v>1</v>
      </c>
      <c r="F153" s="230" t="s">
        <v>2929</v>
      </c>
      <c r="G153" s="227"/>
      <c r="H153" s="231">
        <v>139.32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84</v>
      </c>
      <c r="AY153" s="237" t="s">
        <v>242</v>
      </c>
    </row>
    <row r="154" spans="1:65" s="2" customFormat="1" ht="19.899999999999999" customHeight="1">
      <c r="A154" s="35"/>
      <c r="B154" s="36"/>
      <c r="C154" s="201" t="s">
        <v>264</v>
      </c>
      <c r="D154" s="201" t="s">
        <v>244</v>
      </c>
      <c r="E154" s="202" t="s">
        <v>1042</v>
      </c>
      <c r="F154" s="203" t="s">
        <v>1043</v>
      </c>
      <c r="G154" s="204" t="s">
        <v>406</v>
      </c>
      <c r="H154" s="205">
        <v>139.32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2930</v>
      </c>
    </row>
    <row r="155" spans="1:65" s="2" customFormat="1" ht="14.45" customHeight="1">
      <c r="A155" s="35"/>
      <c r="B155" s="36"/>
      <c r="C155" s="201" t="s">
        <v>255</v>
      </c>
      <c r="D155" s="201" t="s">
        <v>244</v>
      </c>
      <c r="E155" s="202" t="s">
        <v>1045</v>
      </c>
      <c r="F155" s="203" t="s">
        <v>1046</v>
      </c>
      <c r="G155" s="204" t="s">
        <v>406</v>
      </c>
      <c r="H155" s="205">
        <v>139.32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0</v>
      </c>
      <c r="R155" s="211">
        <f>Q155*H155</f>
        <v>0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248</v>
      </c>
      <c r="AT155" s="213" t="s">
        <v>244</v>
      </c>
      <c r="AU155" s="213" t="s">
        <v>90</v>
      </c>
      <c r="AY155" s="18" t="s">
        <v>242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90</v>
      </c>
      <c r="BK155" s="214">
        <f>ROUND(I155*H155,2)</f>
        <v>0</v>
      </c>
      <c r="BL155" s="18" t="s">
        <v>248</v>
      </c>
      <c r="BM155" s="213" t="s">
        <v>2931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2932</v>
      </c>
      <c r="G156" s="227"/>
      <c r="H156" s="231">
        <v>139.32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84</v>
      </c>
      <c r="AY156" s="237" t="s">
        <v>242</v>
      </c>
    </row>
    <row r="157" spans="1:65" s="2" customFormat="1" ht="22.15" customHeight="1">
      <c r="A157" s="35"/>
      <c r="B157" s="36"/>
      <c r="C157" s="201" t="s">
        <v>284</v>
      </c>
      <c r="D157" s="201" t="s">
        <v>244</v>
      </c>
      <c r="E157" s="202" t="s">
        <v>1173</v>
      </c>
      <c r="F157" s="203" t="s">
        <v>1174</v>
      </c>
      <c r="G157" s="204" t="s">
        <v>406</v>
      </c>
      <c r="H157" s="205">
        <v>85.69</v>
      </c>
      <c r="I157" s="206"/>
      <c r="J157" s="207">
        <f>ROUND(I157*H157,2)</f>
        <v>0</v>
      </c>
      <c r="K157" s="208"/>
      <c r="L157" s="40"/>
      <c r="M157" s="209" t="s">
        <v>1</v>
      </c>
      <c r="N157" s="210" t="s">
        <v>43</v>
      </c>
      <c r="O157" s="76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248</v>
      </c>
      <c r="AT157" s="213" t="s">
        <v>244</v>
      </c>
      <c r="AU157" s="213" t="s">
        <v>90</v>
      </c>
      <c r="AY157" s="18" t="s">
        <v>242</v>
      </c>
      <c r="BE157" s="214">
        <f>IF(N157="základná",J157,0)</f>
        <v>0</v>
      </c>
      <c r="BF157" s="214">
        <f>IF(N157="znížená",J157,0)</f>
        <v>0</v>
      </c>
      <c r="BG157" s="214">
        <f>IF(N157="zákl. prenesená",J157,0)</f>
        <v>0</v>
      </c>
      <c r="BH157" s="214">
        <f>IF(N157="zníž. prenesená",J157,0)</f>
        <v>0</v>
      </c>
      <c r="BI157" s="214">
        <f>IF(N157="nulová",J157,0)</f>
        <v>0</v>
      </c>
      <c r="BJ157" s="18" t="s">
        <v>90</v>
      </c>
      <c r="BK157" s="214">
        <f>ROUND(I157*H157,2)</f>
        <v>0</v>
      </c>
      <c r="BL157" s="18" t="s">
        <v>248</v>
      </c>
      <c r="BM157" s="213" t="s">
        <v>2933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2934</v>
      </c>
      <c r="G158" s="227"/>
      <c r="H158" s="231">
        <v>85.69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84</v>
      </c>
      <c r="AY158" s="237" t="s">
        <v>242</v>
      </c>
    </row>
    <row r="159" spans="1:65" s="2" customFormat="1" ht="14.45" customHeight="1">
      <c r="A159" s="35"/>
      <c r="B159" s="36"/>
      <c r="C159" s="201" t="s">
        <v>288</v>
      </c>
      <c r="D159" s="201" t="s">
        <v>244</v>
      </c>
      <c r="E159" s="202" t="s">
        <v>2935</v>
      </c>
      <c r="F159" s="203" t="s">
        <v>2936</v>
      </c>
      <c r="G159" s="204" t="s">
        <v>406</v>
      </c>
      <c r="H159" s="205">
        <v>20.584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2937</v>
      </c>
    </row>
    <row r="160" spans="1:65" s="13" customFormat="1">
      <c r="B160" s="226"/>
      <c r="C160" s="227"/>
      <c r="D160" s="228" t="s">
        <v>304</v>
      </c>
      <c r="E160" s="229" t="s">
        <v>1</v>
      </c>
      <c r="F160" s="230" t="s">
        <v>2938</v>
      </c>
      <c r="G160" s="227"/>
      <c r="H160" s="231">
        <v>20.584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84</v>
      </c>
      <c r="AY160" s="237" t="s">
        <v>242</v>
      </c>
    </row>
    <row r="161" spans="1:65" s="2" customFormat="1" ht="22.15" customHeight="1">
      <c r="A161" s="35"/>
      <c r="B161" s="36"/>
      <c r="C161" s="201" t="s">
        <v>292</v>
      </c>
      <c r="D161" s="201" t="s">
        <v>244</v>
      </c>
      <c r="E161" s="202" t="s">
        <v>1983</v>
      </c>
      <c r="F161" s="203" t="s">
        <v>1984</v>
      </c>
      <c r="G161" s="204" t="s">
        <v>247</v>
      </c>
      <c r="H161" s="205">
        <v>115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2939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2940</v>
      </c>
      <c r="G162" s="227"/>
      <c r="H162" s="231">
        <v>115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84</v>
      </c>
      <c r="AY162" s="237" t="s">
        <v>242</v>
      </c>
    </row>
    <row r="163" spans="1:65" s="2" customFormat="1" ht="19.899999999999999" customHeight="1">
      <c r="A163" s="35"/>
      <c r="B163" s="36"/>
      <c r="C163" s="201" t="s">
        <v>296</v>
      </c>
      <c r="D163" s="201" t="s">
        <v>244</v>
      </c>
      <c r="E163" s="202" t="s">
        <v>2941</v>
      </c>
      <c r="F163" s="203" t="s">
        <v>2942</v>
      </c>
      <c r="G163" s="204" t="s">
        <v>247</v>
      </c>
      <c r="H163" s="205">
        <v>115</v>
      </c>
      <c r="I163" s="206"/>
      <c r="J163" s="207">
        <f>ROUND(I163*H163,2)</f>
        <v>0</v>
      </c>
      <c r="K163" s="208"/>
      <c r="L163" s="40"/>
      <c r="M163" s="209" t="s">
        <v>1</v>
      </c>
      <c r="N163" s="210" t="s">
        <v>43</v>
      </c>
      <c r="O163" s="76"/>
      <c r="P163" s="211">
        <f>O163*H163</f>
        <v>0</v>
      </c>
      <c r="Q163" s="211">
        <v>0</v>
      </c>
      <c r="R163" s="211">
        <f>Q163*H163</f>
        <v>0</v>
      </c>
      <c r="S163" s="211">
        <v>0</v>
      </c>
      <c r="T163" s="21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248</v>
      </c>
      <c r="AT163" s="213" t="s">
        <v>244</v>
      </c>
      <c r="AU163" s="213" t="s">
        <v>90</v>
      </c>
      <c r="AY163" s="18" t="s">
        <v>242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90</v>
      </c>
      <c r="BK163" s="214">
        <f>ROUND(I163*H163,2)</f>
        <v>0</v>
      </c>
      <c r="BL163" s="18" t="s">
        <v>248</v>
      </c>
      <c r="BM163" s="213" t="s">
        <v>2943</v>
      </c>
    </row>
    <row r="164" spans="1:65" s="2" customFormat="1" ht="19.899999999999999" customHeight="1">
      <c r="A164" s="35"/>
      <c r="B164" s="36"/>
      <c r="C164" s="201" t="s">
        <v>300</v>
      </c>
      <c r="D164" s="201" t="s">
        <v>244</v>
      </c>
      <c r="E164" s="202" t="s">
        <v>2944</v>
      </c>
      <c r="F164" s="203" t="s">
        <v>2945</v>
      </c>
      <c r="G164" s="204" t="s">
        <v>247</v>
      </c>
      <c r="H164" s="205">
        <v>115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2946</v>
      </c>
    </row>
    <row r="165" spans="1:65" s="2" customFormat="1" ht="14.45" customHeight="1">
      <c r="A165" s="35"/>
      <c r="B165" s="36"/>
      <c r="C165" s="201" t="s">
        <v>306</v>
      </c>
      <c r="D165" s="201" t="s">
        <v>244</v>
      </c>
      <c r="E165" s="202" t="s">
        <v>2947</v>
      </c>
      <c r="F165" s="203" t="s">
        <v>2948</v>
      </c>
      <c r="G165" s="204" t="s">
        <v>247</v>
      </c>
      <c r="H165" s="205">
        <v>115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6.4000000000000005E-4</v>
      </c>
      <c r="R165" s="211">
        <f>Q165*H165</f>
        <v>7.3600000000000013E-2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90</v>
      </c>
      <c r="BK165" s="214">
        <f>ROUND(I165*H165,2)</f>
        <v>0</v>
      </c>
      <c r="BL165" s="18" t="s">
        <v>248</v>
      </c>
      <c r="BM165" s="213" t="s">
        <v>2949</v>
      </c>
    </row>
    <row r="166" spans="1:65" s="2" customFormat="1" ht="14.45" customHeight="1">
      <c r="A166" s="35"/>
      <c r="B166" s="36"/>
      <c r="C166" s="215" t="s">
        <v>311</v>
      </c>
      <c r="D166" s="215" t="s">
        <v>261</v>
      </c>
      <c r="E166" s="216" t="s">
        <v>2950</v>
      </c>
      <c r="F166" s="217" t="s">
        <v>2951</v>
      </c>
      <c r="G166" s="218" t="s">
        <v>1362</v>
      </c>
      <c r="H166" s="219">
        <v>3.5539999999999998</v>
      </c>
      <c r="I166" s="220"/>
      <c r="J166" s="221">
        <f>ROUND(I166*H166,2)</f>
        <v>0</v>
      </c>
      <c r="K166" s="222"/>
      <c r="L166" s="223"/>
      <c r="M166" s="224" t="s">
        <v>1</v>
      </c>
      <c r="N166" s="225" t="s">
        <v>43</v>
      </c>
      <c r="O166" s="76"/>
      <c r="P166" s="211">
        <f>O166*H166</f>
        <v>0</v>
      </c>
      <c r="Q166" s="211">
        <v>1E-3</v>
      </c>
      <c r="R166" s="211">
        <f>Q166*H166</f>
        <v>3.5539999999999999E-3</v>
      </c>
      <c r="S166" s="211">
        <v>0</v>
      </c>
      <c r="T166" s="21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3" t="s">
        <v>264</v>
      </c>
      <c r="AT166" s="213" t="s">
        <v>261</v>
      </c>
      <c r="AU166" s="213" t="s">
        <v>90</v>
      </c>
      <c r="AY166" s="18" t="s">
        <v>242</v>
      </c>
      <c r="BE166" s="214">
        <f>IF(N166="základná",J166,0)</f>
        <v>0</v>
      </c>
      <c r="BF166" s="214">
        <f>IF(N166="znížená",J166,0)</f>
        <v>0</v>
      </c>
      <c r="BG166" s="214">
        <f>IF(N166="zákl. prenesená",J166,0)</f>
        <v>0</v>
      </c>
      <c r="BH166" s="214">
        <f>IF(N166="zníž. prenesená",J166,0)</f>
        <v>0</v>
      </c>
      <c r="BI166" s="214">
        <f>IF(N166="nulová",J166,0)</f>
        <v>0</v>
      </c>
      <c r="BJ166" s="18" t="s">
        <v>90</v>
      </c>
      <c r="BK166" s="214">
        <f>ROUND(I166*H166,2)</f>
        <v>0</v>
      </c>
      <c r="BL166" s="18" t="s">
        <v>248</v>
      </c>
      <c r="BM166" s="213" t="s">
        <v>2952</v>
      </c>
    </row>
    <row r="167" spans="1:65" s="13" customFormat="1">
      <c r="B167" s="226"/>
      <c r="C167" s="227"/>
      <c r="D167" s="228" t="s">
        <v>304</v>
      </c>
      <c r="E167" s="227"/>
      <c r="F167" s="230" t="s">
        <v>2953</v>
      </c>
      <c r="G167" s="227"/>
      <c r="H167" s="231">
        <v>3.5539999999999998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4</v>
      </c>
      <c r="AX167" s="13" t="s">
        <v>84</v>
      </c>
      <c r="AY167" s="237" t="s">
        <v>242</v>
      </c>
    </row>
    <row r="168" spans="1:65" s="12" customFormat="1" ht="22.9" customHeight="1">
      <c r="B168" s="185"/>
      <c r="C168" s="186"/>
      <c r="D168" s="187" t="s">
        <v>76</v>
      </c>
      <c r="E168" s="199" t="s">
        <v>90</v>
      </c>
      <c r="F168" s="199" t="s">
        <v>454</v>
      </c>
      <c r="G168" s="186"/>
      <c r="H168" s="186"/>
      <c r="I168" s="189"/>
      <c r="J168" s="200">
        <f>BK168</f>
        <v>0</v>
      </c>
      <c r="K168" s="186"/>
      <c r="L168" s="191"/>
      <c r="M168" s="192"/>
      <c r="N168" s="193"/>
      <c r="O168" s="193"/>
      <c r="P168" s="194">
        <f>SUM(P169:P176)</f>
        <v>0</v>
      </c>
      <c r="Q168" s="193"/>
      <c r="R168" s="194">
        <f>SUM(R169:R176)</f>
        <v>19.901479199999997</v>
      </c>
      <c r="S168" s="193"/>
      <c r="T168" s="195">
        <f>SUM(T169:T176)</f>
        <v>0</v>
      </c>
      <c r="AR168" s="196" t="s">
        <v>84</v>
      </c>
      <c r="AT168" s="197" t="s">
        <v>76</v>
      </c>
      <c r="AU168" s="197" t="s">
        <v>84</v>
      </c>
      <c r="AY168" s="196" t="s">
        <v>242</v>
      </c>
      <c r="BK168" s="198">
        <f>SUM(BK169:BK176)</f>
        <v>0</v>
      </c>
    </row>
    <row r="169" spans="1:65" s="2" customFormat="1" ht="30" customHeight="1">
      <c r="A169" s="35"/>
      <c r="B169" s="36"/>
      <c r="C169" s="201" t="s">
        <v>316</v>
      </c>
      <c r="D169" s="201" t="s">
        <v>244</v>
      </c>
      <c r="E169" s="202" t="s">
        <v>2954</v>
      </c>
      <c r="F169" s="203" t="s">
        <v>2955</v>
      </c>
      <c r="G169" s="204" t="s">
        <v>247</v>
      </c>
      <c r="H169" s="205">
        <v>58.9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1.8000000000000001E-4</v>
      </c>
      <c r="R169" s="211">
        <f>Q169*H169</f>
        <v>1.0602E-2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2956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2957</v>
      </c>
      <c r="G170" s="227"/>
      <c r="H170" s="231">
        <v>58.9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84</v>
      </c>
      <c r="AY170" s="237" t="s">
        <v>242</v>
      </c>
    </row>
    <row r="171" spans="1:65" s="2" customFormat="1" ht="30" customHeight="1">
      <c r="A171" s="35"/>
      <c r="B171" s="36"/>
      <c r="C171" s="215" t="s">
        <v>320</v>
      </c>
      <c r="D171" s="215" t="s">
        <v>261</v>
      </c>
      <c r="E171" s="216" t="s">
        <v>2958</v>
      </c>
      <c r="F171" s="217" t="s">
        <v>2959</v>
      </c>
      <c r="G171" s="218" t="s">
        <v>247</v>
      </c>
      <c r="H171" s="219">
        <v>60.078000000000003</v>
      </c>
      <c r="I171" s="220"/>
      <c r="J171" s="221">
        <f>ROUND(I171*H171,2)</f>
        <v>0</v>
      </c>
      <c r="K171" s="222"/>
      <c r="L171" s="223"/>
      <c r="M171" s="224" t="s">
        <v>1</v>
      </c>
      <c r="N171" s="225" t="s">
        <v>43</v>
      </c>
      <c r="O171" s="76"/>
      <c r="P171" s="211">
        <f>O171*H171</f>
        <v>0</v>
      </c>
      <c r="Q171" s="211">
        <v>4.0000000000000002E-4</v>
      </c>
      <c r="R171" s="211">
        <f>Q171*H171</f>
        <v>2.4031200000000003E-2</v>
      </c>
      <c r="S171" s="211">
        <v>0</v>
      </c>
      <c r="T171" s="21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3" t="s">
        <v>264</v>
      </c>
      <c r="AT171" s="213" t="s">
        <v>261</v>
      </c>
      <c r="AU171" s="213" t="s">
        <v>90</v>
      </c>
      <c r="AY171" s="18" t="s">
        <v>242</v>
      </c>
      <c r="BE171" s="214">
        <f>IF(N171="základná",J171,0)</f>
        <v>0</v>
      </c>
      <c r="BF171" s="214">
        <f>IF(N171="znížená",J171,0)</f>
        <v>0</v>
      </c>
      <c r="BG171" s="214">
        <f>IF(N171="zákl. prenesená",J171,0)</f>
        <v>0</v>
      </c>
      <c r="BH171" s="214">
        <f>IF(N171="zníž. prenesená",J171,0)</f>
        <v>0</v>
      </c>
      <c r="BI171" s="214">
        <f>IF(N171="nulová",J171,0)</f>
        <v>0</v>
      </c>
      <c r="BJ171" s="18" t="s">
        <v>90</v>
      </c>
      <c r="BK171" s="214">
        <f>ROUND(I171*H171,2)</f>
        <v>0</v>
      </c>
      <c r="BL171" s="18" t="s">
        <v>248</v>
      </c>
      <c r="BM171" s="213" t="s">
        <v>2960</v>
      </c>
    </row>
    <row r="172" spans="1:65" s="13" customFormat="1">
      <c r="B172" s="226"/>
      <c r="C172" s="227"/>
      <c r="D172" s="228" t="s">
        <v>304</v>
      </c>
      <c r="E172" s="227"/>
      <c r="F172" s="230" t="s">
        <v>2961</v>
      </c>
      <c r="G172" s="227"/>
      <c r="H172" s="231">
        <v>60.078000000000003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4</v>
      </c>
      <c r="AX172" s="13" t="s">
        <v>84</v>
      </c>
      <c r="AY172" s="237" t="s">
        <v>242</v>
      </c>
    </row>
    <row r="173" spans="1:65" s="2" customFormat="1" ht="14.45" customHeight="1">
      <c r="A173" s="35"/>
      <c r="B173" s="36"/>
      <c r="C173" s="201" t="s">
        <v>326</v>
      </c>
      <c r="D173" s="201" t="s">
        <v>244</v>
      </c>
      <c r="E173" s="202" t="s">
        <v>1067</v>
      </c>
      <c r="F173" s="203" t="s">
        <v>1068</v>
      </c>
      <c r="G173" s="204" t="s">
        <v>406</v>
      </c>
      <c r="H173" s="205">
        <v>6.0759999999999996</v>
      </c>
      <c r="I173" s="206"/>
      <c r="J173" s="207">
        <f>ROUND(I173*H173,2)</f>
        <v>0</v>
      </c>
      <c r="K173" s="208"/>
      <c r="L173" s="40"/>
      <c r="M173" s="209" t="s">
        <v>1</v>
      </c>
      <c r="N173" s="210" t="s">
        <v>43</v>
      </c>
      <c r="O173" s="76"/>
      <c r="P173" s="211">
        <f>O173*H173</f>
        <v>0</v>
      </c>
      <c r="Q173" s="211">
        <v>1.9205000000000001</v>
      </c>
      <c r="R173" s="211">
        <f>Q173*H173</f>
        <v>11.668958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248</v>
      </c>
      <c r="AT173" s="213" t="s">
        <v>244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2962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2963</v>
      </c>
      <c r="G174" s="227"/>
      <c r="H174" s="231">
        <v>6.0759999999999996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2" customFormat="1" ht="22.15" customHeight="1">
      <c r="A175" s="35"/>
      <c r="B175" s="36"/>
      <c r="C175" s="201" t="s">
        <v>7</v>
      </c>
      <c r="D175" s="201" t="s">
        <v>244</v>
      </c>
      <c r="E175" s="202" t="s">
        <v>2240</v>
      </c>
      <c r="F175" s="203" t="s">
        <v>2241</v>
      </c>
      <c r="G175" s="204" t="s">
        <v>406</v>
      </c>
      <c r="H175" s="205">
        <v>3.968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2.0659999999999998</v>
      </c>
      <c r="R175" s="211">
        <f>Q175*H175</f>
        <v>8.197887999999999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2964</v>
      </c>
    </row>
    <row r="176" spans="1:65" s="13" customFormat="1">
      <c r="B176" s="226"/>
      <c r="C176" s="227"/>
      <c r="D176" s="228" t="s">
        <v>304</v>
      </c>
      <c r="E176" s="229" t="s">
        <v>1</v>
      </c>
      <c r="F176" s="230" t="s">
        <v>2965</v>
      </c>
      <c r="G176" s="227"/>
      <c r="H176" s="231">
        <v>3.968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84</v>
      </c>
      <c r="AY176" s="237" t="s">
        <v>242</v>
      </c>
    </row>
    <row r="177" spans="1:65" s="12" customFormat="1" ht="22.9" customHeight="1">
      <c r="B177" s="185"/>
      <c r="C177" s="186"/>
      <c r="D177" s="187" t="s">
        <v>76</v>
      </c>
      <c r="E177" s="199" t="s">
        <v>100</v>
      </c>
      <c r="F177" s="199" t="s">
        <v>1202</v>
      </c>
      <c r="G177" s="186"/>
      <c r="H177" s="186"/>
      <c r="I177" s="189"/>
      <c r="J177" s="200">
        <f>BK177</f>
        <v>0</v>
      </c>
      <c r="K177" s="186"/>
      <c r="L177" s="191"/>
      <c r="M177" s="192"/>
      <c r="N177" s="193"/>
      <c r="O177" s="193"/>
      <c r="P177" s="194">
        <f>SUM(P178:P179)</f>
        <v>0</v>
      </c>
      <c r="Q177" s="193"/>
      <c r="R177" s="194">
        <f>SUM(R178:R179)</f>
        <v>10.25624</v>
      </c>
      <c r="S177" s="193"/>
      <c r="T177" s="195">
        <f>SUM(T178:T179)</f>
        <v>0</v>
      </c>
      <c r="AR177" s="196" t="s">
        <v>84</v>
      </c>
      <c r="AT177" s="197" t="s">
        <v>76</v>
      </c>
      <c r="AU177" s="197" t="s">
        <v>84</v>
      </c>
      <c r="AY177" s="196" t="s">
        <v>242</v>
      </c>
      <c r="BK177" s="198">
        <f>SUM(BK178:BK179)</f>
        <v>0</v>
      </c>
    </row>
    <row r="178" spans="1:65" s="2" customFormat="1" ht="22.15" customHeight="1">
      <c r="A178" s="35"/>
      <c r="B178" s="36"/>
      <c r="C178" s="201" t="s">
        <v>334</v>
      </c>
      <c r="D178" s="201" t="s">
        <v>244</v>
      </c>
      <c r="E178" s="202" t="s">
        <v>2966</v>
      </c>
      <c r="F178" s="203" t="s">
        <v>2967</v>
      </c>
      <c r="G178" s="204" t="s">
        <v>259</v>
      </c>
      <c r="H178" s="205">
        <v>2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0.13911999999999999</v>
      </c>
      <c r="R178" s="211">
        <f>Q178*H178</f>
        <v>0.27823999999999999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2968</v>
      </c>
    </row>
    <row r="179" spans="1:65" s="2" customFormat="1" ht="19.899999999999999" customHeight="1">
      <c r="A179" s="35"/>
      <c r="B179" s="36"/>
      <c r="C179" s="215" t="s">
        <v>339</v>
      </c>
      <c r="D179" s="215" t="s">
        <v>261</v>
      </c>
      <c r="E179" s="216" t="s">
        <v>2969</v>
      </c>
      <c r="F179" s="217" t="s">
        <v>2970</v>
      </c>
      <c r="G179" s="218" t="s">
        <v>259</v>
      </c>
      <c r="H179" s="219">
        <v>2</v>
      </c>
      <c r="I179" s="220"/>
      <c r="J179" s="221">
        <f>ROUND(I179*H179,2)</f>
        <v>0</v>
      </c>
      <c r="K179" s="222"/>
      <c r="L179" s="223"/>
      <c r="M179" s="224" t="s">
        <v>1</v>
      </c>
      <c r="N179" s="225" t="s">
        <v>43</v>
      </c>
      <c r="O179" s="76"/>
      <c r="P179" s="211">
        <f>O179*H179</f>
        <v>0</v>
      </c>
      <c r="Q179" s="211">
        <v>4.9889999999999999</v>
      </c>
      <c r="R179" s="211">
        <f>Q179*H179</f>
        <v>9.9779999999999998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264</v>
      </c>
      <c r="AT179" s="213" t="s">
        <v>261</v>
      </c>
      <c r="AU179" s="213" t="s">
        <v>90</v>
      </c>
      <c r="AY179" s="18" t="s">
        <v>242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90</v>
      </c>
      <c r="BK179" s="214">
        <f>ROUND(I179*H179,2)</f>
        <v>0</v>
      </c>
      <c r="BL179" s="18" t="s">
        <v>248</v>
      </c>
      <c r="BM179" s="213" t="s">
        <v>2971</v>
      </c>
    </row>
    <row r="180" spans="1:65" s="12" customFormat="1" ht="22.9" customHeight="1">
      <c r="B180" s="185"/>
      <c r="C180" s="186"/>
      <c r="D180" s="187" t="s">
        <v>76</v>
      </c>
      <c r="E180" s="199" t="s">
        <v>250</v>
      </c>
      <c r="F180" s="199" t="s">
        <v>251</v>
      </c>
      <c r="G180" s="186"/>
      <c r="H180" s="186"/>
      <c r="I180" s="189"/>
      <c r="J180" s="200">
        <f>BK180</f>
        <v>0</v>
      </c>
      <c r="K180" s="186"/>
      <c r="L180" s="191"/>
      <c r="M180" s="192"/>
      <c r="N180" s="193"/>
      <c r="O180" s="193"/>
      <c r="P180" s="194">
        <f>SUM(P181:P182)</f>
        <v>0</v>
      </c>
      <c r="Q180" s="193"/>
      <c r="R180" s="194">
        <f>SUM(R181:R182)</f>
        <v>1.220926</v>
      </c>
      <c r="S180" s="193"/>
      <c r="T180" s="195">
        <f>SUM(T181:T182)</f>
        <v>0</v>
      </c>
      <c r="AR180" s="196" t="s">
        <v>84</v>
      </c>
      <c r="AT180" s="197" t="s">
        <v>76</v>
      </c>
      <c r="AU180" s="197" t="s">
        <v>84</v>
      </c>
      <c r="AY180" s="196" t="s">
        <v>242</v>
      </c>
      <c r="BK180" s="198">
        <f>SUM(BK181:BK182)</f>
        <v>0</v>
      </c>
    </row>
    <row r="181" spans="1:65" s="2" customFormat="1" ht="22.15" customHeight="1">
      <c r="A181" s="35"/>
      <c r="B181" s="36"/>
      <c r="C181" s="201" t="s">
        <v>344</v>
      </c>
      <c r="D181" s="201" t="s">
        <v>244</v>
      </c>
      <c r="E181" s="202" t="s">
        <v>1089</v>
      </c>
      <c r="F181" s="203" t="s">
        <v>1090</v>
      </c>
      <c r="G181" s="204" t="s">
        <v>247</v>
      </c>
      <c r="H181" s="205">
        <v>1.48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0.82494999999999996</v>
      </c>
      <c r="R181" s="211">
        <f>Q181*H181</f>
        <v>1.220926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2972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2973</v>
      </c>
      <c r="G182" s="227"/>
      <c r="H182" s="231">
        <v>1.48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84</v>
      </c>
      <c r="AY182" s="237" t="s">
        <v>242</v>
      </c>
    </row>
    <row r="183" spans="1:65" s="12" customFormat="1" ht="22.9" customHeight="1">
      <c r="B183" s="185"/>
      <c r="C183" s="186"/>
      <c r="D183" s="187" t="s">
        <v>76</v>
      </c>
      <c r="E183" s="199" t="s">
        <v>255</v>
      </c>
      <c r="F183" s="199" t="s">
        <v>256</v>
      </c>
      <c r="G183" s="186"/>
      <c r="H183" s="186"/>
      <c r="I183" s="189"/>
      <c r="J183" s="200">
        <f>BK183</f>
        <v>0</v>
      </c>
      <c r="K183" s="186"/>
      <c r="L183" s="191"/>
      <c r="M183" s="192"/>
      <c r="N183" s="193"/>
      <c r="O183" s="193"/>
      <c r="P183" s="194">
        <f>SUM(P184:P191)</f>
        <v>0</v>
      </c>
      <c r="Q183" s="193"/>
      <c r="R183" s="194">
        <f>SUM(R184:R191)</f>
        <v>36.630108</v>
      </c>
      <c r="S183" s="193"/>
      <c r="T183" s="195">
        <f>SUM(T184:T191)</f>
        <v>14.080000000000002</v>
      </c>
      <c r="AR183" s="196" t="s">
        <v>84</v>
      </c>
      <c r="AT183" s="197" t="s">
        <v>76</v>
      </c>
      <c r="AU183" s="197" t="s">
        <v>84</v>
      </c>
      <c r="AY183" s="196" t="s">
        <v>242</v>
      </c>
      <c r="BK183" s="198">
        <f>SUM(BK184:BK191)</f>
        <v>0</v>
      </c>
    </row>
    <row r="184" spans="1:65" s="2" customFormat="1" ht="22.15" customHeight="1">
      <c r="A184" s="35"/>
      <c r="B184" s="36"/>
      <c r="C184" s="201" t="s">
        <v>348</v>
      </c>
      <c r="D184" s="201" t="s">
        <v>244</v>
      </c>
      <c r="E184" s="202" t="s">
        <v>2974</v>
      </c>
      <c r="F184" s="203" t="s">
        <v>2975</v>
      </c>
      <c r="G184" s="204" t="s">
        <v>282</v>
      </c>
      <c r="H184" s="205">
        <v>12.4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1.9258900000000001</v>
      </c>
      <c r="R184" s="211">
        <f>Q184*H184</f>
        <v>23.881036000000002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2976</v>
      </c>
    </row>
    <row r="185" spans="1:65" s="2" customFormat="1" ht="22.15" customHeight="1">
      <c r="A185" s="35"/>
      <c r="B185" s="36"/>
      <c r="C185" s="215" t="s">
        <v>352</v>
      </c>
      <c r="D185" s="215" t="s">
        <v>261</v>
      </c>
      <c r="E185" s="216" t="s">
        <v>2977</v>
      </c>
      <c r="F185" s="217" t="s">
        <v>2978</v>
      </c>
      <c r="G185" s="218" t="s">
        <v>259</v>
      </c>
      <c r="H185" s="219">
        <v>6</v>
      </c>
      <c r="I185" s="220"/>
      <c r="J185" s="221">
        <f>ROUND(I185*H185,2)</f>
        <v>0</v>
      </c>
      <c r="K185" s="222"/>
      <c r="L185" s="223"/>
      <c r="M185" s="224" t="s">
        <v>1</v>
      </c>
      <c r="N185" s="225" t="s">
        <v>43</v>
      </c>
      <c r="O185" s="76"/>
      <c r="P185" s="211">
        <f>O185*H185</f>
        <v>0</v>
      </c>
      <c r="Q185" s="211">
        <v>2.1230000000000002</v>
      </c>
      <c r="R185" s="211">
        <f>Q185*H185</f>
        <v>12.738000000000001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264</v>
      </c>
      <c r="AT185" s="213" t="s">
        <v>261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2979</v>
      </c>
    </row>
    <row r="186" spans="1:65" s="2" customFormat="1" ht="30" customHeight="1">
      <c r="A186" s="35"/>
      <c r="B186" s="36"/>
      <c r="C186" s="201" t="s">
        <v>358</v>
      </c>
      <c r="D186" s="201" t="s">
        <v>244</v>
      </c>
      <c r="E186" s="202" t="s">
        <v>1292</v>
      </c>
      <c r="F186" s="203" t="s">
        <v>1293</v>
      </c>
      <c r="G186" s="204" t="s">
        <v>406</v>
      </c>
      <c r="H186" s="205">
        <v>6.4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1.73E-3</v>
      </c>
      <c r="R186" s="211">
        <f>Q186*H186</f>
        <v>1.1072E-2</v>
      </c>
      <c r="S186" s="211">
        <v>2.2000000000000002</v>
      </c>
      <c r="T186" s="212">
        <f>S186*H186</f>
        <v>14.080000000000002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248</v>
      </c>
      <c r="AT186" s="213" t="s">
        <v>244</v>
      </c>
      <c r="AU186" s="213" t="s">
        <v>90</v>
      </c>
      <c r="AY186" s="18" t="s">
        <v>242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90</v>
      </c>
      <c r="BK186" s="214">
        <f>ROUND(I186*H186,2)</f>
        <v>0</v>
      </c>
      <c r="BL186" s="18" t="s">
        <v>248</v>
      </c>
      <c r="BM186" s="213" t="s">
        <v>2980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2981</v>
      </c>
      <c r="G187" s="227"/>
      <c r="H187" s="231">
        <v>6.4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84</v>
      </c>
      <c r="AY187" s="237" t="s">
        <v>242</v>
      </c>
    </row>
    <row r="188" spans="1:65" s="2" customFormat="1" ht="22.15" customHeight="1">
      <c r="A188" s="35"/>
      <c r="B188" s="36"/>
      <c r="C188" s="201" t="s">
        <v>526</v>
      </c>
      <c r="D188" s="201" t="s">
        <v>244</v>
      </c>
      <c r="E188" s="202" t="s">
        <v>767</v>
      </c>
      <c r="F188" s="203" t="s">
        <v>1111</v>
      </c>
      <c r="G188" s="204" t="s">
        <v>323</v>
      </c>
      <c r="H188" s="205">
        <v>24.355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0</v>
      </c>
      <c r="R188" s="211">
        <f>Q188*H188</f>
        <v>0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248</v>
      </c>
      <c r="AT188" s="213" t="s">
        <v>244</v>
      </c>
      <c r="AU188" s="213" t="s">
        <v>90</v>
      </c>
      <c r="AY188" s="18" t="s">
        <v>242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90</v>
      </c>
      <c r="BK188" s="214">
        <f>ROUND(I188*H188,2)</f>
        <v>0</v>
      </c>
      <c r="BL188" s="18" t="s">
        <v>248</v>
      </c>
      <c r="BM188" s="213" t="s">
        <v>2982</v>
      </c>
    </row>
    <row r="189" spans="1:65" s="13" customFormat="1" ht="22.5">
      <c r="B189" s="226"/>
      <c r="C189" s="227"/>
      <c r="D189" s="228" t="s">
        <v>304</v>
      </c>
      <c r="E189" s="229" t="s">
        <v>1</v>
      </c>
      <c r="F189" s="230" t="s">
        <v>2983</v>
      </c>
      <c r="G189" s="227"/>
      <c r="H189" s="231">
        <v>24.355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304</v>
      </c>
      <c r="AU189" s="237" t="s">
        <v>90</v>
      </c>
      <c r="AV189" s="13" t="s">
        <v>90</v>
      </c>
      <c r="AW189" s="13" t="s">
        <v>33</v>
      </c>
      <c r="AX189" s="13" t="s">
        <v>84</v>
      </c>
      <c r="AY189" s="237" t="s">
        <v>242</v>
      </c>
    </row>
    <row r="190" spans="1:65" s="2" customFormat="1" ht="22.15" customHeight="1">
      <c r="A190" s="35"/>
      <c r="B190" s="36"/>
      <c r="C190" s="201" t="s">
        <v>535</v>
      </c>
      <c r="D190" s="201" t="s">
        <v>244</v>
      </c>
      <c r="E190" s="202" t="s">
        <v>1114</v>
      </c>
      <c r="F190" s="203" t="s">
        <v>1115</v>
      </c>
      <c r="G190" s="204" t="s">
        <v>323</v>
      </c>
      <c r="H190" s="205">
        <v>14.08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0</v>
      </c>
      <c r="R190" s="211">
        <f>Q190*H190</f>
        <v>0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2984</v>
      </c>
    </row>
    <row r="191" spans="1:65" s="2" customFormat="1" ht="14.45" customHeight="1">
      <c r="A191" s="35"/>
      <c r="B191" s="36"/>
      <c r="C191" s="201" t="s">
        <v>547</v>
      </c>
      <c r="D191" s="201" t="s">
        <v>244</v>
      </c>
      <c r="E191" s="202" t="s">
        <v>1120</v>
      </c>
      <c r="F191" s="203" t="s">
        <v>1121</v>
      </c>
      <c r="G191" s="204" t="s">
        <v>323</v>
      </c>
      <c r="H191" s="205">
        <v>14.08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0</v>
      </c>
      <c r="R191" s="211">
        <f>Q191*H191</f>
        <v>0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2985</v>
      </c>
    </row>
    <row r="192" spans="1:65" s="12" customFormat="1" ht="22.9" customHeight="1">
      <c r="B192" s="185"/>
      <c r="C192" s="186"/>
      <c r="D192" s="187" t="s">
        <v>76</v>
      </c>
      <c r="E192" s="199" t="s">
        <v>356</v>
      </c>
      <c r="F192" s="199" t="s">
        <v>357</v>
      </c>
      <c r="G192" s="186"/>
      <c r="H192" s="186"/>
      <c r="I192" s="189"/>
      <c r="J192" s="200">
        <f>BK192</f>
        <v>0</v>
      </c>
      <c r="K192" s="186"/>
      <c r="L192" s="191"/>
      <c r="M192" s="192"/>
      <c r="N192" s="193"/>
      <c r="O192" s="193"/>
      <c r="P192" s="194">
        <f>P193</f>
        <v>0</v>
      </c>
      <c r="Q192" s="193"/>
      <c r="R192" s="194">
        <f>R193</f>
        <v>0</v>
      </c>
      <c r="S192" s="193"/>
      <c r="T192" s="195">
        <f>T193</f>
        <v>0</v>
      </c>
      <c r="AR192" s="196" t="s">
        <v>84</v>
      </c>
      <c r="AT192" s="197" t="s">
        <v>76</v>
      </c>
      <c r="AU192" s="197" t="s">
        <v>84</v>
      </c>
      <c r="AY192" s="196" t="s">
        <v>242</v>
      </c>
      <c r="BK192" s="198">
        <f>BK193</f>
        <v>0</v>
      </c>
    </row>
    <row r="193" spans="1:65" s="2" customFormat="1" ht="22.15" customHeight="1">
      <c r="A193" s="35"/>
      <c r="B193" s="36"/>
      <c r="C193" s="201" t="s">
        <v>553</v>
      </c>
      <c r="D193" s="201" t="s">
        <v>244</v>
      </c>
      <c r="E193" s="202" t="s">
        <v>1123</v>
      </c>
      <c r="F193" s="203" t="s">
        <v>1317</v>
      </c>
      <c r="G193" s="204" t="s">
        <v>323</v>
      </c>
      <c r="H193" s="205">
        <v>68.085999999999999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0</v>
      </c>
      <c r="R193" s="211">
        <f>Q193*H193</f>
        <v>0</v>
      </c>
      <c r="S193" s="211">
        <v>0</v>
      </c>
      <c r="T193" s="21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248</v>
      </c>
      <c r="AT193" s="213" t="s">
        <v>244</v>
      </c>
      <c r="AU193" s="213" t="s">
        <v>90</v>
      </c>
      <c r="AY193" s="18" t="s">
        <v>242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90</v>
      </c>
      <c r="BK193" s="214">
        <f>ROUND(I193*H193,2)</f>
        <v>0</v>
      </c>
      <c r="BL193" s="18" t="s">
        <v>248</v>
      </c>
      <c r="BM193" s="213" t="s">
        <v>2986</v>
      </c>
    </row>
    <row r="194" spans="1:65" s="12" customFormat="1" ht="25.9" customHeight="1">
      <c r="B194" s="185"/>
      <c r="C194" s="186"/>
      <c r="D194" s="187" t="s">
        <v>76</v>
      </c>
      <c r="E194" s="188" t="s">
        <v>776</v>
      </c>
      <c r="F194" s="188" t="s">
        <v>777</v>
      </c>
      <c r="G194" s="186"/>
      <c r="H194" s="186"/>
      <c r="I194" s="189"/>
      <c r="J194" s="190">
        <f>BK194</f>
        <v>0</v>
      </c>
      <c r="K194" s="186"/>
      <c r="L194" s="191"/>
      <c r="M194" s="192"/>
      <c r="N194" s="193"/>
      <c r="O194" s="193"/>
      <c r="P194" s="194">
        <f>P195</f>
        <v>0</v>
      </c>
      <c r="Q194" s="193"/>
      <c r="R194" s="194">
        <f>R195</f>
        <v>0.109</v>
      </c>
      <c r="S194" s="193"/>
      <c r="T194" s="195">
        <f>T195</f>
        <v>0</v>
      </c>
      <c r="AR194" s="196" t="s">
        <v>90</v>
      </c>
      <c r="AT194" s="197" t="s">
        <v>76</v>
      </c>
      <c r="AU194" s="197" t="s">
        <v>77</v>
      </c>
      <c r="AY194" s="196" t="s">
        <v>242</v>
      </c>
      <c r="BK194" s="198">
        <f>BK195</f>
        <v>0</v>
      </c>
    </row>
    <row r="195" spans="1:65" s="12" customFormat="1" ht="22.9" customHeight="1">
      <c r="B195" s="185"/>
      <c r="C195" s="186"/>
      <c r="D195" s="187" t="s">
        <v>76</v>
      </c>
      <c r="E195" s="199" t="s">
        <v>1319</v>
      </c>
      <c r="F195" s="199" t="s">
        <v>1320</v>
      </c>
      <c r="G195" s="186"/>
      <c r="H195" s="186"/>
      <c r="I195" s="189"/>
      <c r="J195" s="200">
        <f>BK195</f>
        <v>0</v>
      </c>
      <c r="K195" s="186"/>
      <c r="L195" s="191"/>
      <c r="M195" s="192"/>
      <c r="N195" s="193"/>
      <c r="O195" s="193"/>
      <c r="P195" s="194">
        <f>SUM(P196:P206)</f>
        <v>0</v>
      </c>
      <c r="Q195" s="193"/>
      <c r="R195" s="194">
        <f>SUM(R196:R206)</f>
        <v>0.109</v>
      </c>
      <c r="S195" s="193"/>
      <c r="T195" s="195">
        <f>SUM(T196:T206)</f>
        <v>0</v>
      </c>
      <c r="AR195" s="196" t="s">
        <v>90</v>
      </c>
      <c r="AT195" s="197" t="s">
        <v>76</v>
      </c>
      <c r="AU195" s="197" t="s">
        <v>84</v>
      </c>
      <c r="AY195" s="196" t="s">
        <v>242</v>
      </c>
      <c r="BK195" s="198">
        <f>SUM(BK196:BK206)</f>
        <v>0</v>
      </c>
    </row>
    <row r="196" spans="1:65" s="2" customFormat="1" ht="22.15" customHeight="1">
      <c r="A196" s="35"/>
      <c r="B196" s="36"/>
      <c r="C196" s="201" t="s">
        <v>565</v>
      </c>
      <c r="D196" s="201" t="s">
        <v>244</v>
      </c>
      <c r="E196" s="202" t="s">
        <v>1321</v>
      </c>
      <c r="F196" s="203" t="s">
        <v>1322</v>
      </c>
      <c r="G196" s="204" t="s">
        <v>247</v>
      </c>
      <c r="H196" s="205">
        <v>45.436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0</v>
      </c>
      <c r="R196" s="211">
        <f>Q196*H196</f>
        <v>0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311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311</v>
      </c>
      <c r="BM196" s="213" t="s">
        <v>2987</v>
      </c>
    </row>
    <row r="197" spans="1:65" s="14" customFormat="1">
      <c r="B197" s="243"/>
      <c r="C197" s="244"/>
      <c r="D197" s="228" t="s">
        <v>304</v>
      </c>
      <c r="E197" s="245" t="s">
        <v>1</v>
      </c>
      <c r="F197" s="246" t="s">
        <v>2988</v>
      </c>
      <c r="G197" s="244"/>
      <c r="H197" s="245" t="s">
        <v>1</v>
      </c>
      <c r="I197" s="247"/>
      <c r="J197" s="244"/>
      <c r="K197" s="244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304</v>
      </c>
      <c r="AU197" s="252" t="s">
        <v>90</v>
      </c>
      <c r="AV197" s="14" t="s">
        <v>84</v>
      </c>
      <c r="AW197" s="14" t="s">
        <v>33</v>
      </c>
      <c r="AX197" s="14" t="s">
        <v>77</v>
      </c>
      <c r="AY197" s="252" t="s">
        <v>242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2989</v>
      </c>
      <c r="G198" s="227"/>
      <c r="H198" s="231">
        <v>45.436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84</v>
      </c>
      <c r="AY198" s="237" t="s">
        <v>242</v>
      </c>
    </row>
    <row r="199" spans="1:65" s="2" customFormat="1" ht="14.45" customHeight="1">
      <c r="A199" s="35"/>
      <c r="B199" s="36"/>
      <c r="C199" s="215" t="s">
        <v>569</v>
      </c>
      <c r="D199" s="215" t="s">
        <v>261</v>
      </c>
      <c r="E199" s="216" t="s">
        <v>1325</v>
      </c>
      <c r="F199" s="217" t="s">
        <v>1326</v>
      </c>
      <c r="G199" s="218" t="s">
        <v>323</v>
      </c>
      <c r="H199" s="219">
        <v>1.6E-2</v>
      </c>
      <c r="I199" s="220"/>
      <c r="J199" s="221">
        <f>ROUND(I199*H199,2)</f>
        <v>0</v>
      </c>
      <c r="K199" s="222"/>
      <c r="L199" s="223"/>
      <c r="M199" s="224" t="s">
        <v>1</v>
      </c>
      <c r="N199" s="225" t="s">
        <v>43</v>
      </c>
      <c r="O199" s="76"/>
      <c r="P199" s="211">
        <f>O199*H199</f>
        <v>0</v>
      </c>
      <c r="Q199" s="211">
        <v>1</v>
      </c>
      <c r="R199" s="211">
        <f>Q199*H199</f>
        <v>1.6E-2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569</v>
      </c>
      <c r="AT199" s="213" t="s">
        <v>261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311</v>
      </c>
      <c r="BM199" s="213" t="s">
        <v>2990</v>
      </c>
    </row>
    <row r="200" spans="1:65" s="13" customFormat="1">
      <c r="B200" s="226"/>
      <c r="C200" s="227"/>
      <c r="D200" s="228" t="s">
        <v>304</v>
      </c>
      <c r="E200" s="227"/>
      <c r="F200" s="230" t="s">
        <v>2991</v>
      </c>
      <c r="G200" s="227"/>
      <c r="H200" s="231">
        <v>1.6E-2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4</v>
      </c>
      <c r="AX200" s="13" t="s">
        <v>84</v>
      </c>
      <c r="AY200" s="237" t="s">
        <v>242</v>
      </c>
    </row>
    <row r="201" spans="1:65" s="2" customFormat="1" ht="22.15" customHeight="1">
      <c r="A201" s="35"/>
      <c r="B201" s="36"/>
      <c r="C201" s="201" t="s">
        <v>573</v>
      </c>
      <c r="D201" s="201" t="s">
        <v>244</v>
      </c>
      <c r="E201" s="202" t="s">
        <v>1329</v>
      </c>
      <c r="F201" s="203" t="s">
        <v>1330</v>
      </c>
      <c r="G201" s="204" t="s">
        <v>247</v>
      </c>
      <c r="H201" s="205">
        <v>84.355999999999995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0</v>
      </c>
      <c r="R201" s="211">
        <f>Q201*H201</f>
        <v>0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311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311</v>
      </c>
      <c r="BM201" s="213" t="s">
        <v>2992</v>
      </c>
    </row>
    <row r="202" spans="1:65" s="14" customFormat="1">
      <c r="B202" s="243"/>
      <c r="C202" s="244"/>
      <c r="D202" s="228" t="s">
        <v>304</v>
      </c>
      <c r="E202" s="245" t="s">
        <v>1</v>
      </c>
      <c r="F202" s="246" t="s">
        <v>2988</v>
      </c>
      <c r="G202" s="244"/>
      <c r="H202" s="245" t="s">
        <v>1</v>
      </c>
      <c r="I202" s="247"/>
      <c r="J202" s="244"/>
      <c r="K202" s="244"/>
      <c r="L202" s="248"/>
      <c r="M202" s="249"/>
      <c r="N202" s="250"/>
      <c r="O202" s="250"/>
      <c r="P202" s="250"/>
      <c r="Q202" s="250"/>
      <c r="R202" s="250"/>
      <c r="S202" s="250"/>
      <c r="T202" s="251"/>
      <c r="AT202" s="252" t="s">
        <v>304</v>
      </c>
      <c r="AU202" s="252" t="s">
        <v>90</v>
      </c>
      <c r="AV202" s="14" t="s">
        <v>84</v>
      </c>
      <c r="AW202" s="14" t="s">
        <v>33</v>
      </c>
      <c r="AX202" s="14" t="s">
        <v>77</v>
      </c>
      <c r="AY202" s="252" t="s">
        <v>242</v>
      </c>
    </row>
    <row r="203" spans="1:65" s="13" customFormat="1">
      <c r="B203" s="226"/>
      <c r="C203" s="227"/>
      <c r="D203" s="228" t="s">
        <v>304</v>
      </c>
      <c r="E203" s="229" t="s">
        <v>1</v>
      </c>
      <c r="F203" s="230" t="s">
        <v>2993</v>
      </c>
      <c r="G203" s="227"/>
      <c r="H203" s="231">
        <v>84.355999999999995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AT203" s="237" t="s">
        <v>304</v>
      </c>
      <c r="AU203" s="237" t="s">
        <v>90</v>
      </c>
      <c r="AV203" s="13" t="s">
        <v>90</v>
      </c>
      <c r="AW203" s="13" t="s">
        <v>33</v>
      </c>
      <c r="AX203" s="13" t="s">
        <v>84</v>
      </c>
      <c r="AY203" s="237" t="s">
        <v>242</v>
      </c>
    </row>
    <row r="204" spans="1:65" s="2" customFormat="1" ht="14.45" customHeight="1">
      <c r="A204" s="35"/>
      <c r="B204" s="36"/>
      <c r="C204" s="215" t="s">
        <v>578</v>
      </c>
      <c r="D204" s="215" t="s">
        <v>261</v>
      </c>
      <c r="E204" s="216" t="s">
        <v>1333</v>
      </c>
      <c r="F204" s="217" t="s">
        <v>1334</v>
      </c>
      <c r="G204" s="218" t="s">
        <v>323</v>
      </c>
      <c r="H204" s="219">
        <v>9.2999999999999999E-2</v>
      </c>
      <c r="I204" s="220"/>
      <c r="J204" s="221">
        <f>ROUND(I204*H204,2)</f>
        <v>0</v>
      </c>
      <c r="K204" s="222"/>
      <c r="L204" s="223"/>
      <c r="M204" s="224" t="s">
        <v>1</v>
      </c>
      <c r="N204" s="225" t="s">
        <v>43</v>
      </c>
      <c r="O204" s="76"/>
      <c r="P204" s="211">
        <f>O204*H204</f>
        <v>0</v>
      </c>
      <c r="Q204" s="211">
        <v>1</v>
      </c>
      <c r="R204" s="211">
        <f>Q204*H204</f>
        <v>9.2999999999999999E-2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569</v>
      </c>
      <c r="AT204" s="213" t="s">
        <v>261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311</v>
      </c>
      <c r="BM204" s="213" t="s">
        <v>2994</v>
      </c>
    </row>
    <row r="205" spans="1:65" s="13" customFormat="1">
      <c r="B205" s="226"/>
      <c r="C205" s="227"/>
      <c r="D205" s="228" t="s">
        <v>304</v>
      </c>
      <c r="E205" s="227"/>
      <c r="F205" s="230" t="s">
        <v>2995</v>
      </c>
      <c r="G205" s="227"/>
      <c r="H205" s="231">
        <v>9.2999999999999999E-2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4</v>
      </c>
      <c r="AX205" s="13" t="s">
        <v>84</v>
      </c>
      <c r="AY205" s="237" t="s">
        <v>242</v>
      </c>
    </row>
    <row r="206" spans="1:65" s="2" customFormat="1" ht="22.15" customHeight="1">
      <c r="A206" s="35"/>
      <c r="B206" s="36"/>
      <c r="C206" s="201" t="s">
        <v>583</v>
      </c>
      <c r="D206" s="201" t="s">
        <v>244</v>
      </c>
      <c r="E206" s="202" t="s">
        <v>1337</v>
      </c>
      <c r="F206" s="203" t="s">
        <v>1338</v>
      </c>
      <c r="G206" s="204" t="s">
        <v>792</v>
      </c>
      <c r="H206" s="275"/>
      <c r="I206" s="206"/>
      <c r="J206" s="207">
        <f>ROUND(I206*H206,2)</f>
        <v>0</v>
      </c>
      <c r="K206" s="208"/>
      <c r="L206" s="40"/>
      <c r="M206" s="238" t="s">
        <v>1</v>
      </c>
      <c r="N206" s="239" t="s">
        <v>43</v>
      </c>
      <c r="O206" s="240"/>
      <c r="P206" s="241">
        <f>O206*H206</f>
        <v>0</v>
      </c>
      <c r="Q206" s="241">
        <v>0</v>
      </c>
      <c r="R206" s="241">
        <f>Q206*H206</f>
        <v>0</v>
      </c>
      <c r="S206" s="241">
        <v>0</v>
      </c>
      <c r="T206" s="24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311</v>
      </c>
      <c r="AT206" s="213" t="s">
        <v>244</v>
      </c>
      <c r="AU206" s="213" t="s">
        <v>90</v>
      </c>
      <c r="AY206" s="18" t="s">
        <v>242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90</v>
      </c>
      <c r="BK206" s="214">
        <f>ROUND(I206*H206,2)</f>
        <v>0</v>
      </c>
      <c r="BL206" s="18" t="s">
        <v>311</v>
      </c>
      <c r="BM206" s="213" t="s">
        <v>2996</v>
      </c>
    </row>
    <row r="207" spans="1:65" s="2" customFormat="1" ht="6.95" customHeight="1">
      <c r="A207" s="35"/>
      <c r="B207" s="59"/>
      <c r="C207" s="60"/>
      <c r="D207" s="60"/>
      <c r="E207" s="60"/>
      <c r="F207" s="60"/>
      <c r="G207" s="60"/>
      <c r="H207" s="60"/>
      <c r="I207" s="60"/>
      <c r="J207" s="60"/>
      <c r="K207" s="60"/>
      <c r="L207" s="40"/>
      <c r="M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</row>
  </sheetData>
  <sheetProtection algorithmName="SHA-512" hashValue="ldIDBjlp5RnSw27CtOV9PhBmyMIErVwj9urUdreIDZJB0I1fBStBz+xPJ/BbhWk9UWDhAk3G6vF2olZY0AbYUA==" saltValue="nSkhk8WuWV2oCuziCXrwtfRl9syIb5z1EOgY4TRdRyq5NckMu4bUCRyC0afX3H2O2jmDkExKIl0ksT14IPRj0A==" spinCount="100000" sheet="1" objects="1" scenarios="1" formatColumns="0" formatRows="0" autoFilter="0"/>
  <autoFilter ref="C128:K206" xr:uid="{00000000-0009-0000-0000-000010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325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149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2997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ROUND((SUM(BE134:BE324)),  2)</f>
        <v>0</v>
      </c>
      <c r="G35" s="136"/>
      <c r="H35" s="136"/>
      <c r="I35" s="137">
        <v>0.2</v>
      </c>
      <c r="J35" s="135">
        <f>ROUND(((SUM(BE134:BE324))*I35),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ROUND((SUM(BF134:BF324)),  2)</f>
        <v>0</v>
      </c>
      <c r="G36" s="136"/>
      <c r="H36" s="136"/>
      <c r="I36" s="137">
        <v>0.2</v>
      </c>
      <c r="J36" s="135">
        <f>ROUND(((SUM(BF134:BF324))*I36),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ROUND((SUM(BG134:BG324)),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ROUND((SUM(BH134:BH324)),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ROUND((SUM(BI134:BI324)),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1136-2-12 - SO 02.12 - Most cez Zalužiansky potok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J136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J182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J192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J200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J214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J239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J247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J283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J289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J290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J306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1943</v>
      </c>
      <c r="E111" s="170"/>
      <c r="F111" s="170"/>
      <c r="G111" s="170"/>
      <c r="H111" s="170"/>
      <c r="I111" s="170"/>
      <c r="J111" s="171">
        <f>J315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J319</f>
        <v>0</v>
      </c>
      <c r="K112" s="109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228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4" t="str">
        <f>E7</f>
        <v>Cyklotrasa Rimavská Sobota - Poltár</v>
      </c>
      <c r="F122" s="335"/>
      <c r="G122" s="335"/>
      <c r="H122" s="335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214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4" t="s">
        <v>1145</v>
      </c>
      <c r="F124" s="333"/>
      <c r="G124" s="333"/>
      <c r="H124" s="333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216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07" t="str">
        <f>E11</f>
        <v>1136-2-12 - SO 02.12 - Most cez Zalužiansky potok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229</v>
      </c>
      <c r="D133" s="176" t="s">
        <v>62</v>
      </c>
      <c r="E133" s="176" t="s">
        <v>58</v>
      </c>
      <c r="F133" s="176" t="s">
        <v>59</v>
      </c>
      <c r="G133" s="176" t="s">
        <v>230</v>
      </c>
      <c r="H133" s="176" t="s">
        <v>231</v>
      </c>
      <c r="I133" s="176" t="s">
        <v>232</v>
      </c>
      <c r="J133" s="177" t="s">
        <v>220</v>
      </c>
      <c r="K133" s="178" t="s">
        <v>233</v>
      </c>
      <c r="L133" s="179"/>
      <c r="M133" s="80" t="s">
        <v>1</v>
      </c>
      <c r="N133" s="81" t="s">
        <v>41</v>
      </c>
      <c r="O133" s="81" t="s">
        <v>234</v>
      </c>
      <c r="P133" s="81" t="s">
        <v>235</v>
      </c>
      <c r="Q133" s="81" t="s">
        <v>236</v>
      </c>
      <c r="R133" s="81" t="s">
        <v>237</v>
      </c>
      <c r="S133" s="81" t="s">
        <v>238</v>
      </c>
      <c r="T133" s="82" t="s">
        <v>239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221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P135+P289</f>
        <v>0</v>
      </c>
      <c r="Q134" s="84"/>
      <c r="R134" s="182">
        <f>R135+R289</f>
        <v>128.56739431999998</v>
      </c>
      <c r="S134" s="84"/>
      <c r="T134" s="183">
        <f>T135+T289</f>
        <v>25.381760000000003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222</v>
      </c>
      <c r="BK134" s="184">
        <f>BK135+BK289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240</v>
      </c>
      <c r="F135" s="188" t="s">
        <v>241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P136+P182+P192+P200+P214+P239+P247+P283</f>
        <v>0</v>
      </c>
      <c r="Q135" s="193"/>
      <c r="R135" s="194">
        <f>R136+R182+R192+R200+R214+R239+R247+R283</f>
        <v>128.12308861999998</v>
      </c>
      <c r="S135" s="193"/>
      <c r="T135" s="195">
        <f>T136+T182+T192+T200+T214+T239+T247+T283</f>
        <v>23.621760000000002</v>
      </c>
      <c r="AR135" s="196" t="s">
        <v>84</v>
      </c>
      <c r="AT135" s="197" t="s">
        <v>76</v>
      </c>
      <c r="AU135" s="197" t="s">
        <v>77</v>
      </c>
      <c r="AY135" s="196" t="s">
        <v>242</v>
      </c>
      <c r="BK135" s="198">
        <f>BK136+BK182+BK192+BK200+BK214+BK239+BK247+BK283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243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SUM(P137:P181)</f>
        <v>0</v>
      </c>
      <c r="Q136" s="193"/>
      <c r="R136" s="194">
        <f>SUM(R137:R181)</f>
        <v>7.2</v>
      </c>
      <c r="S136" s="193"/>
      <c r="T136" s="195">
        <f>SUM(T137:T181)</f>
        <v>0</v>
      </c>
      <c r="AR136" s="196" t="s">
        <v>84</v>
      </c>
      <c r="AT136" s="197" t="s">
        <v>76</v>
      </c>
      <c r="AU136" s="197" t="s">
        <v>84</v>
      </c>
      <c r="AY136" s="196" t="s">
        <v>242</v>
      </c>
      <c r="BK136" s="198">
        <f>SUM(BK137:BK181)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244</v>
      </c>
      <c r="E137" s="202" t="s">
        <v>998</v>
      </c>
      <c r="F137" s="203" t="s">
        <v>999</v>
      </c>
      <c r="G137" s="204" t="s">
        <v>247</v>
      </c>
      <c r="H137" s="205">
        <v>1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248</v>
      </c>
      <c r="AT137" s="213" t="s">
        <v>244</v>
      </c>
      <c r="AU137" s="213" t="s">
        <v>90</v>
      </c>
      <c r="AY137" s="18" t="s">
        <v>242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90</v>
      </c>
      <c r="BK137" s="214">
        <f>ROUND(I137*H137,2)</f>
        <v>0</v>
      </c>
      <c r="BL137" s="18" t="s">
        <v>248</v>
      </c>
      <c r="BM137" s="213" t="s">
        <v>2998</v>
      </c>
    </row>
    <row r="138" spans="1:65" s="14" customFormat="1" ht="22.5">
      <c r="B138" s="243"/>
      <c r="C138" s="244"/>
      <c r="D138" s="228" t="s">
        <v>304</v>
      </c>
      <c r="E138" s="245" t="s">
        <v>1</v>
      </c>
      <c r="F138" s="246" t="s">
        <v>1945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950</v>
      </c>
      <c r="G139" s="227"/>
      <c r="H139" s="231">
        <v>1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22.15" customHeight="1">
      <c r="A140" s="35"/>
      <c r="B140" s="36"/>
      <c r="C140" s="201" t="s">
        <v>90</v>
      </c>
      <c r="D140" s="201" t="s">
        <v>244</v>
      </c>
      <c r="E140" s="202" t="s">
        <v>1006</v>
      </c>
      <c r="F140" s="203" t="s">
        <v>1007</v>
      </c>
      <c r="G140" s="204" t="s">
        <v>406</v>
      </c>
      <c r="H140" s="205">
        <v>1.841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2999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1949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3000</v>
      </c>
      <c r="G142" s="227"/>
      <c r="H142" s="231">
        <v>1.841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30" customHeight="1">
      <c r="A143" s="35"/>
      <c r="B143" s="36"/>
      <c r="C143" s="201" t="s">
        <v>100</v>
      </c>
      <c r="D143" s="201" t="s">
        <v>244</v>
      </c>
      <c r="E143" s="202" t="s">
        <v>1011</v>
      </c>
      <c r="F143" s="203" t="s">
        <v>1012</v>
      </c>
      <c r="G143" s="204" t="s">
        <v>406</v>
      </c>
      <c r="H143" s="205">
        <v>1.841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3001</v>
      </c>
    </row>
    <row r="144" spans="1:65" s="2" customFormat="1" ht="14.45" customHeight="1">
      <c r="A144" s="35"/>
      <c r="B144" s="36"/>
      <c r="C144" s="201" t="s">
        <v>248</v>
      </c>
      <c r="D144" s="201" t="s">
        <v>244</v>
      </c>
      <c r="E144" s="202" t="s">
        <v>3002</v>
      </c>
      <c r="F144" s="203" t="s">
        <v>3003</v>
      </c>
      <c r="G144" s="204" t="s">
        <v>406</v>
      </c>
      <c r="H144" s="205">
        <v>1.26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3004</v>
      </c>
    </row>
    <row r="145" spans="1:65" s="14" customFormat="1" ht="22.5">
      <c r="B145" s="243"/>
      <c r="C145" s="244"/>
      <c r="D145" s="228" t="s">
        <v>304</v>
      </c>
      <c r="E145" s="245" t="s">
        <v>1</v>
      </c>
      <c r="F145" s="246" t="s">
        <v>3005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3006</v>
      </c>
      <c r="G146" s="227"/>
      <c r="H146" s="231">
        <v>1.26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22.15" customHeight="1">
      <c r="A147" s="35"/>
      <c r="B147" s="36"/>
      <c r="C147" s="201" t="s">
        <v>250</v>
      </c>
      <c r="D147" s="201" t="s">
        <v>244</v>
      </c>
      <c r="E147" s="202" t="s">
        <v>3007</v>
      </c>
      <c r="F147" s="203" t="s">
        <v>3008</v>
      </c>
      <c r="G147" s="204" t="s">
        <v>406</v>
      </c>
      <c r="H147" s="205">
        <v>1.26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3009</v>
      </c>
    </row>
    <row r="148" spans="1:65" s="2" customFormat="1" ht="19.899999999999999" customHeight="1">
      <c r="A148" s="35"/>
      <c r="B148" s="36"/>
      <c r="C148" s="201" t="s">
        <v>269</v>
      </c>
      <c r="D148" s="201" t="s">
        <v>244</v>
      </c>
      <c r="E148" s="202" t="s">
        <v>830</v>
      </c>
      <c r="F148" s="203" t="s">
        <v>1859</v>
      </c>
      <c r="G148" s="204" t="s">
        <v>406</v>
      </c>
      <c r="H148" s="205">
        <v>0.66500000000000004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3010</v>
      </c>
    </row>
    <row r="149" spans="1:65" s="14" customFormat="1">
      <c r="B149" s="243"/>
      <c r="C149" s="244"/>
      <c r="D149" s="228" t="s">
        <v>304</v>
      </c>
      <c r="E149" s="245" t="s">
        <v>1</v>
      </c>
      <c r="F149" s="246" t="s">
        <v>1953</v>
      </c>
      <c r="G149" s="244"/>
      <c r="H149" s="245" t="s">
        <v>1</v>
      </c>
      <c r="I149" s="247"/>
      <c r="J149" s="244"/>
      <c r="K149" s="244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304</v>
      </c>
      <c r="AU149" s="252" t="s">
        <v>90</v>
      </c>
      <c r="AV149" s="14" t="s">
        <v>84</v>
      </c>
      <c r="AW149" s="14" t="s">
        <v>33</v>
      </c>
      <c r="AX149" s="14" t="s">
        <v>77</v>
      </c>
      <c r="AY149" s="252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3011</v>
      </c>
      <c r="G150" s="227"/>
      <c r="H150" s="231">
        <v>0.66500000000000004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84</v>
      </c>
      <c r="AY150" s="237" t="s">
        <v>242</v>
      </c>
    </row>
    <row r="151" spans="1:65" s="2" customFormat="1" ht="30" customHeight="1">
      <c r="A151" s="35"/>
      <c r="B151" s="36"/>
      <c r="C151" s="201" t="s">
        <v>273</v>
      </c>
      <c r="D151" s="201" t="s">
        <v>244</v>
      </c>
      <c r="E151" s="202" t="s">
        <v>834</v>
      </c>
      <c r="F151" s="203" t="s">
        <v>835</v>
      </c>
      <c r="G151" s="204" t="s">
        <v>406</v>
      </c>
      <c r="H151" s="205">
        <v>0.66500000000000004</v>
      </c>
      <c r="I151" s="206"/>
      <c r="J151" s="207">
        <f>ROUND(I151*H151,2)</f>
        <v>0</v>
      </c>
      <c r="K151" s="208"/>
      <c r="L151" s="40"/>
      <c r="M151" s="209" t="s">
        <v>1</v>
      </c>
      <c r="N151" s="210" t="s">
        <v>43</v>
      </c>
      <c r="O151" s="76"/>
      <c r="P151" s="211">
        <f>O151*H151</f>
        <v>0</v>
      </c>
      <c r="Q151" s="211">
        <v>0</v>
      </c>
      <c r="R151" s="211">
        <f>Q151*H151</f>
        <v>0</v>
      </c>
      <c r="S151" s="211">
        <v>0</v>
      </c>
      <c r="T151" s="21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3" t="s">
        <v>248</v>
      </c>
      <c r="AT151" s="213" t="s">
        <v>244</v>
      </c>
      <c r="AU151" s="213" t="s">
        <v>90</v>
      </c>
      <c r="AY151" s="18" t="s">
        <v>242</v>
      </c>
      <c r="BE151" s="214">
        <f>IF(N151="základná",J151,0)</f>
        <v>0</v>
      </c>
      <c r="BF151" s="214">
        <f>IF(N151="znížená",J151,0)</f>
        <v>0</v>
      </c>
      <c r="BG151" s="214">
        <f>IF(N151="zákl. prenesená",J151,0)</f>
        <v>0</v>
      </c>
      <c r="BH151" s="214">
        <f>IF(N151="zníž. prenesená",J151,0)</f>
        <v>0</v>
      </c>
      <c r="BI151" s="214">
        <f>IF(N151="nulová",J151,0)</f>
        <v>0</v>
      </c>
      <c r="BJ151" s="18" t="s">
        <v>90</v>
      </c>
      <c r="BK151" s="214">
        <f>ROUND(I151*H151,2)</f>
        <v>0</v>
      </c>
      <c r="BL151" s="18" t="s">
        <v>248</v>
      </c>
      <c r="BM151" s="213" t="s">
        <v>3012</v>
      </c>
    </row>
    <row r="152" spans="1:65" s="2" customFormat="1" ht="22.15" customHeight="1">
      <c r="A152" s="35"/>
      <c r="B152" s="36"/>
      <c r="C152" s="201" t="s">
        <v>264</v>
      </c>
      <c r="D152" s="201" t="s">
        <v>244</v>
      </c>
      <c r="E152" s="202" t="s">
        <v>1021</v>
      </c>
      <c r="F152" s="203" t="s">
        <v>1022</v>
      </c>
      <c r="G152" s="204" t="s">
        <v>406</v>
      </c>
      <c r="H152" s="205">
        <v>6.52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3013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3014</v>
      </c>
      <c r="G153" s="227"/>
      <c r="H153" s="231">
        <v>3.26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3015</v>
      </c>
      <c r="G154" s="227"/>
      <c r="H154" s="231">
        <v>3.26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6" customFormat="1">
      <c r="B155" s="264"/>
      <c r="C155" s="265"/>
      <c r="D155" s="228" t="s">
        <v>304</v>
      </c>
      <c r="E155" s="266" t="s">
        <v>1</v>
      </c>
      <c r="F155" s="267" t="s">
        <v>388</v>
      </c>
      <c r="G155" s="265"/>
      <c r="H155" s="268">
        <v>6.52</v>
      </c>
      <c r="I155" s="269"/>
      <c r="J155" s="265"/>
      <c r="K155" s="265"/>
      <c r="L155" s="270"/>
      <c r="M155" s="271"/>
      <c r="N155" s="272"/>
      <c r="O155" s="272"/>
      <c r="P155" s="272"/>
      <c r="Q155" s="272"/>
      <c r="R155" s="272"/>
      <c r="S155" s="272"/>
      <c r="T155" s="273"/>
      <c r="AT155" s="274" t="s">
        <v>304</v>
      </c>
      <c r="AU155" s="274" t="s">
        <v>90</v>
      </c>
      <c r="AV155" s="16" t="s">
        <v>248</v>
      </c>
      <c r="AW155" s="16" t="s">
        <v>33</v>
      </c>
      <c r="AX155" s="16" t="s">
        <v>84</v>
      </c>
      <c r="AY155" s="274" t="s">
        <v>242</v>
      </c>
    </row>
    <row r="156" spans="1:65" s="2" customFormat="1" ht="30" customHeight="1">
      <c r="A156" s="35"/>
      <c r="B156" s="36"/>
      <c r="C156" s="201" t="s">
        <v>255</v>
      </c>
      <c r="D156" s="201" t="s">
        <v>244</v>
      </c>
      <c r="E156" s="202" t="s">
        <v>440</v>
      </c>
      <c r="F156" s="203" t="s">
        <v>441</v>
      </c>
      <c r="G156" s="204" t="s">
        <v>406</v>
      </c>
      <c r="H156" s="205">
        <v>4.51</v>
      </c>
      <c r="I156" s="206"/>
      <c r="J156" s="207">
        <f>ROUND(I156*H156,2)</f>
        <v>0</v>
      </c>
      <c r="K156" s="208"/>
      <c r="L156" s="40"/>
      <c r="M156" s="209" t="s">
        <v>1</v>
      </c>
      <c r="N156" s="210" t="s">
        <v>43</v>
      </c>
      <c r="O156" s="76"/>
      <c r="P156" s="211">
        <f>O156*H156</f>
        <v>0</v>
      </c>
      <c r="Q156" s="211">
        <v>0</v>
      </c>
      <c r="R156" s="211">
        <f>Q156*H156</f>
        <v>0</v>
      </c>
      <c r="S156" s="211">
        <v>0</v>
      </c>
      <c r="T156" s="21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3" t="s">
        <v>248</v>
      </c>
      <c r="AT156" s="213" t="s">
        <v>244</v>
      </c>
      <c r="AU156" s="213" t="s">
        <v>90</v>
      </c>
      <c r="AY156" s="18" t="s">
        <v>242</v>
      </c>
      <c r="BE156" s="214">
        <f>IF(N156="základná",J156,0)</f>
        <v>0</v>
      </c>
      <c r="BF156" s="214">
        <f>IF(N156="znížená",J156,0)</f>
        <v>0</v>
      </c>
      <c r="BG156" s="214">
        <f>IF(N156="zákl. prenesená",J156,0)</f>
        <v>0</v>
      </c>
      <c r="BH156" s="214">
        <f>IF(N156="zníž. prenesená",J156,0)</f>
        <v>0</v>
      </c>
      <c r="BI156" s="214">
        <f>IF(N156="nulová",J156,0)</f>
        <v>0</v>
      </c>
      <c r="BJ156" s="18" t="s">
        <v>90</v>
      </c>
      <c r="BK156" s="214">
        <f>ROUND(I156*H156,2)</f>
        <v>0</v>
      </c>
      <c r="BL156" s="18" t="s">
        <v>248</v>
      </c>
      <c r="BM156" s="213" t="s">
        <v>3016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3017</v>
      </c>
      <c r="G157" s="227"/>
      <c r="H157" s="231">
        <v>0.67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3018</v>
      </c>
      <c r="G158" s="227"/>
      <c r="H158" s="231">
        <v>1.84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77</v>
      </c>
      <c r="AY158" s="237" t="s">
        <v>242</v>
      </c>
    </row>
    <row r="159" spans="1:65" s="13" customFormat="1">
      <c r="B159" s="226"/>
      <c r="C159" s="227"/>
      <c r="D159" s="228" t="s">
        <v>304</v>
      </c>
      <c r="E159" s="229" t="s">
        <v>1</v>
      </c>
      <c r="F159" s="230" t="s">
        <v>3019</v>
      </c>
      <c r="G159" s="227"/>
      <c r="H159" s="231">
        <v>1.26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304</v>
      </c>
      <c r="AU159" s="237" t="s">
        <v>90</v>
      </c>
      <c r="AV159" s="13" t="s">
        <v>90</v>
      </c>
      <c r="AW159" s="13" t="s">
        <v>33</v>
      </c>
      <c r="AX159" s="13" t="s">
        <v>77</v>
      </c>
      <c r="AY159" s="237" t="s">
        <v>242</v>
      </c>
    </row>
    <row r="160" spans="1:65" s="13" customFormat="1">
      <c r="B160" s="226"/>
      <c r="C160" s="227"/>
      <c r="D160" s="228" t="s">
        <v>304</v>
      </c>
      <c r="E160" s="229" t="s">
        <v>1</v>
      </c>
      <c r="F160" s="230" t="s">
        <v>3020</v>
      </c>
      <c r="G160" s="227"/>
      <c r="H160" s="231">
        <v>-1.84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77</v>
      </c>
      <c r="AY160" s="237" t="s">
        <v>242</v>
      </c>
    </row>
    <row r="161" spans="1:65" s="13" customFormat="1">
      <c r="B161" s="226"/>
      <c r="C161" s="227"/>
      <c r="D161" s="228" t="s">
        <v>304</v>
      </c>
      <c r="E161" s="229" t="s">
        <v>1</v>
      </c>
      <c r="F161" s="230" t="s">
        <v>3021</v>
      </c>
      <c r="G161" s="227"/>
      <c r="H161" s="231">
        <v>-1.42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77</v>
      </c>
      <c r="AY161" s="237" t="s">
        <v>242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3022</v>
      </c>
      <c r="G162" s="227"/>
      <c r="H162" s="231">
        <v>4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77</v>
      </c>
      <c r="AY162" s="237" t="s">
        <v>242</v>
      </c>
    </row>
    <row r="163" spans="1:65" s="16" customFormat="1">
      <c r="B163" s="264"/>
      <c r="C163" s="265"/>
      <c r="D163" s="228" t="s">
        <v>304</v>
      </c>
      <c r="E163" s="266" t="s">
        <v>1</v>
      </c>
      <c r="F163" s="267" t="s">
        <v>388</v>
      </c>
      <c r="G163" s="265"/>
      <c r="H163" s="268">
        <v>4.5100000000000007</v>
      </c>
      <c r="I163" s="269"/>
      <c r="J163" s="265"/>
      <c r="K163" s="265"/>
      <c r="L163" s="270"/>
      <c r="M163" s="271"/>
      <c r="N163" s="272"/>
      <c r="O163" s="272"/>
      <c r="P163" s="272"/>
      <c r="Q163" s="272"/>
      <c r="R163" s="272"/>
      <c r="S163" s="272"/>
      <c r="T163" s="273"/>
      <c r="AT163" s="274" t="s">
        <v>304</v>
      </c>
      <c r="AU163" s="274" t="s">
        <v>90</v>
      </c>
      <c r="AV163" s="16" t="s">
        <v>248</v>
      </c>
      <c r="AW163" s="16" t="s">
        <v>33</v>
      </c>
      <c r="AX163" s="16" t="s">
        <v>84</v>
      </c>
      <c r="AY163" s="274" t="s">
        <v>242</v>
      </c>
    </row>
    <row r="164" spans="1:65" s="2" customFormat="1" ht="22.15" customHeight="1">
      <c r="A164" s="35"/>
      <c r="B164" s="36"/>
      <c r="C164" s="201" t="s">
        <v>284</v>
      </c>
      <c r="D164" s="201" t="s">
        <v>244</v>
      </c>
      <c r="E164" s="202" t="s">
        <v>3023</v>
      </c>
      <c r="F164" s="203" t="s">
        <v>3024</v>
      </c>
      <c r="G164" s="204" t="s">
        <v>406</v>
      </c>
      <c r="H164" s="205">
        <v>3.26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3025</v>
      </c>
    </row>
    <row r="165" spans="1:65" s="13" customFormat="1" ht="22.5">
      <c r="B165" s="226"/>
      <c r="C165" s="227"/>
      <c r="D165" s="228" t="s">
        <v>304</v>
      </c>
      <c r="E165" s="229" t="s">
        <v>1</v>
      </c>
      <c r="F165" s="230" t="s">
        <v>3026</v>
      </c>
      <c r="G165" s="227"/>
      <c r="H165" s="231">
        <v>3.26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304</v>
      </c>
      <c r="AU165" s="237" t="s">
        <v>90</v>
      </c>
      <c r="AV165" s="13" t="s">
        <v>90</v>
      </c>
      <c r="AW165" s="13" t="s">
        <v>33</v>
      </c>
      <c r="AX165" s="13" t="s">
        <v>84</v>
      </c>
      <c r="AY165" s="237" t="s">
        <v>242</v>
      </c>
    </row>
    <row r="166" spans="1:65" s="2" customFormat="1" ht="19.899999999999999" customHeight="1">
      <c r="A166" s="35"/>
      <c r="B166" s="36"/>
      <c r="C166" s="201" t="s">
        <v>288</v>
      </c>
      <c r="D166" s="201" t="s">
        <v>244</v>
      </c>
      <c r="E166" s="202" t="s">
        <v>1042</v>
      </c>
      <c r="F166" s="203" t="s">
        <v>1043</v>
      </c>
      <c r="G166" s="204" t="s">
        <v>406</v>
      </c>
      <c r="H166" s="205">
        <v>3.26</v>
      </c>
      <c r="I166" s="206"/>
      <c r="J166" s="207">
        <f>ROUND(I166*H166,2)</f>
        <v>0</v>
      </c>
      <c r="K166" s="208"/>
      <c r="L166" s="40"/>
      <c r="M166" s="209" t="s">
        <v>1</v>
      </c>
      <c r="N166" s="210" t="s">
        <v>43</v>
      </c>
      <c r="O166" s="76"/>
      <c r="P166" s="211">
        <f>O166*H166</f>
        <v>0</v>
      </c>
      <c r="Q166" s="211">
        <v>0</v>
      </c>
      <c r="R166" s="211">
        <f>Q166*H166</f>
        <v>0</v>
      </c>
      <c r="S166" s="211">
        <v>0</v>
      </c>
      <c r="T166" s="21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3" t="s">
        <v>248</v>
      </c>
      <c r="AT166" s="213" t="s">
        <v>244</v>
      </c>
      <c r="AU166" s="213" t="s">
        <v>90</v>
      </c>
      <c r="AY166" s="18" t="s">
        <v>242</v>
      </c>
      <c r="BE166" s="214">
        <f>IF(N166="základná",J166,0)</f>
        <v>0</v>
      </c>
      <c r="BF166" s="214">
        <f>IF(N166="znížená",J166,0)</f>
        <v>0</v>
      </c>
      <c r="BG166" s="214">
        <f>IF(N166="zákl. prenesená",J166,0)</f>
        <v>0</v>
      </c>
      <c r="BH166" s="214">
        <f>IF(N166="zníž. prenesená",J166,0)</f>
        <v>0</v>
      </c>
      <c r="BI166" s="214">
        <f>IF(N166="nulová",J166,0)</f>
        <v>0</v>
      </c>
      <c r="BJ166" s="18" t="s">
        <v>90</v>
      </c>
      <c r="BK166" s="214">
        <f>ROUND(I166*H166,2)</f>
        <v>0</v>
      </c>
      <c r="BL166" s="18" t="s">
        <v>248</v>
      </c>
      <c r="BM166" s="213" t="s">
        <v>3027</v>
      </c>
    </row>
    <row r="167" spans="1:65" s="2" customFormat="1" ht="14.45" customHeight="1">
      <c r="A167" s="35"/>
      <c r="B167" s="36"/>
      <c r="C167" s="201" t="s">
        <v>292</v>
      </c>
      <c r="D167" s="201" t="s">
        <v>244</v>
      </c>
      <c r="E167" s="202" t="s">
        <v>1045</v>
      </c>
      <c r="F167" s="203" t="s">
        <v>1046</v>
      </c>
      <c r="G167" s="204" t="s">
        <v>406</v>
      </c>
      <c r="H167" s="205">
        <v>3.26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0</v>
      </c>
      <c r="R167" s="211">
        <f>Q167*H167</f>
        <v>0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248</v>
      </c>
      <c r="AT167" s="213" t="s">
        <v>244</v>
      </c>
      <c r="AU167" s="213" t="s">
        <v>90</v>
      </c>
      <c r="AY167" s="18" t="s">
        <v>242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90</v>
      </c>
      <c r="BK167" s="214">
        <f>ROUND(I167*H167,2)</f>
        <v>0</v>
      </c>
      <c r="BL167" s="18" t="s">
        <v>248</v>
      </c>
      <c r="BM167" s="213" t="s">
        <v>3028</v>
      </c>
    </row>
    <row r="168" spans="1:65" s="13" customFormat="1">
      <c r="B168" s="226"/>
      <c r="C168" s="227"/>
      <c r="D168" s="228" t="s">
        <v>304</v>
      </c>
      <c r="E168" s="229" t="s">
        <v>1</v>
      </c>
      <c r="F168" s="230" t="s">
        <v>3029</v>
      </c>
      <c r="G168" s="227"/>
      <c r="H168" s="231">
        <v>3.26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304</v>
      </c>
      <c r="AU168" s="237" t="s">
        <v>90</v>
      </c>
      <c r="AV168" s="13" t="s">
        <v>90</v>
      </c>
      <c r="AW168" s="13" t="s">
        <v>33</v>
      </c>
      <c r="AX168" s="13" t="s">
        <v>84</v>
      </c>
      <c r="AY168" s="237" t="s">
        <v>242</v>
      </c>
    </row>
    <row r="169" spans="1:65" s="2" customFormat="1" ht="22.15" customHeight="1">
      <c r="A169" s="35"/>
      <c r="B169" s="36"/>
      <c r="C169" s="201" t="s">
        <v>296</v>
      </c>
      <c r="D169" s="201" t="s">
        <v>244</v>
      </c>
      <c r="E169" s="202" t="s">
        <v>1050</v>
      </c>
      <c r="F169" s="203" t="s">
        <v>1051</v>
      </c>
      <c r="G169" s="204" t="s">
        <v>323</v>
      </c>
      <c r="H169" s="205">
        <v>0.91800000000000004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3030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3031</v>
      </c>
      <c r="G170" s="227"/>
      <c r="H170" s="231">
        <v>0.91800000000000004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84</v>
      </c>
      <c r="AY170" s="237" t="s">
        <v>242</v>
      </c>
    </row>
    <row r="171" spans="1:65" s="2" customFormat="1" ht="22.15" customHeight="1">
      <c r="A171" s="35"/>
      <c r="B171" s="36"/>
      <c r="C171" s="201" t="s">
        <v>300</v>
      </c>
      <c r="D171" s="201" t="s">
        <v>244</v>
      </c>
      <c r="E171" s="202" t="s">
        <v>1173</v>
      </c>
      <c r="F171" s="203" t="s">
        <v>1174</v>
      </c>
      <c r="G171" s="204" t="s">
        <v>406</v>
      </c>
      <c r="H171" s="205">
        <v>1.84</v>
      </c>
      <c r="I171" s="206"/>
      <c r="J171" s="207">
        <f>ROUND(I171*H171,2)</f>
        <v>0</v>
      </c>
      <c r="K171" s="208"/>
      <c r="L171" s="40"/>
      <c r="M171" s="209" t="s">
        <v>1</v>
      </c>
      <c r="N171" s="210" t="s">
        <v>43</v>
      </c>
      <c r="O171" s="76"/>
      <c r="P171" s="211">
        <f>O171*H171</f>
        <v>0</v>
      </c>
      <c r="Q171" s="211">
        <v>0</v>
      </c>
      <c r="R171" s="211">
        <f>Q171*H171</f>
        <v>0</v>
      </c>
      <c r="S171" s="211">
        <v>0</v>
      </c>
      <c r="T171" s="21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3" t="s">
        <v>248</v>
      </c>
      <c r="AT171" s="213" t="s">
        <v>244</v>
      </c>
      <c r="AU171" s="213" t="s">
        <v>90</v>
      </c>
      <c r="AY171" s="18" t="s">
        <v>242</v>
      </c>
      <c r="BE171" s="214">
        <f>IF(N171="základná",J171,0)</f>
        <v>0</v>
      </c>
      <c r="BF171" s="214">
        <f>IF(N171="znížená",J171,0)</f>
        <v>0</v>
      </c>
      <c r="BG171" s="214">
        <f>IF(N171="zákl. prenesená",J171,0)</f>
        <v>0</v>
      </c>
      <c r="BH171" s="214">
        <f>IF(N171="zníž. prenesená",J171,0)</f>
        <v>0</v>
      </c>
      <c r="BI171" s="214">
        <f>IF(N171="nulová",J171,0)</f>
        <v>0</v>
      </c>
      <c r="BJ171" s="18" t="s">
        <v>90</v>
      </c>
      <c r="BK171" s="214">
        <f>ROUND(I171*H171,2)</f>
        <v>0</v>
      </c>
      <c r="BL171" s="18" t="s">
        <v>248</v>
      </c>
      <c r="BM171" s="213" t="s">
        <v>3032</v>
      </c>
    </row>
    <row r="172" spans="1:65" s="14" customFormat="1">
      <c r="B172" s="243"/>
      <c r="C172" s="244"/>
      <c r="D172" s="228" t="s">
        <v>304</v>
      </c>
      <c r="E172" s="245" t="s">
        <v>1</v>
      </c>
      <c r="F172" s="246" t="s">
        <v>3033</v>
      </c>
      <c r="G172" s="244"/>
      <c r="H172" s="245" t="s">
        <v>1</v>
      </c>
      <c r="I172" s="247"/>
      <c r="J172" s="244"/>
      <c r="K172" s="244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304</v>
      </c>
      <c r="AU172" s="252" t="s">
        <v>90</v>
      </c>
      <c r="AV172" s="14" t="s">
        <v>84</v>
      </c>
      <c r="AW172" s="14" t="s">
        <v>33</v>
      </c>
      <c r="AX172" s="14" t="s">
        <v>77</v>
      </c>
      <c r="AY172" s="252" t="s">
        <v>242</v>
      </c>
    </row>
    <row r="173" spans="1:65" s="13" customFormat="1">
      <c r="B173" s="226"/>
      <c r="C173" s="227"/>
      <c r="D173" s="228" t="s">
        <v>304</v>
      </c>
      <c r="E173" s="229" t="s">
        <v>1</v>
      </c>
      <c r="F173" s="230" t="s">
        <v>3034</v>
      </c>
      <c r="G173" s="227"/>
      <c r="H173" s="231">
        <v>0.92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304</v>
      </c>
      <c r="AU173" s="237" t="s">
        <v>90</v>
      </c>
      <c r="AV173" s="13" t="s">
        <v>90</v>
      </c>
      <c r="AW173" s="13" t="s">
        <v>33</v>
      </c>
      <c r="AX173" s="13" t="s">
        <v>77</v>
      </c>
      <c r="AY173" s="237" t="s">
        <v>242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3035</v>
      </c>
      <c r="G174" s="227"/>
      <c r="H174" s="231">
        <v>0.92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77</v>
      </c>
      <c r="AY174" s="237" t="s">
        <v>242</v>
      </c>
    </row>
    <row r="175" spans="1:65" s="16" customFormat="1">
      <c r="B175" s="264"/>
      <c r="C175" s="265"/>
      <c r="D175" s="228" t="s">
        <v>304</v>
      </c>
      <c r="E175" s="266" t="s">
        <v>1</v>
      </c>
      <c r="F175" s="267" t="s">
        <v>388</v>
      </c>
      <c r="G175" s="265"/>
      <c r="H175" s="268">
        <v>1.84</v>
      </c>
      <c r="I175" s="269"/>
      <c r="J175" s="265"/>
      <c r="K175" s="265"/>
      <c r="L175" s="270"/>
      <c r="M175" s="271"/>
      <c r="N175" s="272"/>
      <c r="O175" s="272"/>
      <c r="P175" s="272"/>
      <c r="Q175" s="272"/>
      <c r="R175" s="272"/>
      <c r="S175" s="272"/>
      <c r="T175" s="273"/>
      <c r="AT175" s="274" t="s">
        <v>304</v>
      </c>
      <c r="AU175" s="274" t="s">
        <v>90</v>
      </c>
      <c r="AV175" s="16" t="s">
        <v>248</v>
      </c>
      <c r="AW175" s="16" t="s">
        <v>33</v>
      </c>
      <c r="AX175" s="16" t="s">
        <v>84</v>
      </c>
      <c r="AY175" s="274" t="s">
        <v>242</v>
      </c>
    </row>
    <row r="176" spans="1:65" s="2" customFormat="1" ht="30" customHeight="1">
      <c r="A176" s="35"/>
      <c r="B176" s="36"/>
      <c r="C176" s="201" t="s">
        <v>306</v>
      </c>
      <c r="D176" s="201" t="s">
        <v>244</v>
      </c>
      <c r="E176" s="202" t="s">
        <v>1974</v>
      </c>
      <c r="F176" s="203" t="s">
        <v>1975</v>
      </c>
      <c r="G176" s="204" t="s">
        <v>406</v>
      </c>
      <c r="H176" s="205">
        <v>4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0</v>
      </c>
      <c r="R176" s="211">
        <f>Q176*H176</f>
        <v>0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248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248</v>
      </c>
      <c r="BM176" s="213" t="s">
        <v>3036</v>
      </c>
    </row>
    <row r="177" spans="1:65" s="13" customFormat="1" ht="22.5">
      <c r="B177" s="226"/>
      <c r="C177" s="227"/>
      <c r="D177" s="228" t="s">
        <v>304</v>
      </c>
      <c r="E177" s="229" t="s">
        <v>1</v>
      </c>
      <c r="F177" s="230" t="s">
        <v>1978</v>
      </c>
      <c r="G177" s="227"/>
      <c r="H177" s="231">
        <v>4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304</v>
      </c>
      <c r="AU177" s="237" t="s">
        <v>90</v>
      </c>
      <c r="AV177" s="13" t="s">
        <v>90</v>
      </c>
      <c r="AW177" s="13" t="s">
        <v>33</v>
      </c>
      <c r="AX177" s="13" t="s">
        <v>77</v>
      </c>
      <c r="AY177" s="237" t="s">
        <v>242</v>
      </c>
    </row>
    <row r="178" spans="1:65" s="16" customFormat="1">
      <c r="B178" s="264"/>
      <c r="C178" s="265"/>
      <c r="D178" s="228" t="s">
        <v>304</v>
      </c>
      <c r="E178" s="266" t="s">
        <v>1</v>
      </c>
      <c r="F178" s="267" t="s">
        <v>388</v>
      </c>
      <c r="G178" s="265"/>
      <c r="H178" s="268">
        <v>4</v>
      </c>
      <c r="I178" s="269"/>
      <c r="J178" s="265"/>
      <c r="K178" s="265"/>
      <c r="L178" s="270"/>
      <c r="M178" s="271"/>
      <c r="N178" s="272"/>
      <c r="O178" s="272"/>
      <c r="P178" s="272"/>
      <c r="Q178" s="272"/>
      <c r="R178" s="272"/>
      <c r="S178" s="272"/>
      <c r="T178" s="273"/>
      <c r="AT178" s="274" t="s">
        <v>304</v>
      </c>
      <c r="AU178" s="274" t="s">
        <v>90</v>
      </c>
      <c r="AV178" s="16" t="s">
        <v>248</v>
      </c>
      <c r="AW178" s="16" t="s">
        <v>33</v>
      </c>
      <c r="AX178" s="16" t="s">
        <v>84</v>
      </c>
      <c r="AY178" s="274" t="s">
        <v>242</v>
      </c>
    </row>
    <row r="179" spans="1:65" s="2" customFormat="1" ht="14.45" customHeight="1">
      <c r="A179" s="35"/>
      <c r="B179" s="36"/>
      <c r="C179" s="215" t="s">
        <v>311</v>
      </c>
      <c r="D179" s="215" t="s">
        <v>261</v>
      </c>
      <c r="E179" s="216" t="s">
        <v>1979</v>
      </c>
      <c r="F179" s="217" t="s">
        <v>1980</v>
      </c>
      <c r="G179" s="218" t="s">
        <v>323</v>
      </c>
      <c r="H179" s="219">
        <v>7.2</v>
      </c>
      <c r="I179" s="220"/>
      <c r="J179" s="221">
        <f>ROUND(I179*H179,2)</f>
        <v>0</v>
      </c>
      <c r="K179" s="222"/>
      <c r="L179" s="223"/>
      <c r="M179" s="224" t="s">
        <v>1</v>
      </c>
      <c r="N179" s="225" t="s">
        <v>43</v>
      </c>
      <c r="O179" s="76"/>
      <c r="P179" s="211">
        <f>O179*H179</f>
        <v>0</v>
      </c>
      <c r="Q179" s="211">
        <v>1</v>
      </c>
      <c r="R179" s="211">
        <f>Q179*H179</f>
        <v>7.2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264</v>
      </c>
      <c r="AT179" s="213" t="s">
        <v>261</v>
      </c>
      <c r="AU179" s="213" t="s">
        <v>90</v>
      </c>
      <c r="AY179" s="18" t="s">
        <v>242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90</v>
      </c>
      <c r="BK179" s="214">
        <f>ROUND(I179*H179,2)</f>
        <v>0</v>
      </c>
      <c r="BL179" s="18" t="s">
        <v>248</v>
      </c>
      <c r="BM179" s="213" t="s">
        <v>3037</v>
      </c>
    </row>
    <row r="180" spans="1:65" s="2" customFormat="1" ht="22.15" customHeight="1">
      <c r="A180" s="35"/>
      <c r="B180" s="36"/>
      <c r="C180" s="201" t="s">
        <v>316</v>
      </c>
      <c r="D180" s="201" t="s">
        <v>244</v>
      </c>
      <c r="E180" s="202" t="s">
        <v>1983</v>
      </c>
      <c r="F180" s="203" t="s">
        <v>1984</v>
      </c>
      <c r="G180" s="204" t="s">
        <v>247</v>
      </c>
      <c r="H180" s="205">
        <v>7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0</v>
      </c>
      <c r="R180" s="211">
        <f>Q180*H180</f>
        <v>0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3038</v>
      </c>
    </row>
    <row r="181" spans="1:65" s="13" customFormat="1" ht="22.5">
      <c r="B181" s="226"/>
      <c r="C181" s="227"/>
      <c r="D181" s="228" t="s">
        <v>304</v>
      </c>
      <c r="E181" s="229" t="s">
        <v>1</v>
      </c>
      <c r="F181" s="230" t="s">
        <v>3039</v>
      </c>
      <c r="G181" s="227"/>
      <c r="H181" s="231">
        <v>7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304</v>
      </c>
      <c r="AU181" s="237" t="s">
        <v>90</v>
      </c>
      <c r="AV181" s="13" t="s">
        <v>90</v>
      </c>
      <c r="AW181" s="13" t="s">
        <v>33</v>
      </c>
      <c r="AX181" s="13" t="s">
        <v>84</v>
      </c>
      <c r="AY181" s="237" t="s">
        <v>242</v>
      </c>
    </row>
    <row r="182" spans="1:65" s="12" customFormat="1" ht="22.9" customHeight="1">
      <c r="B182" s="185"/>
      <c r="C182" s="186"/>
      <c r="D182" s="187" t="s">
        <v>76</v>
      </c>
      <c r="E182" s="199" t="s">
        <v>90</v>
      </c>
      <c r="F182" s="199" t="s">
        <v>454</v>
      </c>
      <c r="G182" s="186"/>
      <c r="H182" s="186"/>
      <c r="I182" s="189"/>
      <c r="J182" s="200">
        <f>BK182</f>
        <v>0</v>
      </c>
      <c r="K182" s="186"/>
      <c r="L182" s="191"/>
      <c r="M182" s="192"/>
      <c r="N182" s="193"/>
      <c r="O182" s="193"/>
      <c r="P182" s="194">
        <f>SUM(P183:P191)</f>
        <v>0</v>
      </c>
      <c r="Q182" s="193"/>
      <c r="R182" s="194">
        <f>SUM(R183:R191)</f>
        <v>4.6575409999999993</v>
      </c>
      <c r="S182" s="193"/>
      <c r="T182" s="195">
        <f>SUM(T183:T191)</f>
        <v>0</v>
      </c>
      <c r="AR182" s="196" t="s">
        <v>84</v>
      </c>
      <c r="AT182" s="197" t="s">
        <v>76</v>
      </c>
      <c r="AU182" s="197" t="s">
        <v>84</v>
      </c>
      <c r="AY182" s="196" t="s">
        <v>242</v>
      </c>
      <c r="BK182" s="198">
        <f>SUM(BK183:BK191)</f>
        <v>0</v>
      </c>
    </row>
    <row r="183" spans="1:65" s="2" customFormat="1" ht="34.9" customHeight="1">
      <c r="A183" s="35"/>
      <c r="B183" s="36"/>
      <c r="C183" s="201" t="s">
        <v>320</v>
      </c>
      <c r="D183" s="201" t="s">
        <v>244</v>
      </c>
      <c r="E183" s="202" t="s">
        <v>1193</v>
      </c>
      <c r="F183" s="203" t="s">
        <v>1194</v>
      </c>
      <c r="G183" s="204" t="s">
        <v>1195</v>
      </c>
      <c r="H183" s="205">
        <v>297</v>
      </c>
      <c r="I183" s="206"/>
      <c r="J183" s="207">
        <f>ROUND(I183*H183,2)</f>
        <v>0</v>
      </c>
      <c r="K183" s="208"/>
      <c r="L183" s="40"/>
      <c r="M183" s="209" t="s">
        <v>1</v>
      </c>
      <c r="N183" s="210" t="s">
        <v>43</v>
      </c>
      <c r="O183" s="76"/>
      <c r="P183" s="211">
        <f>O183*H183</f>
        <v>0</v>
      </c>
      <c r="Q183" s="211">
        <v>2.0000000000000002E-5</v>
      </c>
      <c r="R183" s="211">
        <f>Q183*H183</f>
        <v>5.9400000000000008E-3</v>
      </c>
      <c r="S183" s="211">
        <v>0</v>
      </c>
      <c r="T183" s="21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3" t="s">
        <v>248</v>
      </c>
      <c r="AT183" s="213" t="s">
        <v>244</v>
      </c>
      <c r="AU183" s="213" t="s">
        <v>90</v>
      </c>
      <c r="AY183" s="18" t="s">
        <v>242</v>
      </c>
      <c r="BE183" s="214">
        <f>IF(N183="základná",J183,0)</f>
        <v>0</v>
      </c>
      <c r="BF183" s="214">
        <f>IF(N183="znížená",J183,0)</f>
        <v>0</v>
      </c>
      <c r="BG183" s="214">
        <f>IF(N183="zákl. prenesená",J183,0)</f>
        <v>0</v>
      </c>
      <c r="BH183" s="214">
        <f>IF(N183="zníž. prenesená",J183,0)</f>
        <v>0</v>
      </c>
      <c r="BI183" s="214">
        <f>IF(N183="nulová",J183,0)</f>
        <v>0</v>
      </c>
      <c r="BJ183" s="18" t="s">
        <v>90</v>
      </c>
      <c r="BK183" s="214">
        <f>ROUND(I183*H183,2)</f>
        <v>0</v>
      </c>
      <c r="BL183" s="18" t="s">
        <v>248</v>
      </c>
      <c r="BM183" s="213" t="s">
        <v>3040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3041</v>
      </c>
      <c r="G184" s="227"/>
      <c r="H184" s="231">
        <v>297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84</v>
      </c>
      <c r="AY184" s="237" t="s">
        <v>242</v>
      </c>
    </row>
    <row r="185" spans="1:65" s="2" customFormat="1" ht="14.45" customHeight="1">
      <c r="A185" s="35"/>
      <c r="B185" s="36"/>
      <c r="C185" s="201" t="s">
        <v>326</v>
      </c>
      <c r="D185" s="201" t="s">
        <v>244</v>
      </c>
      <c r="E185" s="202" t="s">
        <v>1071</v>
      </c>
      <c r="F185" s="203" t="s">
        <v>1072</v>
      </c>
      <c r="G185" s="204" t="s">
        <v>406</v>
      </c>
      <c r="H185" s="205">
        <v>1.925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2.4157199999999999</v>
      </c>
      <c r="R185" s="211">
        <f>Q185*H185</f>
        <v>4.6502609999999995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248</v>
      </c>
      <c r="AT185" s="213" t="s">
        <v>244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3042</v>
      </c>
    </row>
    <row r="186" spans="1:65" s="13" customFormat="1">
      <c r="B186" s="226"/>
      <c r="C186" s="227"/>
      <c r="D186" s="228" t="s">
        <v>304</v>
      </c>
      <c r="E186" s="229" t="s">
        <v>1</v>
      </c>
      <c r="F186" s="230" t="s">
        <v>3043</v>
      </c>
      <c r="G186" s="227"/>
      <c r="H186" s="231">
        <v>0.66500000000000004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77</v>
      </c>
      <c r="AY186" s="237" t="s">
        <v>242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3044</v>
      </c>
      <c r="G187" s="227"/>
      <c r="H187" s="231">
        <v>1.26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77</v>
      </c>
      <c r="AY187" s="237" t="s">
        <v>242</v>
      </c>
    </row>
    <row r="188" spans="1:65" s="16" customFormat="1">
      <c r="B188" s="264"/>
      <c r="C188" s="265"/>
      <c r="D188" s="228" t="s">
        <v>304</v>
      </c>
      <c r="E188" s="266" t="s">
        <v>1</v>
      </c>
      <c r="F188" s="267" t="s">
        <v>388</v>
      </c>
      <c r="G188" s="265"/>
      <c r="H188" s="268">
        <v>1.925</v>
      </c>
      <c r="I188" s="269"/>
      <c r="J188" s="265"/>
      <c r="K188" s="265"/>
      <c r="L188" s="270"/>
      <c r="M188" s="271"/>
      <c r="N188" s="272"/>
      <c r="O188" s="272"/>
      <c r="P188" s="272"/>
      <c r="Q188" s="272"/>
      <c r="R188" s="272"/>
      <c r="S188" s="272"/>
      <c r="T188" s="273"/>
      <c r="AT188" s="274" t="s">
        <v>304</v>
      </c>
      <c r="AU188" s="274" t="s">
        <v>90</v>
      </c>
      <c r="AV188" s="16" t="s">
        <v>248</v>
      </c>
      <c r="AW188" s="16" t="s">
        <v>33</v>
      </c>
      <c r="AX188" s="16" t="s">
        <v>84</v>
      </c>
      <c r="AY188" s="274" t="s">
        <v>242</v>
      </c>
    </row>
    <row r="189" spans="1:65" s="2" customFormat="1" ht="14.45" customHeight="1">
      <c r="A189" s="35"/>
      <c r="B189" s="36"/>
      <c r="C189" s="201" t="s">
        <v>7</v>
      </c>
      <c r="D189" s="201" t="s">
        <v>244</v>
      </c>
      <c r="E189" s="202" t="s">
        <v>1991</v>
      </c>
      <c r="F189" s="203" t="s">
        <v>1992</v>
      </c>
      <c r="G189" s="204" t="s">
        <v>247</v>
      </c>
      <c r="H189" s="205">
        <v>2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6.7000000000000002E-4</v>
      </c>
      <c r="R189" s="211">
        <f>Q189*H189</f>
        <v>1.34E-3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3045</v>
      </c>
    </row>
    <row r="190" spans="1:65" s="13" customFormat="1">
      <c r="B190" s="226"/>
      <c r="C190" s="227"/>
      <c r="D190" s="228" t="s">
        <v>304</v>
      </c>
      <c r="E190" s="229" t="s">
        <v>1</v>
      </c>
      <c r="F190" s="230" t="s">
        <v>3046</v>
      </c>
      <c r="G190" s="227"/>
      <c r="H190" s="231">
        <v>2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304</v>
      </c>
      <c r="AU190" s="237" t="s">
        <v>90</v>
      </c>
      <c r="AV190" s="13" t="s">
        <v>90</v>
      </c>
      <c r="AW190" s="13" t="s">
        <v>33</v>
      </c>
      <c r="AX190" s="13" t="s">
        <v>84</v>
      </c>
      <c r="AY190" s="237" t="s">
        <v>242</v>
      </c>
    </row>
    <row r="191" spans="1:65" s="2" customFormat="1" ht="19.899999999999999" customHeight="1">
      <c r="A191" s="35"/>
      <c r="B191" s="36"/>
      <c r="C191" s="201" t="s">
        <v>334</v>
      </c>
      <c r="D191" s="201" t="s">
        <v>244</v>
      </c>
      <c r="E191" s="202" t="s">
        <v>1995</v>
      </c>
      <c r="F191" s="203" t="s">
        <v>1996</v>
      </c>
      <c r="G191" s="204" t="s">
        <v>247</v>
      </c>
      <c r="H191" s="205">
        <v>2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0</v>
      </c>
      <c r="R191" s="211">
        <f>Q191*H191</f>
        <v>0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3047</v>
      </c>
    </row>
    <row r="192" spans="1:65" s="12" customFormat="1" ht="22.9" customHeight="1">
      <c r="B192" s="185"/>
      <c r="C192" s="186"/>
      <c r="D192" s="187" t="s">
        <v>76</v>
      </c>
      <c r="E192" s="199" t="s">
        <v>100</v>
      </c>
      <c r="F192" s="199" t="s">
        <v>1202</v>
      </c>
      <c r="G192" s="186"/>
      <c r="H192" s="186"/>
      <c r="I192" s="189"/>
      <c r="J192" s="200">
        <f>BK192</f>
        <v>0</v>
      </c>
      <c r="K192" s="186"/>
      <c r="L192" s="191"/>
      <c r="M192" s="192"/>
      <c r="N192" s="193"/>
      <c r="O192" s="193"/>
      <c r="P192" s="194">
        <f>SUM(P193:P199)</f>
        <v>0</v>
      </c>
      <c r="Q192" s="193"/>
      <c r="R192" s="194">
        <f>SUM(R193:R199)</f>
        <v>16.951654519999998</v>
      </c>
      <c r="S192" s="193"/>
      <c r="T192" s="195">
        <f>SUM(T193:T199)</f>
        <v>0</v>
      </c>
      <c r="AR192" s="196" t="s">
        <v>84</v>
      </c>
      <c r="AT192" s="197" t="s">
        <v>76</v>
      </c>
      <c r="AU192" s="197" t="s">
        <v>84</v>
      </c>
      <c r="AY192" s="196" t="s">
        <v>242</v>
      </c>
      <c r="BK192" s="198">
        <f>SUM(BK193:BK199)</f>
        <v>0</v>
      </c>
    </row>
    <row r="193" spans="1:65" s="2" customFormat="1" ht="14.45" customHeight="1">
      <c r="A193" s="35"/>
      <c r="B193" s="36"/>
      <c r="C193" s="201" t="s">
        <v>339</v>
      </c>
      <c r="D193" s="201" t="s">
        <v>244</v>
      </c>
      <c r="E193" s="202" t="s">
        <v>1998</v>
      </c>
      <c r="F193" s="203" t="s">
        <v>1999</v>
      </c>
      <c r="G193" s="204" t="s">
        <v>406</v>
      </c>
      <c r="H193" s="205">
        <v>7.28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2.3225600000000002</v>
      </c>
      <c r="R193" s="211">
        <f>Q193*H193</f>
        <v>16.908236800000001</v>
      </c>
      <c r="S193" s="211">
        <v>0</v>
      </c>
      <c r="T193" s="21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248</v>
      </c>
      <c r="AT193" s="213" t="s">
        <v>244</v>
      </c>
      <c r="AU193" s="213" t="s">
        <v>90</v>
      </c>
      <c r="AY193" s="18" t="s">
        <v>242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90</v>
      </c>
      <c r="BK193" s="214">
        <f>ROUND(I193*H193,2)</f>
        <v>0</v>
      </c>
      <c r="BL193" s="18" t="s">
        <v>248</v>
      </c>
      <c r="BM193" s="213" t="s">
        <v>3048</v>
      </c>
    </row>
    <row r="194" spans="1:65" s="13" customFormat="1">
      <c r="B194" s="226"/>
      <c r="C194" s="227"/>
      <c r="D194" s="228" t="s">
        <v>304</v>
      </c>
      <c r="E194" s="229" t="s">
        <v>1</v>
      </c>
      <c r="F194" s="230" t="s">
        <v>3049</v>
      </c>
      <c r="G194" s="227"/>
      <c r="H194" s="231">
        <v>7.28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304</v>
      </c>
      <c r="AU194" s="237" t="s">
        <v>90</v>
      </c>
      <c r="AV194" s="13" t="s">
        <v>90</v>
      </c>
      <c r="AW194" s="13" t="s">
        <v>33</v>
      </c>
      <c r="AX194" s="13" t="s">
        <v>84</v>
      </c>
      <c r="AY194" s="237" t="s">
        <v>242</v>
      </c>
    </row>
    <row r="195" spans="1:65" s="2" customFormat="1" ht="22.15" customHeight="1">
      <c r="A195" s="35"/>
      <c r="B195" s="36"/>
      <c r="C195" s="201" t="s">
        <v>344</v>
      </c>
      <c r="D195" s="201" t="s">
        <v>244</v>
      </c>
      <c r="E195" s="202" t="s">
        <v>1207</v>
      </c>
      <c r="F195" s="203" t="s">
        <v>1208</v>
      </c>
      <c r="G195" s="204" t="s">
        <v>247</v>
      </c>
      <c r="H195" s="205">
        <v>9.4120000000000008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3.46E-3</v>
      </c>
      <c r="R195" s="211">
        <f>Q195*H195</f>
        <v>3.2565520000000001E-2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3050</v>
      </c>
    </row>
    <row r="196" spans="1:65" s="13" customFormat="1">
      <c r="B196" s="226"/>
      <c r="C196" s="227"/>
      <c r="D196" s="228" t="s">
        <v>304</v>
      </c>
      <c r="E196" s="229" t="s">
        <v>1</v>
      </c>
      <c r="F196" s="230" t="s">
        <v>3051</v>
      </c>
      <c r="G196" s="227"/>
      <c r="H196" s="231">
        <v>9.4120000000000008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84</v>
      </c>
      <c r="AY196" s="237" t="s">
        <v>242</v>
      </c>
    </row>
    <row r="197" spans="1:65" s="2" customFormat="1" ht="22.15" customHeight="1">
      <c r="A197" s="35"/>
      <c r="B197" s="36"/>
      <c r="C197" s="201" t="s">
        <v>348</v>
      </c>
      <c r="D197" s="201" t="s">
        <v>244</v>
      </c>
      <c r="E197" s="202" t="s">
        <v>1226</v>
      </c>
      <c r="F197" s="203" t="s">
        <v>1880</v>
      </c>
      <c r="G197" s="204" t="s">
        <v>247</v>
      </c>
      <c r="H197" s="205">
        <v>9.4120000000000008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5.0000000000000002E-5</v>
      </c>
      <c r="R197" s="211">
        <f>Q197*H197</f>
        <v>4.7060000000000005E-4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3052</v>
      </c>
    </row>
    <row r="198" spans="1:65" s="2" customFormat="1" ht="22.15" customHeight="1">
      <c r="A198" s="35"/>
      <c r="B198" s="36"/>
      <c r="C198" s="201" t="s">
        <v>352</v>
      </c>
      <c r="D198" s="201" t="s">
        <v>244</v>
      </c>
      <c r="E198" s="202" t="s">
        <v>1214</v>
      </c>
      <c r="F198" s="203" t="s">
        <v>2005</v>
      </c>
      <c r="G198" s="204" t="s">
        <v>323</v>
      </c>
      <c r="H198" s="205">
        <v>0.01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1.03816</v>
      </c>
      <c r="R198" s="211">
        <f>Q198*H198</f>
        <v>1.03816E-2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3053</v>
      </c>
    </row>
    <row r="199" spans="1:65" s="13" customFormat="1">
      <c r="B199" s="226"/>
      <c r="C199" s="227"/>
      <c r="D199" s="228" t="s">
        <v>304</v>
      </c>
      <c r="E199" s="229" t="s">
        <v>1</v>
      </c>
      <c r="F199" s="230" t="s">
        <v>2007</v>
      </c>
      <c r="G199" s="227"/>
      <c r="H199" s="231">
        <v>0.01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304</v>
      </c>
      <c r="AU199" s="237" t="s">
        <v>90</v>
      </c>
      <c r="AV199" s="13" t="s">
        <v>90</v>
      </c>
      <c r="AW199" s="13" t="s">
        <v>33</v>
      </c>
      <c r="AX199" s="13" t="s">
        <v>84</v>
      </c>
      <c r="AY199" s="237" t="s">
        <v>242</v>
      </c>
    </row>
    <row r="200" spans="1:65" s="12" customFormat="1" ht="22.9" customHeight="1">
      <c r="B200" s="185"/>
      <c r="C200" s="186"/>
      <c r="D200" s="187" t="s">
        <v>76</v>
      </c>
      <c r="E200" s="199" t="s">
        <v>248</v>
      </c>
      <c r="F200" s="199" t="s">
        <v>1229</v>
      </c>
      <c r="G200" s="186"/>
      <c r="H200" s="186"/>
      <c r="I200" s="189"/>
      <c r="J200" s="200">
        <f>BK200</f>
        <v>0</v>
      </c>
      <c r="K200" s="186"/>
      <c r="L200" s="191"/>
      <c r="M200" s="192"/>
      <c r="N200" s="193"/>
      <c r="O200" s="193"/>
      <c r="P200" s="194">
        <f>SUM(P201:P213)</f>
        <v>0</v>
      </c>
      <c r="Q200" s="193"/>
      <c r="R200" s="194">
        <f>SUM(R201:R213)</f>
        <v>34.942979199999996</v>
      </c>
      <c r="S200" s="193"/>
      <c r="T200" s="195">
        <f>SUM(T201:T213)</f>
        <v>0</v>
      </c>
      <c r="AR200" s="196" t="s">
        <v>84</v>
      </c>
      <c r="AT200" s="197" t="s">
        <v>76</v>
      </c>
      <c r="AU200" s="197" t="s">
        <v>84</v>
      </c>
      <c r="AY200" s="196" t="s">
        <v>242</v>
      </c>
      <c r="BK200" s="198">
        <f>SUM(BK201:BK213)</f>
        <v>0</v>
      </c>
    </row>
    <row r="201" spans="1:65" s="2" customFormat="1" ht="22.15" customHeight="1">
      <c r="A201" s="35"/>
      <c r="B201" s="36"/>
      <c r="C201" s="201" t="s">
        <v>358</v>
      </c>
      <c r="D201" s="201" t="s">
        <v>244</v>
      </c>
      <c r="E201" s="202" t="s">
        <v>2008</v>
      </c>
      <c r="F201" s="203" t="s">
        <v>2009</v>
      </c>
      <c r="G201" s="204" t="s">
        <v>406</v>
      </c>
      <c r="H201" s="205">
        <v>4.8150000000000004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2.3856000000000002</v>
      </c>
      <c r="R201" s="211">
        <f>Q201*H201</f>
        <v>11.486664000000001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3054</v>
      </c>
    </row>
    <row r="202" spans="1:65" s="13" customFormat="1" ht="22.5">
      <c r="B202" s="226"/>
      <c r="C202" s="227"/>
      <c r="D202" s="228" t="s">
        <v>304</v>
      </c>
      <c r="E202" s="229" t="s">
        <v>1</v>
      </c>
      <c r="F202" s="230" t="s">
        <v>3055</v>
      </c>
      <c r="G202" s="227"/>
      <c r="H202" s="231">
        <v>4.8150000000000004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84</v>
      </c>
      <c r="AY202" s="237" t="s">
        <v>242</v>
      </c>
    </row>
    <row r="203" spans="1:65" s="2" customFormat="1" ht="22.15" customHeight="1">
      <c r="A203" s="35"/>
      <c r="B203" s="36"/>
      <c r="C203" s="201" t="s">
        <v>526</v>
      </c>
      <c r="D203" s="201" t="s">
        <v>244</v>
      </c>
      <c r="E203" s="202" t="s">
        <v>2012</v>
      </c>
      <c r="F203" s="203" t="s">
        <v>2013</v>
      </c>
      <c r="G203" s="204" t="s">
        <v>247</v>
      </c>
      <c r="H203" s="205">
        <v>7.04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1.099E-2</v>
      </c>
      <c r="R203" s="211">
        <f>Q203*H203</f>
        <v>7.7369599999999997E-2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3056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3057</v>
      </c>
      <c r="G204" s="227"/>
      <c r="H204" s="231">
        <v>7.04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84</v>
      </c>
      <c r="AY204" s="237" t="s">
        <v>242</v>
      </c>
    </row>
    <row r="205" spans="1:65" s="2" customFormat="1" ht="22.15" customHeight="1">
      <c r="A205" s="35"/>
      <c r="B205" s="36"/>
      <c r="C205" s="201" t="s">
        <v>535</v>
      </c>
      <c r="D205" s="201" t="s">
        <v>244</v>
      </c>
      <c r="E205" s="202" t="s">
        <v>2016</v>
      </c>
      <c r="F205" s="203" t="s">
        <v>2017</v>
      </c>
      <c r="G205" s="204" t="s">
        <v>247</v>
      </c>
      <c r="H205" s="205">
        <v>7.04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4.0000000000000003E-5</v>
      </c>
      <c r="R205" s="211">
        <f>Q205*H205</f>
        <v>2.8160000000000001E-4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248</v>
      </c>
      <c r="AT205" s="213" t="s">
        <v>244</v>
      </c>
      <c r="AU205" s="213" t="s">
        <v>90</v>
      </c>
      <c r="AY205" s="18" t="s">
        <v>242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90</v>
      </c>
      <c r="BK205" s="214">
        <f>ROUND(I205*H205,2)</f>
        <v>0</v>
      </c>
      <c r="BL205" s="18" t="s">
        <v>248</v>
      </c>
      <c r="BM205" s="213" t="s">
        <v>3058</v>
      </c>
    </row>
    <row r="206" spans="1:65" s="2" customFormat="1" ht="22.15" customHeight="1">
      <c r="A206" s="35"/>
      <c r="B206" s="36"/>
      <c r="C206" s="201" t="s">
        <v>547</v>
      </c>
      <c r="D206" s="201" t="s">
        <v>244</v>
      </c>
      <c r="E206" s="202" t="s">
        <v>2019</v>
      </c>
      <c r="F206" s="203" t="s">
        <v>2020</v>
      </c>
      <c r="G206" s="204" t="s">
        <v>323</v>
      </c>
      <c r="H206" s="205">
        <v>0.128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1.0490999999999999</v>
      </c>
      <c r="R206" s="211">
        <f>Q206*H206</f>
        <v>0.13428479999999998</v>
      </c>
      <c r="S206" s="211">
        <v>0</v>
      </c>
      <c r="T206" s="21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248</v>
      </c>
      <c r="AT206" s="213" t="s">
        <v>244</v>
      </c>
      <c r="AU206" s="213" t="s">
        <v>90</v>
      </c>
      <c r="AY206" s="18" t="s">
        <v>242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90</v>
      </c>
      <c r="BK206" s="214">
        <f>ROUND(I206*H206,2)</f>
        <v>0</v>
      </c>
      <c r="BL206" s="18" t="s">
        <v>248</v>
      </c>
      <c r="BM206" s="213" t="s">
        <v>3059</v>
      </c>
    </row>
    <row r="207" spans="1:65" s="13" customFormat="1">
      <c r="B207" s="226"/>
      <c r="C207" s="227"/>
      <c r="D207" s="228" t="s">
        <v>304</v>
      </c>
      <c r="E207" s="229" t="s">
        <v>1</v>
      </c>
      <c r="F207" s="230" t="s">
        <v>3060</v>
      </c>
      <c r="G207" s="227"/>
      <c r="H207" s="231">
        <v>0.128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84</v>
      </c>
      <c r="AY207" s="237" t="s">
        <v>242</v>
      </c>
    </row>
    <row r="208" spans="1:65" s="2" customFormat="1" ht="22.15" customHeight="1">
      <c r="A208" s="35"/>
      <c r="B208" s="36"/>
      <c r="C208" s="201" t="s">
        <v>553</v>
      </c>
      <c r="D208" s="201" t="s">
        <v>244</v>
      </c>
      <c r="E208" s="202" t="s">
        <v>2023</v>
      </c>
      <c r="F208" s="203" t="s">
        <v>2024</v>
      </c>
      <c r="G208" s="204" t="s">
        <v>259</v>
      </c>
      <c r="H208" s="205">
        <v>2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2.8500000000000001E-3</v>
      </c>
      <c r="R208" s="211">
        <f>Q208*H208</f>
        <v>5.7000000000000002E-3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248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3061</v>
      </c>
    </row>
    <row r="209" spans="1:65" s="2" customFormat="1" ht="22.15" customHeight="1">
      <c r="A209" s="35"/>
      <c r="B209" s="36"/>
      <c r="C209" s="215" t="s">
        <v>565</v>
      </c>
      <c r="D209" s="215" t="s">
        <v>261</v>
      </c>
      <c r="E209" s="216" t="s">
        <v>2026</v>
      </c>
      <c r="F209" s="217" t="s">
        <v>3062</v>
      </c>
      <c r="G209" s="218" t="s">
        <v>259</v>
      </c>
      <c r="H209" s="219">
        <v>2</v>
      </c>
      <c r="I209" s="220"/>
      <c r="J209" s="221">
        <f>ROUND(I209*H209,2)</f>
        <v>0</v>
      </c>
      <c r="K209" s="222"/>
      <c r="L209" s="223"/>
      <c r="M209" s="224" t="s">
        <v>1</v>
      </c>
      <c r="N209" s="225" t="s">
        <v>43</v>
      </c>
      <c r="O209" s="76"/>
      <c r="P209" s="211">
        <f>O209*H209</f>
        <v>0</v>
      </c>
      <c r="Q209" s="211">
        <v>11.55</v>
      </c>
      <c r="R209" s="211">
        <f>Q209*H209</f>
        <v>23.1</v>
      </c>
      <c r="S209" s="211">
        <v>0</v>
      </c>
      <c r="T209" s="21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264</v>
      </c>
      <c r="AT209" s="213" t="s">
        <v>261</v>
      </c>
      <c r="AU209" s="213" t="s">
        <v>90</v>
      </c>
      <c r="AY209" s="18" t="s">
        <v>242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90</v>
      </c>
      <c r="BK209" s="214">
        <f>ROUND(I209*H209,2)</f>
        <v>0</v>
      </c>
      <c r="BL209" s="18" t="s">
        <v>248</v>
      </c>
      <c r="BM209" s="213" t="s">
        <v>3063</v>
      </c>
    </row>
    <row r="210" spans="1:65" s="2" customFormat="1" ht="19.899999999999999" customHeight="1">
      <c r="A210" s="35"/>
      <c r="B210" s="36"/>
      <c r="C210" s="201" t="s">
        <v>569</v>
      </c>
      <c r="D210" s="201" t="s">
        <v>244</v>
      </c>
      <c r="E210" s="202" t="s">
        <v>1230</v>
      </c>
      <c r="F210" s="203" t="s">
        <v>1231</v>
      </c>
      <c r="G210" s="204" t="s">
        <v>247</v>
      </c>
      <c r="H210" s="205">
        <v>0.33600000000000002</v>
      </c>
      <c r="I210" s="206"/>
      <c r="J210" s="207">
        <f>ROUND(I210*H210,2)</f>
        <v>0</v>
      </c>
      <c r="K210" s="208"/>
      <c r="L210" s="40"/>
      <c r="M210" s="209" t="s">
        <v>1</v>
      </c>
      <c r="N210" s="210" t="s">
        <v>43</v>
      </c>
      <c r="O210" s="76"/>
      <c r="P210" s="211">
        <f>O210*H210</f>
        <v>0</v>
      </c>
      <c r="Q210" s="211">
        <v>2.266E-2</v>
      </c>
      <c r="R210" s="211">
        <f>Q210*H210</f>
        <v>7.6137600000000007E-3</v>
      </c>
      <c r="S210" s="211">
        <v>0</v>
      </c>
      <c r="T210" s="21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3" t="s">
        <v>248</v>
      </c>
      <c r="AT210" s="213" t="s">
        <v>244</v>
      </c>
      <c r="AU210" s="213" t="s">
        <v>90</v>
      </c>
      <c r="AY210" s="18" t="s">
        <v>242</v>
      </c>
      <c r="BE210" s="214">
        <f>IF(N210="základná",J210,0)</f>
        <v>0</v>
      </c>
      <c r="BF210" s="214">
        <f>IF(N210="znížená",J210,0)</f>
        <v>0</v>
      </c>
      <c r="BG210" s="214">
        <f>IF(N210="zákl. prenesená",J210,0)</f>
        <v>0</v>
      </c>
      <c r="BH210" s="214">
        <f>IF(N210="zníž. prenesená",J210,0)</f>
        <v>0</v>
      </c>
      <c r="BI210" s="214">
        <f>IF(N210="nulová",J210,0)</f>
        <v>0</v>
      </c>
      <c r="BJ210" s="18" t="s">
        <v>90</v>
      </c>
      <c r="BK210" s="214">
        <f>ROUND(I210*H210,2)</f>
        <v>0</v>
      </c>
      <c r="BL210" s="18" t="s">
        <v>248</v>
      </c>
      <c r="BM210" s="213" t="s">
        <v>3064</v>
      </c>
    </row>
    <row r="211" spans="1:65" s="13" customFormat="1">
      <c r="B211" s="226"/>
      <c r="C211" s="227"/>
      <c r="D211" s="228" t="s">
        <v>304</v>
      </c>
      <c r="E211" s="229" t="s">
        <v>1</v>
      </c>
      <c r="F211" s="230" t="s">
        <v>3065</v>
      </c>
      <c r="G211" s="227"/>
      <c r="H211" s="231">
        <v>0.33600000000000002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304</v>
      </c>
      <c r="AU211" s="237" t="s">
        <v>90</v>
      </c>
      <c r="AV211" s="13" t="s">
        <v>90</v>
      </c>
      <c r="AW211" s="13" t="s">
        <v>33</v>
      </c>
      <c r="AX211" s="13" t="s">
        <v>84</v>
      </c>
      <c r="AY211" s="237" t="s">
        <v>242</v>
      </c>
    </row>
    <row r="212" spans="1:65" s="2" customFormat="1" ht="19.899999999999999" customHeight="1">
      <c r="A212" s="35"/>
      <c r="B212" s="36"/>
      <c r="C212" s="201" t="s">
        <v>573</v>
      </c>
      <c r="D212" s="201" t="s">
        <v>244</v>
      </c>
      <c r="E212" s="202" t="s">
        <v>2031</v>
      </c>
      <c r="F212" s="203" t="s">
        <v>2032</v>
      </c>
      <c r="G212" s="204" t="s">
        <v>247</v>
      </c>
      <c r="H212" s="205">
        <v>5.7839999999999998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2.266E-2</v>
      </c>
      <c r="R212" s="211">
        <f>Q212*H212</f>
        <v>0.13106544000000001</v>
      </c>
      <c r="S212" s="211">
        <v>0</v>
      </c>
      <c r="T212" s="21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248</v>
      </c>
      <c r="AT212" s="213" t="s">
        <v>244</v>
      </c>
      <c r="AU212" s="213" t="s">
        <v>90</v>
      </c>
      <c r="AY212" s="18" t="s">
        <v>242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90</v>
      </c>
      <c r="BK212" s="214">
        <f>ROUND(I212*H212,2)</f>
        <v>0</v>
      </c>
      <c r="BL212" s="18" t="s">
        <v>248</v>
      </c>
      <c r="BM212" s="213" t="s">
        <v>3066</v>
      </c>
    </row>
    <row r="213" spans="1:65" s="13" customFormat="1">
      <c r="B213" s="226"/>
      <c r="C213" s="227"/>
      <c r="D213" s="228" t="s">
        <v>304</v>
      </c>
      <c r="E213" s="229" t="s">
        <v>1</v>
      </c>
      <c r="F213" s="230" t="s">
        <v>3067</v>
      </c>
      <c r="G213" s="227"/>
      <c r="H213" s="231">
        <v>5.7839999999999998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84</v>
      </c>
      <c r="AY213" s="237" t="s">
        <v>242</v>
      </c>
    </row>
    <row r="214" spans="1:65" s="12" customFormat="1" ht="22.9" customHeight="1">
      <c r="B214" s="185"/>
      <c r="C214" s="186"/>
      <c r="D214" s="187" t="s">
        <v>76</v>
      </c>
      <c r="E214" s="199" t="s">
        <v>250</v>
      </c>
      <c r="F214" s="199" t="s">
        <v>251</v>
      </c>
      <c r="G214" s="186"/>
      <c r="H214" s="186"/>
      <c r="I214" s="189"/>
      <c r="J214" s="200">
        <f>BK214</f>
        <v>0</v>
      </c>
      <c r="K214" s="186"/>
      <c r="L214" s="191"/>
      <c r="M214" s="192"/>
      <c r="N214" s="193"/>
      <c r="O214" s="193"/>
      <c r="P214" s="194">
        <f>SUM(P215:P238)</f>
        <v>0</v>
      </c>
      <c r="Q214" s="193"/>
      <c r="R214" s="194">
        <f>SUM(R215:R238)</f>
        <v>54.546943919999997</v>
      </c>
      <c r="S214" s="193"/>
      <c r="T214" s="195">
        <f>SUM(T215:T238)</f>
        <v>16.788959999999999</v>
      </c>
      <c r="AR214" s="196" t="s">
        <v>84</v>
      </c>
      <c r="AT214" s="197" t="s">
        <v>76</v>
      </c>
      <c r="AU214" s="197" t="s">
        <v>84</v>
      </c>
      <c r="AY214" s="196" t="s">
        <v>242</v>
      </c>
      <c r="BK214" s="198">
        <f>SUM(BK215:BK238)</f>
        <v>0</v>
      </c>
    </row>
    <row r="215" spans="1:65" s="2" customFormat="1" ht="22.15" customHeight="1">
      <c r="A215" s="35"/>
      <c r="B215" s="36"/>
      <c r="C215" s="201" t="s">
        <v>578</v>
      </c>
      <c r="D215" s="201" t="s">
        <v>244</v>
      </c>
      <c r="E215" s="202" t="s">
        <v>1084</v>
      </c>
      <c r="F215" s="203" t="s">
        <v>1085</v>
      </c>
      <c r="G215" s="204" t="s">
        <v>406</v>
      </c>
      <c r="H215" s="205">
        <v>9.1199999999999992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0</v>
      </c>
      <c r="R215" s="211">
        <f>Q215*H215</f>
        <v>0</v>
      </c>
      <c r="S215" s="211">
        <v>1.8080000000000001</v>
      </c>
      <c r="T215" s="212">
        <f>S215*H215</f>
        <v>16.488959999999999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248</v>
      </c>
      <c r="AT215" s="213" t="s">
        <v>244</v>
      </c>
      <c r="AU215" s="213" t="s">
        <v>90</v>
      </c>
      <c r="AY215" s="18" t="s">
        <v>242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90</v>
      </c>
      <c r="BK215" s="214">
        <f>ROUND(I215*H215,2)</f>
        <v>0</v>
      </c>
      <c r="BL215" s="18" t="s">
        <v>248</v>
      </c>
      <c r="BM215" s="213" t="s">
        <v>3068</v>
      </c>
    </row>
    <row r="216" spans="1:65" s="14" customFormat="1">
      <c r="B216" s="243"/>
      <c r="C216" s="244"/>
      <c r="D216" s="228" t="s">
        <v>304</v>
      </c>
      <c r="E216" s="245" t="s">
        <v>1</v>
      </c>
      <c r="F216" s="246" t="s">
        <v>2036</v>
      </c>
      <c r="G216" s="244"/>
      <c r="H216" s="245" t="s">
        <v>1</v>
      </c>
      <c r="I216" s="247"/>
      <c r="J216" s="244"/>
      <c r="K216" s="244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304</v>
      </c>
      <c r="AU216" s="252" t="s">
        <v>90</v>
      </c>
      <c r="AV216" s="14" t="s">
        <v>84</v>
      </c>
      <c r="AW216" s="14" t="s">
        <v>33</v>
      </c>
      <c r="AX216" s="14" t="s">
        <v>77</v>
      </c>
      <c r="AY216" s="252" t="s">
        <v>242</v>
      </c>
    </row>
    <row r="217" spans="1:65" s="13" customFormat="1">
      <c r="B217" s="226"/>
      <c r="C217" s="227"/>
      <c r="D217" s="228" t="s">
        <v>304</v>
      </c>
      <c r="E217" s="229" t="s">
        <v>1</v>
      </c>
      <c r="F217" s="230" t="s">
        <v>3069</v>
      </c>
      <c r="G217" s="227"/>
      <c r="H217" s="231">
        <v>9.1199999999999992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84</v>
      </c>
      <c r="AY217" s="237" t="s">
        <v>242</v>
      </c>
    </row>
    <row r="218" spans="1:65" s="2" customFormat="1" ht="14.45" customHeight="1">
      <c r="A218" s="35"/>
      <c r="B218" s="36"/>
      <c r="C218" s="201" t="s">
        <v>583</v>
      </c>
      <c r="D218" s="201" t="s">
        <v>244</v>
      </c>
      <c r="E218" s="202" t="s">
        <v>495</v>
      </c>
      <c r="F218" s="203" t="s">
        <v>496</v>
      </c>
      <c r="G218" s="204" t="s">
        <v>259</v>
      </c>
      <c r="H218" s="205">
        <v>2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0</v>
      </c>
      <c r="R218" s="211">
        <f>Q218*H218</f>
        <v>0</v>
      </c>
      <c r="S218" s="211">
        <v>0.15</v>
      </c>
      <c r="T218" s="212">
        <f>S218*H218</f>
        <v>0.3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3070</v>
      </c>
    </row>
    <row r="219" spans="1:65" s="2" customFormat="1" ht="22.15" customHeight="1">
      <c r="A219" s="35"/>
      <c r="B219" s="36"/>
      <c r="C219" s="201" t="s">
        <v>590</v>
      </c>
      <c r="D219" s="201" t="s">
        <v>244</v>
      </c>
      <c r="E219" s="202" t="s">
        <v>502</v>
      </c>
      <c r="F219" s="203" t="s">
        <v>1236</v>
      </c>
      <c r="G219" s="204" t="s">
        <v>247</v>
      </c>
      <c r="H219" s="205">
        <v>9.44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0.27994000000000002</v>
      </c>
      <c r="R219" s="211">
        <f>Q219*H219</f>
        <v>2.6426335999999999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248</v>
      </c>
      <c r="AT219" s="213" t="s">
        <v>244</v>
      </c>
      <c r="AU219" s="213" t="s">
        <v>90</v>
      </c>
      <c r="AY219" s="18" t="s">
        <v>242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90</v>
      </c>
      <c r="BK219" s="214">
        <f>ROUND(I219*H219,2)</f>
        <v>0</v>
      </c>
      <c r="BL219" s="18" t="s">
        <v>248</v>
      </c>
      <c r="BM219" s="213" t="s">
        <v>3071</v>
      </c>
    </row>
    <row r="220" spans="1:65" s="13" customFormat="1">
      <c r="B220" s="226"/>
      <c r="C220" s="227"/>
      <c r="D220" s="228" t="s">
        <v>304</v>
      </c>
      <c r="E220" s="229" t="s">
        <v>1</v>
      </c>
      <c r="F220" s="230" t="s">
        <v>3072</v>
      </c>
      <c r="G220" s="227"/>
      <c r="H220" s="231">
        <v>9.44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33</v>
      </c>
      <c r="AX220" s="13" t="s">
        <v>84</v>
      </c>
      <c r="AY220" s="237" t="s">
        <v>242</v>
      </c>
    </row>
    <row r="221" spans="1:65" s="2" customFormat="1" ht="22.15" customHeight="1">
      <c r="A221" s="35"/>
      <c r="B221" s="36"/>
      <c r="C221" s="201" t="s">
        <v>595</v>
      </c>
      <c r="D221" s="201" t="s">
        <v>244</v>
      </c>
      <c r="E221" s="202" t="s">
        <v>3073</v>
      </c>
      <c r="F221" s="203" t="s">
        <v>3074</v>
      </c>
      <c r="G221" s="204" t="s">
        <v>247</v>
      </c>
      <c r="H221" s="205">
        <v>43.4</v>
      </c>
      <c r="I221" s="206"/>
      <c r="J221" s="207">
        <f>ROUND(I221*H221,2)</f>
        <v>0</v>
      </c>
      <c r="K221" s="208"/>
      <c r="L221" s="40"/>
      <c r="M221" s="209" t="s">
        <v>1</v>
      </c>
      <c r="N221" s="210" t="s">
        <v>43</v>
      </c>
      <c r="O221" s="76"/>
      <c r="P221" s="211">
        <f>O221*H221</f>
        <v>0</v>
      </c>
      <c r="Q221" s="211">
        <v>0.34297</v>
      </c>
      <c r="R221" s="211">
        <f>Q221*H221</f>
        <v>14.884898</v>
      </c>
      <c r="S221" s="211">
        <v>0</v>
      </c>
      <c r="T221" s="21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3" t="s">
        <v>248</v>
      </c>
      <c r="AT221" s="213" t="s">
        <v>244</v>
      </c>
      <c r="AU221" s="213" t="s">
        <v>90</v>
      </c>
      <c r="AY221" s="18" t="s">
        <v>242</v>
      </c>
      <c r="BE221" s="214">
        <f>IF(N221="základná",J221,0)</f>
        <v>0</v>
      </c>
      <c r="BF221" s="214">
        <f>IF(N221="znížená",J221,0)</f>
        <v>0</v>
      </c>
      <c r="BG221" s="214">
        <f>IF(N221="zákl. prenesená",J221,0)</f>
        <v>0</v>
      </c>
      <c r="BH221" s="214">
        <f>IF(N221="zníž. prenesená",J221,0)</f>
        <v>0</v>
      </c>
      <c r="BI221" s="214">
        <f>IF(N221="nulová",J221,0)</f>
        <v>0</v>
      </c>
      <c r="BJ221" s="18" t="s">
        <v>90</v>
      </c>
      <c r="BK221" s="214">
        <f>ROUND(I221*H221,2)</f>
        <v>0</v>
      </c>
      <c r="BL221" s="18" t="s">
        <v>248</v>
      </c>
      <c r="BM221" s="213" t="s">
        <v>3075</v>
      </c>
    </row>
    <row r="222" spans="1:65" s="13" customFormat="1">
      <c r="B222" s="226"/>
      <c r="C222" s="227"/>
      <c r="D222" s="228" t="s">
        <v>304</v>
      </c>
      <c r="E222" s="229" t="s">
        <v>1</v>
      </c>
      <c r="F222" s="230" t="s">
        <v>3076</v>
      </c>
      <c r="G222" s="227"/>
      <c r="H222" s="231">
        <v>43.4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AT222" s="237" t="s">
        <v>304</v>
      </c>
      <c r="AU222" s="237" t="s">
        <v>90</v>
      </c>
      <c r="AV222" s="13" t="s">
        <v>90</v>
      </c>
      <c r="AW222" s="13" t="s">
        <v>33</v>
      </c>
      <c r="AX222" s="13" t="s">
        <v>84</v>
      </c>
      <c r="AY222" s="237" t="s">
        <v>242</v>
      </c>
    </row>
    <row r="223" spans="1:65" s="2" customFormat="1" ht="34.9" customHeight="1">
      <c r="A223" s="35"/>
      <c r="B223" s="36"/>
      <c r="C223" s="201" t="s">
        <v>600</v>
      </c>
      <c r="D223" s="201" t="s">
        <v>244</v>
      </c>
      <c r="E223" s="202" t="s">
        <v>1239</v>
      </c>
      <c r="F223" s="203" t="s">
        <v>2594</v>
      </c>
      <c r="G223" s="204" t="s">
        <v>247</v>
      </c>
      <c r="H223" s="205">
        <v>69.933000000000007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8.0000000000000004E-4</v>
      </c>
      <c r="R223" s="211">
        <f>Q223*H223</f>
        <v>5.5946400000000007E-2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3077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3078</v>
      </c>
      <c r="G224" s="227"/>
      <c r="H224" s="231">
        <v>61.012999999999998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77</v>
      </c>
      <c r="AY224" s="237" t="s">
        <v>242</v>
      </c>
    </row>
    <row r="225" spans="1:65" s="13" customFormat="1">
      <c r="B225" s="226"/>
      <c r="C225" s="227"/>
      <c r="D225" s="228" t="s">
        <v>304</v>
      </c>
      <c r="E225" s="229" t="s">
        <v>1</v>
      </c>
      <c r="F225" s="230" t="s">
        <v>3079</v>
      </c>
      <c r="G225" s="227"/>
      <c r="H225" s="231">
        <v>8.92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304</v>
      </c>
      <c r="AU225" s="237" t="s">
        <v>90</v>
      </c>
      <c r="AV225" s="13" t="s">
        <v>90</v>
      </c>
      <c r="AW225" s="13" t="s">
        <v>33</v>
      </c>
      <c r="AX225" s="13" t="s">
        <v>77</v>
      </c>
      <c r="AY225" s="237" t="s">
        <v>242</v>
      </c>
    </row>
    <row r="226" spans="1:65" s="16" customFormat="1">
      <c r="B226" s="264"/>
      <c r="C226" s="265"/>
      <c r="D226" s="228" t="s">
        <v>304</v>
      </c>
      <c r="E226" s="266" t="s">
        <v>1</v>
      </c>
      <c r="F226" s="267" t="s">
        <v>388</v>
      </c>
      <c r="G226" s="265"/>
      <c r="H226" s="268">
        <v>69.932999999999993</v>
      </c>
      <c r="I226" s="269"/>
      <c r="J226" s="265"/>
      <c r="K226" s="265"/>
      <c r="L226" s="270"/>
      <c r="M226" s="271"/>
      <c r="N226" s="272"/>
      <c r="O226" s="272"/>
      <c r="P226" s="272"/>
      <c r="Q226" s="272"/>
      <c r="R226" s="272"/>
      <c r="S226" s="272"/>
      <c r="T226" s="273"/>
      <c r="AT226" s="274" t="s">
        <v>304</v>
      </c>
      <c r="AU226" s="274" t="s">
        <v>90</v>
      </c>
      <c r="AV226" s="16" t="s">
        <v>248</v>
      </c>
      <c r="AW226" s="16" t="s">
        <v>33</v>
      </c>
      <c r="AX226" s="16" t="s">
        <v>84</v>
      </c>
      <c r="AY226" s="274" t="s">
        <v>242</v>
      </c>
    </row>
    <row r="227" spans="1:65" s="2" customFormat="1" ht="30" customHeight="1">
      <c r="A227" s="35"/>
      <c r="B227" s="36"/>
      <c r="C227" s="201" t="s">
        <v>604</v>
      </c>
      <c r="D227" s="201" t="s">
        <v>244</v>
      </c>
      <c r="E227" s="202" t="s">
        <v>1242</v>
      </c>
      <c r="F227" s="203" t="s">
        <v>2597</v>
      </c>
      <c r="G227" s="204" t="s">
        <v>247</v>
      </c>
      <c r="H227" s="205">
        <v>39.426000000000002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0.10373</v>
      </c>
      <c r="R227" s="211">
        <f>Q227*H227</f>
        <v>4.0896589800000003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248</v>
      </c>
      <c r="AT227" s="213" t="s">
        <v>244</v>
      </c>
      <c r="AU227" s="213" t="s">
        <v>90</v>
      </c>
      <c r="AY227" s="18" t="s">
        <v>242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90</v>
      </c>
      <c r="BK227" s="214">
        <f>ROUND(I227*H227,2)</f>
        <v>0</v>
      </c>
      <c r="BL227" s="18" t="s">
        <v>248</v>
      </c>
      <c r="BM227" s="213" t="s">
        <v>3080</v>
      </c>
    </row>
    <row r="228" spans="1:65" s="13" customFormat="1">
      <c r="B228" s="226"/>
      <c r="C228" s="227"/>
      <c r="D228" s="228" t="s">
        <v>304</v>
      </c>
      <c r="E228" s="229" t="s">
        <v>1</v>
      </c>
      <c r="F228" s="230" t="s">
        <v>3081</v>
      </c>
      <c r="G228" s="227"/>
      <c r="H228" s="231">
        <v>30.506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304</v>
      </c>
      <c r="AU228" s="237" t="s">
        <v>90</v>
      </c>
      <c r="AV228" s="13" t="s">
        <v>90</v>
      </c>
      <c r="AW228" s="13" t="s">
        <v>33</v>
      </c>
      <c r="AX228" s="13" t="s">
        <v>77</v>
      </c>
      <c r="AY228" s="237" t="s">
        <v>242</v>
      </c>
    </row>
    <row r="229" spans="1:65" s="13" customFormat="1">
      <c r="B229" s="226"/>
      <c r="C229" s="227"/>
      <c r="D229" s="228" t="s">
        <v>304</v>
      </c>
      <c r="E229" s="229" t="s">
        <v>1</v>
      </c>
      <c r="F229" s="230" t="s">
        <v>3082</v>
      </c>
      <c r="G229" s="227"/>
      <c r="H229" s="231">
        <v>8.92</v>
      </c>
      <c r="I229" s="232"/>
      <c r="J229" s="227"/>
      <c r="K229" s="227"/>
      <c r="L229" s="233"/>
      <c r="M229" s="234"/>
      <c r="N229" s="235"/>
      <c r="O229" s="235"/>
      <c r="P229" s="235"/>
      <c r="Q229" s="235"/>
      <c r="R229" s="235"/>
      <c r="S229" s="235"/>
      <c r="T229" s="236"/>
      <c r="AT229" s="237" t="s">
        <v>304</v>
      </c>
      <c r="AU229" s="237" t="s">
        <v>90</v>
      </c>
      <c r="AV229" s="13" t="s">
        <v>90</v>
      </c>
      <c r="AW229" s="13" t="s">
        <v>33</v>
      </c>
      <c r="AX229" s="13" t="s">
        <v>77</v>
      </c>
      <c r="AY229" s="237" t="s">
        <v>242</v>
      </c>
    </row>
    <row r="230" spans="1:65" s="16" customFormat="1">
      <c r="B230" s="264"/>
      <c r="C230" s="265"/>
      <c r="D230" s="228" t="s">
        <v>304</v>
      </c>
      <c r="E230" s="266" t="s">
        <v>1</v>
      </c>
      <c r="F230" s="267" t="s">
        <v>388</v>
      </c>
      <c r="G230" s="265"/>
      <c r="H230" s="268">
        <v>39.426000000000002</v>
      </c>
      <c r="I230" s="269"/>
      <c r="J230" s="265"/>
      <c r="K230" s="265"/>
      <c r="L230" s="270"/>
      <c r="M230" s="271"/>
      <c r="N230" s="272"/>
      <c r="O230" s="272"/>
      <c r="P230" s="272"/>
      <c r="Q230" s="272"/>
      <c r="R230" s="272"/>
      <c r="S230" s="272"/>
      <c r="T230" s="273"/>
      <c r="AT230" s="274" t="s">
        <v>304</v>
      </c>
      <c r="AU230" s="274" t="s">
        <v>90</v>
      </c>
      <c r="AV230" s="16" t="s">
        <v>248</v>
      </c>
      <c r="AW230" s="16" t="s">
        <v>33</v>
      </c>
      <c r="AX230" s="16" t="s">
        <v>84</v>
      </c>
      <c r="AY230" s="274" t="s">
        <v>242</v>
      </c>
    </row>
    <row r="231" spans="1:65" s="2" customFormat="1" ht="34.9" customHeight="1">
      <c r="A231" s="35"/>
      <c r="B231" s="36"/>
      <c r="C231" s="201" t="s">
        <v>608</v>
      </c>
      <c r="D231" s="201" t="s">
        <v>244</v>
      </c>
      <c r="E231" s="202" t="s">
        <v>2050</v>
      </c>
      <c r="F231" s="203" t="s">
        <v>2601</v>
      </c>
      <c r="G231" s="204" t="s">
        <v>247</v>
      </c>
      <c r="H231" s="205">
        <v>30.506</v>
      </c>
      <c r="I231" s="206"/>
      <c r="J231" s="207">
        <f>ROUND(I231*H231,2)</f>
        <v>0</v>
      </c>
      <c r="K231" s="208"/>
      <c r="L231" s="40"/>
      <c r="M231" s="209" t="s">
        <v>1</v>
      </c>
      <c r="N231" s="210" t="s">
        <v>43</v>
      </c>
      <c r="O231" s="76"/>
      <c r="P231" s="211">
        <f>O231*H231</f>
        <v>0</v>
      </c>
      <c r="Q231" s="211">
        <v>0.15559000000000001</v>
      </c>
      <c r="R231" s="211">
        <f>Q231*H231</f>
        <v>4.7464285400000001</v>
      </c>
      <c r="S231" s="211">
        <v>0</v>
      </c>
      <c r="T231" s="21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13" t="s">
        <v>248</v>
      </c>
      <c r="AT231" s="213" t="s">
        <v>244</v>
      </c>
      <c r="AU231" s="213" t="s">
        <v>90</v>
      </c>
      <c r="AY231" s="18" t="s">
        <v>242</v>
      </c>
      <c r="BE231" s="214">
        <f>IF(N231="základná",J231,0)</f>
        <v>0</v>
      </c>
      <c r="BF231" s="214">
        <f>IF(N231="znížená",J231,0)</f>
        <v>0</v>
      </c>
      <c r="BG231" s="214">
        <f>IF(N231="zákl. prenesená",J231,0)</f>
        <v>0</v>
      </c>
      <c r="BH231" s="214">
        <f>IF(N231="zníž. prenesená",J231,0)</f>
        <v>0</v>
      </c>
      <c r="BI231" s="214">
        <f>IF(N231="nulová",J231,0)</f>
        <v>0</v>
      </c>
      <c r="BJ231" s="18" t="s">
        <v>90</v>
      </c>
      <c r="BK231" s="214">
        <f>ROUND(I231*H231,2)</f>
        <v>0</v>
      </c>
      <c r="BL231" s="18" t="s">
        <v>248</v>
      </c>
      <c r="BM231" s="213" t="s">
        <v>3083</v>
      </c>
    </row>
    <row r="232" spans="1:65" s="13" customFormat="1">
      <c r="B232" s="226"/>
      <c r="C232" s="227"/>
      <c r="D232" s="228" t="s">
        <v>304</v>
      </c>
      <c r="E232" s="229" t="s">
        <v>1</v>
      </c>
      <c r="F232" s="230" t="s">
        <v>3084</v>
      </c>
      <c r="G232" s="227"/>
      <c r="H232" s="231">
        <v>30.506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304</v>
      </c>
      <c r="AU232" s="237" t="s">
        <v>90</v>
      </c>
      <c r="AV232" s="13" t="s">
        <v>90</v>
      </c>
      <c r="AW232" s="13" t="s">
        <v>33</v>
      </c>
      <c r="AX232" s="13" t="s">
        <v>84</v>
      </c>
      <c r="AY232" s="237" t="s">
        <v>242</v>
      </c>
    </row>
    <row r="233" spans="1:65" s="2" customFormat="1" ht="34.9" customHeight="1">
      <c r="A233" s="35"/>
      <c r="B233" s="36"/>
      <c r="C233" s="201" t="s">
        <v>613</v>
      </c>
      <c r="D233" s="201" t="s">
        <v>244</v>
      </c>
      <c r="E233" s="202" t="s">
        <v>1245</v>
      </c>
      <c r="F233" s="203" t="s">
        <v>1246</v>
      </c>
      <c r="G233" s="204" t="s">
        <v>247</v>
      </c>
      <c r="H233" s="205">
        <v>8.92</v>
      </c>
      <c r="I233" s="206"/>
      <c r="J233" s="207">
        <f>ROUND(I233*H233,2)</f>
        <v>0</v>
      </c>
      <c r="K233" s="208"/>
      <c r="L233" s="40"/>
      <c r="M233" s="209" t="s">
        <v>1</v>
      </c>
      <c r="N233" s="210" t="s">
        <v>43</v>
      </c>
      <c r="O233" s="76"/>
      <c r="P233" s="211">
        <f>O233*H233</f>
        <v>0</v>
      </c>
      <c r="Q233" s="211">
        <v>0.18151999999999999</v>
      </c>
      <c r="R233" s="211">
        <f>Q233*H233</f>
        <v>1.6191583999999999</v>
      </c>
      <c r="S233" s="211">
        <v>0</v>
      </c>
      <c r="T233" s="21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3" t="s">
        <v>248</v>
      </c>
      <c r="AT233" s="213" t="s">
        <v>244</v>
      </c>
      <c r="AU233" s="213" t="s">
        <v>90</v>
      </c>
      <c r="AY233" s="18" t="s">
        <v>242</v>
      </c>
      <c r="BE233" s="214">
        <f>IF(N233="základná",J233,0)</f>
        <v>0</v>
      </c>
      <c r="BF233" s="214">
        <f>IF(N233="znížená",J233,0)</f>
        <v>0</v>
      </c>
      <c r="BG233" s="214">
        <f>IF(N233="zákl. prenesená",J233,0)</f>
        <v>0</v>
      </c>
      <c r="BH233" s="214">
        <f>IF(N233="zníž. prenesená",J233,0)</f>
        <v>0</v>
      </c>
      <c r="BI233" s="214">
        <f>IF(N233="nulová",J233,0)</f>
        <v>0</v>
      </c>
      <c r="BJ233" s="18" t="s">
        <v>90</v>
      </c>
      <c r="BK233" s="214">
        <f>ROUND(I233*H233,2)</f>
        <v>0</v>
      </c>
      <c r="BL233" s="18" t="s">
        <v>248</v>
      </c>
      <c r="BM233" s="213" t="s">
        <v>3085</v>
      </c>
    </row>
    <row r="234" spans="1:65" s="13" customFormat="1">
      <c r="B234" s="226"/>
      <c r="C234" s="227"/>
      <c r="D234" s="228" t="s">
        <v>304</v>
      </c>
      <c r="E234" s="229" t="s">
        <v>1</v>
      </c>
      <c r="F234" s="230" t="s">
        <v>3086</v>
      </c>
      <c r="G234" s="227"/>
      <c r="H234" s="231">
        <v>8.92</v>
      </c>
      <c r="I234" s="232"/>
      <c r="J234" s="227"/>
      <c r="K234" s="227"/>
      <c r="L234" s="233"/>
      <c r="M234" s="234"/>
      <c r="N234" s="235"/>
      <c r="O234" s="235"/>
      <c r="P234" s="235"/>
      <c r="Q234" s="235"/>
      <c r="R234" s="235"/>
      <c r="S234" s="235"/>
      <c r="T234" s="236"/>
      <c r="AT234" s="237" t="s">
        <v>304</v>
      </c>
      <c r="AU234" s="237" t="s">
        <v>90</v>
      </c>
      <c r="AV234" s="13" t="s">
        <v>90</v>
      </c>
      <c r="AW234" s="13" t="s">
        <v>33</v>
      </c>
      <c r="AX234" s="13" t="s">
        <v>84</v>
      </c>
      <c r="AY234" s="237" t="s">
        <v>242</v>
      </c>
    </row>
    <row r="235" spans="1:65" s="2" customFormat="1" ht="22.15" customHeight="1">
      <c r="A235" s="35"/>
      <c r="B235" s="36"/>
      <c r="C235" s="201" t="s">
        <v>617</v>
      </c>
      <c r="D235" s="201" t="s">
        <v>244</v>
      </c>
      <c r="E235" s="202" t="s">
        <v>2057</v>
      </c>
      <c r="F235" s="203" t="s">
        <v>2058</v>
      </c>
      <c r="G235" s="204" t="s">
        <v>247</v>
      </c>
      <c r="H235" s="205">
        <v>0.24</v>
      </c>
      <c r="I235" s="206"/>
      <c r="J235" s="207">
        <f>ROUND(I235*H235,2)</f>
        <v>0</v>
      </c>
      <c r="K235" s="208"/>
      <c r="L235" s="40"/>
      <c r="M235" s="209" t="s">
        <v>1</v>
      </c>
      <c r="N235" s="210" t="s">
        <v>43</v>
      </c>
      <c r="O235" s="76"/>
      <c r="P235" s="211">
        <f>O235*H235</f>
        <v>0</v>
      </c>
      <c r="Q235" s="211">
        <v>0.58020000000000005</v>
      </c>
      <c r="R235" s="211">
        <f>Q235*H235</f>
        <v>0.13924800000000001</v>
      </c>
      <c r="S235" s="211">
        <v>0</v>
      </c>
      <c r="T235" s="21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3" t="s">
        <v>248</v>
      </c>
      <c r="AT235" s="213" t="s">
        <v>244</v>
      </c>
      <c r="AU235" s="213" t="s">
        <v>90</v>
      </c>
      <c r="AY235" s="18" t="s">
        <v>242</v>
      </c>
      <c r="BE235" s="214">
        <f>IF(N235="základná",J235,0)</f>
        <v>0</v>
      </c>
      <c r="BF235" s="214">
        <f>IF(N235="znížená",J235,0)</f>
        <v>0</v>
      </c>
      <c r="BG235" s="214">
        <f>IF(N235="zákl. prenesená",J235,0)</f>
        <v>0</v>
      </c>
      <c r="BH235" s="214">
        <f>IF(N235="zníž. prenesená",J235,0)</f>
        <v>0</v>
      </c>
      <c r="BI235" s="214">
        <f>IF(N235="nulová",J235,0)</f>
        <v>0</v>
      </c>
      <c r="BJ235" s="18" t="s">
        <v>90</v>
      </c>
      <c r="BK235" s="214">
        <f>ROUND(I235*H235,2)</f>
        <v>0</v>
      </c>
      <c r="BL235" s="18" t="s">
        <v>248</v>
      </c>
      <c r="BM235" s="213" t="s">
        <v>3087</v>
      </c>
    </row>
    <row r="236" spans="1:65" s="13" customFormat="1" ht="22.5">
      <c r="B236" s="226"/>
      <c r="C236" s="227"/>
      <c r="D236" s="228" t="s">
        <v>304</v>
      </c>
      <c r="E236" s="229" t="s">
        <v>1</v>
      </c>
      <c r="F236" s="230" t="s">
        <v>2060</v>
      </c>
      <c r="G236" s="227"/>
      <c r="H236" s="231">
        <v>0.24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304</v>
      </c>
      <c r="AU236" s="237" t="s">
        <v>90</v>
      </c>
      <c r="AV236" s="13" t="s">
        <v>90</v>
      </c>
      <c r="AW236" s="13" t="s">
        <v>33</v>
      </c>
      <c r="AX236" s="13" t="s">
        <v>84</v>
      </c>
      <c r="AY236" s="237" t="s">
        <v>242</v>
      </c>
    </row>
    <row r="237" spans="1:65" s="2" customFormat="1" ht="14.45" customHeight="1">
      <c r="A237" s="35"/>
      <c r="B237" s="36"/>
      <c r="C237" s="201" t="s">
        <v>619</v>
      </c>
      <c r="D237" s="201" t="s">
        <v>244</v>
      </c>
      <c r="E237" s="202" t="s">
        <v>3088</v>
      </c>
      <c r="F237" s="203" t="s">
        <v>3089</v>
      </c>
      <c r="G237" s="204" t="s">
        <v>247</v>
      </c>
      <c r="H237" s="205">
        <v>43.4</v>
      </c>
      <c r="I237" s="206"/>
      <c r="J237" s="207">
        <f>ROUND(I237*H237,2)</f>
        <v>0</v>
      </c>
      <c r="K237" s="208"/>
      <c r="L237" s="40"/>
      <c r="M237" s="209" t="s">
        <v>1</v>
      </c>
      <c r="N237" s="210" t="s">
        <v>43</v>
      </c>
      <c r="O237" s="76"/>
      <c r="P237" s="211">
        <f>O237*H237</f>
        <v>0</v>
      </c>
      <c r="Q237" s="211">
        <v>0.60758000000000001</v>
      </c>
      <c r="R237" s="211">
        <f>Q237*H237</f>
        <v>26.368971999999999</v>
      </c>
      <c r="S237" s="211">
        <v>0</v>
      </c>
      <c r="T237" s="21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3" t="s">
        <v>248</v>
      </c>
      <c r="AT237" s="213" t="s">
        <v>244</v>
      </c>
      <c r="AU237" s="213" t="s">
        <v>90</v>
      </c>
      <c r="AY237" s="18" t="s">
        <v>242</v>
      </c>
      <c r="BE237" s="214">
        <f>IF(N237="základná",J237,0)</f>
        <v>0</v>
      </c>
      <c r="BF237" s="214">
        <f>IF(N237="znížená",J237,0)</f>
        <v>0</v>
      </c>
      <c r="BG237" s="214">
        <f>IF(N237="zákl. prenesená",J237,0)</f>
        <v>0</v>
      </c>
      <c r="BH237" s="214">
        <f>IF(N237="zníž. prenesená",J237,0)</f>
        <v>0</v>
      </c>
      <c r="BI237" s="214">
        <f>IF(N237="nulová",J237,0)</f>
        <v>0</v>
      </c>
      <c r="BJ237" s="18" t="s">
        <v>90</v>
      </c>
      <c r="BK237" s="214">
        <f>ROUND(I237*H237,2)</f>
        <v>0</v>
      </c>
      <c r="BL237" s="18" t="s">
        <v>248</v>
      </c>
      <c r="BM237" s="213" t="s">
        <v>3090</v>
      </c>
    </row>
    <row r="238" spans="1:65" s="13" customFormat="1">
      <c r="B238" s="226"/>
      <c r="C238" s="227"/>
      <c r="D238" s="228" t="s">
        <v>304</v>
      </c>
      <c r="E238" s="229" t="s">
        <v>1</v>
      </c>
      <c r="F238" s="230" t="s">
        <v>3091</v>
      </c>
      <c r="G238" s="227"/>
      <c r="H238" s="231">
        <v>43.4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304</v>
      </c>
      <c r="AU238" s="237" t="s">
        <v>90</v>
      </c>
      <c r="AV238" s="13" t="s">
        <v>90</v>
      </c>
      <c r="AW238" s="13" t="s">
        <v>33</v>
      </c>
      <c r="AX238" s="13" t="s">
        <v>84</v>
      </c>
      <c r="AY238" s="237" t="s">
        <v>242</v>
      </c>
    </row>
    <row r="239" spans="1:65" s="12" customFormat="1" ht="22.9" customHeight="1">
      <c r="B239" s="185"/>
      <c r="C239" s="186"/>
      <c r="D239" s="187" t="s">
        <v>76</v>
      </c>
      <c r="E239" s="199" t="s">
        <v>269</v>
      </c>
      <c r="F239" s="199" t="s">
        <v>577</v>
      </c>
      <c r="G239" s="186"/>
      <c r="H239" s="186"/>
      <c r="I239" s="189"/>
      <c r="J239" s="200">
        <f>BK239</f>
        <v>0</v>
      </c>
      <c r="K239" s="186"/>
      <c r="L239" s="191"/>
      <c r="M239" s="192"/>
      <c r="N239" s="193"/>
      <c r="O239" s="193"/>
      <c r="P239" s="194">
        <f>SUM(P240:P246)</f>
        <v>0</v>
      </c>
      <c r="Q239" s="193"/>
      <c r="R239" s="194">
        <f>SUM(R240:R246)</f>
        <v>5.2862985399999998</v>
      </c>
      <c r="S239" s="193"/>
      <c r="T239" s="195">
        <f>SUM(T240:T246)</f>
        <v>0</v>
      </c>
      <c r="AR239" s="196" t="s">
        <v>84</v>
      </c>
      <c r="AT239" s="197" t="s">
        <v>76</v>
      </c>
      <c r="AU239" s="197" t="s">
        <v>84</v>
      </c>
      <c r="AY239" s="196" t="s">
        <v>242</v>
      </c>
      <c r="BK239" s="198">
        <f>SUM(BK240:BK246)</f>
        <v>0</v>
      </c>
    </row>
    <row r="240" spans="1:65" s="2" customFormat="1" ht="22.15" customHeight="1">
      <c r="A240" s="35"/>
      <c r="B240" s="36"/>
      <c r="C240" s="201" t="s">
        <v>621</v>
      </c>
      <c r="D240" s="201" t="s">
        <v>244</v>
      </c>
      <c r="E240" s="202" t="s">
        <v>1248</v>
      </c>
      <c r="F240" s="203" t="s">
        <v>1249</v>
      </c>
      <c r="G240" s="204" t="s">
        <v>247</v>
      </c>
      <c r="H240" s="205">
        <v>18.61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4.1349999999999998E-2</v>
      </c>
      <c r="R240" s="211">
        <f>Q240*H240</f>
        <v>0.76952349999999992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248</v>
      </c>
      <c r="AT240" s="213" t="s">
        <v>244</v>
      </c>
      <c r="AU240" s="213" t="s">
        <v>90</v>
      </c>
      <c r="AY240" s="18" t="s">
        <v>242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90</v>
      </c>
      <c r="BK240" s="214">
        <f>ROUND(I240*H240,2)</f>
        <v>0</v>
      </c>
      <c r="BL240" s="18" t="s">
        <v>248</v>
      </c>
      <c r="BM240" s="213" t="s">
        <v>3092</v>
      </c>
    </row>
    <row r="241" spans="1:65" s="14" customFormat="1" ht="22.5">
      <c r="B241" s="243"/>
      <c r="C241" s="244"/>
      <c r="D241" s="228" t="s">
        <v>304</v>
      </c>
      <c r="E241" s="245" t="s">
        <v>1</v>
      </c>
      <c r="F241" s="246" t="s">
        <v>2062</v>
      </c>
      <c r="G241" s="244"/>
      <c r="H241" s="245" t="s">
        <v>1</v>
      </c>
      <c r="I241" s="247"/>
      <c r="J241" s="244"/>
      <c r="K241" s="244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304</v>
      </c>
      <c r="AU241" s="252" t="s">
        <v>90</v>
      </c>
      <c r="AV241" s="14" t="s">
        <v>84</v>
      </c>
      <c r="AW241" s="14" t="s">
        <v>33</v>
      </c>
      <c r="AX241" s="14" t="s">
        <v>77</v>
      </c>
      <c r="AY241" s="252" t="s">
        <v>242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3093</v>
      </c>
      <c r="G242" s="227"/>
      <c r="H242" s="231">
        <v>18.61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84</v>
      </c>
      <c r="AY242" s="237" t="s">
        <v>242</v>
      </c>
    </row>
    <row r="243" spans="1:65" s="2" customFormat="1" ht="22.15" customHeight="1">
      <c r="A243" s="35"/>
      <c r="B243" s="36"/>
      <c r="C243" s="201" t="s">
        <v>623</v>
      </c>
      <c r="D243" s="201" t="s">
        <v>244</v>
      </c>
      <c r="E243" s="202" t="s">
        <v>2064</v>
      </c>
      <c r="F243" s="203" t="s">
        <v>2065</v>
      </c>
      <c r="G243" s="204" t="s">
        <v>406</v>
      </c>
      <c r="H243" s="205">
        <v>1.847</v>
      </c>
      <c r="I243" s="206"/>
      <c r="J243" s="207">
        <f>ROUND(I243*H243,2)</f>
        <v>0</v>
      </c>
      <c r="K243" s="208"/>
      <c r="L243" s="40"/>
      <c r="M243" s="209" t="s">
        <v>1</v>
      </c>
      <c r="N243" s="210" t="s">
        <v>43</v>
      </c>
      <c r="O243" s="76"/>
      <c r="P243" s="211">
        <f>O243*H243</f>
        <v>0</v>
      </c>
      <c r="Q243" s="211">
        <v>2.4157199999999999</v>
      </c>
      <c r="R243" s="211">
        <f>Q243*H243</f>
        <v>4.4618348399999999</v>
      </c>
      <c r="S243" s="211">
        <v>0</v>
      </c>
      <c r="T243" s="21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3" t="s">
        <v>248</v>
      </c>
      <c r="AT243" s="213" t="s">
        <v>244</v>
      </c>
      <c r="AU243" s="213" t="s">
        <v>90</v>
      </c>
      <c r="AY243" s="18" t="s">
        <v>242</v>
      </c>
      <c r="BE243" s="214">
        <f>IF(N243="základná",J243,0)</f>
        <v>0</v>
      </c>
      <c r="BF243" s="214">
        <f>IF(N243="znížená",J243,0)</f>
        <v>0</v>
      </c>
      <c r="BG243" s="214">
        <f>IF(N243="zákl. prenesená",J243,0)</f>
        <v>0</v>
      </c>
      <c r="BH243" s="214">
        <f>IF(N243="zníž. prenesená",J243,0)</f>
        <v>0</v>
      </c>
      <c r="BI243" s="214">
        <f>IF(N243="nulová",J243,0)</f>
        <v>0</v>
      </c>
      <c r="BJ243" s="18" t="s">
        <v>90</v>
      </c>
      <c r="BK243" s="214">
        <f>ROUND(I243*H243,2)</f>
        <v>0</v>
      </c>
      <c r="BL243" s="18" t="s">
        <v>248</v>
      </c>
      <c r="BM243" s="213" t="s">
        <v>3094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3095</v>
      </c>
      <c r="G244" s="227"/>
      <c r="H244" s="231">
        <v>1.847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84</v>
      </c>
      <c r="AY244" s="237" t="s">
        <v>242</v>
      </c>
    </row>
    <row r="245" spans="1:65" s="2" customFormat="1" ht="22.15" customHeight="1">
      <c r="A245" s="35"/>
      <c r="B245" s="36"/>
      <c r="C245" s="201" t="s">
        <v>625</v>
      </c>
      <c r="D245" s="201" t="s">
        <v>244</v>
      </c>
      <c r="E245" s="202" t="s">
        <v>2068</v>
      </c>
      <c r="F245" s="203" t="s">
        <v>2069</v>
      </c>
      <c r="G245" s="204" t="s">
        <v>247</v>
      </c>
      <c r="H245" s="205">
        <v>1.778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3.09E-2</v>
      </c>
      <c r="R245" s="211">
        <f>Q245*H245</f>
        <v>5.4940200000000002E-2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248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3096</v>
      </c>
    </row>
    <row r="246" spans="1:65" s="13" customFormat="1">
      <c r="B246" s="226"/>
      <c r="C246" s="227"/>
      <c r="D246" s="228" t="s">
        <v>304</v>
      </c>
      <c r="E246" s="229" t="s">
        <v>1</v>
      </c>
      <c r="F246" s="230" t="s">
        <v>3097</v>
      </c>
      <c r="G246" s="227"/>
      <c r="H246" s="231">
        <v>1.778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33</v>
      </c>
      <c r="AX246" s="13" t="s">
        <v>84</v>
      </c>
      <c r="AY246" s="237" t="s">
        <v>242</v>
      </c>
    </row>
    <row r="247" spans="1:65" s="12" customFormat="1" ht="22.9" customHeight="1">
      <c r="B247" s="185"/>
      <c r="C247" s="186"/>
      <c r="D247" s="187" t="s">
        <v>76</v>
      </c>
      <c r="E247" s="199" t="s">
        <v>255</v>
      </c>
      <c r="F247" s="199" t="s">
        <v>256</v>
      </c>
      <c r="G247" s="186"/>
      <c r="H247" s="186"/>
      <c r="I247" s="189"/>
      <c r="J247" s="200">
        <f>BK247</f>
        <v>0</v>
      </c>
      <c r="K247" s="186"/>
      <c r="L247" s="191"/>
      <c r="M247" s="192"/>
      <c r="N247" s="193"/>
      <c r="O247" s="193"/>
      <c r="P247" s="194">
        <f>SUM(P248:P282)</f>
        <v>0</v>
      </c>
      <c r="Q247" s="193"/>
      <c r="R247" s="194">
        <f>SUM(R248:R282)</f>
        <v>4.5265914399999989</v>
      </c>
      <c r="S247" s="193"/>
      <c r="T247" s="195">
        <f>SUM(T248:T282)</f>
        <v>6.8328000000000007</v>
      </c>
      <c r="AR247" s="196" t="s">
        <v>84</v>
      </c>
      <c r="AT247" s="197" t="s">
        <v>76</v>
      </c>
      <c r="AU247" s="197" t="s">
        <v>84</v>
      </c>
      <c r="AY247" s="196" t="s">
        <v>242</v>
      </c>
      <c r="BK247" s="198">
        <f>SUM(BK248:BK282)</f>
        <v>0</v>
      </c>
    </row>
    <row r="248" spans="1:65" s="2" customFormat="1" ht="30" customHeight="1">
      <c r="A248" s="35"/>
      <c r="B248" s="36"/>
      <c r="C248" s="201" t="s">
        <v>631</v>
      </c>
      <c r="D248" s="201" t="s">
        <v>244</v>
      </c>
      <c r="E248" s="202" t="s">
        <v>2072</v>
      </c>
      <c r="F248" s="203" t="s">
        <v>2073</v>
      </c>
      <c r="G248" s="204" t="s">
        <v>282</v>
      </c>
      <c r="H248" s="205">
        <v>1.53</v>
      </c>
      <c r="I248" s="206"/>
      <c r="J248" s="207">
        <f>ROUND(I248*H248,2)</f>
        <v>0</v>
      </c>
      <c r="K248" s="208"/>
      <c r="L248" s="40"/>
      <c r="M248" s="209" t="s">
        <v>1</v>
      </c>
      <c r="N248" s="210" t="s">
        <v>43</v>
      </c>
      <c r="O248" s="76"/>
      <c r="P248" s="211">
        <f>O248*H248</f>
        <v>0</v>
      </c>
      <c r="Q248" s="211">
        <v>0.12662000000000001</v>
      </c>
      <c r="R248" s="211">
        <f>Q248*H248</f>
        <v>0.19372860000000003</v>
      </c>
      <c r="S248" s="211">
        <v>0</v>
      </c>
      <c r="T248" s="21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3" t="s">
        <v>248</v>
      </c>
      <c r="AT248" s="213" t="s">
        <v>244</v>
      </c>
      <c r="AU248" s="213" t="s">
        <v>90</v>
      </c>
      <c r="AY248" s="18" t="s">
        <v>242</v>
      </c>
      <c r="BE248" s="214">
        <f>IF(N248="základná",J248,0)</f>
        <v>0</v>
      </c>
      <c r="BF248" s="214">
        <f>IF(N248="znížená",J248,0)</f>
        <v>0</v>
      </c>
      <c r="BG248" s="214">
        <f>IF(N248="zákl. prenesená",J248,0)</f>
        <v>0</v>
      </c>
      <c r="BH248" s="214">
        <f>IF(N248="zníž. prenesená",J248,0)</f>
        <v>0</v>
      </c>
      <c r="BI248" s="214">
        <f>IF(N248="nulová",J248,0)</f>
        <v>0</v>
      </c>
      <c r="BJ248" s="18" t="s">
        <v>90</v>
      </c>
      <c r="BK248" s="214">
        <f>ROUND(I248*H248,2)</f>
        <v>0</v>
      </c>
      <c r="BL248" s="18" t="s">
        <v>248</v>
      </c>
      <c r="BM248" s="213" t="s">
        <v>3098</v>
      </c>
    </row>
    <row r="249" spans="1:65" s="13" customFormat="1">
      <c r="B249" s="226"/>
      <c r="C249" s="227"/>
      <c r="D249" s="228" t="s">
        <v>304</v>
      </c>
      <c r="E249" s="229" t="s">
        <v>1</v>
      </c>
      <c r="F249" s="230" t="s">
        <v>2075</v>
      </c>
      <c r="G249" s="227"/>
      <c r="H249" s="231">
        <v>1.53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AT249" s="237" t="s">
        <v>304</v>
      </c>
      <c r="AU249" s="237" t="s">
        <v>90</v>
      </c>
      <c r="AV249" s="13" t="s">
        <v>90</v>
      </c>
      <c r="AW249" s="13" t="s">
        <v>33</v>
      </c>
      <c r="AX249" s="13" t="s">
        <v>84</v>
      </c>
      <c r="AY249" s="237" t="s">
        <v>242</v>
      </c>
    </row>
    <row r="250" spans="1:65" s="2" customFormat="1" ht="14.45" customHeight="1">
      <c r="A250" s="35"/>
      <c r="B250" s="36"/>
      <c r="C250" s="215" t="s">
        <v>638</v>
      </c>
      <c r="D250" s="215" t="s">
        <v>261</v>
      </c>
      <c r="E250" s="216" t="s">
        <v>2076</v>
      </c>
      <c r="F250" s="217" t="s">
        <v>2077</v>
      </c>
      <c r="G250" s="218" t="s">
        <v>259</v>
      </c>
      <c r="H250" s="219">
        <v>3.06</v>
      </c>
      <c r="I250" s="220"/>
      <c r="J250" s="221">
        <f>ROUND(I250*H250,2)</f>
        <v>0</v>
      </c>
      <c r="K250" s="222"/>
      <c r="L250" s="223"/>
      <c r="M250" s="224" t="s">
        <v>1</v>
      </c>
      <c r="N250" s="225" t="s">
        <v>43</v>
      </c>
      <c r="O250" s="76"/>
      <c r="P250" s="211">
        <f>O250*H250</f>
        <v>0</v>
      </c>
      <c r="Q250" s="211">
        <v>2.1000000000000001E-2</v>
      </c>
      <c r="R250" s="211">
        <f>Q250*H250</f>
        <v>6.4260000000000012E-2</v>
      </c>
      <c r="S250" s="211">
        <v>0</v>
      </c>
      <c r="T250" s="21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3" t="s">
        <v>264</v>
      </c>
      <c r="AT250" s="213" t="s">
        <v>261</v>
      </c>
      <c r="AU250" s="213" t="s">
        <v>90</v>
      </c>
      <c r="AY250" s="18" t="s">
        <v>242</v>
      </c>
      <c r="BE250" s="214">
        <f>IF(N250="základná",J250,0)</f>
        <v>0</v>
      </c>
      <c r="BF250" s="214">
        <f>IF(N250="znížená",J250,0)</f>
        <v>0</v>
      </c>
      <c r="BG250" s="214">
        <f>IF(N250="zákl. prenesená",J250,0)</f>
        <v>0</v>
      </c>
      <c r="BH250" s="214">
        <f>IF(N250="zníž. prenesená",J250,0)</f>
        <v>0</v>
      </c>
      <c r="BI250" s="214">
        <f>IF(N250="nulová",J250,0)</f>
        <v>0</v>
      </c>
      <c r="BJ250" s="18" t="s">
        <v>90</v>
      </c>
      <c r="BK250" s="214">
        <f>ROUND(I250*H250,2)</f>
        <v>0</v>
      </c>
      <c r="BL250" s="18" t="s">
        <v>248</v>
      </c>
      <c r="BM250" s="213" t="s">
        <v>3099</v>
      </c>
    </row>
    <row r="251" spans="1:65" s="13" customFormat="1">
      <c r="B251" s="226"/>
      <c r="C251" s="227"/>
      <c r="D251" s="228" t="s">
        <v>304</v>
      </c>
      <c r="E251" s="227"/>
      <c r="F251" s="230" t="s">
        <v>3100</v>
      </c>
      <c r="G251" s="227"/>
      <c r="H251" s="231">
        <v>3.06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90</v>
      </c>
      <c r="AV251" s="13" t="s">
        <v>90</v>
      </c>
      <c r="AW251" s="13" t="s">
        <v>4</v>
      </c>
      <c r="AX251" s="13" t="s">
        <v>84</v>
      </c>
      <c r="AY251" s="237" t="s">
        <v>242</v>
      </c>
    </row>
    <row r="252" spans="1:65" s="2" customFormat="1" ht="22.15" customHeight="1">
      <c r="A252" s="35"/>
      <c r="B252" s="36"/>
      <c r="C252" s="201" t="s">
        <v>645</v>
      </c>
      <c r="D252" s="201" t="s">
        <v>244</v>
      </c>
      <c r="E252" s="202" t="s">
        <v>1257</v>
      </c>
      <c r="F252" s="203" t="s">
        <v>1258</v>
      </c>
      <c r="G252" s="204" t="s">
        <v>282</v>
      </c>
      <c r="H252" s="205">
        <v>9.44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1.0000000000000001E-5</v>
      </c>
      <c r="R252" s="211">
        <f>Q252*H252</f>
        <v>9.4400000000000004E-5</v>
      </c>
      <c r="S252" s="211">
        <v>0</v>
      </c>
      <c r="T252" s="21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248</v>
      </c>
      <c r="AT252" s="213" t="s">
        <v>244</v>
      </c>
      <c r="AU252" s="213" t="s">
        <v>90</v>
      </c>
      <c r="AY252" s="18" t="s">
        <v>242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90</v>
      </c>
      <c r="BK252" s="214">
        <f>ROUND(I252*H252,2)</f>
        <v>0</v>
      </c>
      <c r="BL252" s="18" t="s">
        <v>248</v>
      </c>
      <c r="BM252" s="213" t="s">
        <v>3101</v>
      </c>
    </row>
    <row r="253" spans="1:65" s="13" customFormat="1">
      <c r="B253" s="226"/>
      <c r="C253" s="227"/>
      <c r="D253" s="228" t="s">
        <v>304</v>
      </c>
      <c r="E253" s="229" t="s">
        <v>1</v>
      </c>
      <c r="F253" s="230" t="s">
        <v>3102</v>
      </c>
      <c r="G253" s="227"/>
      <c r="H253" s="231">
        <v>9.44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AT253" s="237" t="s">
        <v>304</v>
      </c>
      <c r="AU253" s="237" t="s">
        <v>90</v>
      </c>
      <c r="AV253" s="13" t="s">
        <v>90</v>
      </c>
      <c r="AW253" s="13" t="s">
        <v>33</v>
      </c>
      <c r="AX253" s="13" t="s">
        <v>84</v>
      </c>
      <c r="AY253" s="237" t="s">
        <v>242</v>
      </c>
    </row>
    <row r="254" spans="1:65" s="2" customFormat="1" ht="22.15" customHeight="1">
      <c r="A254" s="35"/>
      <c r="B254" s="36"/>
      <c r="C254" s="201" t="s">
        <v>648</v>
      </c>
      <c r="D254" s="201" t="s">
        <v>244</v>
      </c>
      <c r="E254" s="202" t="s">
        <v>1265</v>
      </c>
      <c r="F254" s="203" t="s">
        <v>1266</v>
      </c>
      <c r="G254" s="204" t="s">
        <v>282</v>
      </c>
      <c r="H254" s="205">
        <v>9.44</v>
      </c>
      <c r="I254" s="206"/>
      <c r="J254" s="207">
        <f>ROUND(I254*H254,2)</f>
        <v>0</v>
      </c>
      <c r="K254" s="208"/>
      <c r="L254" s="40"/>
      <c r="M254" s="209" t="s">
        <v>1</v>
      </c>
      <c r="N254" s="210" t="s">
        <v>43</v>
      </c>
      <c r="O254" s="76"/>
      <c r="P254" s="211">
        <f>O254*H254</f>
        <v>0</v>
      </c>
      <c r="Q254" s="211">
        <v>2.4000000000000001E-4</v>
      </c>
      <c r="R254" s="211">
        <f>Q254*H254</f>
        <v>2.2656E-3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248</v>
      </c>
      <c r="AT254" s="213" t="s">
        <v>244</v>
      </c>
      <c r="AU254" s="213" t="s">
        <v>90</v>
      </c>
      <c r="AY254" s="18" t="s">
        <v>242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90</v>
      </c>
      <c r="BK254" s="214">
        <f>ROUND(I254*H254,2)</f>
        <v>0</v>
      </c>
      <c r="BL254" s="18" t="s">
        <v>248</v>
      </c>
      <c r="BM254" s="213" t="s">
        <v>3103</v>
      </c>
    </row>
    <row r="255" spans="1:65" s="13" customFormat="1">
      <c r="B255" s="226"/>
      <c r="C255" s="227"/>
      <c r="D255" s="228" t="s">
        <v>304</v>
      </c>
      <c r="E255" s="229" t="s">
        <v>1</v>
      </c>
      <c r="F255" s="230" t="s">
        <v>3104</v>
      </c>
      <c r="G255" s="227"/>
      <c r="H255" s="231">
        <v>9.44</v>
      </c>
      <c r="I255" s="232"/>
      <c r="J255" s="227"/>
      <c r="K255" s="227"/>
      <c r="L255" s="233"/>
      <c r="M255" s="234"/>
      <c r="N255" s="235"/>
      <c r="O255" s="235"/>
      <c r="P255" s="235"/>
      <c r="Q255" s="235"/>
      <c r="R255" s="235"/>
      <c r="S255" s="235"/>
      <c r="T255" s="236"/>
      <c r="AT255" s="237" t="s">
        <v>304</v>
      </c>
      <c r="AU255" s="237" t="s">
        <v>90</v>
      </c>
      <c r="AV255" s="13" t="s">
        <v>90</v>
      </c>
      <c r="AW255" s="13" t="s">
        <v>33</v>
      </c>
      <c r="AX255" s="13" t="s">
        <v>84</v>
      </c>
      <c r="AY255" s="237" t="s">
        <v>242</v>
      </c>
    </row>
    <row r="256" spans="1:65" s="2" customFormat="1" ht="19.899999999999999" customHeight="1">
      <c r="A256" s="35"/>
      <c r="B256" s="36"/>
      <c r="C256" s="201" t="s">
        <v>655</v>
      </c>
      <c r="D256" s="201" t="s">
        <v>244</v>
      </c>
      <c r="E256" s="202" t="s">
        <v>2084</v>
      </c>
      <c r="F256" s="203" t="s">
        <v>2085</v>
      </c>
      <c r="G256" s="204" t="s">
        <v>282</v>
      </c>
      <c r="H256" s="205">
        <v>4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0.11743000000000001</v>
      </c>
      <c r="R256" s="211">
        <f>Q256*H256</f>
        <v>0.46972000000000003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248</v>
      </c>
      <c r="AT256" s="213" t="s">
        <v>244</v>
      </c>
      <c r="AU256" s="213" t="s">
        <v>90</v>
      </c>
      <c r="AY256" s="18" t="s">
        <v>242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90</v>
      </c>
      <c r="BK256" s="214">
        <f>ROUND(I256*H256,2)</f>
        <v>0</v>
      </c>
      <c r="BL256" s="18" t="s">
        <v>248</v>
      </c>
      <c r="BM256" s="213" t="s">
        <v>3105</v>
      </c>
    </row>
    <row r="257" spans="1:65" s="13" customFormat="1">
      <c r="B257" s="226"/>
      <c r="C257" s="227"/>
      <c r="D257" s="228" t="s">
        <v>304</v>
      </c>
      <c r="E257" s="229" t="s">
        <v>1</v>
      </c>
      <c r="F257" s="230" t="s">
        <v>3106</v>
      </c>
      <c r="G257" s="227"/>
      <c r="H257" s="231">
        <v>4</v>
      </c>
      <c r="I257" s="232"/>
      <c r="J257" s="227"/>
      <c r="K257" s="227"/>
      <c r="L257" s="233"/>
      <c r="M257" s="234"/>
      <c r="N257" s="235"/>
      <c r="O257" s="235"/>
      <c r="P257" s="235"/>
      <c r="Q257" s="235"/>
      <c r="R257" s="235"/>
      <c r="S257" s="235"/>
      <c r="T257" s="236"/>
      <c r="AT257" s="237" t="s">
        <v>304</v>
      </c>
      <c r="AU257" s="237" t="s">
        <v>90</v>
      </c>
      <c r="AV257" s="13" t="s">
        <v>90</v>
      </c>
      <c r="AW257" s="13" t="s">
        <v>33</v>
      </c>
      <c r="AX257" s="13" t="s">
        <v>84</v>
      </c>
      <c r="AY257" s="237" t="s">
        <v>242</v>
      </c>
    </row>
    <row r="258" spans="1:65" s="2" customFormat="1" ht="14.45" customHeight="1">
      <c r="A258" s="35"/>
      <c r="B258" s="36"/>
      <c r="C258" s="215" t="s">
        <v>660</v>
      </c>
      <c r="D258" s="215" t="s">
        <v>261</v>
      </c>
      <c r="E258" s="216" t="s">
        <v>2088</v>
      </c>
      <c r="F258" s="217" t="s">
        <v>2089</v>
      </c>
      <c r="G258" s="218" t="s">
        <v>259</v>
      </c>
      <c r="H258" s="219">
        <v>10.199999999999999</v>
      </c>
      <c r="I258" s="220"/>
      <c r="J258" s="221">
        <f>ROUND(I258*H258,2)</f>
        <v>0</v>
      </c>
      <c r="K258" s="222"/>
      <c r="L258" s="223"/>
      <c r="M258" s="224" t="s">
        <v>1</v>
      </c>
      <c r="N258" s="225" t="s">
        <v>43</v>
      </c>
      <c r="O258" s="76"/>
      <c r="P258" s="211">
        <f>O258*H258</f>
        <v>0</v>
      </c>
      <c r="Q258" s="211">
        <v>5.2999999999999999E-2</v>
      </c>
      <c r="R258" s="211">
        <f>Q258*H258</f>
        <v>0.54059999999999997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264</v>
      </c>
      <c r="AT258" s="213" t="s">
        <v>261</v>
      </c>
      <c r="AU258" s="213" t="s">
        <v>90</v>
      </c>
      <c r="AY258" s="18" t="s">
        <v>242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90</v>
      </c>
      <c r="BK258" s="214">
        <f>ROUND(I258*H258,2)</f>
        <v>0</v>
      </c>
      <c r="BL258" s="18" t="s">
        <v>248</v>
      </c>
      <c r="BM258" s="213" t="s">
        <v>3107</v>
      </c>
    </row>
    <row r="259" spans="1:65" s="13" customFormat="1">
      <c r="B259" s="226"/>
      <c r="C259" s="227"/>
      <c r="D259" s="228" t="s">
        <v>304</v>
      </c>
      <c r="E259" s="227"/>
      <c r="F259" s="230" t="s">
        <v>2091</v>
      </c>
      <c r="G259" s="227"/>
      <c r="H259" s="231">
        <v>10.199999999999999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4</v>
      </c>
      <c r="AX259" s="13" t="s">
        <v>84</v>
      </c>
      <c r="AY259" s="237" t="s">
        <v>242</v>
      </c>
    </row>
    <row r="260" spans="1:65" s="2" customFormat="1" ht="22.15" customHeight="1">
      <c r="A260" s="35"/>
      <c r="B260" s="36"/>
      <c r="C260" s="201" t="s">
        <v>667</v>
      </c>
      <c r="D260" s="201" t="s">
        <v>244</v>
      </c>
      <c r="E260" s="202" t="s">
        <v>2092</v>
      </c>
      <c r="F260" s="203" t="s">
        <v>2093</v>
      </c>
      <c r="G260" s="204" t="s">
        <v>247</v>
      </c>
      <c r="H260" s="205">
        <v>2</v>
      </c>
      <c r="I260" s="206"/>
      <c r="J260" s="207">
        <f>ROUND(I260*H260,2)</f>
        <v>0</v>
      </c>
      <c r="K260" s="208"/>
      <c r="L260" s="40"/>
      <c r="M260" s="209" t="s">
        <v>1</v>
      </c>
      <c r="N260" s="210" t="s">
        <v>43</v>
      </c>
      <c r="O260" s="76"/>
      <c r="P260" s="211">
        <f>O260*H260</f>
        <v>0</v>
      </c>
      <c r="Q260" s="211">
        <v>2.3380000000000001E-2</v>
      </c>
      <c r="R260" s="211">
        <f>Q260*H260</f>
        <v>4.6760000000000003E-2</v>
      </c>
      <c r="S260" s="211">
        <v>0</v>
      </c>
      <c r="T260" s="21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3" t="s">
        <v>248</v>
      </c>
      <c r="AT260" s="213" t="s">
        <v>244</v>
      </c>
      <c r="AU260" s="213" t="s">
        <v>90</v>
      </c>
      <c r="AY260" s="18" t="s">
        <v>242</v>
      </c>
      <c r="BE260" s="214">
        <f>IF(N260="základná",J260,0)</f>
        <v>0</v>
      </c>
      <c r="BF260" s="214">
        <f>IF(N260="znížená",J260,0)</f>
        <v>0</v>
      </c>
      <c r="BG260" s="214">
        <f>IF(N260="zákl. prenesená",J260,0)</f>
        <v>0</v>
      </c>
      <c r="BH260" s="214">
        <f>IF(N260="zníž. prenesená",J260,0)</f>
        <v>0</v>
      </c>
      <c r="BI260" s="214">
        <f>IF(N260="nulová",J260,0)</f>
        <v>0</v>
      </c>
      <c r="BJ260" s="18" t="s">
        <v>90</v>
      </c>
      <c r="BK260" s="214">
        <f>ROUND(I260*H260,2)</f>
        <v>0</v>
      </c>
      <c r="BL260" s="18" t="s">
        <v>248</v>
      </c>
      <c r="BM260" s="213" t="s">
        <v>3108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3109</v>
      </c>
      <c r="G261" s="227"/>
      <c r="H261" s="231">
        <v>2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90</v>
      </c>
      <c r="AV261" s="13" t="s">
        <v>90</v>
      </c>
      <c r="AW261" s="13" t="s">
        <v>33</v>
      </c>
      <c r="AX261" s="13" t="s">
        <v>84</v>
      </c>
      <c r="AY261" s="237" t="s">
        <v>242</v>
      </c>
    </row>
    <row r="262" spans="1:65" s="2" customFormat="1" ht="34.9" customHeight="1">
      <c r="A262" s="35"/>
      <c r="B262" s="36"/>
      <c r="C262" s="201" t="s">
        <v>672</v>
      </c>
      <c r="D262" s="201" t="s">
        <v>244</v>
      </c>
      <c r="E262" s="202" t="s">
        <v>2096</v>
      </c>
      <c r="F262" s="203" t="s">
        <v>2097</v>
      </c>
      <c r="G262" s="204" t="s">
        <v>282</v>
      </c>
      <c r="H262" s="205">
        <v>13.68</v>
      </c>
      <c r="I262" s="206"/>
      <c r="J262" s="207">
        <f>ROUND(I262*H262,2)</f>
        <v>0</v>
      </c>
      <c r="K262" s="208"/>
      <c r="L262" s="40"/>
      <c r="M262" s="209" t="s">
        <v>1</v>
      </c>
      <c r="N262" s="210" t="s">
        <v>43</v>
      </c>
      <c r="O262" s="76"/>
      <c r="P262" s="211">
        <f>O262*H262</f>
        <v>0</v>
      </c>
      <c r="Q262" s="211">
        <v>0.19399</v>
      </c>
      <c r="R262" s="211">
        <f>Q262*H262</f>
        <v>2.6537831999999999</v>
      </c>
      <c r="S262" s="211">
        <v>0</v>
      </c>
      <c r="T262" s="21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13" t="s">
        <v>248</v>
      </c>
      <c r="AT262" s="213" t="s">
        <v>244</v>
      </c>
      <c r="AU262" s="213" t="s">
        <v>90</v>
      </c>
      <c r="AY262" s="18" t="s">
        <v>242</v>
      </c>
      <c r="BE262" s="214">
        <f>IF(N262="základná",J262,0)</f>
        <v>0</v>
      </c>
      <c r="BF262" s="214">
        <f>IF(N262="znížená",J262,0)</f>
        <v>0</v>
      </c>
      <c r="BG262" s="214">
        <f>IF(N262="zákl. prenesená",J262,0)</f>
        <v>0</v>
      </c>
      <c r="BH262" s="214">
        <f>IF(N262="zníž. prenesená",J262,0)</f>
        <v>0</v>
      </c>
      <c r="BI262" s="214">
        <f>IF(N262="nulová",J262,0)</f>
        <v>0</v>
      </c>
      <c r="BJ262" s="18" t="s">
        <v>90</v>
      </c>
      <c r="BK262" s="214">
        <f>ROUND(I262*H262,2)</f>
        <v>0</v>
      </c>
      <c r="BL262" s="18" t="s">
        <v>248</v>
      </c>
      <c r="BM262" s="213" t="s">
        <v>3110</v>
      </c>
    </row>
    <row r="263" spans="1:65" s="13" customFormat="1">
      <c r="B263" s="226"/>
      <c r="C263" s="227"/>
      <c r="D263" s="228" t="s">
        <v>304</v>
      </c>
      <c r="E263" s="229" t="s">
        <v>1</v>
      </c>
      <c r="F263" s="230" t="s">
        <v>3111</v>
      </c>
      <c r="G263" s="227"/>
      <c r="H263" s="231">
        <v>13.68</v>
      </c>
      <c r="I263" s="232"/>
      <c r="J263" s="227"/>
      <c r="K263" s="227"/>
      <c r="L263" s="233"/>
      <c r="M263" s="234"/>
      <c r="N263" s="235"/>
      <c r="O263" s="235"/>
      <c r="P263" s="235"/>
      <c r="Q263" s="235"/>
      <c r="R263" s="235"/>
      <c r="S263" s="235"/>
      <c r="T263" s="236"/>
      <c r="AT263" s="237" t="s">
        <v>304</v>
      </c>
      <c r="AU263" s="237" t="s">
        <v>90</v>
      </c>
      <c r="AV263" s="13" t="s">
        <v>90</v>
      </c>
      <c r="AW263" s="13" t="s">
        <v>33</v>
      </c>
      <c r="AX263" s="13" t="s">
        <v>84</v>
      </c>
      <c r="AY263" s="237" t="s">
        <v>242</v>
      </c>
    </row>
    <row r="264" spans="1:65" s="2" customFormat="1" ht="50.45" customHeight="1">
      <c r="A264" s="35"/>
      <c r="B264" s="36"/>
      <c r="C264" s="215" t="s">
        <v>678</v>
      </c>
      <c r="D264" s="215" t="s">
        <v>261</v>
      </c>
      <c r="E264" s="216" t="s">
        <v>2100</v>
      </c>
      <c r="F264" s="217" t="s">
        <v>2101</v>
      </c>
      <c r="G264" s="218" t="s">
        <v>259</v>
      </c>
      <c r="H264" s="219">
        <v>14.773999999999999</v>
      </c>
      <c r="I264" s="220"/>
      <c r="J264" s="221">
        <f>ROUND(I264*H264,2)</f>
        <v>0</v>
      </c>
      <c r="K264" s="222"/>
      <c r="L264" s="223"/>
      <c r="M264" s="224" t="s">
        <v>1</v>
      </c>
      <c r="N264" s="225" t="s">
        <v>43</v>
      </c>
      <c r="O264" s="76"/>
      <c r="P264" s="211">
        <f>O264*H264</f>
        <v>0</v>
      </c>
      <c r="Q264" s="211">
        <v>1.9599999999999999E-2</v>
      </c>
      <c r="R264" s="211">
        <f>Q264*H264</f>
        <v>0.28957039999999995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264</v>
      </c>
      <c r="AT264" s="213" t="s">
        <v>261</v>
      </c>
      <c r="AU264" s="213" t="s">
        <v>90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248</v>
      </c>
      <c r="BM264" s="213" t="s">
        <v>3112</v>
      </c>
    </row>
    <row r="265" spans="1:65" s="13" customFormat="1">
      <c r="B265" s="226"/>
      <c r="C265" s="227"/>
      <c r="D265" s="228" t="s">
        <v>304</v>
      </c>
      <c r="E265" s="227"/>
      <c r="F265" s="230" t="s">
        <v>3113</v>
      </c>
      <c r="G265" s="227"/>
      <c r="H265" s="231">
        <v>14.773999999999999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90</v>
      </c>
      <c r="AV265" s="13" t="s">
        <v>90</v>
      </c>
      <c r="AW265" s="13" t="s">
        <v>4</v>
      </c>
      <c r="AX265" s="13" t="s">
        <v>84</v>
      </c>
      <c r="AY265" s="237" t="s">
        <v>242</v>
      </c>
    </row>
    <row r="266" spans="1:65" s="2" customFormat="1" ht="34.9" customHeight="1">
      <c r="A266" s="35"/>
      <c r="B266" s="36"/>
      <c r="C266" s="201" t="s">
        <v>681</v>
      </c>
      <c r="D266" s="201" t="s">
        <v>244</v>
      </c>
      <c r="E266" s="202" t="s">
        <v>1269</v>
      </c>
      <c r="F266" s="203" t="s">
        <v>1270</v>
      </c>
      <c r="G266" s="204" t="s">
        <v>247</v>
      </c>
      <c r="H266" s="205">
        <v>20.681999999999999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0</v>
      </c>
      <c r="R266" s="211">
        <f>Q266*H266</f>
        <v>0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248</v>
      </c>
      <c r="AT266" s="213" t="s">
        <v>244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248</v>
      </c>
      <c r="BM266" s="213" t="s">
        <v>3114</v>
      </c>
    </row>
    <row r="267" spans="1:65" s="14" customFormat="1">
      <c r="B267" s="243"/>
      <c r="C267" s="244"/>
      <c r="D267" s="228" t="s">
        <v>304</v>
      </c>
      <c r="E267" s="245" t="s">
        <v>1</v>
      </c>
      <c r="F267" s="246" t="s">
        <v>1272</v>
      </c>
      <c r="G267" s="244"/>
      <c r="H267" s="245" t="s">
        <v>1</v>
      </c>
      <c r="I267" s="247"/>
      <c r="J267" s="244"/>
      <c r="K267" s="244"/>
      <c r="L267" s="248"/>
      <c r="M267" s="249"/>
      <c r="N267" s="250"/>
      <c r="O267" s="250"/>
      <c r="P267" s="250"/>
      <c r="Q267" s="250"/>
      <c r="R267" s="250"/>
      <c r="S267" s="250"/>
      <c r="T267" s="251"/>
      <c r="AT267" s="252" t="s">
        <v>304</v>
      </c>
      <c r="AU267" s="252" t="s">
        <v>90</v>
      </c>
      <c r="AV267" s="14" t="s">
        <v>84</v>
      </c>
      <c r="AW267" s="14" t="s">
        <v>33</v>
      </c>
      <c r="AX267" s="14" t="s">
        <v>77</v>
      </c>
      <c r="AY267" s="252" t="s">
        <v>242</v>
      </c>
    </row>
    <row r="268" spans="1:65" s="13" customFormat="1">
      <c r="B268" s="226"/>
      <c r="C268" s="227"/>
      <c r="D268" s="228" t="s">
        <v>304</v>
      </c>
      <c r="E268" s="229" t="s">
        <v>1</v>
      </c>
      <c r="F268" s="230" t="s">
        <v>3115</v>
      </c>
      <c r="G268" s="227"/>
      <c r="H268" s="231">
        <v>20.681999999999999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AT268" s="237" t="s">
        <v>304</v>
      </c>
      <c r="AU268" s="237" t="s">
        <v>90</v>
      </c>
      <c r="AV268" s="13" t="s">
        <v>90</v>
      </c>
      <c r="AW268" s="13" t="s">
        <v>33</v>
      </c>
      <c r="AX268" s="13" t="s">
        <v>84</v>
      </c>
      <c r="AY268" s="237" t="s">
        <v>242</v>
      </c>
    </row>
    <row r="269" spans="1:65" s="2" customFormat="1" ht="50.45" customHeight="1">
      <c r="A269" s="35"/>
      <c r="B269" s="36"/>
      <c r="C269" s="201" t="s">
        <v>688</v>
      </c>
      <c r="D269" s="201" t="s">
        <v>244</v>
      </c>
      <c r="E269" s="202" t="s">
        <v>1274</v>
      </c>
      <c r="F269" s="203" t="s">
        <v>1275</v>
      </c>
      <c r="G269" s="204" t="s">
        <v>247</v>
      </c>
      <c r="H269" s="205">
        <v>9</v>
      </c>
      <c r="I269" s="206"/>
      <c r="J269" s="207">
        <f>ROUND(I269*H269,2)</f>
        <v>0</v>
      </c>
      <c r="K269" s="208"/>
      <c r="L269" s="40"/>
      <c r="M269" s="209" t="s">
        <v>1</v>
      </c>
      <c r="N269" s="210" t="s">
        <v>43</v>
      </c>
      <c r="O269" s="76"/>
      <c r="P269" s="211">
        <f>O269*H269</f>
        <v>0</v>
      </c>
      <c r="Q269" s="211">
        <v>2.8680000000000001E-2</v>
      </c>
      <c r="R269" s="211">
        <f>Q269*H269</f>
        <v>0.25812000000000002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248</v>
      </c>
      <c r="AT269" s="213" t="s">
        <v>244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248</v>
      </c>
      <c r="BM269" s="213" t="s">
        <v>3116</v>
      </c>
    </row>
    <row r="270" spans="1:65" s="13" customFormat="1">
      <c r="B270" s="226"/>
      <c r="C270" s="227"/>
      <c r="D270" s="228" t="s">
        <v>304</v>
      </c>
      <c r="E270" s="229" t="s">
        <v>1</v>
      </c>
      <c r="F270" s="230" t="s">
        <v>1277</v>
      </c>
      <c r="G270" s="227"/>
      <c r="H270" s="231">
        <v>9</v>
      </c>
      <c r="I270" s="232"/>
      <c r="J270" s="227"/>
      <c r="K270" s="227"/>
      <c r="L270" s="233"/>
      <c r="M270" s="234"/>
      <c r="N270" s="235"/>
      <c r="O270" s="235"/>
      <c r="P270" s="235"/>
      <c r="Q270" s="235"/>
      <c r="R270" s="235"/>
      <c r="S270" s="235"/>
      <c r="T270" s="236"/>
      <c r="AT270" s="237" t="s">
        <v>304</v>
      </c>
      <c r="AU270" s="237" t="s">
        <v>90</v>
      </c>
      <c r="AV270" s="13" t="s">
        <v>90</v>
      </c>
      <c r="AW270" s="13" t="s">
        <v>33</v>
      </c>
      <c r="AX270" s="13" t="s">
        <v>84</v>
      </c>
      <c r="AY270" s="237" t="s">
        <v>242</v>
      </c>
    </row>
    <row r="271" spans="1:65" s="2" customFormat="1" ht="30" customHeight="1">
      <c r="A271" s="35"/>
      <c r="B271" s="36"/>
      <c r="C271" s="201" t="s">
        <v>693</v>
      </c>
      <c r="D271" s="201" t="s">
        <v>244</v>
      </c>
      <c r="E271" s="202" t="s">
        <v>1292</v>
      </c>
      <c r="F271" s="203" t="s">
        <v>1293</v>
      </c>
      <c r="G271" s="204" t="s">
        <v>406</v>
      </c>
      <c r="H271" s="205">
        <v>2.988</v>
      </c>
      <c r="I271" s="206"/>
      <c r="J271" s="207">
        <f>ROUND(I271*H271,2)</f>
        <v>0</v>
      </c>
      <c r="K271" s="208"/>
      <c r="L271" s="40"/>
      <c r="M271" s="209" t="s">
        <v>1</v>
      </c>
      <c r="N271" s="210" t="s">
        <v>43</v>
      </c>
      <c r="O271" s="76"/>
      <c r="P271" s="211">
        <f>O271*H271</f>
        <v>0</v>
      </c>
      <c r="Q271" s="211">
        <v>1.73E-3</v>
      </c>
      <c r="R271" s="211">
        <f>Q271*H271</f>
        <v>5.1692400000000003E-3</v>
      </c>
      <c r="S271" s="211">
        <v>2.2000000000000002</v>
      </c>
      <c r="T271" s="212">
        <f>S271*H271</f>
        <v>6.5736000000000008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13" t="s">
        <v>248</v>
      </c>
      <c r="AT271" s="213" t="s">
        <v>244</v>
      </c>
      <c r="AU271" s="213" t="s">
        <v>90</v>
      </c>
      <c r="AY271" s="18" t="s">
        <v>242</v>
      </c>
      <c r="BE271" s="214">
        <f>IF(N271="základná",J271,0)</f>
        <v>0</v>
      </c>
      <c r="BF271" s="214">
        <f>IF(N271="znížená",J271,0)</f>
        <v>0</v>
      </c>
      <c r="BG271" s="214">
        <f>IF(N271="zákl. prenesená",J271,0)</f>
        <v>0</v>
      </c>
      <c r="BH271" s="214">
        <f>IF(N271="zníž. prenesená",J271,0)</f>
        <v>0</v>
      </c>
      <c r="BI271" s="214">
        <f>IF(N271="nulová",J271,0)</f>
        <v>0</v>
      </c>
      <c r="BJ271" s="18" t="s">
        <v>90</v>
      </c>
      <c r="BK271" s="214">
        <f>ROUND(I271*H271,2)</f>
        <v>0</v>
      </c>
      <c r="BL271" s="18" t="s">
        <v>248</v>
      </c>
      <c r="BM271" s="213" t="s">
        <v>3117</v>
      </c>
    </row>
    <row r="272" spans="1:65" s="13" customFormat="1">
      <c r="B272" s="226"/>
      <c r="C272" s="227"/>
      <c r="D272" s="228" t="s">
        <v>304</v>
      </c>
      <c r="E272" s="229" t="s">
        <v>1</v>
      </c>
      <c r="F272" s="230" t="s">
        <v>3118</v>
      </c>
      <c r="G272" s="227"/>
      <c r="H272" s="231">
        <v>1.494</v>
      </c>
      <c r="I272" s="232"/>
      <c r="J272" s="227"/>
      <c r="K272" s="227"/>
      <c r="L272" s="233"/>
      <c r="M272" s="234"/>
      <c r="N272" s="235"/>
      <c r="O272" s="235"/>
      <c r="P272" s="235"/>
      <c r="Q272" s="235"/>
      <c r="R272" s="235"/>
      <c r="S272" s="235"/>
      <c r="T272" s="236"/>
      <c r="AT272" s="237" t="s">
        <v>304</v>
      </c>
      <c r="AU272" s="237" t="s">
        <v>90</v>
      </c>
      <c r="AV272" s="13" t="s">
        <v>90</v>
      </c>
      <c r="AW272" s="13" t="s">
        <v>33</v>
      </c>
      <c r="AX272" s="13" t="s">
        <v>77</v>
      </c>
      <c r="AY272" s="237" t="s">
        <v>242</v>
      </c>
    </row>
    <row r="273" spans="1:65" s="13" customFormat="1">
      <c r="B273" s="226"/>
      <c r="C273" s="227"/>
      <c r="D273" s="228" t="s">
        <v>304</v>
      </c>
      <c r="E273" s="229" t="s">
        <v>1</v>
      </c>
      <c r="F273" s="230" t="s">
        <v>3119</v>
      </c>
      <c r="G273" s="227"/>
      <c r="H273" s="231">
        <v>1.494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AT273" s="237" t="s">
        <v>304</v>
      </c>
      <c r="AU273" s="237" t="s">
        <v>90</v>
      </c>
      <c r="AV273" s="13" t="s">
        <v>90</v>
      </c>
      <c r="AW273" s="13" t="s">
        <v>33</v>
      </c>
      <c r="AX273" s="13" t="s">
        <v>77</v>
      </c>
      <c r="AY273" s="237" t="s">
        <v>242</v>
      </c>
    </row>
    <row r="274" spans="1:65" s="16" customFormat="1">
      <c r="B274" s="264"/>
      <c r="C274" s="265"/>
      <c r="D274" s="228" t="s">
        <v>304</v>
      </c>
      <c r="E274" s="266" t="s">
        <v>1</v>
      </c>
      <c r="F274" s="267" t="s">
        <v>388</v>
      </c>
      <c r="G274" s="265"/>
      <c r="H274" s="268">
        <v>2.988</v>
      </c>
      <c r="I274" s="269"/>
      <c r="J274" s="265"/>
      <c r="K274" s="265"/>
      <c r="L274" s="270"/>
      <c r="M274" s="271"/>
      <c r="N274" s="272"/>
      <c r="O274" s="272"/>
      <c r="P274" s="272"/>
      <c r="Q274" s="272"/>
      <c r="R274" s="272"/>
      <c r="S274" s="272"/>
      <c r="T274" s="273"/>
      <c r="AT274" s="274" t="s">
        <v>304</v>
      </c>
      <c r="AU274" s="274" t="s">
        <v>90</v>
      </c>
      <c r="AV274" s="16" t="s">
        <v>248</v>
      </c>
      <c r="AW274" s="16" t="s">
        <v>33</v>
      </c>
      <c r="AX274" s="16" t="s">
        <v>84</v>
      </c>
      <c r="AY274" s="274" t="s">
        <v>242</v>
      </c>
    </row>
    <row r="275" spans="1:65" s="2" customFormat="1" ht="22.15" customHeight="1">
      <c r="A275" s="35"/>
      <c r="B275" s="36"/>
      <c r="C275" s="201" t="s">
        <v>701</v>
      </c>
      <c r="D275" s="201" t="s">
        <v>244</v>
      </c>
      <c r="E275" s="202" t="s">
        <v>3120</v>
      </c>
      <c r="F275" s="203" t="s">
        <v>3121</v>
      </c>
      <c r="G275" s="204" t="s">
        <v>282</v>
      </c>
      <c r="H275" s="205">
        <v>6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0</v>
      </c>
      <c r="R275" s="211">
        <f>Q275*H275</f>
        <v>0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248</v>
      </c>
      <c r="AT275" s="213" t="s">
        <v>244</v>
      </c>
      <c r="AU275" s="213" t="s">
        <v>90</v>
      </c>
      <c r="AY275" s="18" t="s">
        <v>242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90</v>
      </c>
      <c r="BK275" s="214">
        <f>ROUND(I275*H275,2)</f>
        <v>0</v>
      </c>
      <c r="BL275" s="18" t="s">
        <v>248</v>
      </c>
      <c r="BM275" s="213" t="s">
        <v>3122</v>
      </c>
    </row>
    <row r="276" spans="1:65" s="2" customFormat="1" ht="22.15" customHeight="1">
      <c r="A276" s="35"/>
      <c r="B276" s="36"/>
      <c r="C276" s="201" t="s">
        <v>705</v>
      </c>
      <c r="D276" s="201" t="s">
        <v>244</v>
      </c>
      <c r="E276" s="202" t="s">
        <v>3123</v>
      </c>
      <c r="F276" s="203" t="s">
        <v>3124</v>
      </c>
      <c r="G276" s="204" t="s">
        <v>282</v>
      </c>
      <c r="H276" s="205">
        <v>4.8</v>
      </c>
      <c r="I276" s="206"/>
      <c r="J276" s="207">
        <f>ROUND(I276*H276,2)</f>
        <v>0</v>
      </c>
      <c r="K276" s="208"/>
      <c r="L276" s="40"/>
      <c r="M276" s="209" t="s">
        <v>1</v>
      </c>
      <c r="N276" s="210" t="s">
        <v>43</v>
      </c>
      <c r="O276" s="76"/>
      <c r="P276" s="211">
        <f>O276*H276</f>
        <v>0</v>
      </c>
      <c r="Q276" s="211">
        <v>2.9999999999999997E-4</v>
      </c>
      <c r="R276" s="211">
        <f>Q276*H276</f>
        <v>1.4399999999999999E-3</v>
      </c>
      <c r="S276" s="211">
        <v>5.3999999999999999E-2</v>
      </c>
      <c r="T276" s="212">
        <f>S276*H276</f>
        <v>0.25919999999999999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13" t="s">
        <v>248</v>
      </c>
      <c r="AT276" s="213" t="s">
        <v>244</v>
      </c>
      <c r="AU276" s="213" t="s">
        <v>90</v>
      </c>
      <c r="AY276" s="18" t="s">
        <v>242</v>
      </c>
      <c r="BE276" s="214">
        <f>IF(N276="základná",J276,0)</f>
        <v>0</v>
      </c>
      <c r="BF276" s="214">
        <f>IF(N276="znížená",J276,0)</f>
        <v>0</v>
      </c>
      <c r="BG276" s="214">
        <f>IF(N276="zákl. prenesená",J276,0)</f>
        <v>0</v>
      </c>
      <c r="BH276" s="214">
        <f>IF(N276="zníž. prenesená",J276,0)</f>
        <v>0</v>
      </c>
      <c r="BI276" s="214">
        <f>IF(N276="nulová",J276,0)</f>
        <v>0</v>
      </c>
      <c r="BJ276" s="18" t="s">
        <v>90</v>
      </c>
      <c r="BK276" s="214">
        <f>ROUND(I276*H276,2)</f>
        <v>0</v>
      </c>
      <c r="BL276" s="18" t="s">
        <v>248</v>
      </c>
      <c r="BM276" s="213" t="s">
        <v>3125</v>
      </c>
    </row>
    <row r="277" spans="1:65" s="2" customFormat="1" ht="22.15" customHeight="1">
      <c r="A277" s="35"/>
      <c r="B277" s="36"/>
      <c r="C277" s="201" t="s">
        <v>711</v>
      </c>
      <c r="D277" s="201" t="s">
        <v>244</v>
      </c>
      <c r="E277" s="202" t="s">
        <v>2110</v>
      </c>
      <c r="F277" s="203" t="s">
        <v>2111</v>
      </c>
      <c r="G277" s="204" t="s">
        <v>259</v>
      </c>
      <c r="H277" s="205">
        <v>18</v>
      </c>
      <c r="I277" s="206"/>
      <c r="J277" s="207">
        <f>ROUND(I277*H277,2)</f>
        <v>0</v>
      </c>
      <c r="K277" s="208"/>
      <c r="L277" s="40"/>
      <c r="M277" s="209" t="s">
        <v>1</v>
      </c>
      <c r="N277" s="210" t="s">
        <v>43</v>
      </c>
      <c r="O277" s="76"/>
      <c r="P277" s="211">
        <f>O277*H277</f>
        <v>0</v>
      </c>
      <c r="Q277" s="211">
        <v>6.0000000000000002E-5</v>
      </c>
      <c r="R277" s="211">
        <f>Q277*H277</f>
        <v>1.08E-3</v>
      </c>
      <c r="S277" s="211">
        <v>0</v>
      </c>
      <c r="T277" s="21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13" t="s">
        <v>248</v>
      </c>
      <c r="AT277" s="213" t="s">
        <v>244</v>
      </c>
      <c r="AU277" s="213" t="s">
        <v>90</v>
      </c>
      <c r="AY277" s="18" t="s">
        <v>242</v>
      </c>
      <c r="BE277" s="214">
        <f>IF(N277="základná",J277,0)</f>
        <v>0</v>
      </c>
      <c r="BF277" s="214">
        <f>IF(N277="znížená",J277,0)</f>
        <v>0</v>
      </c>
      <c r="BG277" s="214">
        <f>IF(N277="zákl. prenesená",J277,0)</f>
        <v>0</v>
      </c>
      <c r="BH277" s="214">
        <f>IF(N277="zníž. prenesená",J277,0)</f>
        <v>0</v>
      </c>
      <c r="BI277" s="214">
        <f>IF(N277="nulová",J277,0)</f>
        <v>0</v>
      </c>
      <c r="BJ277" s="18" t="s">
        <v>90</v>
      </c>
      <c r="BK277" s="214">
        <f>ROUND(I277*H277,2)</f>
        <v>0</v>
      </c>
      <c r="BL277" s="18" t="s">
        <v>248</v>
      </c>
      <c r="BM277" s="213" t="s">
        <v>3126</v>
      </c>
    </row>
    <row r="278" spans="1:65" s="13" customFormat="1">
      <c r="B278" s="226"/>
      <c r="C278" s="227"/>
      <c r="D278" s="228" t="s">
        <v>304</v>
      </c>
      <c r="E278" s="229" t="s">
        <v>1</v>
      </c>
      <c r="F278" s="230" t="s">
        <v>3127</v>
      </c>
      <c r="G278" s="227"/>
      <c r="H278" s="231">
        <v>18</v>
      </c>
      <c r="I278" s="232"/>
      <c r="J278" s="227"/>
      <c r="K278" s="227"/>
      <c r="L278" s="233"/>
      <c r="M278" s="234"/>
      <c r="N278" s="235"/>
      <c r="O278" s="235"/>
      <c r="P278" s="235"/>
      <c r="Q278" s="235"/>
      <c r="R278" s="235"/>
      <c r="S278" s="235"/>
      <c r="T278" s="236"/>
      <c r="AT278" s="237" t="s">
        <v>304</v>
      </c>
      <c r="AU278" s="237" t="s">
        <v>90</v>
      </c>
      <c r="AV278" s="13" t="s">
        <v>90</v>
      </c>
      <c r="AW278" s="13" t="s">
        <v>33</v>
      </c>
      <c r="AX278" s="13" t="s">
        <v>84</v>
      </c>
      <c r="AY278" s="237" t="s">
        <v>242</v>
      </c>
    </row>
    <row r="279" spans="1:65" s="2" customFormat="1" ht="22.15" customHeight="1">
      <c r="A279" s="35"/>
      <c r="B279" s="36"/>
      <c r="C279" s="201" t="s">
        <v>720</v>
      </c>
      <c r="D279" s="201" t="s">
        <v>244</v>
      </c>
      <c r="E279" s="202" t="s">
        <v>767</v>
      </c>
      <c r="F279" s="203" t="s">
        <v>1111</v>
      </c>
      <c r="G279" s="204" t="s">
        <v>323</v>
      </c>
      <c r="H279" s="205">
        <v>8.6300000000000008</v>
      </c>
      <c r="I279" s="206"/>
      <c r="J279" s="207">
        <f>ROUND(I279*H279,2)</f>
        <v>0</v>
      </c>
      <c r="K279" s="208"/>
      <c r="L279" s="40"/>
      <c r="M279" s="209" t="s">
        <v>1</v>
      </c>
      <c r="N279" s="210" t="s">
        <v>43</v>
      </c>
      <c r="O279" s="76"/>
      <c r="P279" s="211">
        <f>O279*H279</f>
        <v>0</v>
      </c>
      <c r="Q279" s="211">
        <v>0</v>
      </c>
      <c r="R279" s="211">
        <f>Q279*H279</f>
        <v>0</v>
      </c>
      <c r="S279" s="211">
        <v>0</v>
      </c>
      <c r="T279" s="21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13" t="s">
        <v>248</v>
      </c>
      <c r="AT279" s="213" t="s">
        <v>244</v>
      </c>
      <c r="AU279" s="213" t="s">
        <v>90</v>
      </c>
      <c r="AY279" s="18" t="s">
        <v>242</v>
      </c>
      <c r="BE279" s="214">
        <f>IF(N279="základná",J279,0)</f>
        <v>0</v>
      </c>
      <c r="BF279" s="214">
        <f>IF(N279="znížená",J279,0)</f>
        <v>0</v>
      </c>
      <c r="BG279" s="214">
        <f>IF(N279="zákl. prenesená",J279,0)</f>
        <v>0</v>
      </c>
      <c r="BH279" s="214">
        <f>IF(N279="zníž. prenesená",J279,0)</f>
        <v>0</v>
      </c>
      <c r="BI279" s="214">
        <f>IF(N279="nulová",J279,0)</f>
        <v>0</v>
      </c>
      <c r="BJ279" s="18" t="s">
        <v>90</v>
      </c>
      <c r="BK279" s="214">
        <f>ROUND(I279*H279,2)</f>
        <v>0</v>
      </c>
      <c r="BL279" s="18" t="s">
        <v>248</v>
      </c>
      <c r="BM279" s="213" t="s">
        <v>3128</v>
      </c>
    </row>
    <row r="280" spans="1:65" s="13" customFormat="1" ht="22.5">
      <c r="B280" s="226"/>
      <c r="C280" s="227"/>
      <c r="D280" s="228" t="s">
        <v>304</v>
      </c>
      <c r="E280" s="229" t="s">
        <v>1</v>
      </c>
      <c r="F280" s="230" t="s">
        <v>3129</v>
      </c>
      <c r="G280" s="227"/>
      <c r="H280" s="231">
        <v>8.6300000000000008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AT280" s="237" t="s">
        <v>304</v>
      </c>
      <c r="AU280" s="237" t="s">
        <v>90</v>
      </c>
      <c r="AV280" s="13" t="s">
        <v>90</v>
      </c>
      <c r="AW280" s="13" t="s">
        <v>33</v>
      </c>
      <c r="AX280" s="13" t="s">
        <v>84</v>
      </c>
      <c r="AY280" s="237" t="s">
        <v>242</v>
      </c>
    </row>
    <row r="281" spans="1:65" s="2" customFormat="1" ht="22.15" customHeight="1">
      <c r="A281" s="35"/>
      <c r="B281" s="36"/>
      <c r="C281" s="201" t="s">
        <v>729</v>
      </c>
      <c r="D281" s="201" t="s">
        <v>244</v>
      </c>
      <c r="E281" s="202" t="s">
        <v>1114</v>
      </c>
      <c r="F281" s="203" t="s">
        <v>1115</v>
      </c>
      <c r="G281" s="204" t="s">
        <v>323</v>
      </c>
      <c r="H281" s="205">
        <v>25.382000000000001</v>
      </c>
      <c r="I281" s="206"/>
      <c r="J281" s="207">
        <f>ROUND(I281*H281,2)</f>
        <v>0</v>
      </c>
      <c r="K281" s="208"/>
      <c r="L281" s="40"/>
      <c r="M281" s="209" t="s">
        <v>1</v>
      </c>
      <c r="N281" s="210" t="s">
        <v>43</v>
      </c>
      <c r="O281" s="76"/>
      <c r="P281" s="211">
        <f>O281*H281</f>
        <v>0</v>
      </c>
      <c r="Q281" s="211">
        <v>0</v>
      </c>
      <c r="R281" s="211">
        <f>Q281*H281</f>
        <v>0</v>
      </c>
      <c r="S281" s="211">
        <v>0</v>
      </c>
      <c r="T281" s="21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13" t="s">
        <v>248</v>
      </c>
      <c r="AT281" s="213" t="s">
        <v>244</v>
      </c>
      <c r="AU281" s="213" t="s">
        <v>90</v>
      </c>
      <c r="AY281" s="18" t="s">
        <v>242</v>
      </c>
      <c r="BE281" s="214">
        <f>IF(N281="základná",J281,0)</f>
        <v>0</v>
      </c>
      <c r="BF281" s="214">
        <f>IF(N281="znížená",J281,0)</f>
        <v>0</v>
      </c>
      <c r="BG281" s="214">
        <f>IF(N281="zákl. prenesená",J281,0)</f>
        <v>0</v>
      </c>
      <c r="BH281" s="214">
        <f>IF(N281="zníž. prenesená",J281,0)</f>
        <v>0</v>
      </c>
      <c r="BI281" s="214">
        <f>IF(N281="nulová",J281,0)</f>
        <v>0</v>
      </c>
      <c r="BJ281" s="18" t="s">
        <v>90</v>
      </c>
      <c r="BK281" s="214">
        <f>ROUND(I281*H281,2)</f>
        <v>0</v>
      </c>
      <c r="BL281" s="18" t="s">
        <v>248</v>
      </c>
      <c r="BM281" s="213" t="s">
        <v>3130</v>
      </c>
    </row>
    <row r="282" spans="1:65" s="2" customFormat="1" ht="14.45" customHeight="1">
      <c r="A282" s="35"/>
      <c r="B282" s="36"/>
      <c r="C282" s="201" t="s">
        <v>737</v>
      </c>
      <c r="D282" s="201" t="s">
        <v>244</v>
      </c>
      <c r="E282" s="202" t="s">
        <v>1120</v>
      </c>
      <c r="F282" s="203" t="s">
        <v>1121</v>
      </c>
      <c r="G282" s="204" t="s">
        <v>323</v>
      </c>
      <c r="H282" s="205">
        <v>25.382000000000001</v>
      </c>
      <c r="I282" s="206"/>
      <c r="J282" s="207">
        <f>ROUND(I282*H282,2)</f>
        <v>0</v>
      </c>
      <c r="K282" s="208"/>
      <c r="L282" s="40"/>
      <c r="M282" s="209" t="s">
        <v>1</v>
      </c>
      <c r="N282" s="210" t="s">
        <v>43</v>
      </c>
      <c r="O282" s="76"/>
      <c r="P282" s="211">
        <f>O282*H282</f>
        <v>0</v>
      </c>
      <c r="Q282" s="211">
        <v>0</v>
      </c>
      <c r="R282" s="211">
        <f>Q282*H282</f>
        <v>0</v>
      </c>
      <c r="S282" s="211">
        <v>0</v>
      </c>
      <c r="T282" s="21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3" t="s">
        <v>248</v>
      </c>
      <c r="AT282" s="213" t="s">
        <v>244</v>
      </c>
      <c r="AU282" s="213" t="s">
        <v>90</v>
      </c>
      <c r="AY282" s="18" t="s">
        <v>242</v>
      </c>
      <c r="BE282" s="214">
        <f>IF(N282="základná",J282,0)</f>
        <v>0</v>
      </c>
      <c r="BF282" s="214">
        <f>IF(N282="znížená",J282,0)</f>
        <v>0</v>
      </c>
      <c r="BG282" s="214">
        <f>IF(N282="zákl. prenesená",J282,0)</f>
        <v>0</v>
      </c>
      <c r="BH282" s="214">
        <f>IF(N282="zníž. prenesená",J282,0)</f>
        <v>0</v>
      </c>
      <c r="BI282" s="214">
        <f>IF(N282="nulová",J282,0)</f>
        <v>0</v>
      </c>
      <c r="BJ282" s="18" t="s">
        <v>90</v>
      </c>
      <c r="BK282" s="214">
        <f>ROUND(I282*H282,2)</f>
        <v>0</v>
      </c>
      <c r="BL282" s="18" t="s">
        <v>248</v>
      </c>
      <c r="BM282" s="213" t="s">
        <v>3131</v>
      </c>
    </row>
    <row r="283" spans="1:65" s="12" customFormat="1" ht="22.9" customHeight="1">
      <c r="B283" s="185"/>
      <c r="C283" s="186"/>
      <c r="D283" s="187" t="s">
        <v>76</v>
      </c>
      <c r="E283" s="199" t="s">
        <v>356</v>
      </c>
      <c r="F283" s="199" t="s">
        <v>357</v>
      </c>
      <c r="G283" s="186"/>
      <c r="H283" s="186"/>
      <c r="I283" s="189"/>
      <c r="J283" s="200">
        <f>BK283</f>
        <v>0</v>
      </c>
      <c r="K283" s="186"/>
      <c r="L283" s="191"/>
      <c r="M283" s="192"/>
      <c r="N283" s="193"/>
      <c r="O283" s="193"/>
      <c r="P283" s="194">
        <f>SUM(P284:P288)</f>
        <v>0</v>
      </c>
      <c r="Q283" s="193"/>
      <c r="R283" s="194">
        <f>SUM(R284:R288)</f>
        <v>1.108E-2</v>
      </c>
      <c r="S283" s="193"/>
      <c r="T283" s="195">
        <f>SUM(T284:T288)</f>
        <v>0</v>
      </c>
      <c r="AR283" s="196" t="s">
        <v>84</v>
      </c>
      <c r="AT283" s="197" t="s">
        <v>76</v>
      </c>
      <c r="AU283" s="197" t="s">
        <v>84</v>
      </c>
      <c r="AY283" s="196" t="s">
        <v>242</v>
      </c>
      <c r="BK283" s="198">
        <f>SUM(BK284:BK288)</f>
        <v>0</v>
      </c>
    </row>
    <row r="284" spans="1:65" s="2" customFormat="1" ht="22.15" customHeight="1">
      <c r="A284" s="35"/>
      <c r="B284" s="36"/>
      <c r="C284" s="201" t="s">
        <v>744</v>
      </c>
      <c r="D284" s="201" t="s">
        <v>244</v>
      </c>
      <c r="E284" s="202" t="s">
        <v>1616</v>
      </c>
      <c r="F284" s="203" t="s">
        <v>1617</v>
      </c>
      <c r="G284" s="204" t="s">
        <v>259</v>
      </c>
      <c r="H284" s="205">
        <v>2</v>
      </c>
      <c r="I284" s="206"/>
      <c r="J284" s="207">
        <f>ROUND(I284*H284,2)</f>
        <v>0</v>
      </c>
      <c r="K284" s="208"/>
      <c r="L284" s="40"/>
      <c r="M284" s="209" t="s">
        <v>1</v>
      </c>
      <c r="N284" s="210" t="s">
        <v>43</v>
      </c>
      <c r="O284" s="76"/>
      <c r="P284" s="211">
        <f>O284*H284</f>
        <v>0</v>
      </c>
      <c r="Q284" s="211">
        <v>2.7699999999999999E-3</v>
      </c>
      <c r="R284" s="211">
        <f>Q284*H284</f>
        <v>5.5399999999999998E-3</v>
      </c>
      <c r="S284" s="211">
        <v>0</v>
      </c>
      <c r="T284" s="21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13" t="s">
        <v>248</v>
      </c>
      <c r="AT284" s="213" t="s">
        <v>244</v>
      </c>
      <c r="AU284" s="213" t="s">
        <v>90</v>
      </c>
      <c r="AY284" s="18" t="s">
        <v>242</v>
      </c>
      <c r="BE284" s="214">
        <f>IF(N284="základná",J284,0)</f>
        <v>0</v>
      </c>
      <c r="BF284" s="214">
        <f>IF(N284="znížená",J284,0)</f>
        <v>0</v>
      </c>
      <c r="BG284" s="214">
        <f>IF(N284="zákl. prenesená",J284,0)</f>
        <v>0</v>
      </c>
      <c r="BH284" s="214">
        <f>IF(N284="zníž. prenesená",J284,0)</f>
        <v>0</v>
      </c>
      <c r="BI284" s="214">
        <f>IF(N284="nulová",J284,0)</f>
        <v>0</v>
      </c>
      <c r="BJ284" s="18" t="s">
        <v>90</v>
      </c>
      <c r="BK284" s="214">
        <f>ROUND(I284*H284,2)</f>
        <v>0</v>
      </c>
      <c r="BL284" s="18" t="s">
        <v>248</v>
      </c>
      <c r="BM284" s="213" t="s">
        <v>3132</v>
      </c>
    </row>
    <row r="285" spans="1:65" s="2" customFormat="1" ht="30" customHeight="1">
      <c r="A285" s="35"/>
      <c r="B285" s="36"/>
      <c r="C285" s="201" t="s">
        <v>748</v>
      </c>
      <c r="D285" s="201" t="s">
        <v>244</v>
      </c>
      <c r="E285" s="202" t="s">
        <v>1619</v>
      </c>
      <c r="F285" s="203" t="s">
        <v>1620</v>
      </c>
      <c r="G285" s="204" t="s">
        <v>259</v>
      </c>
      <c r="H285" s="205">
        <v>60</v>
      </c>
      <c r="I285" s="206"/>
      <c r="J285" s="207">
        <f>ROUND(I285*H285,2)</f>
        <v>0</v>
      </c>
      <c r="K285" s="208"/>
      <c r="L285" s="40"/>
      <c r="M285" s="209" t="s">
        <v>1</v>
      </c>
      <c r="N285" s="210" t="s">
        <v>43</v>
      </c>
      <c r="O285" s="76"/>
      <c r="P285" s="211">
        <f>O285*H285</f>
        <v>0</v>
      </c>
      <c r="Q285" s="211">
        <v>0</v>
      </c>
      <c r="R285" s="211">
        <f>Q285*H285</f>
        <v>0</v>
      </c>
      <c r="S285" s="211">
        <v>0</v>
      </c>
      <c r="T285" s="21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13" t="s">
        <v>248</v>
      </c>
      <c r="AT285" s="213" t="s">
        <v>244</v>
      </c>
      <c r="AU285" s="213" t="s">
        <v>90</v>
      </c>
      <c r="AY285" s="18" t="s">
        <v>242</v>
      </c>
      <c r="BE285" s="214">
        <f>IF(N285="základná",J285,0)</f>
        <v>0</v>
      </c>
      <c r="BF285" s="214">
        <f>IF(N285="znížená",J285,0)</f>
        <v>0</v>
      </c>
      <c r="BG285" s="214">
        <f>IF(N285="zákl. prenesená",J285,0)</f>
        <v>0</v>
      </c>
      <c r="BH285" s="214">
        <f>IF(N285="zníž. prenesená",J285,0)</f>
        <v>0</v>
      </c>
      <c r="BI285" s="214">
        <f>IF(N285="nulová",J285,0)</f>
        <v>0</v>
      </c>
      <c r="BJ285" s="18" t="s">
        <v>90</v>
      </c>
      <c r="BK285" s="214">
        <f>ROUND(I285*H285,2)</f>
        <v>0</v>
      </c>
      <c r="BL285" s="18" t="s">
        <v>248</v>
      </c>
      <c r="BM285" s="213" t="s">
        <v>3133</v>
      </c>
    </row>
    <row r="286" spans="1:65" s="13" customFormat="1">
      <c r="B286" s="226"/>
      <c r="C286" s="227"/>
      <c r="D286" s="228" t="s">
        <v>304</v>
      </c>
      <c r="E286" s="227"/>
      <c r="F286" s="230" t="s">
        <v>2120</v>
      </c>
      <c r="G286" s="227"/>
      <c r="H286" s="231">
        <v>60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AT286" s="237" t="s">
        <v>304</v>
      </c>
      <c r="AU286" s="237" t="s">
        <v>90</v>
      </c>
      <c r="AV286" s="13" t="s">
        <v>90</v>
      </c>
      <c r="AW286" s="13" t="s">
        <v>4</v>
      </c>
      <c r="AX286" s="13" t="s">
        <v>84</v>
      </c>
      <c r="AY286" s="237" t="s">
        <v>242</v>
      </c>
    </row>
    <row r="287" spans="1:65" s="2" customFormat="1" ht="22.15" customHeight="1">
      <c r="A287" s="35"/>
      <c r="B287" s="36"/>
      <c r="C287" s="201" t="s">
        <v>750</v>
      </c>
      <c r="D287" s="201" t="s">
        <v>244</v>
      </c>
      <c r="E287" s="202" t="s">
        <v>1623</v>
      </c>
      <c r="F287" s="203" t="s">
        <v>1624</v>
      </c>
      <c r="G287" s="204" t="s">
        <v>259</v>
      </c>
      <c r="H287" s="205">
        <v>2</v>
      </c>
      <c r="I287" s="206"/>
      <c r="J287" s="207">
        <f>ROUND(I287*H287,2)</f>
        <v>0</v>
      </c>
      <c r="K287" s="208"/>
      <c r="L287" s="40"/>
      <c r="M287" s="209" t="s">
        <v>1</v>
      </c>
      <c r="N287" s="210" t="s">
        <v>43</v>
      </c>
      <c r="O287" s="76"/>
      <c r="P287" s="211">
        <f>O287*H287</f>
        <v>0</v>
      </c>
      <c r="Q287" s="211">
        <v>2.7699999999999999E-3</v>
      </c>
      <c r="R287" s="211">
        <f>Q287*H287</f>
        <v>5.5399999999999998E-3</v>
      </c>
      <c r="S287" s="211">
        <v>0</v>
      </c>
      <c r="T287" s="21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13" t="s">
        <v>248</v>
      </c>
      <c r="AT287" s="213" t="s">
        <v>244</v>
      </c>
      <c r="AU287" s="213" t="s">
        <v>90</v>
      </c>
      <c r="AY287" s="18" t="s">
        <v>242</v>
      </c>
      <c r="BE287" s="214">
        <f>IF(N287="základná",J287,0)</f>
        <v>0</v>
      </c>
      <c r="BF287" s="214">
        <f>IF(N287="znížená",J287,0)</f>
        <v>0</v>
      </c>
      <c r="BG287" s="214">
        <f>IF(N287="zákl. prenesená",J287,0)</f>
        <v>0</v>
      </c>
      <c r="BH287" s="214">
        <f>IF(N287="zníž. prenesená",J287,0)</f>
        <v>0</v>
      </c>
      <c r="BI287" s="214">
        <f>IF(N287="nulová",J287,0)</f>
        <v>0</v>
      </c>
      <c r="BJ287" s="18" t="s">
        <v>90</v>
      </c>
      <c r="BK287" s="214">
        <f>ROUND(I287*H287,2)</f>
        <v>0</v>
      </c>
      <c r="BL287" s="18" t="s">
        <v>248</v>
      </c>
      <c r="BM287" s="213" t="s">
        <v>3134</v>
      </c>
    </row>
    <row r="288" spans="1:65" s="2" customFormat="1" ht="22.15" customHeight="1">
      <c r="A288" s="35"/>
      <c r="B288" s="36"/>
      <c r="C288" s="201" t="s">
        <v>753</v>
      </c>
      <c r="D288" s="201" t="s">
        <v>244</v>
      </c>
      <c r="E288" s="202" t="s">
        <v>1123</v>
      </c>
      <c r="F288" s="203" t="s">
        <v>1317</v>
      </c>
      <c r="G288" s="204" t="s">
        <v>323</v>
      </c>
      <c r="H288" s="205">
        <v>128.12299999999999</v>
      </c>
      <c r="I288" s="206"/>
      <c r="J288" s="207">
        <f>ROUND(I288*H288,2)</f>
        <v>0</v>
      </c>
      <c r="K288" s="208"/>
      <c r="L288" s="40"/>
      <c r="M288" s="209" t="s">
        <v>1</v>
      </c>
      <c r="N288" s="210" t="s">
        <v>43</v>
      </c>
      <c r="O288" s="76"/>
      <c r="P288" s="211">
        <f>O288*H288</f>
        <v>0</v>
      </c>
      <c r="Q288" s="211">
        <v>0</v>
      </c>
      <c r="R288" s="211">
        <f>Q288*H288</f>
        <v>0</v>
      </c>
      <c r="S288" s="211">
        <v>0</v>
      </c>
      <c r="T288" s="21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248</v>
      </c>
      <c r="AT288" s="213" t="s">
        <v>244</v>
      </c>
      <c r="AU288" s="213" t="s">
        <v>90</v>
      </c>
      <c r="AY288" s="18" t="s">
        <v>242</v>
      </c>
      <c r="BE288" s="214">
        <f>IF(N288="základná",J288,0)</f>
        <v>0</v>
      </c>
      <c r="BF288" s="214">
        <f>IF(N288="znížená",J288,0)</f>
        <v>0</v>
      </c>
      <c r="BG288" s="214">
        <f>IF(N288="zákl. prenesená",J288,0)</f>
        <v>0</v>
      </c>
      <c r="BH288" s="214">
        <f>IF(N288="zníž. prenesená",J288,0)</f>
        <v>0</v>
      </c>
      <c r="BI288" s="214">
        <f>IF(N288="nulová",J288,0)</f>
        <v>0</v>
      </c>
      <c r="BJ288" s="18" t="s">
        <v>90</v>
      </c>
      <c r="BK288" s="214">
        <f>ROUND(I288*H288,2)</f>
        <v>0</v>
      </c>
      <c r="BL288" s="18" t="s">
        <v>248</v>
      </c>
      <c r="BM288" s="213" t="s">
        <v>3135</v>
      </c>
    </row>
    <row r="289" spans="1:65" s="12" customFormat="1" ht="25.9" customHeight="1">
      <c r="B289" s="185"/>
      <c r="C289" s="186"/>
      <c r="D289" s="187" t="s">
        <v>76</v>
      </c>
      <c r="E289" s="188" t="s">
        <v>776</v>
      </c>
      <c r="F289" s="188" t="s">
        <v>777</v>
      </c>
      <c r="G289" s="186"/>
      <c r="H289" s="186"/>
      <c r="I289" s="189"/>
      <c r="J289" s="190">
        <f>BK289</f>
        <v>0</v>
      </c>
      <c r="K289" s="186"/>
      <c r="L289" s="191"/>
      <c r="M289" s="192"/>
      <c r="N289" s="193"/>
      <c r="O289" s="193"/>
      <c r="P289" s="194">
        <f>P290+P306+P315+P319</f>
        <v>0</v>
      </c>
      <c r="Q289" s="193"/>
      <c r="R289" s="194">
        <f>R290+R306+R315+R319</f>
        <v>0.44430570000000003</v>
      </c>
      <c r="S289" s="193"/>
      <c r="T289" s="195">
        <f>T290+T306+T315+T319</f>
        <v>1.76</v>
      </c>
      <c r="AR289" s="196" t="s">
        <v>90</v>
      </c>
      <c r="AT289" s="197" t="s">
        <v>76</v>
      </c>
      <c r="AU289" s="197" t="s">
        <v>77</v>
      </c>
      <c r="AY289" s="196" t="s">
        <v>242</v>
      </c>
      <c r="BK289" s="198">
        <f>BK290+BK306+BK315+BK319</f>
        <v>0</v>
      </c>
    </row>
    <row r="290" spans="1:65" s="12" customFormat="1" ht="22.9" customHeight="1">
      <c r="B290" s="185"/>
      <c r="C290" s="186"/>
      <c r="D290" s="187" t="s">
        <v>76</v>
      </c>
      <c r="E290" s="199" t="s">
        <v>1319</v>
      </c>
      <c r="F290" s="199" t="s">
        <v>1320</v>
      </c>
      <c r="G290" s="186"/>
      <c r="H290" s="186"/>
      <c r="I290" s="189"/>
      <c r="J290" s="200">
        <f>BK290</f>
        <v>0</v>
      </c>
      <c r="K290" s="186"/>
      <c r="L290" s="191"/>
      <c r="M290" s="192"/>
      <c r="N290" s="193"/>
      <c r="O290" s="193"/>
      <c r="P290" s="194">
        <f>SUM(P291:P305)</f>
        <v>0</v>
      </c>
      <c r="Q290" s="193"/>
      <c r="R290" s="194">
        <f>SUM(R291:R305)</f>
        <v>0.20762050000000001</v>
      </c>
      <c r="S290" s="193"/>
      <c r="T290" s="195">
        <f>SUM(T291:T305)</f>
        <v>0</v>
      </c>
      <c r="AR290" s="196" t="s">
        <v>90</v>
      </c>
      <c r="AT290" s="197" t="s">
        <v>76</v>
      </c>
      <c r="AU290" s="197" t="s">
        <v>84</v>
      </c>
      <c r="AY290" s="196" t="s">
        <v>242</v>
      </c>
      <c r="BK290" s="198">
        <f>SUM(BK291:BK305)</f>
        <v>0</v>
      </c>
    </row>
    <row r="291" spans="1:65" s="2" customFormat="1" ht="22.15" customHeight="1">
      <c r="A291" s="35"/>
      <c r="B291" s="36"/>
      <c r="C291" s="201" t="s">
        <v>757</v>
      </c>
      <c r="D291" s="201" t="s">
        <v>244</v>
      </c>
      <c r="E291" s="202" t="s">
        <v>1321</v>
      </c>
      <c r="F291" s="203" t="s">
        <v>1322</v>
      </c>
      <c r="G291" s="204" t="s">
        <v>247</v>
      </c>
      <c r="H291" s="205">
        <v>8.7200000000000006</v>
      </c>
      <c r="I291" s="206"/>
      <c r="J291" s="207">
        <f>ROUND(I291*H291,2)</f>
        <v>0</v>
      </c>
      <c r="K291" s="208"/>
      <c r="L291" s="40"/>
      <c r="M291" s="209" t="s">
        <v>1</v>
      </c>
      <c r="N291" s="210" t="s">
        <v>43</v>
      </c>
      <c r="O291" s="76"/>
      <c r="P291" s="211">
        <f>O291*H291</f>
        <v>0</v>
      </c>
      <c r="Q291" s="211">
        <v>0</v>
      </c>
      <c r="R291" s="211">
        <f>Q291*H291</f>
        <v>0</v>
      </c>
      <c r="S291" s="211">
        <v>0</v>
      </c>
      <c r="T291" s="21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3" t="s">
        <v>311</v>
      </c>
      <c r="AT291" s="213" t="s">
        <v>244</v>
      </c>
      <c r="AU291" s="213" t="s">
        <v>90</v>
      </c>
      <c r="AY291" s="18" t="s">
        <v>242</v>
      </c>
      <c r="BE291" s="214">
        <f>IF(N291="základná",J291,0)</f>
        <v>0</v>
      </c>
      <c r="BF291" s="214">
        <f>IF(N291="znížená",J291,0)</f>
        <v>0</v>
      </c>
      <c r="BG291" s="214">
        <f>IF(N291="zákl. prenesená",J291,0)</f>
        <v>0</v>
      </c>
      <c r="BH291" s="214">
        <f>IF(N291="zníž. prenesená",J291,0)</f>
        <v>0</v>
      </c>
      <c r="BI291" s="214">
        <f>IF(N291="nulová",J291,0)</f>
        <v>0</v>
      </c>
      <c r="BJ291" s="18" t="s">
        <v>90</v>
      </c>
      <c r="BK291" s="214">
        <f>ROUND(I291*H291,2)</f>
        <v>0</v>
      </c>
      <c r="BL291" s="18" t="s">
        <v>311</v>
      </c>
      <c r="BM291" s="213" t="s">
        <v>3136</v>
      </c>
    </row>
    <row r="292" spans="1:65" s="14" customFormat="1">
      <c r="B292" s="243"/>
      <c r="C292" s="244"/>
      <c r="D292" s="228" t="s">
        <v>304</v>
      </c>
      <c r="E292" s="245" t="s">
        <v>1</v>
      </c>
      <c r="F292" s="246" t="s">
        <v>2124</v>
      </c>
      <c r="G292" s="244"/>
      <c r="H292" s="245" t="s">
        <v>1</v>
      </c>
      <c r="I292" s="247"/>
      <c r="J292" s="244"/>
      <c r="K292" s="244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304</v>
      </c>
      <c r="AU292" s="252" t="s">
        <v>90</v>
      </c>
      <c r="AV292" s="14" t="s">
        <v>84</v>
      </c>
      <c r="AW292" s="14" t="s">
        <v>33</v>
      </c>
      <c r="AX292" s="14" t="s">
        <v>77</v>
      </c>
      <c r="AY292" s="252" t="s">
        <v>242</v>
      </c>
    </row>
    <row r="293" spans="1:65" s="13" customFormat="1">
      <c r="B293" s="226"/>
      <c r="C293" s="227"/>
      <c r="D293" s="228" t="s">
        <v>304</v>
      </c>
      <c r="E293" s="229" t="s">
        <v>1</v>
      </c>
      <c r="F293" s="230" t="s">
        <v>3137</v>
      </c>
      <c r="G293" s="227"/>
      <c r="H293" s="231">
        <v>8.7200000000000006</v>
      </c>
      <c r="I293" s="232"/>
      <c r="J293" s="227"/>
      <c r="K293" s="227"/>
      <c r="L293" s="233"/>
      <c r="M293" s="234"/>
      <c r="N293" s="235"/>
      <c r="O293" s="235"/>
      <c r="P293" s="235"/>
      <c r="Q293" s="235"/>
      <c r="R293" s="235"/>
      <c r="S293" s="235"/>
      <c r="T293" s="236"/>
      <c r="AT293" s="237" t="s">
        <v>304</v>
      </c>
      <c r="AU293" s="237" t="s">
        <v>90</v>
      </c>
      <c r="AV293" s="13" t="s">
        <v>90</v>
      </c>
      <c r="AW293" s="13" t="s">
        <v>33</v>
      </c>
      <c r="AX293" s="13" t="s">
        <v>84</v>
      </c>
      <c r="AY293" s="237" t="s">
        <v>242</v>
      </c>
    </row>
    <row r="294" spans="1:65" s="2" customFormat="1" ht="14.45" customHeight="1">
      <c r="A294" s="35"/>
      <c r="B294" s="36"/>
      <c r="C294" s="215" t="s">
        <v>762</v>
      </c>
      <c r="D294" s="215" t="s">
        <v>261</v>
      </c>
      <c r="E294" s="216" t="s">
        <v>1325</v>
      </c>
      <c r="F294" s="217" t="s">
        <v>1326</v>
      </c>
      <c r="G294" s="218" t="s">
        <v>323</v>
      </c>
      <c r="H294" s="219">
        <v>3.0000000000000001E-3</v>
      </c>
      <c r="I294" s="220"/>
      <c r="J294" s="221">
        <f>ROUND(I294*H294,2)</f>
        <v>0</v>
      </c>
      <c r="K294" s="222"/>
      <c r="L294" s="223"/>
      <c r="M294" s="224" t="s">
        <v>1</v>
      </c>
      <c r="N294" s="225" t="s">
        <v>43</v>
      </c>
      <c r="O294" s="76"/>
      <c r="P294" s="211">
        <f>O294*H294</f>
        <v>0</v>
      </c>
      <c r="Q294" s="211">
        <v>1</v>
      </c>
      <c r="R294" s="211">
        <f>Q294*H294</f>
        <v>3.0000000000000001E-3</v>
      </c>
      <c r="S294" s="211">
        <v>0</v>
      </c>
      <c r="T294" s="21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569</v>
      </c>
      <c r="AT294" s="213" t="s">
        <v>261</v>
      </c>
      <c r="AU294" s="213" t="s">
        <v>90</v>
      </c>
      <c r="AY294" s="18" t="s">
        <v>242</v>
      </c>
      <c r="BE294" s="214">
        <f>IF(N294="základná",J294,0)</f>
        <v>0</v>
      </c>
      <c r="BF294" s="214">
        <f>IF(N294="znížená",J294,0)</f>
        <v>0</v>
      </c>
      <c r="BG294" s="214">
        <f>IF(N294="zákl. prenesená",J294,0)</f>
        <v>0</v>
      </c>
      <c r="BH294" s="214">
        <f>IF(N294="zníž. prenesená",J294,0)</f>
        <v>0</v>
      </c>
      <c r="BI294" s="214">
        <f>IF(N294="nulová",J294,0)</f>
        <v>0</v>
      </c>
      <c r="BJ294" s="18" t="s">
        <v>90</v>
      </c>
      <c r="BK294" s="214">
        <f>ROUND(I294*H294,2)</f>
        <v>0</v>
      </c>
      <c r="BL294" s="18" t="s">
        <v>311</v>
      </c>
      <c r="BM294" s="213" t="s">
        <v>3138</v>
      </c>
    </row>
    <row r="295" spans="1:65" s="13" customFormat="1">
      <c r="B295" s="226"/>
      <c r="C295" s="227"/>
      <c r="D295" s="228" t="s">
        <v>304</v>
      </c>
      <c r="E295" s="227"/>
      <c r="F295" s="230" t="s">
        <v>3139</v>
      </c>
      <c r="G295" s="227"/>
      <c r="H295" s="231">
        <v>3.0000000000000001E-3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4</v>
      </c>
      <c r="AX295" s="13" t="s">
        <v>84</v>
      </c>
      <c r="AY295" s="237" t="s">
        <v>242</v>
      </c>
    </row>
    <row r="296" spans="1:65" s="2" customFormat="1" ht="22.15" customHeight="1">
      <c r="A296" s="35"/>
      <c r="B296" s="36"/>
      <c r="C296" s="201" t="s">
        <v>766</v>
      </c>
      <c r="D296" s="201" t="s">
        <v>244</v>
      </c>
      <c r="E296" s="202" t="s">
        <v>1329</v>
      </c>
      <c r="F296" s="203" t="s">
        <v>1330</v>
      </c>
      <c r="G296" s="204" t="s">
        <v>247</v>
      </c>
      <c r="H296" s="205">
        <v>17.440000000000001</v>
      </c>
      <c r="I296" s="206"/>
      <c r="J296" s="207">
        <f>ROUND(I296*H296,2)</f>
        <v>0</v>
      </c>
      <c r="K296" s="208"/>
      <c r="L296" s="40"/>
      <c r="M296" s="209" t="s">
        <v>1</v>
      </c>
      <c r="N296" s="210" t="s">
        <v>43</v>
      </c>
      <c r="O296" s="76"/>
      <c r="P296" s="211">
        <f>O296*H296</f>
        <v>0</v>
      </c>
      <c r="Q296" s="211">
        <v>0</v>
      </c>
      <c r="R296" s="211">
        <f>Q296*H296</f>
        <v>0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311</v>
      </c>
      <c r="AT296" s="213" t="s">
        <v>244</v>
      </c>
      <c r="AU296" s="213" t="s">
        <v>90</v>
      </c>
      <c r="AY296" s="18" t="s">
        <v>242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90</v>
      </c>
      <c r="BK296" s="214">
        <f>ROUND(I296*H296,2)</f>
        <v>0</v>
      </c>
      <c r="BL296" s="18" t="s">
        <v>311</v>
      </c>
      <c r="BM296" s="213" t="s">
        <v>3140</v>
      </c>
    </row>
    <row r="297" spans="1:65" s="14" customFormat="1">
      <c r="B297" s="243"/>
      <c r="C297" s="244"/>
      <c r="D297" s="228" t="s">
        <v>304</v>
      </c>
      <c r="E297" s="245" t="s">
        <v>1</v>
      </c>
      <c r="F297" s="246" t="s">
        <v>2124</v>
      </c>
      <c r="G297" s="244"/>
      <c r="H297" s="245" t="s">
        <v>1</v>
      </c>
      <c r="I297" s="247"/>
      <c r="J297" s="244"/>
      <c r="K297" s="244"/>
      <c r="L297" s="248"/>
      <c r="M297" s="249"/>
      <c r="N297" s="250"/>
      <c r="O297" s="250"/>
      <c r="P297" s="250"/>
      <c r="Q297" s="250"/>
      <c r="R297" s="250"/>
      <c r="S297" s="250"/>
      <c r="T297" s="251"/>
      <c r="AT297" s="252" t="s">
        <v>304</v>
      </c>
      <c r="AU297" s="252" t="s">
        <v>90</v>
      </c>
      <c r="AV297" s="14" t="s">
        <v>84</v>
      </c>
      <c r="AW297" s="14" t="s">
        <v>33</v>
      </c>
      <c r="AX297" s="14" t="s">
        <v>77</v>
      </c>
      <c r="AY297" s="252" t="s">
        <v>242</v>
      </c>
    </row>
    <row r="298" spans="1:65" s="13" customFormat="1">
      <c r="B298" s="226"/>
      <c r="C298" s="227"/>
      <c r="D298" s="228" t="s">
        <v>304</v>
      </c>
      <c r="E298" s="229" t="s">
        <v>1</v>
      </c>
      <c r="F298" s="230" t="s">
        <v>3141</v>
      </c>
      <c r="G298" s="227"/>
      <c r="H298" s="231">
        <v>17.440000000000001</v>
      </c>
      <c r="I298" s="232"/>
      <c r="J298" s="227"/>
      <c r="K298" s="227"/>
      <c r="L298" s="233"/>
      <c r="M298" s="234"/>
      <c r="N298" s="235"/>
      <c r="O298" s="235"/>
      <c r="P298" s="235"/>
      <c r="Q298" s="235"/>
      <c r="R298" s="235"/>
      <c r="S298" s="235"/>
      <c r="T298" s="236"/>
      <c r="AT298" s="237" t="s">
        <v>304</v>
      </c>
      <c r="AU298" s="237" t="s">
        <v>90</v>
      </c>
      <c r="AV298" s="13" t="s">
        <v>90</v>
      </c>
      <c r="AW298" s="13" t="s">
        <v>33</v>
      </c>
      <c r="AX298" s="13" t="s">
        <v>84</v>
      </c>
      <c r="AY298" s="237" t="s">
        <v>242</v>
      </c>
    </row>
    <row r="299" spans="1:65" s="2" customFormat="1" ht="14.45" customHeight="1">
      <c r="A299" s="35"/>
      <c r="B299" s="36"/>
      <c r="C299" s="215" t="s">
        <v>770</v>
      </c>
      <c r="D299" s="215" t="s">
        <v>261</v>
      </c>
      <c r="E299" s="216" t="s">
        <v>1333</v>
      </c>
      <c r="F299" s="217" t="s">
        <v>1334</v>
      </c>
      <c r="G299" s="218" t="s">
        <v>323</v>
      </c>
      <c r="H299" s="219">
        <v>1.9E-2</v>
      </c>
      <c r="I299" s="220"/>
      <c r="J299" s="221">
        <f>ROUND(I299*H299,2)</f>
        <v>0</v>
      </c>
      <c r="K299" s="222"/>
      <c r="L299" s="223"/>
      <c r="M299" s="224" t="s">
        <v>1</v>
      </c>
      <c r="N299" s="225" t="s">
        <v>43</v>
      </c>
      <c r="O299" s="76"/>
      <c r="P299" s="211">
        <f>O299*H299</f>
        <v>0</v>
      </c>
      <c r="Q299" s="211">
        <v>1</v>
      </c>
      <c r="R299" s="211">
        <f>Q299*H299</f>
        <v>1.9E-2</v>
      </c>
      <c r="S299" s="211">
        <v>0</v>
      </c>
      <c r="T299" s="21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13" t="s">
        <v>569</v>
      </c>
      <c r="AT299" s="213" t="s">
        <v>261</v>
      </c>
      <c r="AU299" s="213" t="s">
        <v>90</v>
      </c>
      <c r="AY299" s="18" t="s">
        <v>242</v>
      </c>
      <c r="BE299" s="214">
        <f>IF(N299="základná",J299,0)</f>
        <v>0</v>
      </c>
      <c r="BF299" s="214">
        <f>IF(N299="znížená",J299,0)</f>
        <v>0</v>
      </c>
      <c r="BG299" s="214">
        <f>IF(N299="zákl. prenesená",J299,0)</f>
        <v>0</v>
      </c>
      <c r="BH299" s="214">
        <f>IF(N299="zníž. prenesená",J299,0)</f>
        <v>0</v>
      </c>
      <c r="BI299" s="214">
        <f>IF(N299="nulová",J299,0)</f>
        <v>0</v>
      </c>
      <c r="BJ299" s="18" t="s">
        <v>90</v>
      </c>
      <c r="BK299" s="214">
        <f>ROUND(I299*H299,2)</f>
        <v>0</v>
      </c>
      <c r="BL299" s="18" t="s">
        <v>311</v>
      </c>
      <c r="BM299" s="213" t="s">
        <v>3142</v>
      </c>
    </row>
    <row r="300" spans="1:65" s="13" customFormat="1">
      <c r="B300" s="226"/>
      <c r="C300" s="227"/>
      <c r="D300" s="228" t="s">
        <v>304</v>
      </c>
      <c r="E300" s="227"/>
      <c r="F300" s="230" t="s">
        <v>3143</v>
      </c>
      <c r="G300" s="227"/>
      <c r="H300" s="231">
        <v>1.9E-2</v>
      </c>
      <c r="I300" s="232"/>
      <c r="J300" s="227"/>
      <c r="K300" s="227"/>
      <c r="L300" s="233"/>
      <c r="M300" s="234"/>
      <c r="N300" s="235"/>
      <c r="O300" s="235"/>
      <c r="P300" s="235"/>
      <c r="Q300" s="235"/>
      <c r="R300" s="235"/>
      <c r="S300" s="235"/>
      <c r="T300" s="236"/>
      <c r="AT300" s="237" t="s">
        <v>304</v>
      </c>
      <c r="AU300" s="237" t="s">
        <v>90</v>
      </c>
      <c r="AV300" s="13" t="s">
        <v>90</v>
      </c>
      <c r="AW300" s="13" t="s">
        <v>4</v>
      </c>
      <c r="AX300" s="13" t="s">
        <v>84</v>
      </c>
      <c r="AY300" s="237" t="s">
        <v>242</v>
      </c>
    </row>
    <row r="301" spans="1:65" s="2" customFormat="1" ht="22.15" customHeight="1">
      <c r="A301" s="35"/>
      <c r="B301" s="36"/>
      <c r="C301" s="201" t="s">
        <v>774</v>
      </c>
      <c r="D301" s="201" t="s">
        <v>244</v>
      </c>
      <c r="E301" s="202" t="s">
        <v>2132</v>
      </c>
      <c r="F301" s="203" t="s">
        <v>2133</v>
      </c>
      <c r="G301" s="204" t="s">
        <v>247</v>
      </c>
      <c r="H301" s="205">
        <v>34.200000000000003</v>
      </c>
      <c r="I301" s="206"/>
      <c r="J301" s="207">
        <f>ROUND(I301*H301,2)</f>
        <v>0</v>
      </c>
      <c r="K301" s="208"/>
      <c r="L301" s="40"/>
      <c r="M301" s="209" t="s">
        <v>1</v>
      </c>
      <c r="N301" s="210" t="s">
        <v>43</v>
      </c>
      <c r="O301" s="76"/>
      <c r="P301" s="211">
        <f>O301*H301</f>
        <v>0</v>
      </c>
      <c r="Q301" s="211">
        <v>5.4000000000000001E-4</v>
      </c>
      <c r="R301" s="211">
        <f>Q301*H301</f>
        <v>1.8468000000000002E-2</v>
      </c>
      <c r="S301" s="211">
        <v>0</v>
      </c>
      <c r="T301" s="21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13" t="s">
        <v>311</v>
      </c>
      <c r="AT301" s="213" t="s">
        <v>244</v>
      </c>
      <c r="AU301" s="213" t="s">
        <v>90</v>
      </c>
      <c r="AY301" s="18" t="s">
        <v>242</v>
      </c>
      <c r="BE301" s="214">
        <f>IF(N301="základná",J301,0)</f>
        <v>0</v>
      </c>
      <c r="BF301" s="214">
        <f>IF(N301="znížená",J301,0)</f>
        <v>0</v>
      </c>
      <c r="BG301" s="214">
        <f>IF(N301="zákl. prenesená",J301,0)</f>
        <v>0</v>
      </c>
      <c r="BH301" s="214">
        <f>IF(N301="zníž. prenesená",J301,0)</f>
        <v>0</v>
      </c>
      <c r="BI301" s="214">
        <f>IF(N301="nulová",J301,0)</f>
        <v>0</v>
      </c>
      <c r="BJ301" s="18" t="s">
        <v>90</v>
      </c>
      <c r="BK301" s="214">
        <f>ROUND(I301*H301,2)</f>
        <v>0</v>
      </c>
      <c r="BL301" s="18" t="s">
        <v>311</v>
      </c>
      <c r="BM301" s="213" t="s">
        <v>3144</v>
      </c>
    </row>
    <row r="302" spans="1:65" s="13" customFormat="1">
      <c r="B302" s="226"/>
      <c r="C302" s="227"/>
      <c r="D302" s="228" t="s">
        <v>304</v>
      </c>
      <c r="E302" s="229" t="s">
        <v>1</v>
      </c>
      <c r="F302" s="230" t="s">
        <v>3145</v>
      </c>
      <c r="G302" s="227"/>
      <c r="H302" s="231">
        <v>34.200000000000003</v>
      </c>
      <c r="I302" s="232"/>
      <c r="J302" s="227"/>
      <c r="K302" s="227"/>
      <c r="L302" s="233"/>
      <c r="M302" s="234"/>
      <c r="N302" s="235"/>
      <c r="O302" s="235"/>
      <c r="P302" s="235"/>
      <c r="Q302" s="235"/>
      <c r="R302" s="235"/>
      <c r="S302" s="235"/>
      <c r="T302" s="236"/>
      <c r="AT302" s="237" t="s">
        <v>304</v>
      </c>
      <c r="AU302" s="237" t="s">
        <v>90</v>
      </c>
      <c r="AV302" s="13" t="s">
        <v>90</v>
      </c>
      <c r="AW302" s="13" t="s">
        <v>33</v>
      </c>
      <c r="AX302" s="13" t="s">
        <v>84</v>
      </c>
      <c r="AY302" s="237" t="s">
        <v>242</v>
      </c>
    </row>
    <row r="303" spans="1:65" s="2" customFormat="1" ht="22.15" customHeight="1">
      <c r="A303" s="35"/>
      <c r="B303" s="36"/>
      <c r="C303" s="215" t="s">
        <v>780</v>
      </c>
      <c r="D303" s="215" t="s">
        <v>261</v>
      </c>
      <c r="E303" s="216" t="s">
        <v>2136</v>
      </c>
      <c r="F303" s="217" t="s">
        <v>2137</v>
      </c>
      <c r="G303" s="218" t="s">
        <v>247</v>
      </c>
      <c r="H303" s="219">
        <v>39.33</v>
      </c>
      <c r="I303" s="220"/>
      <c r="J303" s="221">
        <f>ROUND(I303*H303,2)</f>
        <v>0</v>
      </c>
      <c r="K303" s="222"/>
      <c r="L303" s="223"/>
      <c r="M303" s="224" t="s">
        <v>1</v>
      </c>
      <c r="N303" s="225" t="s">
        <v>43</v>
      </c>
      <c r="O303" s="76"/>
      <c r="P303" s="211">
        <f>O303*H303</f>
        <v>0</v>
      </c>
      <c r="Q303" s="211">
        <v>4.2500000000000003E-3</v>
      </c>
      <c r="R303" s="211">
        <f>Q303*H303</f>
        <v>0.16715250000000001</v>
      </c>
      <c r="S303" s="211">
        <v>0</v>
      </c>
      <c r="T303" s="21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13" t="s">
        <v>569</v>
      </c>
      <c r="AT303" s="213" t="s">
        <v>261</v>
      </c>
      <c r="AU303" s="213" t="s">
        <v>90</v>
      </c>
      <c r="AY303" s="18" t="s">
        <v>242</v>
      </c>
      <c r="BE303" s="214">
        <f>IF(N303="základná",J303,0)</f>
        <v>0</v>
      </c>
      <c r="BF303" s="214">
        <f>IF(N303="znížená",J303,0)</f>
        <v>0</v>
      </c>
      <c r="BG303" s="214">
        <f>IF(N303="zákl. prenesená",J303,0)</f>
        <v>0</v>
      </c>
      <c r="BH303" s="214">
        <f>IF(N303="zníž. prenesená",J303,0)</f>
        <v>0</v>
      </c>
      <c r="BI303" s="214">
        <f>IF(N303="nulová",J303,0)</f>
        <v>0</v>
      </c>
      <c r="BJ303" s="18" t="s">
        <v>90</v>
      </c>
      <c r="BK303" s="214">
        <f>ROUND(I303*H303,2)</f>
        <v>0</v>
      </c>
      <c r="BL303" s="18" t="s">
        <v>311</v>
      </c>
      <c r="BM303" s="213" t="s">
        <v>3146</v>
      </c>
    </row>
    <row r="304" spans="1:65" s="13" customFormat="1">
      <c r="B304" s="226"/>
      <c r="C304" s="227"/>
      <c r="D304" s="228" t="s">
        <v>304</v>
      </c>
      <c r="E304" s="227"/>
      <c r="F304" s="230" t="s">
        <v>3147</v>
      </c>
      <c r="G304" s="227"/>
      <c r="H304" s="231">
        <v>39.33</v>
      </c>
      <c r="I304" s="232"/>
      <c r="J304" s="227"/>
      <c r="K304" s="227"/>
      <c r="L304" s="233"/>
      <c r="M304" s="234"/>
      <c r="N304" s="235"/>
      <c r="O304" s="235"/>
      <c r="P304" s="235"/>
      <c r="Q304" s="235"/>
      <c r="R304" s="235"/>
      <c r="S304" s="235"/>
      <c r="T304" s="236"/>
      <c r="AT304" s="237" t="s">
        <v>304</v>
      </c>
      <c r="AU304" s="237" t="s">
        <v>90</v>
      </c>
      <c r="AV304" s="13" t="s">
        <v>90</v>
      </c>
      <c r="AW304" s="13" t="s">
        <v>4</v>
      </c>
      <c r="AX304" s="13" t="s">
        <v>84</v>
      </c>
      <c r="AY304" s="237" t="s">
        <v>242</v>
      </c>
    </row>
    <row r="305" spans="1:65" s="2" customFormat="1" ht="22.15" customHeight="1">
      <c r="A305" s="35"/>
      <c r="B305" s="36"/>
      <c r="C305" s="201" t="s">
        <v>789</v>
      </c>
      <c r="D305" s="201" t="s">
        <v>244</v>
      </c>
      <c r="E305" s="202" t="s">
        <v>1337</v>
      </c>
      <c r="F305" s="203" t="s">
        <v>1338</v>
      </c>
      <c r="G305" s="204" t="s">
        <v>792</v>
      </c>
      <c r="H305" s="275"/>
      <c r="I305" s="206"/>
      <c r="J305" s="207">
        <f>ROUND(I305*H305,2)</f>
        <v>0</v>
      </c>
      <c r="K305" s="208"/>
      <c r="L305" s="40"/>
      <c r="M305" s="209" t="s">
        <v>1</v>
      </c>
      <c r="N305" s="210" t="s">
        <v>43</v>
      </c>
      <c r="O305" s="76"/>
      <c r="P305" s="211">
        <f>O305*H305</f>
        <v>0</v>
      </c>
      <c r="Q305" s="211">
        <v>0</v>
      </c>
      <c r="R305" s="211">
        <f>Q305*H305</f>
        <v>0</v>
      </c>
      <c r="S305" s="211">
        <v>0</v>
      </c>
      <c r="T305" s="21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13" t="s">
        <v>311</v>
      </c>
      <c r="AT305" s="213" t="s">
        <v>244</v>
      </c>
      <c r="AU305" s="213" t="s">
        <v>90</v>
      </c>
      <c r="AY305" s="18" t="s">
        <v>242</v>
      </c>
      <c r="BE305" s="214">
        <f>IF(N305="základná",J305,0)</f>
        <v>0</v>
      </c>
      <c r="BF305" s="214">
        <f>IF(N305="znížená",J305,0)</f>
        <v>0</v>
      </c>
      <c r="BG305" s="214">
        <f>IF(N305="zákl. prenesená",J305,0)</f>
        <v>0</v>
      </c>
      <c r="BH305" s="214">
        <f>IF(N305="zníž. prenesená",J305,0)</f>
        <v>0</v>
      </c>
      <c r="BI305" s="214">
        <f>IF(N305="nulová",J305,0)</f>
        <v>0</v>
      </c>
      <c r="BJ305" s="18" t="s">
        <v>90</v>
      </c>
      <c r="BK305" s="214">
        <f>ROUND(I305*H305,2)</f>
        <v>0</v>
      </c>
      <c r="BL305" s="18" t="s">
        <v>311</v>
      </c>
      <c r="BM305" s="213" t="s">
        <v>3148</v>
      </c>
    </row>
    <row r="306" spans="1:65" s="12" customFormat="1" ht="22.9" customHeight="1">
      <c r="B306" s="185"/>
      <c r="C306" s="186"/>
      <c r="D306" s="187" t="s">
        <v>76</v>
      </c>
      <c r="E306" s="199" t="s">
        <v>778</v>
      </c>
      <c r="F306" s="199" t="s">
        <v>779</v>
      </c>
      <c r="G306" s="186"/>
      <c r="H306" s="186"/>
      <c r="I306" s="189"/>
      <c r="J306" s="200">
        <f>BK306</f>
        <v>0</v>
      </c>
      <c r="K306" s="186"/>
      <c r="L306" s="191"/>
      <c r="M306" s="192"/>
      <c r="N306" s="193"/>
      <c r="O306" s="193"/>
      <c r="P306" s="194">
        <f>SUM(P307:P314)</f>
        <v>0</v>
      </c>
      <c r="Q306" s="193"/>
      <c r="R306" s="194">
        <f>SUM(R307:R314)</f>
        <v>0.154256</v>
      </c>
      <c r="S306" s="193"/>
      <c r="T306" s="195">
        <f>SUM(T307:T314)</f>
        <v>1.76</v>
      </c>
      <c r="AR306" s="196" t="s">
        <v>90</v>
      </c>
      <c r="AT306" s="197" t="s">
        <v>76</v>
      </c>
      <c r="AU306" s="197" t="s">
        <v>84</v>
      </c>
      <c r="AY306" s="196" t="s">
        <v>242</v>
      </c>
      <c r="BK306" s="198">
        <f>SUM(BK307:BK314)</f>
        <v>0</v>
      </c>
    </row>
    <row r="307" spans="1:65" s="2" customFormat="1" ht="34.9" customHeight="1">
      <c r="A307" s="35"/>
      <c r="B307" s="36"/>
      <c r="C307" s="201" t="s">
        <v>986</v>
      </c>
      <c r="D307" s="201" t="s">
        <v>244</v>
      </c>
      <c r="E307" s="202" t="s">
        <v>1346</v>
      </c>
      <c r="F307" s="203" t="s">
        <v>1347</v>
      </c>
      <c r="G307" s="204" t="s">
        <v>282</v>
      </c>
      <c r="H307" s="205">
        <v>13.12</v>
      </c>
      <c r="I307" s="206"/>
      <c r="J307" s="207">
        <f>ROUND(I307*H307,2)</f>
        <v>0</v>
      </c>
      <c r="K307" s="208"/>
      <c r="L307" s="40"/>
      <c r="M307" s="209" t="s">
        <v>1</v>
      </c>
      <c r="N307" s="210" t="s">
        <v>43</v>
      </c>
      <c r="O307" s="76"/>
      <c r="P307" s="211">
        <f>O307*H307</f>
        <v>0</v>
      </c>
      <c r="Q307" s="211">
        <v>5.0000000000000002E-5</v>
      </c>
      <c r="R307" s="211">
        <f>Q307*H307</f>
        <v>6.5600000000000001E-4</v>
      </c>
      <c r="S307" s="211">
        <v>0</v>
      </c>
      <c r="T307" s="21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13" t="s">
        <v>311</v>
      </c>
      <c r="AT307" s="213" t="s">
        <v>244</v>
      </c>
      <c r="AU307" s="213" t="s">
        <v>90</v>
      </c>
      <c r="AY307" s="18" t="s">
        <v>242</v>
      </c>
      <c r="BE307" s="214">
        <f>IF(N307="základná",J307,0)</f>
        <v>0</v>
      </c>
      <c r="BF307" s="214">
        <f>IF(N307="znížená",J307,0)</f>
        <v>0</v>
      </c>
      <c r="BG307" s="214">
        <f>IF(N307="zákl. prenesená",J307,0)</f>
        <v>0</v>
      </c>
      <c r="BH307" s="214">
        <f>IF(N307="zníž. prenesená",J307,0)</f>
        <v>0</v>
      </c>
      <c r="BI307" s="214">
        <f>IF(N307="nulová",J307,0)</f>
        <v>0</v>
      </c>
      <c r="BJ307" s="18" t="s">
        <v>90</v>
      </c>
      <c r="BK307" s="214">
        <f>ROUND(I307*H307,2)</f>
        <v>0</v>
      </c>
      <c r="BL307" s="18" t="s">
        <v>311</v>
      </c>
      <c r="BM307" s="213" t="s">
        <v>3149</v>
      </c>
    </row>
    <row r="308" spans="1:65" s="13" customFormat="1">
      <c r="B308" s="226"/>
      <c r="C308" s="227"/>
      <c r="D308" s="228" t="s">
        <v>304</v>
      </c>
      <c r="E308" s="229" t="s">
        <v>1</v>
      </c>
      <c r="F308" s="230" t="s">
        <v>3150</v>
      </c>
      <c r="G308" s="227"/>
      <c r="H308" s="231">
        <v>13.12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AT308" s="237" t="s">
        <v>304</v>
      </c>
      <c r="AU308" s="237" t="s">
        <v>90</v>
      </c>
      <c r="AV308" s="13" t="s">
        <v>90</v>
      </c>
      <c r="AW308" s="13" t="s">
        <v>33</v>
      </c>
      <c r="AX308" s="13" t="s">
        <v>84</v>
      </c>
      <c r="AY308" s="237" t="s">
        <v>242</v>
      </c>
    </row>
    <row r="309" spans="1:65" s="2" customFormat="1" ht="22.15" customHeight="1">
      <c r="A309" s="35"/>
      <c r="B309" s="36"/>
      <c r="C309" s="215" t="s">
        <v>989</v>
      </c>
      <c r="D309" s="215" t="s">
        <v>261</v>
      </c>
      <c r="E309" s="216" t="s">
        <v>1647</v>
      </c>
      <c r="F309" s="217" t="s">
        <v>3151</v>
      </c>
      <c r="G309" s="218" t="s">
        <v>282</v>
      </c>
      <c r="H309" s="219">
        <v>13.12</v>
      </c>
      <c r="I309" s="220"/>
      <c r="J309" s="221">
        <f>ROUND(I309*H309,2)</f>
        <v>0</v>
      </c>
      <c r="K309" s="222"/>
      <c r="L309" s="223"/>
      <c r="M309" s="224" t="s">
        <v>1</v>
      </c>
      <c r="N309" s="225" t="s">
        <v>43</v>
      </c>
      <c r="O309" s="76"/>
      <c r="P309" s="211">
        <f>O309*H309</f>
        <v>0</v>
      </c>
      <c r="Q309" s="211">
        <v>5.0000000000000001E-3</v>
      </c>
      <c r="R309" s="211">
        <f>Q309*H309</f>
        <v>6.5599999999999992E-2</v>
      </c>
      <c r="S309" s="211">
        <v>0</v>
      </c>
      <c r="T309" s="21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13" t="s">
        <v>569</v>
      </c>
      <c r="AT309" s="213" t="s">
        <v>261</v>
      </c>
      <c r="AU309" s="213" t="s">
        <v>90</v>
      </c>
      <c r="AY309" s="18" t="s">
        <v>242</v>
      </c>
      <c r="BE309" s="214">
        <f>IF(N309="základná",J309,0)</f>
        <v>0</v>
      </c>
      <c r="BF309" s="214">
        <f>IF(N309="znížená",J309,0)</f>
        <v>0</v>
      </c>
      <c r="BG309" s="214">
        <f>IF(N309="zákl. prenesená",J309,0)</f>
        <v>0</v>
      </c>
      <c r="BH309" s="214">
        <f>IF(N309="zníž. prenesená",J309,0)</f>
        <v>0</v>
      </c>
      <c r="BI309" s="214">
        <f>IF(N309="nulová",J309,0)</f>
        <v>0</v>
      </c>
      <c r="BJ309" s="18" t="s">
        <v>90</v>
      </c>
      <c r="BK309" s="214">
        <f>ROUND(I309*H309,2)</f>
        <v>0</v>
      </c>
      <c r="BL309" s="18" t="s">
        <v>311</v>
      </c>
      <c r="BM309" s="213" t="s">
        <v>3152</v>
      </c>
    </row>
    <row r="310" spans="1:65" s="14" customFormat="1">
      <c r="B310" s="243"/>
      <c r="C310" s="244"/>
      <c r="D310" s="228" t="s">
        <v>304</v>
      </c>
      <c r="E310" s="245" t="s">
        <v>1</v>
      </c>
      <c r="F310" s="246" t="s">
        <v>3153</v>
      </c>
      <c r="G310" s="244"/>
      <c r="H310" s="245" t="s">
        <v>1</v>
      </c>
      <c r="I310" s="247"/>
      <c r="J310" s="244"/>
      <c r="K310" s="244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304</v>
      </c>
      <c r="AU310" s="252" t="s">
        <v>90</v>
      </c>
      <c r="AV310" s="14" t="s">
        <v>84</v>
      </c>
      <c r="AW310" s="14" t="s">
        <v>33</v>
      </c>
      <c r="AX310" s="14" t="s">
        <v>77</v>
      </c>
      <c r="AY310" s="252" t="s">
        <v>242</v>
      </c>
    </row>
    <row r="311" spans="1:65" s="14" customFormat="1">
      <c r="B311" s="243"/>
      <c r="C311" s="244"/>
      <c r="D311" s="228" t="s">
        <v>304</v>
      </c>
      <c r="E311" s="245" t="s">
        <v>1</v>
      </c>
      <c r="F311" s="246" t="s">
        <v>3154</v>
      </c>
      <c r="G311" s="244"/>
      <c r="H311" s="245" t="s">
        <v>1</v>
      </c>
      <c r="I311" s="247"/>
      <c r="J311" s="244"/>
      <c r="K311" s="244"/>
      <c r="L311" s="248"/>
      <c r="M311" s="249"/>
      <c r="N311" s="250"/>
      <c r="O311" s="250"/>
      <c r="P311" s="250"/>
      <c r="Q311" s="250"/>
      <c r="R311" s="250"/>
      <c r="S311" s="250"/>
      <c r="T311" s="251"/>
      <c r="AT311" s="252" t="s">
        <v>304</v>
      </c>
      <c r="AU311" s="252" t="s">
        <v>90</v>
      </c>
      <c r="AV311" s="14" t="s">
        <v>84</v>
      </c>
      <c r="AW311" s="14" t="s">
        <v>33</v>
      </c>
      <c r="AX311" s="14" t="s">
        <v>77</v>
      </c>
      <c r="AY311" s="252" t="s">
        <v>242</v>
      </c>
    </row>
    <row r="312" spans="1:65" s="13" customFormat="1">
      <c r="B312" s="226"/>
      <c r="C312" s="227"/>
      <c r="D312" s="228" t="s">
        <v>304</v>
      </c>
      <c r="E312" s="229" t="s">
        <v>1</v>
      </c>
      <c r="F312" s="230" t="s">
        <v>3150</v>
      </c>
      <c r="G312" s="227"/>
      <c r="H312" s="231">
        <v>13.12</v>
      </c>
      <c r="I312" s="232"/>
      <c r="J312" s="227"/>
      <c r="K312" s="227"/>
      <c r="L312" s="233"/>
      <c r="M312" s="234"/>
      <c r="N312" s="235"/>
      <c r="O312" s="235"/>
      <c r="P312" s="235"/>
      <c r="Q312" s="235"/>
      <c r="R312" s="235"/>
      <c r="S312" s="235"/>
      <c r="T312" s="236"/>
      <c r="AT312" s="237" t="s">
        <v>304</v>
      </c>
      <c r="AU312" s="237" t="s">
        <v>90</v>
      </c>
      <c r="AV312" s="13" t="s">
        <v>90</v>
      </c>
      <c r="AW312" s="13" t="s">
        <v>33</v>
      </c>
      <c r="AX312" s="13" t="s">
        <v>84</v>
      </c>
      <c r="AY312" s="237" t="s">
        <v>242</v>
      </c>
    </row>
    <row r="313" spans="1:65" s="2" customFormat="1" ht="40.15" customHeight="1">
      <c r="A313" s="35"/>
      <c r="B313" s="36"/>
      <c r="C313" s="201" t="s">
        <v>993</v>
      </c>
      <c r="D313" s="201" t="s">
        <v>244</v>
      </c>
      <c r="E313" s="202" t="s">
        <v>3155</v>
      </c>
      <c r="F313" s="203" t="s">
        <v>3156</v>
      </c>
      <c r="G313" s="204" t="s">
        <v>1362</v>
      </c>
      <c r="H313" s="205">
        <v>1760</v>
      </c>
      <c r="I313" s="206"/>
      <c r="J313" s="207">
        <f>ROUND(I313*H313,2)</f>
        <v>0</v>
      </c>
      <c r="K313" s="208"/>
      <c r="L313" s="40"/>
      <c r="M313" s="209" t="s">
        <v>1</v>
      </c>
      <c r="N313" s="210" t="s">
        <v>43</v>
      </c>
      <c r="O313" s="76"/>
      <c r="P313" s="211">
        <f>O313*H313</f>
        <v>0</v>
      </c>
      <c r="Q313" s="211">
        <v>5.0000000000000002E-5</v>
      </c>
      <c r="R313" s="211">
        <f>Q313*H313</f>
        <v>8.8000000000000009E-2</v>
      </c>
      <c r="S313" s="211">
        <v>1E-3</v>
      </c>
      <c r="T313" s="212">
        <f>S313*H313</f>
        <v>1.76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13" t="s">
        <v>311</v>
      </c>
      <c r="AT313" s="213" t="s">
        <v>244</v>
      </c>
      <c r="AU313" s="213" t="s">
        <v>90</v>
      </c>
      <c r="AY313" s="18" t="s">
        <v>242</v>
      </c>
      <c r="BE313" s="214">
        <f>IF(N313="základná",J313,0)</f>
        <v>0</v>
      </c>
      <c r="BF313" s="214">
        <f>IF(N313="znížená",J313,0)</f>
        <v>0</v>
      </c>
      <c r="BG313" s="214">
        <f>IF(N313="zákl. prenesená",J313,0)</f>
        <v>0</v>
      </c>
      <c r="BH313" s="214">
        <f>IF(N313="zníž. prenesená",J313,0)</f>
        <v>0</v>
      </c>
      <c r="BI313" s="214">
        <f>IF(N313="nulová",J313,0)</f>
        <v>0</v>
      </c>
      <c r="BJ313" s="18" t="s">
        <v>90</v>
      </c>
      <c r="BK313" s="214">
        <f>ROUND(I313*H313,2)</f>
        <v>0</v>
      </c>
      <c r="BL313" s="18" t="s">
        <v>311</v>
      </c>
      <c r="BM313" s="213" t="s">
        <v>3157</v>
      </c>
    </row>
    <row r="314" spans="1:65" s="2" customFormat="1" ht="22.15" customHeight="1">
      <c r="A314" s="35"/>
      <c r="B314" s="36"/>
      <c r="C314" s="201" t="s">
        <v>1672</v>
      </c>
      <c r="D314" s="201" t="s">
        <v>244</v>
      </c>
      <c r="E314" s="202" t="s">
        <v>790</v>
      </c>
      <c r="F314" s="203" t="s">
        <v>791</v>
      </c>
      <c r="G314" s="204" t="s">
        <v>792</v>
      </c>
      <c r="H314" s="275"/>
      <c r="I314" s="206"/>
      <c r="J314" s="207">
        <f>ROUND(I314*H314,2)</f>
        <v>0</v>
      </c>
      <c r="K314" s="208"/>
      <c r="L314" s="40"/>
      <c r="M314" s="209" t="s">
        <v>1</v>
      </c>
      <c r="N314" s="210" t="s">
        <v>43</v>
      </c>
      <c r="O314" s="76"/>
      <c r="P314" s="211">
        <f>O314*H314</f>
        <v>0</v>
      </c>
      <c r="Q314" s="211">
        <v>0</v>
      </c>
      <c r="R314" s="211">
        <f>Q314*H314</f>
        <v>0</v>
      </c>
      <c r="S314" s="211">
        <v>0</v>
      </c>
      <c r="T314" s="21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13" t="s">
        <v>311</v>
      </c>
      <c r="AT314" s="213" t="s">
        <v>244</v>
      </c>
      <c r="AU314" s="213" t="s">
        <v>90</v>
      </c>
      <c r="AY314" s="18" t="s">
        <v>242</v>
      </c>
      <c r="BE314" s="214">
        <f>IF(N314="základná",J314,0)</f>
        <v>0</v>
      </c>
      <c r="BF314" s="214">
        <f>IF(N314="znížená",J314,0)</f>
        <v>0</v>
      </c>
      <c r="BG314" s="214">
        <f>IF(N314="zákl. prenesená",J314,0)</f>
        <v>0</v>
      </c>
      <c r="BH314" s="214">
        <f>IF(N314="zníž. prenesená",J314,0)</f>
        <v>0</v>
      </c>
      <c r="BI314" s="214">
        <f>IF(N314="nulová",J314,0)</f>
        <v>0</v>
      </c>
      <c r="BJ314" s="18" t="s">
        <v>90</v>
      </c>
      <c r="BK314" s="214">
        <f>ROUND(I314*H314,2)</f>
        <v>0</v>
      </c>
      <c r="BL314" s="18" t="s">
        <v>311</v>
      </c>
      <c r="BM314" s="213" t="s">
        <v>3158</v>
      </c>
    </row>
    <row r="315" spans="1:65" s="12" customFormat="1" ht="22.9" customHeight="1">
      <c r="B315" s="185"/>
      <c r="C315" s="186"/>
      <c r="D315" s="187" t="s">
        <v>76</v>
      </c>
      <c r="E315" s="199" t="s">
        <v>2148</v>
      </c>
      <c r="F315" s="199" t="s">
        <v>2149</v>
      </c>
      <c r="G315" s="186"/>
      <c r="H315" s="186"/>
      <c r="I315" s="189"/>
      <c r="J315" s="200">
        <f>BK315</f>
        <v>0</v>
      </c>
      <c r="K315" s="186"/>
      <c r="L315" s="191"/>
      <c r="M315" s="192"/>
      <c r="N315" s="193"/>
      <c r="O315" s="193"/>
      <c r="P315" s="194">
        <f>SUM(P316:P318)</f>
        <v>0</v>
      </c>
      <c r="Q315" s="193"/>
      <c r="R315" s="194">
        <f>SUM(R316:R318)</f>
        <v>8.5500000000000003E-3</v>
      </c>
      <c r="S315" s="193"/>
      <c r="T315" s="195">
        <f>SUM(T316:T318)</f>
        <v>0</v>
      </c>
      <c r="AR315" s="196" t="s">
        <v>90</v>
      </c>
      <c r="AT315" s="197" t="s">
        <v>76</v>
      </c>
      <c r="AU315" s="197" t="s">
        <v>84</v>
      </c>
      <c r="AY315" s="196" t="s">
        <v>242</v>
      </c>
      <c r="BK315" s="198">
        <f>SUM(BK316:BK318)</f>
        <v>0</v>
      </c>
    </row>
    <row r="316" spans="1:65" s="2" customFormat="1" ht="22.15" customHeight="1">
      <c r="A316" s="35"/>
      <c r="B316" s="36"/>
      <c r="C316" s="201" t="s">
        <v>1844</v>
      </c>
      <c r="D316" s="201" t="s">
        <v>244</v>
      </c>
      <c r="E316" s="202" t="s">
        <v>2150</v>
      </c>
      <c r="F316" s="203" t="s">
        <v>2151</v>
      </c>
      <c r="G316" s="204" t="s">
        <v>247</v>
      </c>
      <c r="H316" s="205">
        <v>34.200000000000003</v>
      </c>
      <c r="I316" s="206"/>
      <c r="J316" s="207">
        <f>ROUND(I316*H316,2)</f>
        <v>0</v>
      </c>
      <c r="K316" s="208"/>
      <c r="L316" s="40"/>
      <c r="M316" s="209" t="s">
        <v>1</v>
      </c>
      <c r="N316" s="210" t="s">
        <v>43</v>
      </c>
      <c r="O316" s="76"/>
      <c r="P316" s="211">
        <f>O316*H316</f>
        <v>0</v>
      </c>
      <c r="Q316" s="211">
        <v>2.5000000000000001E-4</v>
      </c>
      <c r="R316" s="211">
        <f>Q316*H316</f>
        <v>8.5500000000000003E-3</v>
      </c>
      <c r="S316" s="211">
        <v>0</v>
      </c>
      <c r="T316" s="212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13" t="s">
        <v>311</v>
      </c>
      <c r="AT316" s="213" t="s">
        <v>244</v>
      </c>
      <c r="AU316" s="213" t="s">
        <v>90</v>
      </c>
      <c r="AY316" s="18" t="s">
        <v>242</v>
      </c>
      <c r="BE316" s="214">
        <f>IF(N316="základná",J316,0)</f>
        <v>0</v>
      </c>
      <c r="BF316" s="214">
        <f>IF(N316="znížená",J316,0)</f>
        <v>0</v>
      </c>
      <c r="BG316" s="214">
        <f>IF(N316="zákl. prenesená",J316,0)</f>
        <v>0</v>
      </c>
      <c r="BH316" s="214">
        <f>IF(N316="zníž. prenesená",J316,0)</f>
        <v>0</v>
      </c>
      <c r="BI316" s="214">
        <f>IF(N316="nulová",J316,0)</f>
        <v>0</v>
      </c>
      <c r="BJ316" s="18" t="s">
        <v>90</v>
      </c>
      <c r="BK316" s="214">
        <f>ROUND(I316*H316,2)</f>
        <v>0</v>
      </c>
      <c r="BL316" s="18" t="s">
        <v>311</v>
      </c>
      <c r="BM316" s="213" t="s">
        <v>3159</v>
      </c>
    </row>
    <row r="317" spans="1:65" s="13" customFormat="1">
      <c r="B317" s="226"/>
      <c r="C317" s="227"/>
      <c r="D317" s="228" t="s">
        <v>304</v>
      </c>
      <c r="E317" s="229" t="s">
        <v>1</v>
      </c>
      <c r="F317" s="230" t="s">
        <v>3160</v>
      </c>
      <c r="G317" s="227"/>
      <c r="H317" s="231">
        <v>34.200000000000003</v>
      </c>
      <c r="I317" s="232"/>
      <c r="J317" s="227"/>
      <c r="K317" s="227"/>
      <c r="L317" s="233"/>
      <c r="M317" s="234"/>
      <c r="N317" s="235"/>
      <c r="O317" s="235"/>
      <c r="P317" s="235"/>
      <c r="Q317" s="235"/>
      <c r="R317" s="235"/>
      <c r="S317" s="235"/>
      <c r="T317" s="236"/>
      <c r="AT317" s="237" t="s">
        <v>304</v>
      </c>
      <c r="AU317" s="237" t="s">
        <v>90</v>
      </c>
      <c r="AV317" s="13" t="s">
        <v>90</v>
      </c>
      <c r="AW317" s="13" t="s">
        <v>33</v>
      </c>
      <c r="AX317" s="13" t="s">
        <v>84</v>
      </c>
      <c r="AY317" s="237" t="s">
        <v>242</v>
      </c>
    </row>
    <row r="318" spans="1:65" s="2" customFormat="1" ht="22.15" customHeight="1">
      <c r="A318" s="35"/>
      <c r="B318" s="36"/>
      <c r="C318" s="201" t="s">
        <v>1847</v>
      </c>
      <c r="D318" s="201" t="s">
        <v>244</v>
      </c>
      <c r="E318" s="202" t="s">
        <v>2154</v>
      </c>
      <c r="F318" s="203" t="s">
        <v>2155</v>
      </c>
      <c r="G318" s="204" t="s">
        <v>792</v>
      </c>
      <c r="H318" s="275"/>
      <c r="I318" s="206"/>
      <c r="J318" s="207">
        <f>ROUND(I318*H318,2)</f>
        <v>0</v>
      </c>
      <c r="K318" s="208"/>
      <c r="L318" s="40"/>
      <c r="M318" s="209" t="s">
        <v>1</v>
      </c>
      <c r="N318" s="210" t="s">
        <v>43</v>
      </c>
      <c r="O318" s="76"/>
      <c r="P318" s="211">
        <f>O318*H318</f>
        <v>0</v>
      </c>
      <c r="Q318" s="211">
        <v>0</v>
      </c>
      <c r="R318" s="211">
        <f>Q318*H318</f>
        <v>0</v>
      </c>
      <c r="S318" s="211">
        <v>0</v>
      </c>
      <c r="T318" s="212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13" t="s">
        <v>311</v>
      </c>
      <c r="AT318" s="213" t="s">
        <v>244</v>
      </c>
      <c r="AU318" s="213" t="s">
        <v>90</v>
      </c>
      <c r="AY318" s="18" t="s">
        <v>242</v>
      </c>
      <c r="BE318" s="214">
        <f>IF(N318="základná",J318,0)</f>
        <v>0</v>
      </c>
      <c r="BF318" s="214">
        <f>IF(N318="znížená",J318,0)</f>
        <v>0</v>
      </c>
      <c r="BG318" s="214">
        <f>IF(N318="zákl. prenesená",J318,0)</f>
        <v>0</v>
      </c>
      <c r="BH318" s="214">
        <f>IF(N318="zníž. prenesená",J318,0)</f>
        <v>0</v>
      </c>
      <c r="BI318" s="214">
        <f>IF(N318="nulová",J318,0)</f>
        <v>0</v>
      </c>
      <c r="BJ318" s="18" t="s">
        <v>90</v>
      </c>
      <c r="BK318" s="214">
        <f>ROUND(I318*H318,2)</f>
        <v>0</v>
      </c>
      <c r="BL318" s="18" t="s">
        <v>311</v>
      </c>
      <c r="BM318" s="213" t="s">
        <v>3161</v>
      </c>
    </row>
    <row r="319" spans="1:65" s="12" customFormat="1" ht="22.9" customHeight="1">
      <c r="B319" s="185"/>
      <c r="C319" s="186"/>
      <c r="D319" s="187" t="s">
        <v>76</v>
      </c>
      <c r="E319" s="199" t="s">
        <v>1126</v>
      </c>
      <c r="F319" s="199" t="s">
        <v>1127</v>
      </c>
      <c r="G319" s="186"/>
      <c r="H319" s="186"/>
      <c r="I319" s="189"/>
      <c r="J319" s="200">
        <f>BK319</f>
        <v>0</v>
      </c>
      <c r="K319" s="186"/>
      <c r="L319" s="191"/>
      <c r="M319" s="192"/>
      <c r="N319" s="193"/>
      <c r="O319" s="193"/>
      <c r="P319" s="194">
        <f>SUM(P320:P324)</f>
        <v>0</v>
      </c>
      <c r="Q319" s="193"/>
      <c r="R319" s="194">
        <f>SUM(R320:R324)</f>
        <v>7.3879200000000006E-2</v>
      </c>
      <c r="S319" s="193"/>
      <c r="T319" s="195">
        <f>SUM(T320:T324)</f>
        <v>0</v>
      </c>
      <c r="AR319" s="196" t="s">
        <v>90</v>
      </c>
      <c r="AT319" s="197" t="s">
        <v>76</v>
      </c>
      <c r="AU319" s="197" t="s">
        <v>84</v>
      </c>
      <c r="AY319" s="196" t="s">
        <v>242</v>
      </c>
      <c r="BK319" s="198">
        <f>SUM(BK320:BK324)</f>
        <v>0</v>
      </c>
    </row>
    <row r="320" spans="1:65" s="2" customFormat="1" ht="30" customHeight="1">
      <c r="A320" s="35"/>
      <c r="B320" s="36"/>
      <c r="C320" s="201" t="s">
        <v>1850</v>
      </c>
      <c r="D320" s="201" t="s">
        <v>244</v>
      </c>
      <c r="E320" s="202" t="s">
        <v>1379</v>
      </c>
      <c r="F320" s="203" t="s">
        <v>1380</v>
      </c>
      <c r="G320" s="204" t="s">
        <v>247</v>
      </c>
      <c r="H320" s="205">
        <v>39.72</v>
      </c>
      <c r="I320" s="206"/>
      <c r="J320" s="207">
        <f>ROUND(I320*H320,2)</f>
        <v>0</v>
      </c>
      <c r="K320" s="208"/>
      <c r="L320" s="40"/>
      <c r="M320" s="209" t="s">
        <v>1</v>
      </c>
      <c r="N320" s="210" t="s">
        <v>43</v>
      </c>
      <c r="O320" s="76"/>
      <c r="P320" s="211">
        <f>O320*H320</f>
        <v>0</v>
      </c>
      <c r="Q320" s="211">
        <v>9.3000000000000005E-4</v>
      </c>
      <c r="R320" s="211">
        <f>Q320*H320</f>
        <v>3.6939600000000003E-2</v>
      </c>
      <c r="S320" s="211">
        <v>0</v>
      </c>
      <c r="T320" s="21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13" t="s">
        <v>311</v>
      </c>
      <c r="AT320" s="213" t="s">
        <v>244</v>
      </c>
      <c r="AU320" s="213" t="s">
        <v>90</v>
      </c>
      <c r="AY320" s="18" t="s">
        <v>242</v>
      </c>
      <c r="BE320" s="214">
        <f>IF(N320="základná",J320,0)</f>
        <v>0</v>
      </c>
      <c r="BF320" s="214">
        <f>IF(N320="znížená",J320,0)</f>
        <v>0</v>
      </c>
      <c r="BG320" s="214">
        <f>IF(N320="zákl. prenesená",J320,0)</f>
        <v>0</v>
      </c>
      <c r="BH320" s="214">
        <f>IF(N320="zníž. prenesená",J320,0)</f>
        <v>0</v>
      </c>
      <c r="BI320" s="214">
        <f>IF(N320="nulová",J320,0)</f>
        <v>0</v>
      </c>
      <c r="BJ320" s="18" t="s">
        <v>90</v>
      </c>
      <c r="BK320" s="214">
        <f>ROUND(I320*H320,2)</f>
        <v>0</v>
      </c>
      <c r="BL320" s="18" t="s">
        <v>311</v>
      </c>
      <c r="BM320" s="213" t="s">
        <v>3162</v>
      </c>
    </row>
    <row r="321" spans="1:65" s="13" customFormat="1">
      <c r="B321" s="226"/>
      <c r="C321" s="227"/>
      <c r="D321" s="228" t="s">
        <v>304</v>
      </c>
      <c r="E321" s="229" t="s">
        <v>1</v>
      </c>
      <c r="F321" s="230" t="s">
        <v>3163</v>
      </c>
      <c r="G321" s="227"/>
      <c r="H321" s="231">
        <v>19.8</v>
      </c>
      <c r="I321" s="232"/>
      <c r="J321" s="227"/>
      <c r="K321" s="227"/>
      <c r="L321" s="233"/>
      <c r="M321" s="234"/>
      <c r="N321" s="235"/>
      <c r="O321" s="235"/>
      <c r="P321" s="235"/>
      <c r="Q321" s="235"/>
      <c r="R321" s="235"/>
      <c r="S321" s="235"/>
      <c r="T321" s="236"/>
      <c r="AT321" s="237" t="s">
        <v>304</v>
      </c>
      <c r="AU321" s="237" t="s">
        <v>90</v>
      </c>
      <c r="AV321" s="13" t="s">
        <v>90</v>
      </c>
      <c r="AW321" s="13" t="s">
        <v>33</v>
      </c>
      <c r="AX321" s="13" t="s">
        <v>77</v>
      </c>
      <c r="AY321" s="237" t="s">
        <v>242</v>
      </c>
    </row>
    <row r="322" spans="1:65" s="13" customFormat="1">
      <c r="B322" s="226"/>
      <c r="C322" s="227"/>
      <c r="D322" s="228" t="s">
        <v>304</v>
      </c>
      <c r="E322" s="229" t="s">
        <v>1</v>
      </c>
      <c r="F322" s="230" t="s">
        <v>3164</v>
      </c>
      <c r="G322" s="227"/>
      <c r="H322" s="231">
        <v>19.920000000000002</v>
      </c>
      <c r="I322" s="232"/>
      <c r="J322" s="227"/>
      <c r="K322" s="227"/>
      <c r="L322" s="233"/>
      <c r="M322" s="234"/>
      <c r="N322" s="235"/>
      <c r="O322" s="235"/>
      <c r="P322" s="235"/>
      <c r="Q322" s="235"/>
      <c r="R322" s="235"/>
      <c r="S322" s="235"/>
      <c r="T322" s="236"/>
      <c r="AT322" s="237" t="s">
        <v>304</v>
      </c>
      <c r="AU322" s="237" t="s">
        <v>90</v>
      </c>
      <c r="AV322" s="13" t="s">
        <v>90</v>
      </c>
      <c r="AW322" s="13" t="s">
        <v>33</v>
      </c>
      <c r="AX322" s="13" t="s">
        <v>77</v>
      </c>
      <c r="AY322" s="237" t="s">
        <v>242</v>
      </c>
    </row>
    <row r="323" spans="1:65" s="16" customFormat="1">
      <c r="B323" s="264"/>
      <c r="C323" s="265"/>
      <c r="D323" s="228" t="s">
        <v>304</v>
      </c>
      <c r="E323" s="266" t="s">
        <v>1</v>
      </c>
      <c r="F323" s="267" t="s">
        <v>388</v>
      </c>
      <c r="G323" s="265"/>
      <c r="H323" s="268">
        <v>39.72</v>
      </c>
      <c r="I323" s="269"/>
      <c r="J323" s="265"/>
      <c r="K323" s="265"/>
      <c r="L323" s="270"/>
      <c r="M323" s="271"/>
      <c r="N323" s="272"/>
      <c r="O323" s="272"/>
      <c r="P323" s="272"/>
      <c r="Q323" s="272"/>
      <c r="R323" s="272"/>
      <c r="S323" s="272"/>
      <c r="T323" s="273"/>
      <c r="AT323" s="274" t="s">
        <v>304</v>
      </c>
      <c r="AU323" s="274" t="s">
        <v>90</v>
      </c>
      <c r="AV323" s="16" t="s">
        <v>248</v>
      </c>
      <c r="AW323" s="16" t="s">
        <v>33</v>
      </c>
      <c r="AX323" s="16" t="s">
        <v>84</v>
      </c>
      <c r="AY323" s="274" t="s">
        <v>242</v>
      </c>
    </row>
    <row r="324" spans="1:65" s="2" customFormat="1" ht="22.15" customHeight="1">
      <c r="A324" s="35"/>
      <c r="B324" s="36"/>
      <c r="C324" s="201" t="s">
        <v>2430</v>
      </c>
      <c r="D324" s="201" t="s">
        <v>244</v>
      </c>
      <c r="E324" s="202" t="s">
        <v>1132</v>
      </c>
      <c r="F324" s="203" t="s">
        <v>1386</v>
      </c>
      <c r="G324" s="204" t="s">
        <v>247</v>
      </c>
      <c r="H324" s="205">
        <v>39.72</v>
      </c>
      <c r="I324" s="206"/>
      <c r="J324" s="207">
        <f>ROUND(I324*H324,2)</f>
        <v>0</v>
      </c>
      <c r="K324" s="208"/>
      <c r="L324" s="40"/>
      <c r="M324" s="238" t="s">
        <v>1</v>
      </c>
      <c r="N324" s="239" t="s">
        <v>43</v>
      </c>
      <c r="O324" s="240"/>
      <c r="P324" s="241">
        <f>O324*H324</f>
        <v>0</v>
      </c>
      <c r="Q324" s="241">
        <v>9.3000000000000005E-4</v>
      </c>
      <c r="R324" s="241">
        <f>Q324*H324</f>
        <v>3.6939600000000003E-2</v>
      </c>
      <c r="S324" s="241">
        <v>0</v>
      </c>
      <c r="T324" s="242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13" t="s">
        <v>311</v>
      </c>
      <c r="AT324" s="213" t="s">
        <v>244</v>
      </c>
      <c r="AU324" s="213" t="s">
        <v>90</v>
      </c>
      <c r="AY324" s="18" t="s">
        <v>242</v>
      </c>
      <c r="BE324" s="214">
        <f>IF(N324="základná",J324,0)</f>
        <v>0</v>
      </c>
      <c r="BF324" s="214">
        <f>IF(N324="znížená",J324,0)</f>
        <v>0</v>
      </c>
      <c r="BG324" s="214">
        <f>IF(N324="zákl. prenesená",J324,0)</f>
        <v>0</v>
      </c>
      <c r="BH324" s="214">
        <f>IF(N324="zníž. prenesená",J324,0)</f>
        <v>0</v>
      </c>
      <c r="BI324" s="214">
        <f>IF(N324="nulová",J324,0)</f>
        <v>0</v>
      </c>
      <c r="BJ324" s="18" t="s">
        <v>90</v>
      </c>
      <c r="BK324" s="214">
        <f>ROUND(I324*H324,2)</f>
        <v>0</v>
      </c>
      <c r="BL324" s="18" t="s">
        <v>311</v>
      </c>
      <c r="BM324" s="213" t="s">
        <v>3165</v>
      </c>
    </row>
    <row r="325" spans="1:65" s="2" customFormat="1" ht="6.95" customHeight="1">
      <c r="A325" s="35"/>
      <c r="B325" s="59"/>
      <c r="C325" s="60"/>
      <c r="D325" s="60"/>
      <c r="E325" s="60"/>
      <c r="F325" s="60"/>
      <c r="G325" s="60"/>
      <c r="H325" s="60"/>
      <c r="I325" s="60"/>
      <c r="J325" s="60"/>
      <c r="K325" s="60"/>
      <c r="L325" s="40"/>
      <c r="M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</row>
  </sheetData>
  <sheetProtection algorithmName="SHA-512" hashValue="XNZXPfBCmdg1dUigDTjyRjKHYZ1mitkCWI+m7jKsFq8m8EHk3EihXzrtMH/eYOsNjo1ugRO5/CFSZ7I6c8MwHg==" saltValue="I+G+iD1oywkRllE0uguemTEF8XQJlpNmHwjxq9aGTy5RIcXrsrgutFvOthkcLnVOnEIq5rhpBG8wn6VZVKwS4g==" spinCount="100000" sheet="1" objects="1" scenarios="1" formatColumns="0" formatRows="0" autoFilter="0"/>
  <autoFilter ref="C133:K324" xr:uid="{00000000-0009-0000-0000-000011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2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152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3166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ROUND(J122,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ROUND((SUM(BE122:BE125)),  2)</f>
        <v>0</v>
      </c>
      <c r="G35" s="136"/>
      <c r="H35" s="136"/>
      <c r="I35" s="137">
        <v>0.2</v>
      </c>
      <c r="J35" s="135">
        <f>ROUND(((SUM(BE122:BE125))*I35),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ROUND((SUM(BF122:BF125)),  2)</f>
        <v>0</v>
      </c>
      <c r="G36" s="136"/>
      <c r="H36" s="136"/>
      <c r="I36" s="137">
        <v>0.2</v>
      </c>
      <c r="J36" s="135">
        <f>ROUND(((SUM(BF122:BF125))*I36),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ROUND((SUM(BG122:BG125)),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ROUND((SUM(BH122:BH125)),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ROUND((SUM(BI122:BI125)),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1136-2-13 - SO 02.13 - Novostavba priepustu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J122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J123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J124</f>
        <v>0</v>
      </c>
      <c r="K100" s="109"/>
      <c r="L100" s="172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228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4.45" customHeight="1">
      <c r="A110" s="35"/>
      <c r="B110" s="36"/>
      <c r="C110" s="37"/>
      <c r="D110" s="37"/>
      <c r="E110" s="334" t="str">
        <f>E7</f>
        <v>Cyklotrasa Rimavská Sobota - Poltár</v>
      </c>
      <c r="F110" s="335"/>
      <c r="G110" s="335"/>
      <c r="H110" s="335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214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4.45" customHeight="1">
      <c r="A112" s="35"/>
      <c r="B112" s="36"/>
      <c r="C112" s="37"/>
      <c r="D112" s="37"/>
      <c r="E112" s="334" t="s">
        <v>1145</v>
      </c>
      <c r="F112" s="333"/>
      <c r="G112" s="333"/>
      <c r="H112" s="333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216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6" customHeight="1">
      <c r="A114" s="35"/>
      <c r="B114" s="36"/>
      <c r="C114" s="37"/>
      <c r="D114" s="37"/>
      <c r="E114" s="307" t="str">
        <f>E11</f>
        <v>1136-2-13 - SO 02.13 - Novostavba priepustu</v>
      </c>
      <c r="F114" s="333"/>
      <c r="G114" s="333"/>
      <c r="H114" s="333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F14</f>
        <v>Rimavská Sobota, Poltár</v>
      </c>
      <c r="G116" s="37"/>
      <c r="H116" s="37"/>
      <c r="I116" s="30" t="s">
        <v>21</v>
      </c>
      <c r="J116" s="71">
        <f>IF(J14="","",J14)</f>
        <v>0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9" customHeight="1">
      <c r="A118" s="35"/>
      <c r="B118" s="36"/>
      <c r="C118" s="30" t="s">
        <v>22</v>
      </c>
      <c r="D118" s="37"/>
      <c r="E118" s="37"/>
      <c r="F118" s="28" t="str">
        <f>E17</f>
        <v>Banskobystrický samosprávny kraj, B. Bystrica</v>
      </c>
      <c r="G118" s="37"/>
      <c r="H118" s="37"/>
      <c r="I118" s="30" t="s">
        <v>29</v>
      </c>
      <c r="J118" s="33" t="str">
        <f>E23</f>
        <v>Cykloprojekt s.r.o., Bratislava, Laurinská 18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6" customHeight="1">
      <c r="A119" s="35"/>
      <c r="B119" s="36"/>
      <c r="C119" s="30" t="s">
        <v>27</v>
      </c>
      <c r="D119" s="37"/>
      <c r="E119" s="37"/>
      <c r="F119" s="28" t="str">
        <f>IF(E20="","",E20)</f>
        <v>Vyplň údaj</v>
      </c>
      <c r="G119" s="37"/>
      <c r="H119" s="37"/>
      <c r="I119" s="30" t="s">
        <v>34</v>
      </c>
      <c r="J119" s="33" t="str">
        <f>E26</f>
        <v xml:space="preserve"> 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73"/>
      <c r="B121" s="174"/>
      <c r="C121" s="175" t="s">
        <v>229</v>
      </c>
      <c r="D121" s="176" t="s">
        <v>62</v>
      </c>
      <c r="E121" s="176" t="s">
        <v>58</v>
      </c>
      <c r="F121" s="176" t="s">
        <v>59</v>
      </c>
      <c r="G121" s="176" t="s">
        <v>230</v>
      </c>
      <c r="H121" s="176" t="s">
        <v>231</v>
      </c>
      <c r="I121" s="176" t="s">
        <v>232</v>
      </c>
      <c r="J121" s="177" t="s">
        <v>220</v>
      </c>
      <c r="K121" s="178" t="s">
        <v>233</v>
      </c>
      <c r="L121" s="179"/>
      <c r="M121" s="80" t="s">
        <v>1</v>
      </c>
      <c r="N121" s="81" t="s">
        <v>41</v>
      </c>
      <c r="O121" s="81" t="s">
        <v>234</v>
      </c>
      <c r="P121" s="81" t="s">
        <v>235</v>
      </c>
      <c r="Q121" s="81" t="s">
        <v>236</v>
      </c>
      <c r="R121" s="81" t="s">
        <v>237</v>
      </c>
      <c r="S121" s="81" t="s">
        <v>238</v>
      </c>
      <c r="T121" s="82" t="s">
        <v>239</v>
      </c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</row>
    <row r="122" spans="1:65" s="2" customFormat="1" ht="22.9" customHeight="1">
      <c r="A122" s="35"/>
      <c r="B122" s="36"/>
      <c r="C122" s="87" t="s">
        <v>221</v>
      </c>
      <c r="D122" s="37"/>
      <c r="E122" s="37"/>
      <c r="F122" s="37"/>
      <c r="G122" s="37"/>
      <c r="H122" s="37"/>
      <c r="I122" s="37"/>
      <c r="J122" s="180">
        <f>BK122</f>
        <v>0</v>
      </c>
      <c r="K122" s="37"/>
      <c r="L122" s="40"/>
      <c r="M122" s="83"/>
      <c r="N122" s="181"/>
      <c r="O122" s="84"/>
      <c r="P122" s="182">
        <f>P123</f>
        <v>0</v>
      </c>
      <c r="Q122" s="84"/>
      <c r="R122" s="182">
        <f>R123</f>
        <v>0</v>
      </c>
      <c r="S122" s="84"/>
      <c r="T122" s="183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222</v>
      </c>
      <c r="BK122" s="184">
        <f>BK123</f>
        <v>0</v>
      </c>
    </row>
    <row r="123" spans="1:65" s="12" customFormat="1" ht="25.9" customHeight="1">
      <c r="B123" s="185"/>
      <c r="C123" s="186"/>
      <c r="D123" s="187" t="s">
        <v>76</v>
      </c>
      <c r="E123" s="188" t="s">
        <v>240</v>
      </c>
      <c r="F123" s="188" t="s">
        <v>241</v>
      </c>
      <c r="G123" s="186"/>
      <c r="H123" s="186"/>
      <c r="I123" s="189"/>
      <c r="J123" s="190">
        <f>BK123</f>
        <v>0</v>
      </c>
      <c r="K123" s="186"/>
      <c r="L123" s="191"/>
      <c r="M123" s="192"/>
      <c r="N123" s="193"/>
      <c r="O123" s="193"/>
      <c r="P123" s="194">
        <f>P124</f>
        <v>0</v>
      </c>
      <c r="Q123" s="193"/>
      <c r="R123" s="194">
        <f>R124</f>
        <v>0</v>
      </c>
      <c r="S123" s="193"/>
      <c r="T123" s="195">
        <f>T124</f>
        <v>0</v>
      </c>
      <c r="AR123" s="196" t="s">
        <v>84</v>
      </c>
      <c r="AT123" s="197" t="s">
        <v>76</v>
      </c>
      <c r="AU123" s="197" t="s">
        <v>77</v>
      </c>
      <c r="AY123" s="196" t="s">
        <v>242</v>
      </c>
      <c r="BK123" s="198">
        <f>BK124</f>
        <v>0</v>
      </c>
    </row>
    <row r="124" spans="1:65" s="12" customFormat="1" ht="22.9" customHeight="1">
      <c r="B124" s="185"/>
      <c r="C124" s="186"/>
      <c r="D124" s="187" t="s">
        <v>76</v>
      </c>
      <c r="E124" s="199" t="s">
        <v>84</v>
      </c>
      <c r="F124" s="199" t="s">
        <v>243</v>
      </c>
      <c r="G124" s="186"/>
      <c r="H124" s="186"/>
      <c r="I124" s="189"/>
      <c r="J124" s="200">
        <f>BK124</f>
        <v>0</v>
      </c>
      <c r="K124" s="186"/>
      <c r="L124" s="191"/>
      <c r="M124" s="192"/>
      <c r="N124" s="193"/>
      <c r="O124" s="193"/>
      <c r="P124" s="194">
        <f>P125</f>
        <v>0</v>
      </c>
      <c r="Q124" s="193"/>
      <c r="R124" s="194">
        <f>R125</f>
        <v>0</v>
      </c>
      <c r="S124" s="193"/>
      <c r="T124" s="195">
        <f>T125</f>
        <v>0</v>
      </c>
      <c r="AR124" s="196" t="s">
        <v>84</v>
      </c>
      <c r="AT124" s="197" t="s">
        <v>76</v>
      </c>
      <c r="AU124" s="197" t="s">
        <v>84</v>
      </c>
      <c r="AY124" s="196" t="s">
        <v>242</v>
      </c>
      <c r="BK124" s="198">
        <f>BK125</f>
        <v>0</v>
      </c>
    </row>
    <row r="125" spans="1:65" s="2" customFormat="1" ht="30" customHeight="1">
      <c r="A125" s="35"/>
      <c r="B125" s="36"/>
      <c r="C125" s="201" t="s">
        <v>84</v>
      </c>
      <c r="D125" s="201" t="s">
        <v>244</v>
      </c>
      <c r="E125" s="202" t="s">
        <v>84</v>
      </c>
      <c r="F125" s="203" t="s">
        <v>3167</v>
      </c>
      <c r="G125" s="204" t="s">
        <v>2532</v>
      </c>
      <c r="H125" s="205">
        <v>1</v>
      </c>
      <c r="I125" s="206"/>
      <c r="J125" s="207">
        <f>ROUND(I125*H125,2)</f>
        <v>0</v>
      </c>
      <c r="K125" s="208"/>
      <c r="L125" s="40"/>
      <c r="M125" s="238" t="s">
        <v>1</v>
      </c>
      <c r="N125" s="239" t="s">
        <v>43</v>
      </c>
      <c r="O125" s="240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13" t="s">
        <v>248</v>
      </c>
      <c r="AT125" s="213" t="s">
        <v>244</v>
      </c>
      <c r="AU125" s="213" t="s">
        <v>90</v>
      </c>
      <c r="AY125" s="18" t="s">
        <v>242</v>
      </c>
      <c r="BE125" s="214">
        <f>IF(N125="základná",J125,0)</f>
        <v>0</v>
      </c>
      <c r="BF125" s="214">
        <f>IF(N125="znížená",J125,0)</f>
        <v>0</v>
      </c>
      <c r="BG125" s="214">
        <f>IF(N125="zákl. prenesená",J125,0)</f>
        <v>0</v>
      </c>
      <c r="BH125" s="214">
        <f>IF(N125="zníž. prenesená",J125,0)</f>
        <v>0</v>
      </c>
      <c r="BI125" s="214">
        <f>IF(N125="nulová",J125,0)</f>
        <v>0</v>
      </c>
      <c r="BJ125" s="18" t="s">
        <v>90</v>
      </c>
      <c r="BK125" s="214">
        <f>ROUND(I125*H125,2)</f>
        <v>0</v>
      </c>
      <c r="BL125" s="18" t="s">
        <v>248</v>
      </c>
      <c r="BM125" s="213" t="s">
        <v>3168</v>
      </c>
    </row>
    <row r="126" spans="1:65" s="2" customFormat="1" ht="6.95" customHeight="1">
      <c r="A126" s="35"/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40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algorithmName="SHA-512" hashValue="FH3F2bktEioRJzlLEytImIkrvDMcsxAv2HZTwfQzC5e5MLamRyMHqALlaoXrklYgaN7HahH6LBCXQ0/olVEDQg==" saltValue="36ZzHmK/gKsjSxLnfHSKjxvYg8GO+DxOPF0p3Pcd4/yLRY/Eg6UlSVnAWmTvsxW3q+zZ6jHMH2nKL6/smihgLA==" spinCount="100000" sheet="1" objects="1" scenarios="1" formatColumns="0" formatRows="0" autoFilter="0"/>
  <autoFilter ref="C121:K125" xr:uid="{00000000-0009-0000-0000-000012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164"/>
  <sheetViews>
    <sheetView showGridLines="0" workbookViewId="0">
      <selection activeCell="J14" sqref="J14"/>
    </sheetView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91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215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1.15" customHeight="1">
      <c r="A11" s="35"/>
      <c r="B11" s="40"/>
      <c r="C11" s="35"/>
      <c r="D11" s="35"/>
      <c r="E11" s="339" t="s">
        <v>217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ROUND(J125,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ROUND((SUM(BE125:BE163)),  2)</f>
        <v>0</v>
      </c>
      <c r="G35" s="136"/>
      <c r="H35" s="136"/>
      <c r="I35" s="137">
        <v>0.2</v>
      </c>
      <c r="J35" s="135">
        <f>ROUND(((SUM(BE125:BE163))*I35),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ROUND((SUM(BF125:BF163)),  2)</f>
        <v>0</v>
      </c>
      <c r="G36" s="136"/>
      <c r="H36" s="136"/>
      <c r="I36" s="137">
        <v>0.2</v>
      </c>
      <c r="J36" s="135">
        <f>ROUND(((SUM(BF125:BF163))*I36),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ROUND((SUM(BG125:BG163)),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ROUND((SUM(BH125:BH163)),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ROUND((SUM(BI125:BI163)),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215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1.15" customHeight="1">
      <c r="A89" s="35"/>
      <c r="B89" s="36"/>
      <c r="C89" s="37"/>
      <c r="D89" s="37"/>
      <c r="E89" s="307" t="str">
        <f>E11</f>
        <v>1136-1-1 - SO 01.1 - Cyklotrasa Rimavská Sobota - Kurinec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J125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J126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J127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225</v>
      </c>
      <c r="E101" s="170"/>
      <c r="F101" s="170"/>
      <c r="G101" s="170"/>
      <c r="H101" s="170"/>
      <c r="I101" s="170"/>
      <c r="J101" s="171">
        <f>J129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226</v>
      </c>
      <c r="E102" s="170"/>
      <c r="F102" s="170"/>
      <c r="G102" s="170"/>
      <c r="H102" s="170"/>
      <c r="I102" s="170"/>
      <c r="J102" s="171">
        <f>J131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227</v>
      </c>
      <c r="E103" s="170"/>
      <c r="F103" s="170"/>
      <c r="G103" s="170"/>
      <c r="H103" s="170"/>
      <c r="I103" s="170"/>
      <c r="J103" s="171">
        <f>J162</f>
        <v>0</v>
      </c>
      <c r="K103" s="109"/>
      <c r="L103" s="172"/>
    </row>
    <row r="104" spans="1:47" s="2" customFormat="1" ht="21.75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47" s="2" customFormat="1" ht="6.95" customHeight="1">
      <c r="A105" s="35"/>
      <c r="B105" s="59"/>
      <c r="C105" s="60"/>
      <c r="D105" s="60"/>
      <c r="E105" s="60"/>
      <c r="F105" s="60"/>
      <c r="G105" s="60"/>
      <c r="H105" s="60"/>
      <c r="I105" s="60"/>
      <c r="J105" s="60"/>
      <c r="K105" s="60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pans="1:47" s="2" customFormat="1" ht="6.95" customHeight="1">
      <c r="A109" s="35"/>
      <c r="B109" s="61"/>
      <c r="C109" s="62"/>
      <c r="D109" s="62"/>
      <c r="E109" s="62"/>
      <c r="F109" s="62"/>
      <c r="G109" s="62"/>
      <c r="H109" s="62"/>
      <c r="I109" s="62"/>
      <c r="J109" s="62"/>
      <c r="K109" s="62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24.95" customHeight="1">
      <c r="A110" s="35"/>
      <c r="B110" s="36"/>
      <c r="C110" s="24" t="s">
        <v>228</v>
      </c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47" s="2" customFormat="1" ht="12" customHeight="1">
      <c r="A112" s="35"/>
      <c r="B112" s="36"/>
      <c r="C112" s="30" t="s">
        <v>15</v>
      </c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4.45" customHeight="1">
      <c r="A113" s="35"/>
      <c r="B113" s="36"/>
      <c r="C113" s="37"/>
      <c r="D113" s="37"/>
      <c r="E113" s="334" t="str">
        <f>E7</f>
        <v>Cyklotrasa Rimavská Sobota - Poltár</v>
      </c>
      <c r="F113" s="335"/>
      <c r="G113" s="335"/>
      <c r="H113" s="335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1" customFormat="1" ht="12" customHeight="1">
      <c r="B114" s="22"/>
      <c r="C114" s="30" t="s">
        <v>214</v>
      </c>
      <c r="D114" s="23"/>
      <c r="E114" s="23"/>
      <c r="F114" s="23"/>
      <c r="G114" s="23"/>
      <c r="H114" s="23"/>
      <c r="I114" s="23"/>
      <c r="J114" s="23"/>
      <c r="K114" s="23"/>
      <c r="L114" s="21"/>
    </row>
    <row r="115" spans="1:65" s="2" customFormat="1" ht="14.45" customHeight="1">
      <c r="A115" s="35"/>
      <c r="B115" s="36"/>
      <c r="C115" s="37"/>
      <c r="D115" s="37"/>
      <c r="E115" s="334" t="s">
        <v>215</v>
      </c>
      <c r="F115" s="333"/>
      <c r="G115" s="333"/>
      <c r="H115" s="333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216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31.15" customHeight="1">
      <c r="A117" s="35"/>
      <c r="B117" s="36"/>
      <c r="C117" s="37"/>
      <c r="D117" s="37"/>
      <c r="E117" s="307" t="str">
        <f>E11</f>
        <v>1136-1-1 - SO 01.1 - Cyklotrasa Rimavská Sobota - Kurinec</v>
      </c>
      <c r="F117" s="333"/>
      <c r="G117" s="333"/>
      <c r="H117" s="333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6.95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2" customHeight="1">
      <c r="A119" s="35"/>
      <c r="B119" s="36"/>
      <c r="C119" s="30" t="s">
        <v>19</v>
      </c>
      <c r="D119" s="37"/>
      <c r="E119" s="37"/>
      <c r="F119" s="28" t="str">
        <f>F14</f>
        <v>Rimavská Sobota, Poltár</v>
      </c>
      <c r="G119" s="37"/>
      <c r="H119" s="37"/>
      <c r="I119" s="30" t="s">
        <v>21</v>
      </c>
      <c r="J119" s="71">
        <f>IF(J14="","",J14)</f>
        <v>0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2" customFormat="1" ht="40.9" customHeight="1">
      <c r="A121" s="35"/>
      <c r="B121" s="36"/>
      <c r="C121" s="30" t="s">
        <v>22</v>
      </c>
      <c r="D121" s="37"/>
      <c r="E121" s="37"/>
      <c r="F121" s="28" t="str">
        <f>E17</f>
        <v>Banskobystrický samosprávny kraj, B. Bystrica</v>
      </c>
      <c r="G121" s="37"/>
      <c r="H121" s="37"/>
      <c r="I121" s="30" t="s">
        <v>29</v>
      </c>
      <c r="J121" s="33" t="str">
        <f>E23</f>
        <v>Cykloprojekt s.r.o., Bratislava, Laurinská 18</v>
      </c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65" s="2" customFormat="1" ht="15.6" customHeight="1">
      <c r="A122" s="35"/>
      <c r="B122" s="36"/>
      <c r="C122" s="30" t="s">
        <v>27</v>
      </c>
      <c r="D122" s="37"/>
      <c r="E122" s="37"/>
      <c r="F122" s="28" t="str">
        <f>IF(E20="","",E20)</f>
        <v>Vyplň údaj</v>
      </c>
      <c r="G122" s="37"/>
      <c r="H122" s="37"/>
      <c r="I122" s="30" t="s">
        <v>34</v>
      </c>
      <c r="J122" s="33" t="str">
        <f>E26</f>
        <v xml:space="preserve"> </v>
      </c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65" s="2" customFormat="1" ht="10.3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65" s="11" customFormat="1" ht="29.25" customHeight="1">
      <c r="A124" s="173"/>
      <c r="B124" s="174"/>
      <c r="C124" s="175" t="s">
        <v>229</v>
      </c>
      <c r="D124" s="176" t="s">
        <v>62</v>
      </c>
      <c r="E124" s="176" t="s">
        <v>58</v>
      </c>
      <c r="F124" s="176" t="s">
        <v>59</v>
      </c>
      <c r="G124" s="176" t="s">
        <v>230</v>
      </c>
      <c r="H124" s="176" t="s">
        <v>231</v>
      </c>
      <c r="I124" s="176" t="s">
        <v>232</v>
      </c>
      <c r="J124" s="177" t="s">
        <v>220</v>
      </c>
      <c r="K124" s="178" t="s">
        <v>233</v>
      </c>
      <c r="L124" s="179"/>
      <c r="M124" s="80" t="s">
        <v>1</v>
      </c>
      <c r="N124" s="81" t="s">
        <v>41</v>
      </c>
      <c r="O124" s="81" t="s">
        <v>234</v>
      </c>
      <c r="P124" s="81" t="s">
        <v>235</v>
      </c>
      <c r="Q124" s="81" t="s">
        <v>236</v>
      </c>
      <c r="R124" s="81" t="s">
        <v>237</v>
      </c>
      <c r="S124" s="81" t="s">
        <v>238</v>
      </c>
      <c r="T124" s="82" t="s">
        <v>239</v>
      </c>
      <c r="U124" s="173"/>
      <c r="V124" s="173"/>
      <c r="W124" s="173"/>
      <c r="X124" s="173"/>
      <c r="Y124" s="173"/>
      <c r="Z124" s="173"/>
      <c r="AA124" s="173"/>
      <c r="AB124" s="173"/>
      <c r="AC124" s="173"/>
      <c r="AD124" s="173"/>
      <c r="AE124" s="173"/>
    </row>
    <row r="125" spans="1:65" s="2" customFormat="1" ht="22.9" customHeight="1">
      <c r="A125" s="35"/>
      <c r="B125" s="36"/>
      <c r="C125" s="87" t="s">
        <v>221</v>
      </c>
      <c r="D125" s="37"/>
      <c r="E125" s="37"/>
      <c r="F125" s="37"/>
      <c r="G125" s="37"/>
      <c r="H125" s="37"/>
      <c r="I125" s="37"/>
      <c r="J125" s="180">
        <f>BK125</f>
        <v>0</v>
      </c>
      <c r="K125" s="37"/>
      <c r="L125" s="40"/>
      <c r="M125" s="83"/>
      <c r="N125" s="181"/>
      <c r="O125" s="84"/>
      <c r="P125" s="182">
        <f>P126</f>
        <v>0</v>
      </c>
      <c r="Q125" s="84"/>
      <c r="R125" s="182">
        <f>R126</f>
        <v>14.091212000000001</v>
      </c>
      <c r="S125" s="84"/>
      <c r="T125" s="183">
        <f>T126</f>
        <v>10.959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8" t="s">
        <v>76</v>
      </c>
      <c r="AU125" s="18" t="s">
        <v>222</v>
      </c>
      <c r="BK125" s="184">
        <f>BK126</f>
        <v>0</v>
      </c>
    </row>
    <row r="126" spans="1:65" s="12" customFormat="1" ht="25.9" customHeight="1">
      <c r="B126" s="185"/>
      <c r="C126" s="186"/>
      <c r="D126" s="187" t="s">
        <v>76</v>
      </c>
      <c r="E126" s="188" t="s">
        <v>240</v>
      </c>
      <c r="F126" s="188" t="s">
        <v>241</v>
      </c>
      <c r="G126" s="186"/>
      <c r="H126" s="186"/>
      <c r="I126" s="189"/>
      <c r="J126" s="190">
        <f>BK126</f>
        <v>0</v>
      </c>
      <c r="K126" s="186"/>
      <c r="L126" s="191"/>
      <c r="M126" s="192"/>
      <c r="N126" s="193"/>
      <c r="O126" s="193"/>
      <c r="P126" s="194">
        <f>P127+P129+P131+P162</f>
        <v>0</v>
      </c>
      <c r="Q126" s="193"/>
      <c r="R126" s="194">
        <f>R127+R129+R131+R162</f>
        <v>14.091212000000001</v>
      </c>
      <c r="S126" s="193"/>
      <c r="T126" s="195">
        <f>T127+T129+T131+T162</f>
        <v>10.959</v>
      </c>
      <c r="AR126" s="196" t="s">
        <v>84</v>
      </c>
      <c r="AT126" s="197" t="s">
        <v>76</v>
      </c>
      <c r="AU126" s="197" t="s">
        <v>77</v>
      </c>
      <c r="AY126" s="196" t="s">
        <v>242</v>
      </c>
      <c r="BK126" s="198">
        <f>BK127+BK129+BK131+BK162</f>
        <v>0</v>
      </c>
    </row>
    <row r="127" spans="1:65" s="12" customFormat="1" ht="22.9" customHeight="1">
      <c r="B127" s="185"/>
      <c r="C127" s="186"/>
      <c r="D127" s="187" t="s">
        <v>76</v>
      </c>
      <c r="E127" s="199" t="s">
        <v>84</v>
      </c>
      <c r="F127" s="199" t="s">
        <v>243</v>
      </c>
      <c r="G127" s="186"/>
      <c r="H127" s="186"/>
      <c r="I127" s="189"/>
      <c r="J127" s="200">
        <f>BK127</f>
        <v>0</v>
      </c>
      <c r="K127" s="186"/>
      <c r="L127" s="191"/>
      <c r="M127" s="192"/>
      <c r="N127" s="193"/>
      <c r="O127" s="193"/>
      <c r="P127" s="194">
        <f>P128</f>
        <v>0</v>
      </c>
      <c r="Q127" s="193"/>
      <c r="R127" s="194">
        <f>R128</f>
        <v>7.6500000000000005E-3</v>
      </c>
      <c r="S127" s="193"/>
      <c r="T127" s="195">
        <f>T128</f>
        <v>10.795</v>
      </c>
      <c r="AR127" s="196" t="s">
        <v>84</v>
      </c>
      <c r="AT127" s="197" t="s">
        <v>76</v>
      </c>
      <c r="AU127" s="197" t="s">
        <v>84</v>
      </c>
      <c r="AY127" s="196" t="s">
        <v>242</v>
      </c>
      <c r="BK127" s="198">
        <f>BK128</f>
        <v>0</v>
      </c>
    </row>
    <row r="128" spans="1:65" s="2" customFormat="1" ht="34.9" customHeight="1">
      <c r="A128" s="35"/>
      <c r="B128" s="36"/>
      <c r="C128" s="201" t="s">
        <v>84</v>
      </c>
      <c r="D128" s="201" t="s">
        <v>244</v>
      </c>
      <c r="E128" s="202" t="s">
        <v>245</v>
      </c>
      <c r="F128" s="203" t="s">
        <v>246</v>
      </c>
      <c r="G128" s="204" t="s">
        <v>247</v>
      </c>
      <c r="H128" s="205">
        <v>85</v>
      </c>
      <c r="I128" s="206"/>
      <c r="J128" s="207">
        <f>ROUND(I128*H128,2)</f>
        <v>0</v>
      </c>
      <c r="K128" s="208"/>
      <c r="L128" s="40"/>
      <c r="M128" s="209" t="s">
        <v>1</v>
      </c>
      <c r="N128" s="210" t="s">
        <v>43</v>
      </c>
      <c r="O128" s="76"/>
      <c r="P128" s="211">
        <f>O128*H128</f>
        <v>0</v>
      </c>
      <c r="Q128" s="211">
        <v>9.0000000000000006E-5</v>
      </c>
      <c r="R128" s="211">
        <f>Q128*H128</f>
        <v>7.6500000000000005E-3</v>
      </c>
      <c r="S128" s="211">
        <v>0.127</v>
      </c>
      <c r="T128" s="212">
        <f>S128*H128</f>
        <v>10.795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13" t="s">
        <v>248</v>
      </c>
      <c r="AT128" s="213" t="s">
        <v>244</v>
      </c>
      <c r="AU128" s="213" t="s">
        <v>90</v>
      </c>
      <c r="AY128" s="18" t="s">
        <v>242</v>
      </c>
      <c r="BE128" s="214">
        <f>IF(N128="základná",J128,0)</f>
        <v>0</v>
      </c>
      <c r="BF128" s="214">
        <f>IF(N128="znížená",J128,0)</f>
        <v>0</v>
      </c>
      <c r="BG128" s="214">
        <f>IF(N128="zákl. prenesená",J128,0)</f>
        <v>0</v>
      </c>
      <c r="BH128" s="214">
        <f>IF(N128="zníž. prenesená",J128,0)</f>
        <v>0</v>
      </c>
      <c r="BI128" s="214">
        <f>IF(N128="nulová",J128,0)</f>
        <v>0</v>
      </c>
      <c r="BJ128" s="18" t="s">
        <v>90</v>
      </c>
      <c r="BK128" s="214">
        <f>ROUND(I128*H128,2)</f>
        <v>0</v>
      </c>
      <c r="BL128" s="18" t="s">
        <v>248</v>
      </c>
      <c r="BM128" s="213" t="s">
        <v>249</v>
      </c>
    </row>
    <row r="129" spans="1:65" s="12" customFormat="1" ht="22.9" customHeight="1">
      <c r="B129" s="185"/>
      <c r="C129" s="186"/>
      <c r="D129" s="187" t="s">
        <v>76</v>
      </c>
      <c r="E129" s="199" t="s">
        <v>250</v>
      </c>
      <c r="F129" s="199" t="s">
        <v>251</v>
      </c>
      <c r="G129" s="186"/>
      <c r="H129" s="186"/>
      <c r="I129" s="189"/>
      <c r="J129" s="200">
        <f>BK129</f>
        <v>0</v>
      </c>
      <c r="K129" s="186"/>
      <c r="L129" s="191"/>
      <c r="M129" s="192"/>
      <c r="N129" s="193"/>
      <c r="O129" s="193"/>
      <c r="P129" s="194">
        <f>P130</f>
        <v>0</v>
      </c>
      <c r="Q129" s="193"/>
      <c r="R129" s="194">
        <f>R130</f>
        <v>13.277000000000001</v>
      </c>
      <c r="S129" s="193"/>
      <c r="T129" s="195">
        <f>T130</f>
        <v>0</v>
      </c>
      <c r="AR129" s="196" t="s">
        <v>84</v>
      </c>
      <c r="AT129" s="197" t="s">
        <v>76</v>
      </c>
      <c r="AU129" s="197" t="s">
        <v>84</v>
      </c>
      <c r="AY129" s="196" t="s">
        <v>242</v>
      </c>
      <c r="BK129" s="198">
        <f>BK130</f>
        <v>0</v>
      </c>
    </row>
    <row r="130" spans="1:65" s="2" customFormat="1" ht="34.9" customHeight="1">
      <c r="A130" s="35"/>
      <c r="B130" s="36"/>
      <c r="C130" s="201" t="s">
        <v>90</v>
      </c>
      <c r="D130" s="201" t="s">
        <v>244</v>
      </c>
      <c r="E130" s="202" t="s">
        <v>252</v>
      </c>
      <c r="F130" s="203" t="s">
        <v>253</v>
      </c>
      <c r="G130" s="204" t="s">
        <v>247</v>
      </c>
      <c r="H130" s="205">
        <v>85</v>
      </c>
      <c r="I130" s="206"/>
      <c r="J130" s="207">
        <f>ROUND(I130*H130,2)</f>
        <v>0</v>
      </c>
      <c r="K130" s="208"/>
      <c r="L130" s="40"/>
      <c r="M130" s="209" t="s">
        <v>1</v>
      </c>
      <c r="N130" s="210" t="s">
        <v>43</v>
      </c>
      <c r="O130" s="76"/>
      <c r="P130" s="211">
        <f>O130*H130</f>
        <v>0</v>
      </c>
      <c r="Q130" s="211">
        <v>0.15620000000000001</v>
      </c>
      <c r="R130" s="211">
        <f>Q130*H130</f>
        <v>13.277000000000001</v>
      </c>
      <c r="S130" s="211">
        <v>0</v>
      </c>
      <c r="T130" s="212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13" t="s">
        <v>248</v>
      </c>
      <c r="AT130" s="213" t="s">
        <v>244</v>
      </c>
      <c r="AU130" s="213" t="s">
        <v>90</v>
      </c>
      <c r="AY130" s="18" t="s">
        <v>242</v>
      </c>
      <c r="BE130" s="214">
        <f>IF(N130="základná",J130,0)</f>
        <v>0</v>
      </c>
      <c r="BF130" s="214">
        <f>IF(N130="znížená",J130,0)</f>
        <v>0</v>
      </c>
      <c r="BG130" s="214">
        <f>IF(N130="zákl. prenesená",J130,0)</f>
        <v>0</v>
      </c>
      <c r="BH130" s="214">
        <f>IF(N130="zníž. prenesená",J130,0)</f>
        <v>0</v>
      </c>
      <c r="BI130" s="214">
        <f>IF(N130="nulová",J130,0)</f>
        <v>0</v>
      </c>
      <c r="BJ130" s="18" t="s">
        <v>90</v>
      </c>
      <c r="BK130" s="214">
        <f>ROUND(I130*H130,2)</f>
        <v>0</v>
      </c>
      <c r="BL130" s="18" t="s">
        <v>248</v>
      </c>
      <c r="BM130" s="213" t="s">
        <v>254</v>
      </c>
    </row>
    <row r="131" spans="1:65" s="12" customFormat="1" ht="22.9" customHeight="1">
      <c r="B131" s="185"/>
      <c r="C131" s="186"/>
      <c r="D131" s="187" t="s">
        <v>76</v>
      </c>
      <c r="E131" s="199" t="s">
        <v>255</v>
      </c>
      <c r="F131" s="199" t="s">
        <v>256</v>
      </c>
      <c r="G131" s="186"/>
      <c r="H131" s="186"/>
      <c r="I131" s="189"/>
      <c r="J131" s="200">
        <f>BK131</f>
        <v>0</v>
      </c>
      <c r="K131" s="186"/>
      <c r="L131" s="191"/>
      <c r="M131" s="192"/>
      <c r="N131" s="193"/>
      <c r="O131" s="193"/>
      <c r="P131" s="194">
        <f>SUM(P132:P161)</f>
        <v>0</v>
      </c>
      <c r="Q131" s="193"/>
      <c r="R131" s="194">
        <f>SUM(R132:R161)</f>
        <v>0.806562</v>
      </c>
      <c r="S131" s="193"/>
      <c r="T131" s="195">
        <f>SUM(T132:T161)</f>
        <v>0.16400000000000001</v>
      </c>
      <c r="AR131" s="196" t="s">
        <v>84</v>
      </c>
      <c r="AT131" s="197" t="s">
        <v>76</v>
      </c>
      <c r="AU131" s="197" t="s">
        <v>84</v>
      </c>
      <c r="AY131" s="196" t="s">
        <v>242</v>
      </c>
      <c r="BK131" s="198">
        <f>SUM(BK132:BK161)</f>
        <v>0</v>
      </c>
    </row>
    <row r="132" spans="1:65" s="2" customFormat="1" ht="22.15" customHeight="1">
      <c r="A132" s="35"/>
      <c r="B132" s="36"/>
      <c r="C132" s="201" t="s">
        <v>100</v>
      </c>
      <c r="D132" s="201" t="s">
        <v>244</v>
      </c>
      <c r="E132" s="202" t="s">
        <v>257</v>
      </c>
      <c r="F132" s="203" t="s">
        <v>258</v>
      </c>
      <c r="G132" s="204" t="s">
        <v>259</v>
      </c>
      <c r="H132" s="205">
        <v>2</v>
      </c>
      <c r="I132" s="206"/>
      <c r="J132" s="207">
        <f t="shared" ref="J132:J143" si="0">ROUND(I132*H132,2)</f>
        <v>0</v>
      </c>
      <c r="K132" s="208"/>
      <c r="L132" s="40"/>
      <c r="M132" s="209" t="s">
        <v>1</v>
      </c>
      <c r="N132" s="210" t="s">
        <v>43</v>
      </c>
      <c r="O132" s="76"/>
      <c r="P132" s="211">
        <f t="shared" ref="P132:P143" si="1">O132*H132</f>
        <v>0</v>
      </c>
      <c r="Q132" s="211">
        <v>0.22133</v>
      </c>
      <c r="R132" s="211">
        <f t="shared" ref="R132:R143" si="2">Q132*H132</f>
        <v>0.44266</v>
      </c>
      <c r="S132" s="211">
        <v>0</v>
      </c>
      <c r="T132" s="212">
        <f t="shared" ref="T132:T143" si="3"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3" t="s">
        <v>248</v>
      </c>
      <c r="AT132" s="213" t="s">
        <v>244</v>
      </c>
      <c r="AU132" s="213" t="s">
        <v>90</v>
      </c>
      <c r="AY132" s="18" t="s">
        <v>242</v>
      </c>
      <c r="BE132" s="214">
        <f t="shared" ref="BE132:BE143" si="4">IF(N132="základná",J132,0)</f>
        <v>0</v>
      </c>
      <c r="BF132" s="214">
        <f t="shared" ref="BF132:BF143" si="5">IF(N132="znížená",J132,0)</f>
        <v>0</v>
      </c>
      <c r="BG132" s="214">
        <f t="shared" ref="BG132:BG143" si="6">IF(N132="zákl. prenesená",J132,0)</f>
        <v>0</v>
      </c>
      <c r="BH132" s="214">
        <f t="shared" ref="BH132:BH143" si="7">IF(N132="zníž. prenesená",J132,0)</f>
        <v>0</v>
      </c>
      <c r="BI132" s="214">
        <f t="shared" ref="BI132:BI143" si="8">IF(N132="nulová",J132,0)</f>
        <v>0</v>
      </c>
      <c r="BJ132" s="18" t="s">
        <v>90</v>
      </c>
      <c r="BK132" s="214">
        <f t="shared" ref="BK132:BK143" si="9">ROUND(I132*H132,2)</f>
        <v>0</v>
      </c>
      <c r="BL132" s="18" t="s">
        <v>248</v>
      </c>
      <c r="BM132" s="213" t="s">
        <v>260</v>
      </c>
    </row>
    <row r="133" spans="1:65" s="2" customFormat="1" ht="34.9" customHeight="1">
      <c r="A133" s="35"/>
      <c r="B133" s="36"/>
      <c r="C133" s="215" t="s">
        <v>248</v>
      </c>
      <c r="D133" s="215" t="s">
        <v>261</v>
      </c>
      <c r="E133" s="216" t="s">
        <v>262</v>
      </c>
      <c r="F133" s="217" t="s">
        <v>263</v>
      </c>
      <c r="G133" s="218" t="s">
        <v>259</v>
      </c>
      <c r="H133" s="219">
        <v>2</v>
      </c>
      <c r="I133" s="220"/>
      <c r="J133" s="221">
        <f t="shared" si="0"/>
        <v>0</v>
      </c>
      <c r="K133" s="222"/>
      <c r="L133" s="223"/>
      <c r="M133" s="224" t="s">
        <v>1</v>
      </c>
      <c r="N133" s="225" t="s">
        <v>43</v>
      </c>
      <c r="O133" s="76"/>
      <c r="P133" s="211">
        <f t="shared" si="1"/>
        <v>0</v>
      </c>
      <c r="Q133" s="211">
        <v>9.3000000000000005E-4</v>
      </c>
      <c r="R133" s="211">
        <f t="shared" si="2"/>
        <v>1.8600000000000001E-3</v>
      </c>
      <c r="S133" s="211">
        <v>0</v>
      </c>
      <c r="T133" s="212">
        <f t="shared" si="3"/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3" t="s">
        <v>264</v>
      </c>
      <c r="AT133" s="213" t="s">
        <v>261</v>
      </c>
      <c r="AU133" s="213" t="s">
        <v>90</v>
      </c>
      <c r="AY133" s="18" t="s">
        <v>242</v>
      </c>
      <c r="BE133" s="214">
        <f t="shared" si="4"/>
        <v>0</v>
      </c>
      <c r="BF133" s="214">
        <f t="shared" si="5"/>
        <v>0</v>
      </c>
      <c r="BG133" s="214">
        <f t="shared" si="6"/>
        <v>0</v>
      </c>
      <c r="BH133" s="214">
        <f t="shared" si="7"/>
        <v>0</v>
      </c>
      <c r="BI133" s="214">
        <f t="shared" si="8"/>
        <v>0</v>
      </c>
      <c r="BJ133" s="18" t="s">
        <v>90</v>
      </c>
      <c r="BK133" s="214">
        <f t="shared" si="9"/>
        <v>0</v>
      </c>
      <c r="BL133" s="18" t="s">
        <v>248</v>
      </c>
      <c r="BM133" s="213" t="s">
        <v>265</v>
      </c>
    </row>
    <row r="134" spans="1:65" s="2" customFormat="1" ht="22.15" customHeight="1">
      <c r="A134" s="35"/>
      <c r="B134" s="36"/>
      <c r="C134" s="201" t="s">
        <v>250</v>
      </c>
      <c r="D134" s="201" t="s">
        <v>244</v>
      </c>
      <c r="E134" s="202" t="s">
        <v>266</v>
      </c>
      <c r="F134" s="203" t="s">
        <v>267</v>
      </c>
      <c r="G134" s="204" t="s">
        <v>259</v>
      </c>
      <c r="H134" s="205">
        <v>2</v>
      </c>
      <c r="I134" s="206"/>
      <c r="J134" s="207">
        <f t="shared" si="0"/>
        <v>0</v>
      </c>
      <c r="K134" s="208"/>
      <c r="L134" s="40"/>
      <c r="M134" s="209" t="s">
        <v>1</v>
      </c>
      <c r="N134" s="210" t="s">
        <v>43</v>
      </c>
      <c r="O134" s="76"/>
      <c r="P134" s="211">
        <f t="shared" si="1"/>
        <v>0</v>
      </c>
      <c r="Q134" s="211">
        <v>0.11958000000000001</v>
      </c>
      <c r="R134" s="211">
        <f t="shared" si="2"/>
        <v>0.23916000000000001</v>
      </c>
      <c r="S134" s="211">
        <v>0</v>
      </c>
      <c r="T134" s="212">
        <f t="shared" si="3"/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3" t="s">
        <v>248</v>
      </c>
      <c r="AT134" s="213" t="s">
        <v>244</v>
      </c>
      <c r="AU134" s="213" t="s">
        <v>90</v>
      </c>
      <c r="AY134" s="18" t="s">
        <v>242</v>
      </c>
      <c r="BE134" s="214">
        <f t="shared" si="4"/>
        <v>0</v>
      </c>
      <c r="BF134" s="214">
        <f t="shared" si="5"/>
        <v>0</v>
      </c>
      <c r="BG134" s="214">
        <f t="shared" si="6"/>
        <v>0</v>
      </c>
      <c r="BH134" s="214">
        <f t="shared" si="7"/>
        <v>0</v>
      </c>
      <c r="BI134" s="214">
        <f t="shared" si="8"/>
        <v>0</v>
      </c>
      <c r="BJ134" s="18" t="s">
        <v>90</v>
      </c>
      <c r="BK134" s="214">
        <f t="shared" si="9"/>
        <v>0</v>
      </c>
      <c r="BL134" s="18" t="s">
        <v>248</v>
      </c>
      <c r="BM134" s="213" t="s">
        <v>268</v>
      </c>
    </row>
    <row r="135" spans="1:65" s="2" customFormat="1" ht="14.45" customHeight="1">
      <c r="A135" s="35"/>
      <c r="B135" s="36"/>
      <c r="C135" s="215" t="s">
        <v>269</v>
      </c>
      <c r="D135" s="215" t="s">
        <v>261</v>
      </c>
      <c r="E135" s="216" t="s">
        <v>270</v>
      </c>
      <c r="F135" s="217" t="s">
        <v>271</v>
      </c>
      <c r="G135" s="218" t="s">
        <v>259</v>
      </c>
      <c r="H135" s="219">
        <v>2</v>
      </c>
      <c r="I135" s="220"/>
      <c r="J135" s="221">
        <f t="shared" si="0"/>
        <v>0</v>
      </c>
      <c r="K135" s="222"/>
      <c r="L135" s="223"/>
      <c r="M135" s="224" t="s">
        <v>1</v>
      </c>
      <c r="N135" s="225" t="s">
        <v>43</v>
      </c>
      <c r="O135" s="76"/>
      <c r="P135" s="211">
        <f t="shared" si="1"/>
        <v>0</v>
      </c>
      <c r="Q135" s="211">
        <v>1.4E-3</v>
      </c>
      <c r="R135" s="211">
        <f t="shared" si="2"/>
        <v>2.8E-3</v>
      </c>
      <c r="S135" s="211">
        <v>0</v>
      </c>
      <c r="T135" s="212">
        <f t="shared" si="3"/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3" t="s">
        <v>264</v>
      </c>
      <c r="AT135" s="213" t="s">
        <v>261</v>
      </c>
      <c r="AU135" s="213" t="s">
        <v>90</v>
      </c>
      <c r="AY135" s="18" t="s">
        <v>242</v>
      </c>
      <c r="BE135" s="214">
        <f t="shared" si="4"/>
        <v>0</v>
      </c>
      <c r="BF135" s="214">
        <f t="shared" si="5"/>
        <v>0</v>
      </c>
      <c r="BG135" s="214">
        <f t="shared" si="6"/>
        <v>0</v>
      </c>
      <c r="BH135" s="214">
        <f t="shared" si="7"/>
        <v>0</v>
      </c>
      <c r="BI135" s="214">
        <f t="shared" si="8"/>
        <v>0</v>
      </c>
      <c r="BJ135" s="18" t="s">
        <v>90</v>
      </c>
      <c r="BK135" s="214">
        <f t="shared" si="9"/>
        <v>0</v>
      </c>
      <c r="BL135" s="18" t="s">
        <v>248</v>
      </c>
      <c r="BM135" s="213" t="s">
        <v>272</v>
      </c>
    </row>
    <row r="136" spans="1:65" s="2" customFormat="1" ht="14.45" customHeight="1">
      <c r="A136" s="35"/>
      <c r="B136" s="36"/>
      <c r="C136" s="215" t="s">
        <v>273</v>
      </c>
      <c r="D136" s="215" t="s">
        <v>261</v>
      </c>
      <c r="E136" s="216" t="s">
        <v>274</v>
      </c>
      <c r="F136" s="217" t="s">
        <v>275</v>
      </c>
      <c r="G136" s="218" t="s">
        <v>259</v>
      </c>
      <c r="H136" s="219">
        <v>2</v>
      </c>
      <c r="I136" s="220"/>
      <c r="J136" s="221">
        <f t="shared" si="0"/>
        <v>0</v>
      </c>
      <c r="K136" s="222"/>
      <c r="L136" s="223"/>
      <c r="M136" s="224" t="s">
        <v>1</v>
      </c>
      <c r="N136" s="225" t="s">
        <v>43</v>
      </c>
      <c r="O136" s="76"/>
      <c r="P136" s="211">
        <f t="shared" si="1"/>
        <v>0</v>
      </c>
      <c r="Q136" s="211">
        <v>2.5000000000000001E-4</v>
      </c>
      <c r="R136" s="211">
        <f t="shared" si="2"/>
        <v>5.0000000000000001E-4</v>
      </c>
      <c r="S136" s="211">
        <v>0</v>
      </c>
      <c r="T136" s="212">
        <f t="shared" si="3"/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264</v>
      </c>
      <c r="AT136" s="213" t="s">
        <v>261</v>
      </c>
      <c r="AU136" s="213" t="s">
        <v>90</v>
      </c>
      <c r="AY136" s="18" t="s">
        <v>242</v>
      </c>
      <c r="BE136" s="214">
        <f t="shared" si="4"/>
        <v>0</v>
      </c>
      <c r="BF136" s="214">
        <f t="shared" si="5"/>
        <v>0</v>
      </c>
      <c r="BG136" s="214">
        <f t="shared" si="6"/>
        <v>0</v>
      </c>
      <c r="BH136" s="214">
        <f t="shared" si="7"/>
        <v>0</v>
      </c>
      <c r="BI136" s="214">
        <f t="shared" si="8"/>
        <v>0</v>
      </c>
      <c r="BJ136" s="18" t="s">
        <v>90</v>
      </c>
      <c r="BK136" s="214">
        <f t="shared" si="9"/>
        <v>0</v>
      </c>
      <c r="BL136" s="18" t="s">
        <v>248</v>
      </c>
      <c r="BM136" s="213" t="s">
        <v>276</v>
      </c>
    </row>
    <row r="137" spans="1:65" s="2" customFormat="1" ht="14.45" customHeight="1">
      <c r="A137" s="35"/>
      <c r="B137" s="36"/>
      <c r="C137" s="215" t="s">
        <v>264</v>
      </c>
      <c r="D137" s="215" t="s">
        <v>261</v>
      </c>
      <c r="E137" s="216" t="s">
        <v>277</v>
      </c>
      <c r="F137" s="217" t="s">
        <v>278</v>
      </c>
      <c r="G137" s="218" t="s">
        <v>259</v>
      </c>
      <c r="H137" s="219">
        <v>2</v>
      </c>
      <c r="I137" s="220"/>
      <c r="J137" s="221">
        <f t="shared" si="0"/>
        <v>0</v>
      </c>
      <c r="K137" s="222"/>
      <c r="L137" s="223"/>
      <c r="M137" s="224" t="s">
        <v>1</v>
      </c>
      <c r="N137" s="225" t="s">
        <v>43</v>
      </c>
      <c r="O137" s="76"/>
      <c r="P137" s="211">
        <f t="shared" si="1"/>
        <v>0</v>
      </c>
      <c r="Q137" s="211">
        <v>1.9999999999999999E-6</v>
      </c>
      <c r="R137" s="211">
        <f t="shared" si="2"/>
        <v>3.9999999999999998E-6</v>
      </c>
      <c r="S137" s="211">
        <v>0</v>
      </c>
      <c r="T137" s="212">
        <f t="shared" si="3"/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264</v>
      </c>
      <c r="AT137" s="213" t="s">
        <v>261</v>
      </c>
      <c r="AU137" s="213" t="s">
        <v>90</v>
      </c>
      <c r="AY137" s="18" t="s">
        <v>242</v>
      </c>
      <c r="BE137" s="214">
        <f t="shared" si="4"/>
        <v>0</v>
      </c>
      <c r="BF137" s="214">
        <f t="shared" si="5"/>
        <v>0</v>
      </c>
      <c r="BG137" s="214">
        <f t="shared" si="6"/>
        <v>0</v>
      </c>
      <c r="BH137" s="214">
        <f t="shared" si="7"/>
        <v>0</v>
      </c>
      <c r="BI137" s="214">
        <f t="shared" si="8"/>
        <v>0</v>
      </c>
      <c r="BJ137" s="18" t="s">
        <v>90</v>
      </c>
      <c r="BK137" s="214">
        <f t="shared" si="9"/>
        <v>0</v>
      </c>
      <c r="BL137" s="18" t="s">
        <v>248</v>
      </c>
      <c r="BM137" s="213" t="s">
        <v>279</v>
      </c>
    </row>
    <row r="138" spans="1:65" s="2" customFormat="1" ht="30" customHeight="1">
      <c r="A138" s="35"/>
      <c r="B138" s="36"/>
      <c r="C138" s="201" t="s">
        <v>255</v>
      </c>
      <c r="D138" s="201" t="s">
        <v>244</v>
      </c>
      <c r="E138" s="202" t="s">
        <v>280</v>
      </c>
      <c r="F138" s="203" t="s">
        <v>281</v>
      </c>
      <c r="G138" s="204" t="s">
        <v>282</v>
      </c>
      <c r="H138" s="205">
        <v>165.8</v>
      </c>
      <c r="I138" s="206"/>
      <c r="J138" s="207">
        <f t="shared" si="0"/>
        <v>0</v>
      </c>
      <c r="K138" s="208"/>
      <c r="L138" s="40"/>
      <c r="M138" s="209" t="s">
        <v>1</v>
      </c>
      <c r="N138" s="210" t="s">
        <v>43</v>
      </c>
      <c r="O138" s="76"/>
      <c r="P138" s="211">
        <f t="shared" si="1"/>
        <v>0</v>
      </c>
      <c r="Q138" s="211">
        <v>1.1E-4</v>
      </c>
      <c r="R138" s="211">
        <f t="shared" si="2"/>
        <v>1.8238000000000001E-2</v>
      </c>
      <c r="S138" s="211">
        <v>0</v>
      </c>
      <c r="T138" s="212">
        <f t="shared" si="3"/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3" t="s">
        <v>248</v>
      </c>
      <c r="AT138" s="213" t="s">
        <v>244</v>
      </c>
      <c r="AU138" s="213" t="s">
        <v>90</v>
      </c>
      <c r="AY138" s="18" t="s">
        <v>242</v>
      </c>
      <c r="BE138" s="214">
        <f t="shared" si="4"/>
        <v>0</v>
      </c>
      <c r="BF138" s="214">
        <f t="shared" si="5"/>
        <v>0</v>
      </c>
      <c r="BG138" s="214">
        <f t="shared" si="6"/>
        <v>0</v>
      </c>
      <c r="BH138" s="214">
        <f t="shared" si="7"/>
        <v>0</v>
      </c>
      <c r="BI138" s="214">
        <f t="shared" si="8"/>
        <v>0</v>
      </c>
      <c r="BJ138" s="18" t="s">
        <v>90</v>
      </c>
      <c r="BK138" s="214">
        <f t="shared" si="9"/>
        <v>0</v>
      </c>
      <c r="BL138" s="18" t="s">
        <v>248</v>
      </c>
      <c r="BM138" s="213" t="s">
        <v>283</v>
      </c>
    </row>
    <row r="139" spans="1:65" s="2" customFormat="1" ht="30" customHeight="1">
      <c r="A139" s="35"/>
      <c r="B139" s="36"/>
      <c r="C139" s="201" t="s">
        <v>284</v>
      </c>
      <c r="D139" s="201" t="s">
        <v>244</v>
      </c>
      <c r="E139" s="202" t="s">
        <v>285</v>
      </c>
      <c r="F139" s="203" t="s">
        <v>286</v>
      </c>
      <c r="G139" s="204" t="s">
        <v>282</v>
      </c>
      <c r="H139" s="205">
        <v>1611</v>
      </c>
      <c r="I139" s="206"/>
      <c r="J139" s="207">
        <f t="shared" si="0"/>
        <v>0</v>
      </c>
      <c r="K139" s="208"/>
      <c r="L139" s="40"/>
      <c r="M139" s="209" t="s">
        <v>1</v>
      </c>
      <c r="N139" s="210" t="s">
        <v>43</v>
      </c>
      <c r="O139" s="76"/>
      <c r="P139" s="211">
        <f t="shared" si="1"/>
        <v>0</v>
      </c>
      <c r="Q139" s="211">
        <v>4.0000000000000003E-5</v>
      </c>
      <c r="R139" s="211">
        <f t="shared" si="2"/>
        <v>6.4440000000000011E-2</v>
      </c>
      <c r="S139" s="211">
        <v>0</v>
      </c>
      <c r="T139" s="212">
        <f t="shared" si="3"/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248</v>
      </c>
      <c r="AT139" s="213" t="s">
        <v>244</v>
      </c>
      <c r="AU139" s="213" t="s">
        <v>90</v>
      </c>
      <c r="AY139" s="18" t="s">
        <v>242</v>
      </c>
      <c r="BE139" s="214">
        <f t="shared" si="4"/>
        <v>0</v>
      </c>
      <c r="BF139" s="214">
        <f t="shared" si="5"/>
        <v>0</v>
      </c>
      <c r="BG139" s="214">
        <f t="shared" si="6"/>
        <v>0</v>
      </c>
      <c r="BH139" s="214">
        <f t="shared" si="7"/>
        <v>0</v>
      </c>
      <c r="BI139" s="214">
        <f t="shared" si="8"/>
        <v>0</v>
      </c>
      <c r="BJ139" s="18" t="s">
        <v>90</v>
      </c>
      <c r="BK139" s="214">
        <f t="shared" si="9"/>
        <v>0</v>
      </c>
      <c r="BL139" s="18" t="s">
        <v>248</v>
      </c>
      <c r="BM139" s="213" t="s">
        <v>287</v>
      </c>
    </row>
    <row r="140" spans="1:65" s="2" customFormat="1" ht="34.9" customHeight="1">
      <c r="A140" s="35"/>
      <c r="B140" s="36"/>
      <c r="C140" s="201" t="s">
        <v>288</v>
      </c>
      <c r="D140" s="201" t="s">
        <v>244</v>
      </c>
      <c r="E140" s="202" t="s">
        <v>289</v>
      </c>
      <c r="F140" s="203" t="s">
        <v>290</v>
      </c>
      <c r="G140" s="204" t="s">
        <v>259</v>
      </c>
      <c r="H140" s="205">
        <v>2</v>
      </c>
      <c r="I140" s="206"/>
      <c r="J140" s="207">
        <f t="shared" si="0"/>
        <v>0</v>
      </c>
      <c r="K140" s="208"/>
      <c r="L140" s="40"/>
      <c r="M140" s="209" t="s">
        <v>1</v>
      </c>
      <c r="N140" s="210" t="s">
        <v>43</v>
      </c>
      <c r="O140" s="76"/>
      <c r="P140" s="211">
        <f t="shared" si="1"/>
        <v>0</v>
      </c>
      <c r="Q140" s="211">
        <v>8.9999999999999998E-4</v>
      </c>
      <c r="R140" s="211">
        <f t="shared" si="2"/>
        <v>1.8E-3</v>
      </c>
      <c r="S140" s="211">
        <v>0</v>
      </c>
      <c r="T140" s="212">
        <f t="shared" si="3"/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 t="shared" si="4"/>
        <v>0</v>
      </c>
      <c r="BF140" s="214">
        <f t="shared" si="5"/>
        <v>0</v>
      </c>
      <c r="BG140" s="214">
        <f t="shared" si="6"/>
        <v>0</v>
      </c>
      <c r="BH140" s="214">
        <f t="shared" si="7"/>
        <v>0</v>
      </c>
      <c r="BI140" s="214">
        <f t="shared" si="8"/>
        <v>0</v>
      </c>
      <c r="BJ140" s="18" t="s">
        <v>90</v>
      </c>
      <c r="BK140" s="214">
        <f t="shared" si="9"/>
        <v>0</v>
      </c>
      <c r="BL140" s="18" t="s">
        <v>248</v>
      </c>
      <c r="BM140" s="213" t="s">
        <v>291</v>
      </c>
    </row>
    <row r="141" spans="1:65" s="2" customFormat="1" ht="34.9" customHeight="1">
      <c r="A141" s="35"/>
      <c r="B141" s="36"/>
      <c r="C141" s="201" t="s">
        <v>292</v>
      </c>
      <c r="D141" s="201" t="s">
        <v>244</v>
      </c>
      <c r="E141" s="202" t="s">
        <v>293</v>
      </c>
      <c r="F141" s="203" t="s">
        <v>294</v>
      </c>
      <c r="G141" s="204" t="s">
        <v>259</v>
      </c>
      <c r="H141" s="205">
        <v>32</v>
      </c>
      <c r="I141" s="206"/>
      <c r="J141" s="207">
        <f t="shared" si="0"/>
        <v>0</v>
      </c>
      <c r="K141" s="208"/>
      <c r="L141" s="40"/>
      <c r="M141" s="209" t="s">
        <v>1</v>
      </c>
      <c r="N141" s="210" t="s">
        <v>43</v>
      </c>
      <c r="O141" s="76"/>
      <c r="P141" s="211">
        <f t="shared" si="1"/>
        <v>0</v>
      </c>
      <c r="Q141" s="211">
        <v>8.9999999999999998E-4</v>
      </c>
      <c r="R141" s="211">
        <f t="shared" si="2"/>
        <v>2.8799999999999999E-2</v>
      </c>
      <c r="S141" s="211">
        <v>0</v>
      </c>
      <c r="T141" s="212">
        <f t="shared" si="3"/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3" t="s">
        <v>248</v>
      </c>
      <c r="AT141" s="213" t="s">
        <v>244</v>
      </c>
      <c r="AU141" s="213" t="s">
        <v>90</v>
      </c>
      <c r="AY141" s="18" t="s">
        <v>242</v>
      </c>
      <c r="BE141" s="214">
        <f t="shared" si="4"/>
        <v>0</v>
      </c>
      <c r="BF141" s="214">
        <f t="shared" si="5"/>
        <v>0</v>
      </c>
      <c r="BG141" s="214">
        <f t="shared" si="6"/>
        <v>0</v>
      </c>
      <c r="BH141" s="214">
        <f t="shared" si="7"/>
        <v>0</v>
      </c>
      <c r="BI141" s="214">
        <f t="shared" si="8"/>
        <v>0</v>
      </c>
      <c r="BJ141" s="18" t="s">
        <v>90</v>
      </c>
      <c r="BK141" s="214">
        <f t="shared" si="9"/>
        <v>0</v>
      </c>
      <c r="BL141" s="18" t="s">
        <v>248</v>
      </c>
      <c r="BM141" s="213" t="s">
        <v>295</v>
      </c>
    </row>
    <row r="142" spans="1:65" s="2" customFormat="1" ht="34.9" customHeight="1">
      <c r="A142" s="35"/>
      <c r="B142" s="36"/>
      <c r="C142" s="201" t="s">
        <v>296</v>
      </c>
      <c r="D142" s="201" t="s">
        <v>244</v>
      </c>
      <c r="E142" s="202" t="s">
        <v>297</v>
      </c>
      <c r="F142" s="203" t="s">
        <v>298</v>
      </c>
      <c r="G142" s="204" t="s">
        <v>259</v>
      </c>
      <c r="H142" s="205">
        <v>7</v>
      </c>
      <c r="I142" s="206"/>
      <c r="J142" s="207">
        <f t="shared" si="0"/>
        <v>0</v>
      </c>
      <c r="K142" s="208"/>
      <c r="L142" s="40"/>
      <c r="M142" s="209" t="s">
        <v>1</v>
      </c>
      <c r="N142" s="210" t="s">
        <v>43</v>
      </c>
      <c r="O142" s="76"/>
      <c r="P142" s="211">
        <f t="shared" si="1"/>
        <v>0</v>
      </c>
      <c r="Q142" s="211">
        <v>8.9999999999999998E-4</v>
      </c>
      <c r="R142" s="211">
        <f t="shared" si="2"/>
        <v>6.3E-3</v>
      </c>
      <c r="S142" s="211">
        <v>0</v>
      </c>
      <c r="T142" s="212">
        <f t="shared" si="3"/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248</v>
      </c>
      <c r="AT142" s="213" t="s">
        <v>244</v>
      </c>
      <c r="AU142" s="213" t="s">
        <v>90</v>
      </c>
      <c r="AY142" s="18" t="s">
        <v>242</v>
      </c>
      <c r="BE142" s="214">
        <f t="shared" si="4"/>
        <v>0</v>
      </c>
      <c r="BF142" s="214">
        <f t="shared" si="5"/>
        <v>0</v>
      </c>
      <c r="BG142" s="214">
        <f t="shared" si="6"/>
        <v>0</v>
      </c>
      <c r="BH142" s="214">
        <f t="shared" si="7"/>
        <v>0</v>
      </c>
      <c r="BI142" s="214">
        <f t="shared" si="8"/>
        <v>0</v>
      </c>
      <c r="BJ142" s="18" t="s">
        <v>90</v>
      </c>
      <c r="BK142" s="214">
        <f t="shared" si="9"/>
        <v>0</v>
      </c>
      <c r="BL142" s="18" t="s">
        <v>248</v>
      </c>
      <c r="BM142" s="213" t="s">
        <v>299</v>
      </c>
    </row>
    <row r="143" spans="1:65" s="2" customFormat="1" ht="22.15" customHeight="1">
      <c r="A143" s="35"/>
      <c r="B143" s="36"/>
      <c r="C143" s="201" t="s">
        <v>300</v>
      </c>
      <c r="D143" s="201" t="s">
        <v>244</v>
      </c>
      <c r="E143" s="202" t="s">
        <v>301</v>
      </c>
      <c r="F143" s="203" t="s">
        <v>302</v>
      </c>
      <c r="G143" s="204" t="s">
        <v>282</v>
      </c>
      <c r="H143" s="205">
        <v>1776.8</v>
      </c>
      <c r="I143" s="206"/>
      <c r="J143" s="207">
        <f t="shared" si="0"/>
        <v>0</v>
      </c>
      <c r="K143" s="208"/>
      <c r="L143" s="40"/>
      <c r="M143" s="209" t="s">
        <v>1</v>
      </c>
      <c r="N143" s="210" t="s">
        <v>43</v>
      </c>
      <c r="O143" s="76"/>
      <c r="P143" s="211">
        <f t="shared" si="1"/>
        <v>0</v>
      </c>
      <c r="Q143" s="211">
        <v>0</v>
      </c>
      <c r="R143" s="211">
        <f t="shared" si="2"/>
        <v>0</v>
      </c>
      <c r="S143" s="211">
        <v>0</v>
      </c>
      <c r="T143" s="212">
        <f t="shared" si="3"/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 t="shared" si="4"/>
        <v>0</v>
      </c>
      <c r="BF143" s="214">
        <f t="shared" si="5"/>
        <v>0</v>
      </c>
      <c r="BG143" s="214">
        <f t="shared" si="6"/>
        <v>0</v>
      </c>
      <c r="BH143" s="214">
        <f t="shared" si="7"/>
        <v>0</v>
      </c>
      <c r="BI143" s="214">
        <f t="shared" si="8"/>
        <v>0</v>
      </c>
      <c r="BJ143" s="18" t="s">
        <v>90</v>
      </c>
      <c r="BK143" s="214">
        <f t="shared" si="9"/>
        <v>0</v>
      </c>
      <c r="BL143" s="18" t="s">
        <v>248</v>
      </c>
      <c r="BM143" s="213" t="s">
        <v>303</v>
      </c>
    </row>
    <row r="144" spans="1:65" s="13" customFormat="1">
      <c r="B144" s="226"/>
      <c r="C144" s="227"/>
      <c r="D144" s="228" t="s">
        <v>304</v>
      </c>
      <c r="E144" s="229" t="s">
        <v>1</v>
      </c>
      <c r="F144" s="230" t="s">
        <v>305</v>
      </c>
      <c r="G144" s="227"/>
      <c r="H144" s="231">
        <v>1776.8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304</v>
      </c>
      <c r="AU144" s="237" t="s">
        <v>90</v>
      </c>
      <c r="AV144" s="13" t="s">
        <v>90</v>
      </c>
      <c r="AW144" s="13" t="s">
        <v>33</v>
      </c>
      <c r="AX144" s="13" t="s">
        <v>84</v>
      </c>
      <c r="AY144" s="237" t="s">
        <v>242</v>
      </c>
    </row>
    <row r="145" spans="1:65" s="2" customFormat="1" ht="22.15" customHeight="1">
      <c r="A145" s="35"/>
      <c r="B145" s="36"/>
      <c r="C145" s="201" t="s">
        <v>306</v>
      </c>
      <c r="D145" s="201" t="s">
        <v>244</v>
      </c>
      <c r="E145" s="202" t="s">
        <v>307</v>
      </c>
      <c r="F145" s="203" t="s">
        <v>308</v>
      </c>
      <c r="G145" s="204" t="s">
        <v>309</v>
      </c>
      <c r="H145" s="205">
        <v>1.7</v>
      </c>
      <c r="I145" s="206"/>
      <c r="J145" s="207">
        <f>ROUND(I145*H145,2)</f>
        <v>0</v>
      </c>
      <c r="K145" s="208"/>
      <c r="L145" s="40"/>
      <c r="M145" s="209" t="s">
        <v>1</v>
      </c>
      <c r="N145" s="210" t="s">
        <v>43</v>
      </c>
      <c r="O145" s="76"/>
      <c r="P145" s="211">
        <f>O145*H145</f>
        <v>0</v>
      </c>
      <c r="Q145" s="211">
        <v>0</v>
      </c>
      <c r="R145" s="211">
        <f>Q145*H145</f>
        <v>0</v>
      </c>
      <c r="S145" s="211">
        <v>0</v>
      </c>
      <c r="T145" s="21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3" t="s">
        <v>248</v>
      </c>
      <c r="AT145" s="213" t="s">
        <v>244</v>
      </c>
      <c r="AU145" s="213" t="s">
        <v>90</v>
      </c>
      <c r="AY145" s="18" t="s">
        <v>242</v>
      </c>
      <c r="BE145" s="214">
        <f>IF(N145="základná",J145,0)</f>
        <v>0</v>
      </c>
      <c r="BF145" s="214">
        <f>IF(N145="znížená",J145,0)</f>
        <v>0</v>
      </c>
      <c r="BG145" s="214">
        <f>IF(N145="zákl. prenesená",J145,0)</f>
        <v>0</v>
      </c>
      <c r="BH145" s="214">
        <f>IF(N145="zníž. prenesená",J145,0)</f>
        <v>0</v>
      </c>
      <c r="BI145" s="214">
        <f>IF(N145="nulová",J145,0)</f>
        <v>0</v>
      </c>
      <c r="BJ145" s="18" t="s">
        <v>90</v>
      </c>
      <c r="BK145" s="214">
        <f>ROUND(I145*H145,2)</f>
        <v>0</v>
      </c>
      <c r="BL145" s="18" t="s">
        <v>248</v>
      </c>
      <c r="BM145" s="213" t="s">
        <v>310</v>
      </c>
    </row>
    <row r="146" spans="1:65" s="2" customFormat="1" ht="22.15" customHeight="1">
      <c r="A146" s="35"/>
      <c r="B146" s="36"/>
      <c r="C146" s="201" t="s">
        <v>311</v>
      </c>
      <c r="D146" s="201" t="s">
        <v>244</v>
      </c>
      <c r="E146" s="202" t="s">
        <v>312</v>
      </c>
      <c r="F146" s="203" t="s">
        <v>313</v>
      </c>
      <c r="G146" s="204" t="s">
        <v>259</v>
      </c>
      <c r="H146" s="205">
        <v>2</v>
      </c>
      <c r="I146" s="206"/>
      <c r="J146" s="207">
        <f>ROUND(I146*H146,2)</f>
        <v>0</v>
      </c>
      <c r="K146" s="208"/>
      <c r="L146" s="40"/>
      <c r="M146" s="209" t="s">
        <v>1</v>
      </c>
      <c r="N146" s="210" t="s">
        <v>43</v>
      </c>
      <c r="O146" s="76"/>
      <c r="P146" s="211">
        <f>O146*H146</f>
        <v>0</v>
      </c>
      <c r="Q146" s="211">
        <v>0</v>
      </c>
      <c r="R146" s="211">
        <f>Q146*H146</f>
        <v>0</v>
      </c>
      <c r="S146" s="211">
        <v>8.2000000000000003E-2</v>
      </c>
      <c r="T146" s="212">
        <f>S146*H146</f>
        <v>0.16400000000000001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3" t="s">
        <v>248</v>
      </c>
      <c r="AT146" s="213" t="s">
        <v>244</v>
      </c>
      <c r="AU146" s="213" t="s">
        <v>90</v>
      </c>
      <c r="AY146" s="18" t="s">
        <v>242</v>
      </c>
      <c r="BE146" s="214">
        <f>IF(N146="základná",J146,0)</f>
        <v>0</v>
      </c>
      <c r="BF146" s="214">
        <f>IF(N146="znížená",J146,0)</f>
        <v>0</v>
      </c>
      <c r="BG146" s="214">
        <f>IF(N146="zákl. prenesená",J146,0)</f>
        <v>0</v>
      </c>
      <c r="BH146" s="214">
        <f>IF(N146="zníž. prenesená",J146,0)</f>
        <v>0</v>
      </c>
      <c r="BI146" s="214">
        <f>IF(N146="nulová",J146,0)</f>
        <v>0</v>
      </c>
      <c r="BJ146" s="18" t="s">
        <v>90</v>
      </c>
      <c r="BK146" s="214">
        <f>ROUND(I146*H146,2)</f>
        <v>0</v>
      </c>
      <c r="BL146" s="18" t="s">
        <v>248</v>
      </c>
      <c r="BM146" s="213" t="s">
        <v>314</v>
      </c>
    </row>
    <row r="147" spans="1:65" s="13" customFormat="1">
      <c r="B147" s="226"/>
      <c r="C147" s="227"/>
      <c r="D147" s="228" t="s">
        <v>304</v>
      </c>
      <c r="E147" s="229" t="s">
        <v>1</v>
      </c>
      <c r="F147" s="230" t="s">
        <v>315</v>
      </c>
      <c r="G147" s="227"/>
      <c r="H147" s="231">
        <v>2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304</v>
      </c>
      <c r="AU147" s="237" t="s">
        <v>90</v>
      </c>
      <c r="AV147" s="13" t="s">
        <v>90</v>
      </c>
      <c r="AW147" s="13" t="s">
        <v>33</v>
      </c>
      <c r="AX147" s="13" t="s">
        <v>84</v>
      </c>
      <c r="AY147" s="237" t="s">
        <v>242</v>
      </c>
    </row>
    <row r="148" spans="1:65" s="2" customFormat="1" ht="22.15" customHeight="1">
      <c r="A148" s="35"/>
      <c r="B148" s="36"/>
      <c r="C148" s="201" t="s">
        <v>316</v>
      </c>
      <c r="D148" s="201" t="s">
        <v>244</v>
      </c>
      <c r="E148" s="202" t="s">
        <v>317</v>
      </c>
      <c r="F148" s="203" t="s">
        <v>318</v>
      </c>
      <c r="G148" s="204" t="s">
        <v>247</v>
      </c>
      <c r="H148" s="205">
        <v>3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319</v>
      </c>
    </row>
    <row r="149" spans="1:65" s="2" customFormat="1" ht="30" customHeight="1">
      <c r="A149" s="35"/>
      <c r="B149" s="36"/>
      <c r="C149" s="201" t="s">
        <v>320</v>
      </c>
      <c r="D149" s="201" t="s">
        <v>244</v>
      </c>
      <c r="E149" s="202" t="s">
        <v>321</v>
      </c>
      <c r="F149" s="203" t="s">
        <v>322</v>
      </c>
      <c r="G149" s="204" t="s">
        <v>323</v>
      </c>
      <c r="H149" s="205">
        <v>11</v>
      </c>
      <c r="I149" s="206"/>
      <c r="J149" s="207">
        <f>ROUND(I149*H149,2)</f>
        <v>0</v>
      </c>
      <c r="K149" s="208"/>
      <c r="L149" s="40"/>
      <c r="M149" s="209" t="s">
        <v>1</v>
      </c>
      <c r="N149" s="210" t="s">
        <v>43</v>
      </c>
      <c r="O149" s="76"/>
      <c r="P149" s="211">
        <f>O149*H149</f>
        <v>0</v>
      </c>
      <c r="Q149" s="211">
        <v>0</v>
      </c>
      <c r="R149" s="211">
        <f>Q149*H149</f>
        <v>0</v>
      </c>
      <c r="S149" s="211">
        <v>0</v>
      </c>
      <c r="T149" s="21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3" t="s">
        <v>248</v>
      </c>
      <c r="AT149" s="213" t="s">
        <v>244</v>
      </c>
      <c r="AU149" s="213" t="s">
        <v>90</v>
      </c>
      <c r="AY149" s="18" t="s">
        <v>242</v>
      </c>
      <c r="BE149" s="214">
        <f>IF(N149="základná",J149,0)</f>
        <v>0</v>
      </c>
      <c r="BF149" s="214">
        <f>IF(N149="znížená",J149,0)</f>
        <v>0</v>
      </c>
      <c r="BG149" s="214">
        <f>IF(N149="zákl. prenesená",J149,0)</f>
        <v>0</v>
      </c>
      <c r="BH149" s="214">
        <f>IF(N149="zníž. prenesená",J149,0)</f>
        <v>0</v>
      </c>
      <c r="BI149" s="214">
        <f>IF(N149="nulová",J149,0)</f>
        <v>0</v>
      </c>
      <c r="BJ149" s="18" t="s">
        <v>90</v>
      </c>
      <c r="BK149" s="214">
        <f>ROUND(I149*H149,2)</f>
        <v>0</v>
      </c>
      <c r="BL149" s="18" t="s">
        <v>248</v>
      </c>
      <c r="BM149" s="213" t="s">
        <v>324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325</v>
      </c>
      <c r="G150" s="227"/>
      <c r="H150" s="231">
        <v>11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84</v>
      </c>
      <c r="AY150" s="237" t="s">
        <v>242</v>
      </c>
    </row>
    <row r="151" spans="1:65" s="2" customFormat="1" ht="30" customHeight="1">
      <c r="A151" s="35"/>
      <c r="B151" s="36"/>
      <c r="C151" s="201" t="s">
        <v>326</v>
      </c>
      <c r="D151" s="201" t="s">
        <v>244</v>
      </c>
      <c r="E151" s="202" t="s">
        <v>327</v>
      </c>
      <c r="F151" s="203" t="s">
        <v>328</v>
      </c>
      <c r="G151" s="204" t="s">
        <v>323</v>
      </c>
      <c r="H151" s="205">
        <v>220</v>
      </c>
      <c r="I151" s="206"/>
      <c r="J151" s="207">
        <f>ROUND(I151*H151,2)</f>
        <v>0</v>
      </c>
      <c r="K151" s="208"/>
      <c r="L151" s="40"/>
      <c r="M151" s="209" t="s">
        <v>1</v>
      </c>
      <c r="N151" s="210" t="s">
        <v>43</v>
      </c>
      <c r="O151" s="76"/>
      <c r="P151" s="211">
        <f>O151*H151</f>
        <v>0</v>
      </c>
      <c r="Q151" s="211">
        <v>0</v>
      </c>
      <c r="R151" s="211">
        <f>Q151*H151</f>
        <v>0</v>
      </c>
      <c r="S151" s="211">
        <v>0</v>
      </c>
      <c r="T151" s="21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3" t="s">
        <v>248</v>
      </c>
      <c r="AT151" s="213" t="s">
        <v>244</v>
      </c>
      <c r="AU151" s="213" t="s">
        <v>90</v>
      </c>
      <c r="AY151" s="18" t="s">
        <v>242</v>
      </c>
      <c r="BE151" s="214">
        <f>IF(N151="základná",J151,0)</f>
        <v>0</v>
      </c>
      <c r="BF151" s="214">
        <f>IF(N151="znížená",J151,0)</f>
        <v>0</v>
      </c>
      <c r="BG151" s="214">
        <f>IF(N151="zákl. prenesená",J151,0)</f>
        <v>0</v>
      </c>
      <c r="BH151" s="214">
        <f>IF(N151="zníž. prenesená",J151,0)</f>
        <v>0</v>
      </c>
      <c r="BI151" s="214">
        <f>IF(N151="nulová",J151,0)</f>
        <v>0</v>
      </c>
      <c r="BJ151" s="18" t="s">
        <v>90</v>
      </c>
      <c r="BK151" s="214">
        <f>ROUND(I151*H151,2)</f>
        <v>0</v>
      </c>
      <c r="BL151" s="18" t="s">
        <v>248</v>
      </c>
      <c r="BM151" s="213" t="s">
        <v>329</v>
      </c>
    </row>
    <row r="152" spans="1:65" s="13" customFormat="1">
      <c r="B152" s="226"/>
      <c r="C152" s="227"/>
      <c r="D152" s="228" t="s">
        <v>304</v>
      </c>
      <c r="E152" s="229" t="s">
        <v>1</v>
      </c>
      <c r="F152" s="230" t="s">
        <v>325</v>
      </c>
      <c r="G152" s="227"/>
      <c r="H152" s="231">
        <v>11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304</v>
      </c>
      <c r="AU152" s="237" t="s">
        <v>90</v>
      </c>
      <c r="AV152" s="13" t="s">
        <v>90</v>
      </c>
      <c r="AW152" s="13" t="s">
        <v>33</v>
      </c>
      <c r="AX152" s="13" t="s">
        <v>84</v>
      </c>
      <c r="AY152" s="237" t="s">
        <v>242</v>
      </c>
    </row>
    <row r="153" spans="1:65" s="13" customFormat="1">
      <c r="B153" s="226"/>
      <c r="C153" s="227"/>
      <c r="D153" s="228" t="s">
        <v>304</v>
      </c>
      <c r="E153" s="227"/>
      <c r="F153" s="230" t="s">
        <v>330</v>
      </c>
      <c r="G153" s="227"/>
      <c r="H153" s="231">
        <v>220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4</v>
      </c>
      <c r="AX153" s="13" t="s">
        <v>84</v>
      </c>
      <c r="AY153" s="237" t="s">
        <v>242</v>
      </c>
    </row>
    <row r="154" spans="1:65" s="2" customFormat="1" ht="30" customHeight="1">
      <c r="A154" s="35"/>
      <c r="B154" s="36"/>
      <c r="C154" s="201" t="s">
        <v>7</v>
      </c>
      <c r="D154" s="201" t="s">
        <v>244</v>
      </c>
      <c r="E154" s="202" t="s">
        <v>331</v>
      </c>
      <c r="F154" s="203" t="s">
        <v>332</v>
      </c>
      <c r="G154" s="204" t="s">
        <v>323</v>
      </c>
      <c r="H154" s="205">
        <v>10.959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333</v>
      </c>
    </row>
    <row r="155" spans="1:65" s="2" customFormat="1" ht="22.15" customHeight="1">
      <c r="A155" s="35"/>
      <c r="B155" s="36"/>
      <c r="C155" s="201" t="s">
        <v>334</v>
      </c>
      <c r="D155" s="201" t="s">
        <v>244</v>
      </c>
      <c r="E155" s="202" t="s">
        <v>335</v>
      </c>
      <c r="F155" s="203" t="s">
        <v>336</v>
      </c>
      <c r="G155" s="204" t="s">
        <v>323</v>
      </c>
      <c r="H155" s="205">
        <v>21.917999999999999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0</v>
      </c>
      <c r="R155" s="211">
        <f>Q155*H155</f>
        <v>0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248</v>
      </c>
      <c r="AT155" s="213" t="s">
        <v>244</v>
      </c>
      <c r="AU155" s="213" t="s">
        <v>90</v>
      </c>
      <c r="AY155" s="18" t="s">
        <v>242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90</v>
      </c>
      <c r="BK155" s="214">
        <f>ROUND(I155*H155,2)</f>
        <v>0</v>
      </c>
      <c r="BL155" s="18" t="s">
        <v>248</v>
      </c>
      <c r="BM155" s="213" t="s">
        <v>337</v>
      </c>
    </row>
    <row r="156" spans="1:65" s="13" customFormat="1">
      <c r="B156" s="226"/>
      <c r="C156" s="227"/>
      <c r="D156" s="228" t="s">
        <v>304</v>
      </c>
      <c r="E156" s="227"/>
      <c r="F156" s="230" t="s">
        <v>338</v>
      </c>
      <c r="G156" s="227"/>
      <c r="H156" s="231">
        <v>21.917999999999999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4</v>
      </c>
      <c r="AX156" s="13" t="s">
        <v>84</v>
      </c>
      <c r="AY156" s="237" t="s">
        <v>242</v>
      </c>
    </row>
    <row r="157" spans="1:65" s="2" customFormat="1" ht="22.15" customHeight="1">
      <c r="A157" s="35"/>
      <c r="B157" s="36"/>
      <c r="C157" s="201" t="s">
        <v>339</v>
      </c>
      <c r="D157" s="201" t="s">
        <v>244</v>
      </c>
      <c r="E157" s="202" t="s">
        <v>340</v>
      </c>
      <c r="F157" s="203" t="s">
        <v>341</v>
      </c>
      <c r="G157" s="204" t="s">
        <v>323</v>
      </c>
      <c r="H157" s="205">
        <v>11</v>
      </c>
      <c r="I157" s="206"/>
      <c r="J157" s="207">
        <f>ROUND(I157*H157,2)</f>
        <v>0</v>
      </c>
      <c r="K157" s="208"/>
      <c r="L157" s="40"/>
      <c r="M157" s="209" t="s">
        <v>1</v>
      </c>
      <c r="N157" s="210" t="s">
        <v>43</v>
      </c>
      <c r="O157" s="76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248</v>
      </c>
      <c r="AT157" s="213" t="s">
        <v>244</v>
      </c>
      <c r="AU157" s="213" t="s">
        <v>90</v>
      </c>
      <c r="AY157" s="18" t="s">
        <v>242</v>
      </c>
      <c r="BE157" s="214">
        <f>IF(N157="základná",J157,0)</f>
        <v>0</v>
      </c>
      <c r="BF157" s="214">
        <f>IF(N157="znížená",J157,0)</f>
        <v>0</v>
      </c>
      <c r="BG157" s="214">
        <f>IF(N157="zákl. prenesená",J157,0)</f>
        <v>0</v>
      </c>
      <c r="BH157" s="214">
        <f>IF(N157="zníž. prenesená",J157,0)</f>
        <v>0</v>
      </c>
      <c r="BI157" s="214">
        <f>IF(N157="nulová",J157,0)</f>
        <v>0</v>
      </c>
      <c r="BJ157" s="18" t="s">
        <v>90</v>
      </c>
      <c r="BK157" s="214">
        <f>ROUND(I157*H157,2)</f>
        <v>0</v>
      </c>
      <c r="BL157" s="18" t="s">
        <v>248</v>
      </c>
      <c r="BM157" s="213" t="s">
        <v>342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343</v>
      </c>
      <c r="G158" s="227"/>
      <c r="H158" s="231">
        <v>11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84</v>
      </c>
      <c r="AY158" s="237" t="s">
        <v>242</v>
      </c>
    </row>
    <row r="159" spans="1:65" s="2" customFormat="1" ht="22.15" customHeight="1">
      <c r="A159" s="35"/>
      <c r="B159" s="36"/>
      <c r="C159" s="201" t="s">
        <v>344</v>
      </c>
      <c r="D159" s="201" t="s">
        <v>244</v>
      </c>
      <c r="E159" s="202" t="s">
        <v>345</v>
      </c>
      <c r="F159" s="203" t="s">
        <v>346</v>
      </c>
      <c r="G159" s="204" t="s">
        <v>323</v>
      </c>
      <c r="H159" s="205">
        <v>10.959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347</v>
      </c>
    </row>
    <row r="160" spans="1:65" s="2" customFormat="1" ht="19.899999999999999" customHeight="1">
      <c r="A160" s="35"/>
      <c r="B160" s="36"/>
      <c r="C160" s="201" t="s">
        <v>348</v>
      </c>
      <c r="D160" s="201" t="s">
        <v>244</v>
      </c>
      <c r="E160" s="202" t="s">
        <v>349</v>
      </c>
      <c r="F160" s="203" t="s">
        <v>350</v>
      </c>
      <c r="G160" s="204" t="s">
        <v>323</v>
      </c>
      <c r="H160" s="205">
        <v>11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351</v>
      </c>
    </row>
    <row r="161" spans="1:65" s="2" customFormat="1" ht="14.45" customHeight="1">
      <c r="A161" s="35"/>
      <c r="B161" s="36"/>
      <c r="C161" s="201" t="s">
        <v>352</v>
      </c>
      <c r="D161" s="201" t="s">
        <v>244</v>
      </c>
      <c r="E161" s="202" t="s">
        <v>353</v>
      </c>
      <c r="F161" s="203" t="s">
        <v>354</v>
      </c>
      <c r="G161" s="204" t="s">
        <v>323</v>
      </c>
      <c r="H161" s="205">
        <v>10.959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355</v>
      </c>
    </row>
    <row r="162" spans="1:65" s="12" customFormat="1" ht="22.9" customHeight="1">
      <c r="B162" s="185"/>
      <c r="C162" s="186"/>
      <c r="D162" s="187" t="s">
        <v>76</v>
      </c>
      <c r="E162" s="199" t="s">
        <v>356</v>
      </c>
      <c r="F162" s="199" t="s">
        <v>357</v>
      </c>
      <c r="G162" s="186"/>
      <c r="H162" s="186"/>
      <c r="I162" s="189"/>
      <c r="J162" s="200">
        <f>BK162</f>
        <v>0</v>
      </c>
      <c r="K162" s="186"/>
      <c r="L162" s="191"/>
      <c r="M162" s="192"/>
      <c r="N162" s="193"/>
      <c r="O162" s="193"/>
      <c r="P162" s="194">
        <f>P163</f>
        <v>0</v>
      </c>
      <c r="Q162" s="193"/>
      <c r="R162" s="194">
        <f>R163</f>
        <v>0</v>
      </c>
      <c r="S162" s="193"/>
      <c r="T162" s="195">
        <f>T163</f>
        <v>0</v>
      </c>
      <c r="AR162" s="196" t="s">
        <v>84</v>
      </c>
      <c r="AT162" s="197" t="s">
        <v>76</v>
      </c>
      <c r="AU162" s="197" t="s">
        <v>84</v>
      </c>
      <c r="AY162" s="196" t="s">
        <v>242</v>
      </c>
      <c r="BK162" s="198">
        <f>BK163</f>
        <v>0</v>
      </c>
    </row>
    <row r="163" spans="1:65" s="2" customFormat="1" ht="22.15" customHeight="1">
      <c r="A163" s="35"/>
      <c r="B163" s="36"/>
      <c r="C163" s="201" t="s">
        <v>358</v>
      </c>
      <c r="D163" s="201" t="s">
        <v>244</v>
      </c>
      <c r="E163" s="202" t="s">
        <v>359</v>
      </c>
      <c r="F163" s="203" t="s">
        <v>360</v>
      </c>
      <c r="G163" s="204" t="s">
        <v>323</v>
      </c>
      <c r="H163" s="205">
        <v>14.090999999999999</v>
      </c>
      <c r="I163" s="206"/>
      <c r="J163" s="207">
        <f>ROUND(I163*H163,2)</f>
        <v>0</v>
      </c>
      <c r="K163" s="208"/>
      <c r="L163" s="40"/>
      <c r="M163" s="238" t="s">
        <v>1</v>
      </c>
      <c r="N163" s="239" t="s">
        <v>43</v>
      </c>
      <c r="O163" s="240"/>
      <c r="P163" s="241">
        <f>O163*H163</f>
        <v>0</v>
      </c>
      <c r="Q163" s="241">
        <v>0</v>
      </c>
      <c r="R163" s="241">
        <f>Q163*H163</f>
        <v>0</v>
      </c>
      <c r="S163" s="241">
        <v>0</v>
      </c>
      <c r="T163" s="24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248</v>
      </c>
      <c r="AT163" s="213" t="s">
        <v>244</v>
      </c>
      <c r="AU163" s="213" t="s">
        <v>90</v>
      </c>
      <c r="AY163" s="18" t="s">
        <v>242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90</v>
      </c>
      <c r="BK163" s="214">
        <f>ROUND(I163*H163,2)</f>
        <v>0</v>
      </c>
      <c r="BL163" s="18" t="s">
        <v>248</v>
      </c>
      <c r="BM163" s="213" t="s">
        <v>361</v>
      </c>
    </row>
    <row r="164" spans="1:65" s="2" customFormat="1" ht="6.95" customHeight="1">
      <c r="A164" s="35"/>
      <c r="B164" s="59"/>
      <c r="C164" s="60"/>
      <c r="D164" s="60"/>
      <c r="E164" s="60"/>
      <c r="F164" s="60"/>
      <c r="G164" s="60"/>
      <c r="H164" s="60"/>
      <c r="I164" s="60"/>
      <c r="J164" s="60"/>
      <c r="K164" s="60"/>
      <c r="L164" s="40"/>
      <c r="M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</sheetData>
  <sheetProtection algorithmName="SHA-512" hashValue="ncUszGpmph+hz5KuQQRbe8Q6u/MncBMQU2yfdQB6YUFyo6zHFVaFzsTID1aWKwwSV9soNqQxcxbyuYAjZtxqdA==" saltValue="NVxbyT2esNPkaz08UzURrc3XgmkiqWLFSizQvko+94HAeb9CeSxEQ5eaFtv+k+Bl5iXqcoFtvROtGWQw5xX9kg==" spinCount="100000" sheet="1" objects="1" scenarios="1" formatColumns="0" formatRows="0" autoFilter="0"/>
  <autoFilter ref="C124:K163" xr:uid="{00000000-0009-0000-0000-000001000000}"/>
  <mergeCells count="12">
    <mergeCell ref="E117:H117"/>
    <mergeCell ref="L2:V2"/>
    <mergeCell ref="E85:H85"/>
    <mergeCell ref="E87:H87"/>
    <mergeCell ref="E89:H89"/>
    <mergeCell ref="E113:H113"/>
    <mergeCell ref="E115:H11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312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155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3169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ROUND((SUM(BE134:BE311)),  2)</f>
        <v>0</v>
      </c>
      <c r="G35" s="136"/>
      <c r="H35" s="136"/>
      <c r="I35" s="137">
        <v>0.2</v>
      </c>
      <c r="J35" s="135">
        <f>ROUND(((SUM(BE134:BE311))*I35),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ROUND((SUM(BF134:BF311)),  2)</f>
        <v>0</v>
      </c>
      <c r="G36" s="136"/>
      <c r="H36" s="136"/>
      <c r="I36" s="137">
        <v>0.2</v>
      </c>
      <c r="J36" s="135">
        <f>ROUND(((SUM(BF134:BF311))*I36),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ROUND((SUM(BG134:BG311)),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ROUND((SUM(BH134:BH311)),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ROUND((SUM(BI134:BI311)),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1136-2-14 - SO 02.14 - Most ( priepust )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J136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J178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J186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J194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J208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J229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J237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J271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J277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J278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J294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1943</v>
      </c>
      <c r="E111" s="170"/>
      <c r="F111" s="170"/>
      <c r="G111" s="170"/>
      <c r="H111" s="170"/>
      <c r="I111" s="170"/>
      <c r="J111" s="171">
        <f>J302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J306</f>
        <v>0</v>
      </c>
      <c r="K112" s="109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228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4" t="str">
        <f>E7</f>
        <v>Cyklotrasa Rimavská Sobota - Poltár</v>
      </c>
      <c r="F122" s="335"/>
      <c r="G122" s="335"/>
      <c r="H122" s="335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214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4" t="s">
        <v>1145</v>
      </c>
      <c r="F124" s="333"/>
      <c r="G124" s="333"/>
      <c r="H124" s="333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216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07" t="str">
        <f>E11</f>
        <v>1136-2-14 - SO 02.14 - Most ( priepust )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229</v>
      </c>
      <c r="D133" s="176" t="s">
        <v>62</v>
      </c>
      <c r="E133" s="176" t="s">
        <v>58</v>
      </c>
      <c r="F133" s="176" t="s">
        <v>59</v>
      </c>
      <c r="G133" s="176" t="s">
        <v>230</v>
      </c>
      <c r="H133" s="176" t="s">
        <v>231</v>
      </c>
      <c r="I133" s="176" t="s">
        <v>232</v>
      </c>
      <c r="J133" s="177" t="s">
        <v>220</v>
      </c>
      <c r="K133" s="178" t="s">
        <v>233</v>
      </c>
      <c r="L133" s="179"/>
      <c r="M133" s="80" t="s">
        <v>1</v>
      </c>
      <c r="N133" s="81" t="s">
        <v>41</v>
      </c>
      <c r="O133" s="81" t="s">
        <v>234</v>
      </c>
      <c r="P133" s="81" t="s">
        <v>235</v>
      </c>
      <c r="Q133" s="81" t="s">
        <v>236</v>
      </c>
      <c r="R133" s="81" t="s">
        <v>237</v>
      </c>
      <c r="S133" s="81" t="s">
        <v>238</v>
      </c>
      <c r="T133" s="82" t="s">
        <v>239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221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P135+P277</f>
        <v>0</v>
      </c>
      <c r="Q134" s="84"/>
      <c r="R134" s="182">
        <f>R135+R277</f>
        <v>62.596398559999997</v>
      </c>
      <c r="S134" s="84"/>
      <c r="T134" s="183">
        <f>T135+T277</f>
        <v>20.141280000000002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222</v>
      </c>
      <c r="BK134" s="184">
        <f>BK135+BK277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240</v>
      </c>
      <c r="F135" s="188" t="s">
        <v>241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P136+P178+P186+P194+P208+P229+P237+P271</f>
        <v>0</v>
      </c>
      <c r="Q135" s="193"/>
      <c r="R135" s="194">
        <f>R136+R178+R186+R194+R208+R229+R237+R271</f>
        <v>62.407656660000001</v>
      </c>
      <c r="S135" s="193"/>
      <c r="T135" s="195">
        <f>T136+T178+T186+T194+T208+T229+T237+T271</f>
        <v>20.141280000000002</v>
      </c>
      <c r="AR135" s="196" t="s">
        <v>84</v>
      </c>
      <c r="AT135" s="197" t="s">
        <v>76</v>
      </c>
      <c r="AU135" s="197" t="s">
        <v>77</v>
      </c>
      <c r="AY135" s="196" t="s">
        <v>242</v>
      </c>
      <c r="BK135" s="198">
        <f>BK136+BK178+BK186+BK194+BK208+BK229+BK237+BK271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243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SUM(P137:P177)</f>
        <v>0</v>
      </c>
      <c r="Q136" s="193"/>
      <c r="R136" s="194">
        <f>SUM(R137:R177)</f>
        <v>14.4</v>
      </c>
      <c r="S136" s="193"/>
      <c r="T136" s="195">
        <f>SUM(T137:T177)</f>
        <v>0</v>
      </c>
      <c r="AR136" s="196" t="s">
        <v>84</v>
      </c>
      <c r="AT136" s="197" t="s">
        <v>76</v>
      </c>
      <c r="AU136" s="197" t="s">
        <v>84</v>
      </c>
      <c r="AY136" s="196" t="s">
        <v>242</v>
      </c>
      <c r="BK136" s="198">
        <f>SUM(BK137:BK177)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244</v>
      </c>
      <c r="E137" s="202" t="s">
        <v>998</v>
      </c>
      <c r="F137" s="203" t="s">
        <v>999</v>
      </c>
      <c r="G137" s="204" t="s">
        <v>247</v>
      </c>
      <c r="H137" s="205">
        <v>24.8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248</v>
      </c>
      <c r="AT137" s="213" t="s">
        <v>244</v>
      </c>
      <c r="AU137" s="213" t="s">
        <v>90</v>
      </c>
      <c r="AY137" s="18" t="s">
        <v>242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90</v>
      </c>
      <c r="BK137" s="214">
        <f>ROUND(I137*H137,2)</f>
        <v>0</v>
      </c>
      <c r="BL137" s="18" t="s">
        <v>248</v>
      </c>
      <c r="BM137" s="213" t="s">
        <v>3170</v>
      </c>
    </row>
    <row r="138" spans="1:65" s="14" customFormat="1" ht="22.5">
      <c r="B138" s="243"/>
      <c r="C138" s="244"/>
      <c r="D138" s="228" t="s">
        <v>304</v>
      </c>
      <c r="E138" s="245" t="s">
        <v>1</v>
      </c>
      <c r="F138" s="246" t="s">
        <v>1945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3171</v>
      </c>
      <c r="G139" s="227"/>
      <c r="H139" s="231">
        <v>24.8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22.15" customHeight="1">
      <c r="A140" s="35"/>
      <c r="B140" s="36"/>
      <c r="C140" s="201" t="s">
        <v>90</v>
      </c>
      <c r="D140" s="201" t="s">
        <v>244</v>
      </c>
      <c r="E140" s="202" t="s">
        <v>1006</v>
      </c>
      <c r="F140" s="203" t="s">
        <v>1007</v>
      </c>
      <c r="G140" s="204" t="s">
        <v>406</v>
      </c>
      <c r="H140" s="205">
        <v>3.528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3172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1949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3173</v>
      </c>
      <c r="G142" s="227"/>
      <c r="H142" s="231">
        <v>3.528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30" customHeight="1">
      <c r="A143" s="35"/>
      <c r="B143" s="36"/>
      <c r="C143" s="201" t="s">
        <v>100</v>
      </c>
      <c r="D143" s="201" t="s">
        <v>244</v>
      </c>
      <c r="E143" s="202" t="s">
        <v>1011</v>
      </c>
      <c r="F143" s="203" t="s">
        <v>1012</v>
      </c>
      <c r="G143" s="204" t="s">
        <v>406</v>
      </c>
      <c r="H143" s="205">
        <v>3.528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3174</v>
      </c>
    </row>
    <row r="144" spans="1:65" s="2" customFormat="1" ht="19.899999999999999" customHeight="1">
      <c r="A144" s="35"/>
      <c r="B144" s="36"/>
      <c r="C144" s="201" t="s">
        <v>248</v>
      </c>
      <c r="D144" s="201" t="s">
        <v>244</v>
      </c>
      <c r="E144" s="202" t="s">
        <v>830</v>
      </c>
      <c r="F144" s="203" t="s">
        <v>1859</v>
      </c>
      <c r="G144" s="204" t="s">
        <v>406</v>
      </c>
      <c r="H144" s="205">
        <v>0.48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3175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1953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3176</v>
      </c>
      <c r="G146" s="227"/>
      <c r="H146" s="231">
        <v>0.48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30" customHeight="1">
      <c r="A147" s="35"/>
      <c r="B147" s="36"/>
      <c r="C147" s="201" t="s">
        <v>250</v>
      </c>
      <c r="D147" s="201" t="s">
        <v>244</v>
      </c>
      <c r="E147" s="202" t="s">
        <v>834</v>
      </c>
      <c r="F147" s="203" t="s">
        <v>835</v>
      </c>
      <c r="G147" s="204" t="s">
        <v>406</v>
      </c>
      <c r="H147" s="205">
        <v>0.48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3177</v>
      </c>
    </row>
    <row r="148" spans="1:65" s="2" customFormat="1" ht="22.15" customHeight="1">
      <c r="A148" s="35"/>
      <c r="B148" s="36"/>
      <c r="C148" s="201" t="s">
        <v>269</v>
      </c>
      <c r="D148" s="201" t="s">
        <v>244</v>
      </c>
      <c r="E148" s="202" t="s">
        <v>1021</v>
      </c>
      <c r="F148" s="203" t="s">
        <v>1022</v>
      </c>
      <c r="G148" s="204" t="s">
        <v>406</v>
      </c>
      <c r="H148" s="205">
        <v>9.16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3178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3179</v>
      </c>
      <c r="G149" s="227"/>
      <c r="H149" s="231">
        <v>4.58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3180</v>
      </c>
      <c r="G150" s="227"/>
      <c r="H150" s="231">
        <v>4.58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9.16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30" customHeight="1">
      <c r="A152" s="35"/>
      <c r="B152" s="36"/>
      <c r="C152" s="201" t="s">
        <v>273</v>
      </c>
      <c r="D152" s="201" t="s">
        <v>244</v>
      </c>
      <c r="E152" s="202" t="s">
        <v>440</v>
      </c>
      <c r="F152" s="203" t="s">
        <v>441</v>
      </c>
      <c r="G152" s="204" t="s">
        <v>406</v>
      </c>
      <c r="H152" s="205">
        <v>14.08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3181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3182</v>
      </c>
      <c r="G153" s="227"/>
      <c r="H153" s="231">
        <v>3.53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3183</v>
      </c>
      <c r="G154" s="227"/>
      <c r="H154" s="231">
        <v>0.48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3184</v>
      </c>
      <c r="G155" s="227"/>
      <c r="H155" s="231">
        <v>6.66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3185</v>
      </c>
      <c r="G156" s="227"/>
      <c r="H156" s="231">
        <v>-3.53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3186</v>
      </c>
      <c r="G157" s="227"/>
      <c r="H157" s="231">
        <v>-1.06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3187</v>
      </c>
      <c r="G158" s="227"/>
      <c r="H158" s="231">
        <v>8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77</v>
      </c>
      <c r="AY158" s="237" t="s">
        <v>242</v>
      </c>
    </row>
    <row r="159" spans="1:65" s="16" customFormat="1">
      <c r="B159" s="264"/>
      <c r="C159" s="265"/>
      <c r="D159" s="228" t="s">
        <v>304</v>
      </c>
      <c r="E159" s="266" t="s">
        <v>1</v>
      </c>
      <c r="F159" s="267" t="s">
        <v>388</v>
      </c>
      <c r="G159" s="265"/>
      <c r="H159" s="268">
        <v>14.08</v>
      </c>
      <c r="I159" s="269"/>
      <c r="J159" s="265"/>
      <c r="K159" s="265"/>
      <c r="L159" s="270"/>
      <c r="M159" s="271"/>
      <c r="N159" s="272"/>
      <c r="O159" s="272"/>
      <c r="P159" s="272"/>
      <c r="Q159" s="272"/>
      <c r="R159" s="272"/>
      <c r="S159" s="272"/>
      <c r="T159" s="273"/>
      <c r="AT159" s="274" t="s">
        <v>304</v>
      </c>
      <c r="AU159" s="274" t="s">
        <v>90</v>
      </c>
      <c r="AV159" s="16" t="s">
        <v>248</v>
      </c>
      <c r="AW159" s="16" t="s">
        <v>33</v>
      </c>
      <c r="AX159" s="16" t="s">
        <v>84</v>
      </c>
      <c r="AY159" s="274" t="s">
        <v>242</v>
      </c>
    </row>
    <row r="160" spans="1:65" s="2" customFormat="1" ht="22.15" customHeight="1">
      <c r="A160" s="35"/>
      <c r="B160" s="36"/>
      <c r="C160" s="201" t="s">
        <v>264</v>
      </c>
      <c r="D160" s="201" t="s">
        <v>244</v>
      </c>
      <c r="E160" s="202" t="s">
        <v>1037</v>
      </c>
      <c r="F160" s="203" t="s">
        <v>1038</v>
      </c>
      <c r="G160" s="204" t="s">
        <v>406</v>
      </c>
      <c r="H160" s="205">
        <v>18.66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3188</v>
      </c>
    </row>
    <row r="161" spans="1:65" s="13" customFormat="1" ht="22.5">
      <c r="B161" s="226"/>
      <c r="C161" s="227"/>
      <c r="D161" s="228" t="s">
        <v>304</v>
      </c>
      <c r="E161" s="229" t="s">
        <v>1</v>
      </c>
      <c r="F161" s="230" t="s">
        <v>3189</v>
      </c>
      <c r="G161" s="227"/>
      <c r="H161" s="231">
        <v>18.66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84</v>
      </c>
      <c r="AY161" s="237" t="s">
        <v>242</v>
      </c>
    </row>
    <row r="162" spans="1:65" s="2" customFormat="1" ht="19.899999999999999" customHeight="1">
      <c r="A162" s="35"/>
      <c r="B162" s="36"/>
      <c r="C162" s="201" t="s">
        <v>255</v>
      </c>
      <c r="D162" s="201" t="s">
        <v>244</v>
      </c>
      <c r="E162" s="202" t="s">
        <v>1042</v>
      </c>
      <c r="F162" s="203" t="s">
        <v>1043</v>
      </c>
      <c r="G162" s="204" t="s">
        <v>406</v>
      </c>
      <c r="H162" s="205">
        <v>18.66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3190</v>
      </c>
    </row>
    <row r="163" spans="1:65" s="2" customFormat="1" ht="14.45" customHeight="1">
      <c r="A163" s="35"/>
      <c r="B163" s="36"/>
      <c r="C163" s="201" t="s">
        <v>284</v>
      </c>
      <c r="D163" s="201" t="s">
        <v>244</v>
      </c>
      <c r="E163" s="202" t="s">
        <v>1045</v>
      </c>
      <c r="F163" s="203" t="s">
        <v>1046</v>
      </c>
      <c r="G163" s="204" t="s">
        <v>406</v>
      </c>
      <c r="H163" s="205">
        <v>4.58</v>
      </c>
      <c r="I163" s="206"/>
      <c r="J163" s="207">
        <f>ROUND(I163*H163,2)</f>
        <v>0</v>
      </c>
      <c r="K163" s="208"/>
      <c r="L163" s="40"/>
      <c r="M163" s="209" t="s">
        <v>1</v>
      </c>
      <c r="N163" s="210" t="s">
        <v>43</v>
      </c>
      <c r="O163" s="76"/>
      <c r="P163" s="211">
        <f>O163*H163</f>
        <v>0</v>
      </c>
      <c r="Q163" s="211">
        <v>0</v>
      </c>
      <c r="R163" s="211">
        <f>Q163*H163</f>
        <v>0</v>
      </c>
      <c r="S163" s="211">
        <v>0</v>
      </c>
      <c r="T163" s="21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248</v>
      </c>
      <c r="AT163" s="213" t="s">
        <v>244</v>
      </c>
      <c r="AU163" s="213" t="s">
        <v>90</v>
      </c>
      <c r="AY163" s="18" t="s">
        <v>242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90</v>
      </c>
      <c r="BK163" s="214">
        <f>ROUND(I163*H163,2)</f>
        <v>0</v>
      </c>
      <c r="BL163" s="18" t="s">
        <v>248</v>
      </c>
      <c r="BM163" s="213" t="s">
        <v>3191</v>
      </c>
    </row>
    <row r="164" spans="1:65" s="13" customFormat="1">
      <c r="B164" s="226"/>
      <c r="C164" s="227"/>
      <c r="D164" s="228" t="s">
        <v>304</v>
      </c>
      <c r="E164" s="229" t="s">
        <v>1</v>
      </c>
      <c r="F164" s="230" t="s">
        <v>3192</v>
      </c>
      <c r="G164" s="227"/>
      <c r="H164" s="231">
        <v>4.58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304</v>
      </c>
      <c r="AU164" s="237" t="s">
        <v>90</v>
      </c>
      <c r="AV164" s="13" t="s">
        <v>90</v>
      </c>
      <c r="AW164" s="13" t="s">
        <v>33</v>
      </c>
      <c r="AX164" s="13" t="s">
        <v>84</v>
      </c>
      <c r="AY164" s="237" t="s">
        <v>242</v>
      </c>
    </row>
    <row r="165" spans="1:65" s="2" customFormat="1" ht="22.15" customHeight="1">
      <c r="A165" s="35"/>
      <c r="B165" s="36"/>
      <c r="C165" s="201" t="s">
        <v>288</v>
      </c>
      <c r="D165" s="201" t="s">
        <v>244</v>
      </c>
      <c r="E165" s="202" t="s">
        <v>1173</v>
      </c>
      <c r="F165" s="203" t="s">
        <v>1174</v>
      </c>
      <c r="G165" s="204" t="s">
        <v>406</v>
      </c>
      <c r="H165" s="205">
        <v>3.528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90</v>
      </c>
      <c r="BK165" s="214">
        <f>ROUND(I165*H165,2)</f>
        <v>0</v>
      </c>
      <c r="BL165" s="18" t="s">
        <v>248</v>
      </c>
      <c r="BM165" s="213" t="s">
        <v>3193</v>
      </c>
    </row>
    <row r="166" spans="1:65" s="14" customFormat="1">
      <c r="B166" s="243"/>
      <c r="C166" s="244"/>
      <c r="D166" s="228" t="s">
        <v>304</v>
      </c>
      <c r="E166" s="245" t="s">
        <v>1</v>
      </c>
      <c r="F166" s="246" t="s">
        <v>1179</v>
      </c>
      <c r="G166" s="244"/>
      <c r="H166" s="245" t="s">
        <v>1</v>
      </c>
      <c r="I166" s="247"/>
      <c r="J166" s="244"/>
      <c r="K166" s="244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304</v>
      </c>
      <c r="AU166" s="252" t="s">
        <v>90</v>
      </c>
      <c r="AV166" s="14" t="s">
        <v>84</v>
      </c>
      <c r="AW166" s="14" t="s">
        <v>33</v>
      </c>
      <c r="AX166" s="14" t="s">
        <v>77</v>
      </c>
      <c r="AY166" s="252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3194</v>
      </c>
      <c r="G167" s="227"/>
      <c r="H167" s="231">
        <v>1.764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3" customFormat="1">
      <c r="B168" s="226"/>
      <c r="C168" s="227"/>
      <c r="D168" s="228" t="s">
        <v>304</v>
      </c>
      <c r="E168" s="229" t="s">
        <v>1</v>
      </c>
      <c r="F168" s="230" t="s">
        <v>3195</v>
      </c>
      <c r="G168" s="227"/>
      <c r="H168" s="231">
        <v>1.764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304</v>
      </c>
      <c r="AU168" s="237" t="s">
        <v>90</v>
      </c>
      <c r="AV168" s="13" t="s">
        <v>90</v>
      </c>
      <c r="AW168" s="13" t="s">
        <v>33</v>
      </c>
      <c r="AX168" s="13" t="s">
        <v>77</v>
      </c>
      <c r="AY168" s="237" t="s">
        <v>242</v>
      </c>
    </row>
    <row r="169" spans="1:65" s="16" customFormat="1">
      <c r="B169" s="264"/>
      <c r="C169" s="265"/>
      <c r="D169" s="228" t="s">
        <v>304</v>
      </c>
      <c r="E169" s="266" t="s">
        <v>1</v>
      </c>
      <c r="F169" s="267" t="s">
        <v>388</v>
      </c>
      <c r="G169" s="265"/>
      <c r="H169" s="268">
        <v>3.528</v>
      </c>
      <c r="I169" s="269"/>
      <c r="J169" s="265"/>
      <c r="K169" s="265"/>
      <c r="L169" s="270"/>
      <c r="M169" s="271"/>
      <c r="N169" s="272"/>
      <c r="O169" s="272"/>
      <c r="P169" s="272"/>
      <c r="Q169" s="272"/>
      <c r="R169" s="272"/>
      <c r="S169" s="272"/>
      <c r="T169" s="273"/>
      <c r="AT169" s="274" t="s">
        <v>304</v>
      </c>
      <c r="AU169" s="274" t="s">
        <v>90</v>
      </c>
      <c r="AV169" s="16" t="s">
        <v>248</v>
      </c>
      <c r="AW169" s="16" t="s">
        <v>33</v>
      </c>
      <c r="AX169" s="16" t="s">
        <v>84</v>
      </c>
      <c r="AY169" s="274" t="s">
        <v>242</v>
      </c>
    </row>
    <row r="170" spans="1:65" s="2" customFormat="1" ht="30" customHeight="1">
      <c r="A170" s="35"/>
      <c r="B170" s="36"/>
      <c r="C170" s="201" t="s">
        <v>292</v>
      </c>
      <c r="D170" s="201" t="s">
        <v>244</v>
      </c>
      <c r="E170" s="202" t="s">
        <v>1974</v>
      </c>
      <c r="F170" s="203" t="s">
        <v>1975</v>
      </c>
      <c r="G170" s="204" t="s">
        <v>406</v>
      </c>
      <c r="H170" s="205">
        <v>8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0</v>
      </c>
      <c r="R170" s="211">
        <f>Q170*H170</f>
        <v>0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248</v>
      </c>
      <c r="AT170" s="213" t="s">
        <v>244</v>
      </c>
      <c r="AU170" s="213" t="s">
        <v>90</v>
      </c>
      <c r="AY170" s="18" t="s">
        <v>242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90</v>
      </c>
      <c r="BK170" s="214">
        <f>ROUND(I170*H170,2)</f>
        <v>0</v>
      </c>
      <c r="BL170" s="18" t="s">
        <v>248</v>
      </c>
      <c r="BM170" s="213" t="s">
        <v>3196</v>
      </c>
    </row>
    <row r="171" spans="1:65" s="13" customFormat="1">
      <c r="B171" s="226"/>
      <c r="C171" s="227"/>
      <c r="D171" s="228" t="s">
        <v>304</v>
      </c>
      <c r="E171" s="229" t="s">
        <v>1</v>
      </c>
      <c r="F171" s="230" t="s">
        <v>1977</v>
      </c>
      <c r="G171" s="227"/>
      <c r="H171" s="231">
        <v>4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77</v>
      </c>
      <c r="AY171" s="237" t="s">
        <v>242</v>
      </c>
    </row>
    <row r="172" spans="1:65" s="13" customFormat="1" ht="22.5">
      <c r="B172" s="226"/>
      <c r="C172" s="227"/>
      <c r="D172" s="228" t="s">
        <v>304</v>
      </c>
      <c r="E172" s="229" t="s">
        <v>1</v>
      </c>
      <c r="F172" s="230" t="s">
        <v>1978</v>
      </c>
      <c r="G172" s="227"/>
      <c r="H172" s="231">
        <v>4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33</v>
      </c>
      <c r="AX172" s="13" t="s">
        <v>77</v>
      </c>
      <c r="AY172" s="237" t="s">
        <v>242</v>
      </c>
    </row>
    <row r="173" spans="1:65" s="16" customFormat="1">
      <c r="B173" s="264"/>
      <c r="C173" s="265"/>
      <c r="D173" s="228" t="s">
        <v>304</v>
      </c>
      <c r="E173" s="266" t="s">
        <v>1</v>
      </c>
      <c r="F173" s="267" t="s">
        <v>388</v>
      </c>
      <c r="G173" s="265"/>
      <c r="H173" s="268">
        <v>8</v>
      </c>
      <c r="I173" s="269"/>
      <c r="J173" s="265"/>
      <c r="K173" s="265"/>
      <c r="L173" s="270"/>
      <c r="M173" s="271"/>
      <c r="N173" s="272"/>
      <c r="O173" s="272"/>
      <c r="P173" s="272"/>
      <c r="Q173" s="272"/>
      <c r="R173" s="272"/>
      <c r="S173" s="272"/>
      <c r="T173" s="273"/>
      <c r="AT173" s="274" t="s">
        <v>304</v>
      </c>
      <c r="AU173" s="274" t="s">
        <v>90</v>
      </c>
      <c r="AV173" s="16" t="s">
        <v>248</v>
      </c>
      <c r="AW173" s="16" t="s">
        <v>33</v>
      </c>
      <c r="AX173" s="16" t="s">
        <v>84</v>
      </c>
      <c r="AY173" s="274" t="s">
        <v>242</v>
      </c>
    </row>
    <row r="174" spans="1:65" s="2" customFormat="1" ht="14.45" customHeight="1">
      <c r="A174" s="35"/>
      <c r="B174" s="36"/>
      <c r="C174" s="215" t="s">
        <v>296</v>
      </c>
      <c r="D174" s="215" t="s">
        <v>261</v>
      </c>
      <c r="E174" s="216" t="s">
        <v>1979</v>
      </c>
      <c r="F174" s="217" t="s">
        <v>1980</v>
      </c>
      <c r="G174" s="218" t="s">
        <v>323</v>
      </c>
      <c r="H174" s="219">
        <v>14.4</v>
      </c>
      <c r="I174" s="220"/>
      <c r="J174" s="221">
        <f>ROUND(I174*H174,2)</f>
        <v>0</v>
      </c>
      <c r="K174" s="222"/>
      <c r="L174" s="223"/>
      <c r="M174" s="224" t="s">
        <v>1</v>
      </c>
      <c r="N174" s="225" t="s">
        <v>43</v>
      </c>
      <c r="O174" s="76"/>
      <c r="P174" s="211">
        <f>O174*H174</f>
        <v>0</v>
      </c>
      <c r="Q174" s="211">
        <v>1</v>
      </c>
      <c r="R174" s="211">
        <f>Q174*H174</f>
        <v>14.4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264</v>
      </c>
      <c r="AT174" s="213" t="s">
        <v>261</v>
      </c>
      <c r="AU174" s="213" t="s">
        <v>90</v>
      </c>
      <c r="AY174" s="18" t="s">
        <v>242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90</v>
      </c>
      <c r="BK174" s="214">
        <f>ROUND(I174*H174,2)</f>
        <v>0</v>
      </c>
      <c r="BL174" s="18" t="s">
        <v>248</v>
      </c>
      <c r="BM174" s="213" t="s">
        <v>3197</v>
      </c>
    </row>
    <row r="175" spans="1:65" s="13" customFormat="1">
      <c r="B175" s="226"/>
      <c r="C175" s="227"/>
      <c r="D175" s="228" t="s">
        <v>304</v>
      </c>
      <c r="E175" s="229" t="s">
        <v>1</v>
      </c>
      <c r="F175" s="230" t="s">
        <v>1982</v>
      </c>
      <c r="G175" s="227"/>
      <c r="H175" s="231">
        <v>14.4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304</v>
      </c>
      <c r="AU175" s="237" t="s">
        <v>90</v>
      </c>
      <c r="AV175" s="13" t="s">
        <v>90</v>
      </c>
      <c r="AW175" s="13" t="s">
        <v>33</v>
      </c>
      <c r="AX175" s="13" t="s">
        <v>84</v>
      </c>
      <c r="AY175" s="237" t="s">
        <v>242</v>
      </c>
    </row>
    <row r="176" spans="1:65" s="2" customFormat="1" ht="22.15" customHeight="1">
      <c r="A176" s="35"/>
      <c r="B176" s="36"/>
      <c r="C176" s="201" t="s">
        <v>300</v>
      </c>
      <c r="D176" s="201" t="s">
        <v>244</v>
      </c>
      <c r="E176" s="202" t="s">
        <v>1983</v>
      </c>
      <c r="F176" s="203" t="s">
        <v>1984</v>
      </c>
      <c r="G176" s="204" t="s">
        <v>247</v>
      </c>
      <c r="H176" s="205">
        <v>20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0</v>
      </c>
      <c r="R176" s="211">
        <f>Q176*H176</f>
        <v>0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248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248</v>
      </c>
      <c r="BM176" s="213" t="s">
        <v>3198</v>
      </c>
    </row>
    <row r="177" spans="1:65" s="13" customFormat="1">
      <c r="B177" s="226"/>
      <c r="C177" s="227"/>
      <c r="D177" s="228" t="s">
        <v>304</v>
      </c>
      <c r="E177" s="229" t="s">
        <v>1</v>
      </c>
      <c r="F177" s="230" t="s">
        <v>3199</v>
      </c>
      <c r="G177" s="227"/>
      <c r="H177" s="231">
        <v>20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304</v>
      </c>
      <c r="AU177" s="237" t="s">
        <v>90</v>
      </c>
      <c r="AV177" s="13" t="s">
        <v>90</v>
      </c>
      <c r="AW177" s="13" t="s">
        <v>33</v>
      </c>
      <c r="AX177" s="13" t="s">
        <v>84</v>
      </c>
      <c r="AY177" s="237" t="s">
        <v>242</v>
      </c>
    </row>
    <row r="178" spans="1:65" s="12" customFormat="1" ht="22.9" customHeight="1">
      <c r="B178" s="185"/>
      <c r="C178" s="186"/>
      <c r="D178" s="187" t="s">
        <v>76</v>
      </c>
      <c r="E178" s="199" t="s">
        <v>90</v>
      </c>
      <c r="F178" s="199" t="s">
        <v>454</v>
      </c>
      <c r="G178" s="186"/>
      <c r="H178" s="186"/>
      <c r="I178" s="189"/>
      <c r="J178" s="200">
        <f>BK178</f>
        <v>0</v>
      </c>
      <c r="K178" s="186"/>
      <c r="L178" s="191"/>
      <c r="M178" s="192"/>
      <c r="N178" s="193"/>
      <c r="O178" s="193"/>
      <c r="P178" s="194">
        <f>SUM(P179:P185)</f>
        <v>0</v>
      </c>
      <c r="Q178" s="193"/>
      <c r="R178" s="194">
        <f>SUM(R179:R185)</f>
        <v>1.1687955999999999</v>
      </c>
      <c r="S178" s="193"/>
      <c r="T178" s="195">
        <f>SUM(T179:T185)</f>
        <v>0</v>
      </c>
      <c r="AR178" s="196" t="s">
        <v>84</v>
      </c>
      <c r="AT178" s="197" t="s">
        <v>76</v>
      </c>
      <c r="AU178" s="197" t="s">
        <v>84</v>
      </c>
      <c r="AY178" s="196" t="s">
        <v>242</v>
      </c>
      <c r="BK178" s="198">
        <f>SUM(BK179:BK185)</f>
        <v>0</v>
      </c>
    </row>
    <row r="179" spans="1:65" s="2" customFormat="1" ht="34.9" customHeight="1">
      <c r="A179" s="35"/>
      <c r="B179" s="36"/>
      <c r="C179" s="201" t="s">
        <v>306</v>
      </c>
      <c r="D179" s="201" t="s">
        <v>244</v>
      </c>
      <c r="E179" s="202" t="s">
        <v>1193</v>
      </c>
      <c r="F179" s="203" t="s">
        <v>1194</v>
      </c>
      <c r="G179" s="204" t="s">
        <v>1195</v>
      </c>
      <c r="H179" s="205">
        <v>429</v>
      </c>
      <c r="I179" s="206"/>
      <c r="J179" s="207">
        <f>ROUND(I179*H179,2)</f>
        <v>0</v>
      </c>
      <c r="K179" s="208"/>
      <c r="L179" s="40"/>
      <c r="M179" s="209" t="s">
        <v>1</v>
      </c>
      <c r="N179" s="210" t="s">
        <v>43</v>
      </c>
      <c r="O179" s="76"/>
      <c r="P179" s="211">
        <f>O179*H179</f>
        <v>0</v>
      </c>
      <c r="Q179" s="211">
        <v>2.0000000000000002E-5</v>
      </c>
      <c r="R179" s="211">
        <f>Q179*H179</f>
        <v>8.5800000000000008E-3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248</v>
      </c>
      <c r="AT179" s="213" t="s">
        <v>244</v>
      </c>
      <c r="AU179" s="213" t="s">
        <v>90</v>
      </c>
      <c r="AY179" s="18" t="s">
        <v>242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90</v>
      </c>
      <c r="BK179" s="214">
        <f>ROUND(I179*H179,2)</f>
        <v>0</v>
      </c>
      <c r="BL179" s="18" t="s">
        <v>248</v>
      </c>
      <c r="BM179" s="213" t="s">
        <v>3200</v>
      </c>
    </row>
    <row r="180" spans="1:65" s="13" customFormat="1">
      <c r="B180" s="226"/>
      <c r="C180" s="227"/>
      <c r="D180" s="228" t="s">
        <v>304</v>
      </c>
      <c r="E180" s="229" t="s">
        <v>1</v>
      </c>
      <c r="F180" s="230" t="s">
        <v>3201</v>
      </c>
      <c r="G180" s="227"/>
      <c r="H180" s="231">
        <v>429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304</v>
      </c>
      <c r="AU180" s="237" t="s">
        <v>90</v>
      </c>
      <c r="AV180" s="13" t="s">
        <v>90</v>
      </c>
      <c r="AW180" s="13" t="s">
        <v>33</v>
      </c>
      <c r="AX180" s="13" t="s">
        <v>84</v>
      </c>
      <c r="AY180" s="237" t="s">
        <v>242</v>
      </c>
    </row>
    <row r="181" spans="1:65" s="2" customFormat="1" ht="14.45" customHeight="1">
      <c r="A181" s="35"/>
      <c r="B181" s="36"/>
      <c r="C181" s="201" t="s">
        <v>311</v>
      </c>
      <c r="D181" s="201" t="s">
        <v>244</v>
      </c>
      <c r="E181" s="202" t="s">
        <v>1071</v>
      </c>
      <c r="F181" s="203" t="s">
        <v>1072</v>
      </c>
      <c r="G181" s="204" t="s">
        <v>406</v>
      </c>
      <c r="H181" s="205">
        <v>0.48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2.4157199999999999</v>
      </c>
      <c r="R181" s="211">
        <f>Q181*H181</f>
        <v>1.1595456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3202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3203</v>
      </c>
      <c r="G182" s="227"/>
      <c r="H182" s="231">
        <v>0.48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84</v>
      </c>
      <c r="AY182" s="237" t="s">
        <v>242</v>
      </c>
    </row>
    <row r="183" spans="1:65" s="2" customFormat="1" ht="14.45" customHeight="1">
      <c r="A183" s="35"/>
      <c r="B183" s="36"/>
      <c r="C183" s="201" t="s">
        <v>316</v>
      </c>
      <c r="D183" s="201" t="s">
        <v>244</v>
      </c>
      <c r="E183" s="202" t="s">
        <v>1991</v>
      </c>
      <c r="F183" s="203" t="s">
        <v>1992</v>
      </c>
      <c r="G183" s="204" t="s">
        <v>247</v>
      </c>
      <c r="H183" s="205">
        <v>1</v>
      </c>
      <c r="I183" s="206"/>
      <c r="J183" s="207">
        <f>ROUND(I183*H183,2)</f>
        <v>0</v>
      </c>
      <c r="K183" s="208"/>
      <c r="L183" s="40"/>
      <c r="M183" s="209" t="s">
        <v>1</v>
      </c>
      <c r="N183" s="210" t="s">
        <v>43</v>
      </c>
      <c r="O183" s="76"/>
      <c r="P183" s="211">
        <f>O183*H183</f>
        <v>0</v>
      </c>
      <c r="Q183" s="211">
        <v>6.7000000000000002E-4</v>
      </c>
      <c r="R183" s="211">
        <f>Q183*H183</f>
        <v>6.7000000000000002E-4</v>
      </c>
      <c r="S183" s="211">
        <v>0</v>
      </c>
      <c r="T183" s="21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3" t="s">
        <v>248</v>
      </c>
      <c r="AT183" s="213" t="s">
        <v>244</v>
      </c>
      <c r="AU183" s="213" t="s">
        <v>90</v>
      </c>
      <c r="AY183" s="18" t="s">
        <v>242</v>
      </c>
      <c r="BE183" s="214">
        <f>IF(N183="základná",J183,0)</f>
        <v>0</v>
      </c>
      <c r="BF183" s="214">
        <f>IF(N183="znížená",J183,0)</f>
        <v>0</v>
      </c>
      <c r="BG183" s="214">
        <f>IF(N183="zákl. prenesená",J183,0)</f>
        <v>0</v>
      </c>
      <c r="BH183" s="214">
        <f>IF(N183="zníž. prenesená",J183,0)</f>
        <v>0</v>
      </c>
      <c r="BI183" s="214">
        <f>IF(N183="nulová",J183,0)</f>
        <v>0</v>
      </c>
      <c r="BJ183" s="18" t="s">
        <v>90</v>
      </c>
      <c r="BK183" s="214">
        <f>ROUND(I183*H183,2)</f>
        <v>0</v>
      </c>
      <c r="BL183" s="18" t="s">
        <v>248</v>
      </c>
      <c r="BM183" s="213" t="s">
        <v>3204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1994</v>
      </c>
      <c r="G184" s="227"/>
      <c r="H184" s="231">
        <v>1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84</v>
      </c>
      <c r="AY184" s="237" t="s">
        <v>242</v>
      </c>
    </row>
    <row r="185" spans="1:65" s="2" customFormat="1" ht="19.899999999999999" customHeight="1">
      <c r="A185" s="35"/>
      <c r="B185" s="36"/>
      <c r="C185" s="201" t="s">
        <v>320</v>
      </c>
      <c r="D185" s="201" t="s">
        <v>244</v>
      </c>
      <c r="E185" s="202" t="s">
        <v>1995</v>
      </c>
      <c r="F185" s="203" t="s">
        <v>1996</v>
      </c>
      <c r="G185" s="204" t="s">
        <v>247</v>
      </c>
      <c r="H185" s="205">
        <v>1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0</v>
      </c>
      <c r="R185" s="211">
        <f>Q185*H185</f>
        <v>0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248</v>
      </c>
      <c r="AT185" s="213" t="s">
        <v>244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3205</v>
      </c>
    </row>
    <row r="186" spans="1:65" s="12" customFormat="1" ht="22.9" customHeight="1">
      <c r="B186" s="185"/>
      <c r="C186" s="186"/>
      <c r="D186" s="187" t="s">
        <v>76</v>
      </c>
      <c r="E186" s="199" t="s">
        <v>100</v>
      </c>
      <c r="F186" s="199" t="s">
        <v>1202</v>
      </c>
      <c r="G186" s="186"/>
      <c r="H186" s="186"/>
      <c r="I186" s="189"/>
      <c r="J186" s="200">
        <f>BK186</f>
        <v>0</v>
      </c>
      <c r="K186" s="186"/>
      <c r="L186" s="191"/>
      <c r="M186" s="192"/>
      <c r="N186" s="193"/>
      <c r="O186" s="193"/>
      <c r="P186" s="194">
        <f>SUM(P187:P193)</f>
        <v>0</v>
      </c>
      <c r="Q186" s="193"/>
      <c r="R186" s="194">
        <f>SUM(R187:R193)</f>
        <v>5.2272929600000007</v>
      </c>
      <c r="S186" s="193"/>
      <c r="T186" s="195">
        <f>SUM(T187:T193)</f>
        <v>0</v>
      </c>
      <c r="AR186" s="196" t="s">
        <v>84</v>
      </c>
      <c r="AT186" s="197" t="s">
        <v>76</v>
      </c>
      <c r="AU186" s="197" t="s">
        <v>84</v>
      </c>
      <c r="AY186" s="196" t="s">
        <v>242</v>
      </c>
      <c r="BK186" s="198">
        <f>SUM(BK187:BK193)</f>
        <v>0</v>
      </c>
    </row>
    <row r="187" spans="1:65" s="2" customFormat="1" ht="14.45" customHeight="1">
      <c r="A187" s="35"/>
      <c r="B187" s="36"/>
      <c r="C187" s="201" t="s">
        <v>326</v>
      </c>
      <c r="D187" s="201" t="s">
        <v>244</v>
      </c>
      <c r="E187" s="202" t="s">
        <v>1998</v>
      </c>
      <c r="F187" s="203" t="s">
        <v>1999</v>
      </c>
      <c r="G187" s="204" t="s">
        <v>406</v>
      </c>
      <c r="H187" s="205">
        <v>2.2400000000000002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2.3225600000000002</v>
      </c>
      <c r="R187" s="211">
        <f>Q187*H187</f>
        <v>5.2025344000000011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3206</v>
      </c>
    </row>
    <row r="188" spans="1:65" s="13" customFormat="1">
      <c r="B188" s="226"/>
      <c r="C188" s="227"/>
      <c r="D188" s="228" t="s">
        <v>304</v>
      </c>
      <c r="E188" s="229" t="s">
        <v>1</v>
      </c>
      <c r="F188" s="230" t="s">
        <v>3207</v>
      </c>
      <c r="G188" s="227"/>
      <c r="H188" s="231">
        <v>2.2400000000000002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304</v>
      </c>
      <c r="AU188" s="237" t="s">
        <v>90</v>
      </c>
      <c r="AV188" s="13" t="s">
        <v>90</v>
      </c>
      <c r="AW188" s="13" t="s">
        <v>33</v>
      </c>
      <c r="AX188" s="13" t="s">
        <v>84</v>
      </c>
      <c r="AY188" s="237" t="s">
        <v>242</v>
      </c>
    </row>
    <row r="189" spans="1:65" s="2" customFormat="1" ht="22.15" customHeight="1">
      <c r="A189" s="35"/>
      <c r="B189" s="36"/>
      <c r="C189" s="201" t="s">
        <v>7</v>
      </c>
      <c r="D189" s="201" t="s">
        <v>244</v>
      </c>
      <c r="E189" s="202" t="s">
        <v>1207</v>
      </c>
      <c r="F189" s="203" t="s">
        <v>1208</v>
      </c>
      <c r="G189" s="204" t="s">
        <v>247</v>
      </c>
      <c r="H189" s="205">
        <v>4.0960000000000001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3.46E-3</v>
      </c>
      <c r="R189" s="211">
        <f>Q189*H189</f>
        <v>1.417216E-2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3208</v>
      </c>
    </row>
    <row r="190" spans="1:65" s="13" customFormat="1">
      <c r="B190" s="226"/>
      <c r="C190" s="227"/>
      <c r="D190" s="228" t="s">
        <v>304</v>
      </c>
      <c r="E190" s="229" t="s">
        <v>1</v>
      </c>
      <c r="F190" s="230" t="s">
        <v>3209</v>
      </c>
      <c r="G190" s="227"/>
      <c r="H190" s="231">
        <v>4.0960000000000001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304</v>
      </c>
      <c r="AU190" s="237" t="s">
        <v>90</v>
      </c>
      <c r="AV190" s="13" t="s">
        <v>90</v>
      </c>
      <c r="AW190" s="13" t="s">
        <v>33</v>
      </c>
      <c r="AX190" s="13" t="s">
        <v>84</v>
      </c>
      <c r="AY190" s="237" t="s">
        <v>242</v>
      </c>
    </row>
    <row r="191" spans="1:65" s="2" customFormat="1" ht="22.15" customHeight="1">
      <c r="A191" s="35"/>
      <c r="B191" s="36"/>
      <c r="C191" s="201" t="s">
        <v>334</v>
      </c>
      <c r="D191" s="201" t="s">
        <v>244</v>
      </c>
      <c r="E191" s="202" t="s">
        <v>1226</v>
      </c>
      <c r="F191" s="203" t="s">
        <v>1880</v>
      </c>
      <c r="G191" s="204" t="s">
        <v>247</v>
      </c>
      <c r="H191" s="205">
        <v>4.0960000000000001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5.0000000000000002E-5</v>
      </c>
      <c r="R191" s="211">
        <f>Q191*H191</f>
        <v>2.0480000000000002E-4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3210</v>
      </c>
    </row>
    <row r="192" spans="1:65" s="2" customFormat="1" ht="22.15" customHeight="1">
      <c r="A192" s="35"/>
      <c r="B192" s="36"/>
      <c r="C192" s="201" t="s">
        <v>339</v>
      </c>
      <c r="D192" s="201" t="s">
        <v>244</v>
      </c>
      <c r="E192" s="202" t="s">
        <v>1214</v>
      </c>
      <c r="F192" s="203" t="s">
        <v>2005</v>
      </c>
      <c r="G192" s="204" t="s">
        <v>323</v>
      </c>
      <c r="H192" s="205">
        <v>0.01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1.03816</v>
      </c>
      <c r="R192" s="211">
        <f>Q192*H192</f>
        <v>1.03816E-2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248</v>
      </c>
      <c r="AT192" s="213" t="s">
        <v>244</v>
      </c>
      <c r="AU192" s="213" t="s">
        <v>90</v>
      </c>
      <c r="AY192" s="18" t="s">
        <v>242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90</v>
      </c>
      <c r="BK192" s="214">
        <f>ROUND(I192*H192,2)</f>
        <v>0</v>
      </c>
      <c r="BL192" s="18" t="s">
        <v>248</v>
      </c>
      <c r="BM192" s="213" t="s">
        <v>3211</v>
      </c>
    </row>
    <row r="193" spans="1:65" s="13" customFormat="1">
      <c r="B193" s="226"/>
      <c r="C193" s="227"/>
      <c r="D193" s="228" t="s">
        <v>304</v>
      </c>
      <c r="E193" s="229" t="s">
        <v>1</v>
      </c>
      <c r="F193" s="230" t="s">
        <v>2007</v>
      </c>
      <c r="G193" s="227"/>
      <c r="H193" s="231">
        <v>0.01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84</v>
      </c>
      <c r="AY193" s="237" t="s">
        <v>242</v>
      </c>
    </row>
    <row r="194" spans="1:65" s="12" customFormat="1" ht="22.9" customHeight="1">
      <c r="B194" s="185"/>
      <c r="C194" s="186"/>
      <c r="D194" s="187" t="s">
        <v>76</v>
      </c>
      <c r="E194" s="199" t="s">
        <v>248</v>
      </c>
      <c r="F194" s="199" t="s">
        <v>1229</v>
      </c>
      <c r="G194" s="186"/>
      <c r="H194" s="186"/>
      <c r="I194" s="189"/>
      <c r="J194" s="200">
        <f>BK194</f>
        <v>0</v>
      </c>
      <c r="K194" s="186"/>
      <c r="L194" s="191"/>
      <c r="M194" s="192"/>
      <c r="N194" s="193"/>
      <c r="O194" s="193"/>
      <c r="P194" s="194">
        <f>SUM(P195:P207)</f>
        <v>0</v>
      </c>
      <c r="Q194" s="193"/>
      <c r="R194" s="194">
        <f>SUM(R195:R207)</f>
        <v>28.411698440000002</v>
      </c>
      <c r="S194" s="193"/>
      <c r="T194" s="195">
        <f>SUM(T195:T207)</f>
        <v>0</v>
      </c>
      <c r="AR194" s="196" t="s">
        <v>84</v>
      </c>
      <c r="AT194" s="197" t="s">
        <v>76</v>
      </c>
      <c r="AU194" s="197" t="s">
        <v>84</v>
      </c>
      <c r="AY194" s="196" t="s">
        <v>242</v>
      </c>
      <c r="BK194" s="198">
        <f>SUM(BK195:BK207)</f>
        <v>0</v>
      </c>
    </row>
    <row r="195" spans="1:65" s="2" customFormat="1" ht="22.15" customHeight="1">
      <c r="A195" s="35"/>
      <c r="B195" s="36"/>
      <c r="C195" s="201" t="s">
        <v>344</v>
      </c>
      <c r="D195" s="201" t="s">
        <v>244</v>
      </c>
      <c r="E195" s="202" t="s">
        <v>2008</v>
      </c>
      <c r="F195" s="203" t="s">
        <v>2009</v>
      </c>
      <c r="G195" s="204" t="s">
        <v>406</v>
      </c>
      <c r="H195" s="205">
        <v>1.9490000000000001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2.3856000000000002</v>
      </c>
      <c r="R195" s="211">
        <f>Q195*H195</f>
        <v>4.6495344000000003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3212</v>
      </c>
    </row>
    <row r="196" spans="1:65" s="13" customFormat="1" ht="22.5">
      <c r="B196" s="226"/>
      <c r="C196" s="227"/>
      <c r="D196" s="228" t="s">
        <v>304</v>
      </c>
      <c r="E196" s="229" t="s">
        <v>1</v>
      </c>
      <c r="F196" s="230" t="s">
        <v>3213</v>
      </c>
      <c r="G196" s="227"/>
      <c r="H196" s="231">
        <v>1.9490000000000001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84</v>
      </c>
      <c r="AY196" s="237" t="s">
        <v>242</v>
      </c>
    </row>
    <row r="197" spans="1:65" s="2" customFormat="1" ht="22.15" customHeight="1">
      <c r="A197" s="35"/>
      <c r="B197" s="36"/>
      <c r="C197" s="201" t="s">
        <v>348</v>
      </c>
      <c r="D197" s="201" t="s">
        <v>244</v>
      </c>
      <c r="E197" s="202" t="s">
        <v>2012</v>
      </c>
      <c r="F197" s="203" t="s">
        <v>2013</v>
      </c>
      <c r="G197" s="204" t="s">
        <v>247</v>
      </c>
      <c r="H197" s="205">
        <v>2.3199999999999998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1.099E-2</v>
      </c>
      <c r="R197" s="211">
        <f>Q197*H197</f>
        <v>2.5496799999999997E-2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3214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3215</v>
      </c>
      <c r="G198" s="227"/>
      <c r="H198" s="231">
        <v>2.3199999999999998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84</v>
      </c>
      <c r="AY198" s="237" t="s">
        <v>242</v>
      </c>
    </row>
    <row r="199" spans="1:65" s="2" customFormat="1" ht="22.15" customHeight="1">
      <c r="A199" s="35"/>
      <c r="B199" s="36"/>
      <c r="C199" s="201" t="s">
        <v>352</v>
      </c>
      <c r="D199" s="201" t="s">
        <v>244</v>
      </c>
      <c r="E199" s="202" t="s">
        <v>2016</v>
      </c>
      <c r="F199" s="203" t="s">
        <v>2017</v>
      </c>
      <c r="G199" s="204" t="s">
        <v>247</v>
      </c>
      <c r="H199" s="205">
        <v>2.3199999999999998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4.0000000000000003E-5</v>
      </c>
      <c r="R199" s="211">
        <f>Q199*H199</f>
        <v>9.2800000000000006E-5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3216</v>
      </c>
    </row>
    <row r="200" spans="1:65" s="2" customFormat="1" ht="22.15" customHeight="1">
      <c r="A200" s="35"/>
      <c r="B200" s="36"/>
      <c r="C200" s="201" t="s">
        <v>358</v>
      </c>
      <c r="D200" s="201" t="s">
        <v>244</v>
      </c>
      <c r="E200" s="202" t="s">
        <v>2019</v>
      </c>
      <c r="F200" s="203" t="s">
        <v>2020</v>
      </c>
      <c r="G200" s="204" t="s">
        <v>323</v>
      </c>
      <c r="H200" s="205">
        <v>0.51400000000000001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1.0490999999999999</v>
      </c>
      <c r="R200" s="211">
        <f>Q200*H200</f>
        <v>0.53923739999999998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248</v>
      </c>
      <c r="AT200" s="213" t="s">
        <v>244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248</v>
      </c>
      <c r="BM200" s="213" t="s">
        <v>3217</v>
      </c>
    </row>
    <row r="201" spans="1:65" s="13" customFormat="1">
      <c r="B201" s="226"/>
      <c r="C201" s="227"/>
      <c r="D201" s="228" t="s">
        <v>304</v>
      </c>
      <c r="E201" s="229" t="s">
        <v>1</v>
      </c>
      <c r="F201" s="230" t="s">
        <v>3218</v>
      </c>
      <c r="G201" s="227"/>
      <c r="H201" s="231">
        <v>0.51400000000000001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304</v>
      </c>
      <c r="AU201" s="237" t="s">
        <v>90</v>
      </c>
      <c r="AV201" s="13" t="s">
        <v>90</v>
      </c>
      <c r="AW201" s="13" t="s">
        <v>33</v>
      </c>
      <c r="AX201" s="13" t="s">
        <v>84</v>
      </c>
      <c r="AY201" s="237" t="s">
        <v>242</v>
      </c>
    </row>
    <row r="202" spans="1:65" s="2" customFormat="1" ht="22.15" customHeight="1">
      <c r="A202" s="35"/>
      <c r="B202" s="36"/>
      <c r="C202" s="201" t="s">
        <v>526</v>
      </c>
      <c r="D202" s="201" t="s">
        <v>244</v>
      </c>
      <c r="E202" s="202" t="s">
        <v>2023</v>
      </c>
      <c r="F202" s="203" t="s">
        <v>2024</v>
      </c>
      <c r="G202" s="204" t="s">
        <v>259</v>
      </c>
      <c r="H202" s="205">
        <v>2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2.8500000000000001E-3</v>
      </c>
      <c r="R202" s="211">
        <f>Q202*H202</f>
        <v>5.7000000000000002E-3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248</v>
      </c>
      <c r="AT202" s="213" t="s">
        <v>244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3219</v>
      </c>
    </row>
    <row r="203" spans="1:65" s="2" customFormat="1" ht="22.15" customHeight="1">
      <c r="A203" s="35"/>
      <c r="B203" s="36"/>
      <c r="C203" s="215" t="s">
        <v>535</v>
      </c>
      <c r="D203" s="215" t="s">
        <v>261</v>
      </c>
      <c r="E203" s="216" t="s">
        <v>2026</v>
      </c>
      <c r="F203" s="217" t="s">
        <v>3220</v>
      </c>
      <c r="G203" s="218" t="s">
        <v>259</v>
      </c>
      <c r="H203" s="219">
        <v>2</v>
      </c>
      <c r="I203" s="220"/>
      <c r="J203" s="221">
        <f>ROUND(I203*H203,2)</f>
        <v>0</v>
      </c>
      <c r="K203" s="222"/>
      <c r="L203" s="223"/>
      <c r="M203" s="224" t="s">
        <v>1</v>
      </c>
      <c r="N203" s="225" t="s">
        <v>43</v>
      </c>
      <c r="O203" s="76"/>
      <c r="P203" s="211">
        <f>O203*H203</f>
        <v>0</v>
      </c>
      <c r="Q203" s="211">
        <v>11.55</v>
      </c>
      <c r="R203" s="211">
        <f>Q203*H203</f>
        <v>23.1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264</v>
      </c>
      <c r="AT203" s="213" t="s">
        <v>261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3221</v>
      </c>
    </row>
    <row r="204" spans="1:65" s="2" customFormat="1" ht="19.899999999999999" customHeight="1">
      <c r="A204" s="35"/>
      <c r="B204" s="36"/>
      <c r="C204" s="201" t="s">
        <v>547</v>
      </c>
      <c r="D204" s="201" t="s">
        <v>244</v>
      </c>
      <c r="E204" s="202" t="s">
        <v>1230</v>
      </c>
      <c r="F204" s="203" t="s">
        <v>1231</v>
      </c>
      <c r="G204" s="204" t="s">
        <v>247</v>
      </c>
      <c r="H204" s="205">
        <v>0.20399999999999999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2.266E-2</v>
      </c>
      <c r="R204" s="211">
        <f>Q204*H204</f>
        <v>4.6226399999999999E-3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248</v>
      </c>
      <c r="AT204" s="213" t="s">
        <v>244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248</v>
      </c>
      <c r="BM204" s="213" t="s">
        <v>3222</v>
      </c>
    </row>
    <row r="205" spans="1:65" s="13" customFormat="1">
      <c r="B205" s="226"/>
      <c r="C205" s="227"/>
      <c r="D205" s="228" t="s">
        <v>304</v>
      </c>
      <c r="E205" s="229" t="s">
        <v>1</v>
      </c>
      <c r="F205" s="230" t="s">
        <v>2702</v>
      </c>
      <c r="G205" s="227"/>
      <c r="H205" s="231">
        <v>0.20399999999999999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84</v>
      </c>
      <c r="AY205" s="237" t="s">
        <v>242</v>
      </c>
    </row>
    <row r="206" spans="1:65" s="2" customFormat="1" ht="19.899999999999999" customHeight="1">
      <c r="A206" s="35"/>
      <c r="B206" s="36"/>
      <c r="C206" s="201" t="s">
        <v>553</v>
      </c>
      <c r="D206" s="201" t="s">
        <v>244</v>
      </c>
      <c r="E206" s="202" t="s">
        <v>2031</v>
      </c>
      <c r="F206" s="203" t="s">
        <v>2032</v>
      </c>
      <c r="G206" s="204" t="s">
        <v>247</v>
      </c>
      <c r="H206" s="205">
        <v>3.84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2.266E-2</v>
      </c>
      <c r="R206" s="211">
        <f>Q206*H206</f>
        <v>8.7014399999999992E-2</v>
      </c>
      <c r="S206" s="211">
        <v>0</v>
      </c>
      <c r="T206" s="21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248</v>
      </c>
      <c r="AT206" s="213" t="s">
        <v>244</v>
      </c>
      <c r="AU206" s="213" t="s">
        <v>90</v>
      </c>
      <c r="AY206" s="18" t="s">
        <v>242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90</v>
      </c>
      <c r="BK206" s="214">
        <f>ROUND(I206*H206,2)</f>
        <v>0</v>
      </c>
      <c r="BL206" s="18" t="s">
        <v>248</v>
      </c>
      <c r="BM206" s="213" t="s">
        <v>3223</v>
      </c>
    </row>
    <row r="207" spans="1:65" s="13" customFormat="1">
      <c r="B207" s="226"/>
      <c r="C207" s="227"/>
      <c r="D207" s="228" t="s">
        <v>304</v>
      </c>
      <c r="E207" s="229" t="s">
        <v>1</v>
      </c>
      <c r="F207" s="230" t="s">
        <v>3224</v>
      </c>
      <c r="G207" s="227"/>
      <c r="H207" s="231">
        <v>3.84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84</v>
      </c>
      <c r="AY207" s="237" t="s">
        <v>242</v>
      </c>
    </row>
    <row r="208" spans="1:65" s="12" customFormat="1" ht="22.9" customHeight="1">
      <c r="B208" s="185"/>
      <c r="C208" s="186"/>
      <c r="D208" s="187" t="s">
        <v>76</v>
      </c>
      <c r="E208" s="199" t="s">
        <v>250</v>
      </c>
      <c r="F208" s="199" t="s">
        <v>251</v>
      </c>
      <c r="G208" s="186"/>
      <c r="H208" s="186"/>
      <c r="I208" s="189"/>
      <c r="J208" s="200">
        <f>BK208</f>
        <v>0</v>
      </c>
      <c r="K208" s="186"/>
      <c r="L208" s="191"/>
      <c r="M208" s="192"/>
      <c r="N208" s="193"/>
      <c r="O208" s="193"/>
      <c r="P208" s="194">
        <f>SUM(P209:P228)</f>
        <v>0</v>
      </c>
      <c r="Q208" s="193"/>
      <c r="R208" s="194">
        <f>SUM(R209:R228)</f>
        <v>7.6963342400000005</v>
      </c>
      <c r="S208" s="193"/>
      <c r="T208" s="195">
        <f>SUM(T209:T228)</f>
        <v>7.8212800000000007</v>
      </c>
      <c r="AR208" s="196" t="s">
        <v>84</v>
      </c>
      <c r="AT208" s="197" t="s">
        <v>76</v>
      </c>
      <c r="AU208" s="197" t="s">
        <v>84</v>
      </c>
      <c r="AY208" s="196" t="s">
        <v>242</v>
      </c>
      <c r="BK208" s="198">
        <f>SUM(BK209:BK228)</f>
        <v>0</v>
      </c>
    </row>
    <row r="209" spans="1:65" s="2" customFormat="1" ht="22.15" customHeight="1">
      <c r="A209" s="35"/>
      <c r="B209" s="36"/>
      <c r="C209" s="201" t="s">
        <v>565</v>
      </c>
      <c r="D209" s="201" t="s">
        <v>244</v>
      </c>
      <c r="E209" s="202" t="s">
        <v>1084</v>
      </c>
      <c r="F209" s="203" t="s">
        <v>1085</v>
      </c>
      <c r="G209" s="204" t="s">
        <v>406</v>
      </c>
      <c r="H209" s="205">
        <v>4.16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0</v>
      </c>
      <c r="R209" s="211">
        <f>Q209*H209</f>
        <v>0</v>
      </c>
      <c r="S209" s="211">
        <v>1.8080000000000001</v>
      </c>
      <c r="T209" s="212">
        <f>S209*H209</f>
        <v>7.5212800000000009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248</v>
      </c>
      <c r="AT209" s="213" t="s">
        <v>244</v>
      </c>
      <c r="AU209" s="213" t="s">
        <v>90</v>
      </c>
      <c r="AY209" s="18" t="s">
        <v>242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90</v>
      </c>
      <c r="BK209" s="214">
        <f>ROUND(I209*H209,2)</f>
        <v>0</v>
      </c>
      <c r="BL209" s="18" t="s">
        <v>248</v>
      </c>
      <c r="BM209" s="213" t="s">
        <v>3225</v>
      </c>
    </row>
    <row r="210" spans="1:65" s="14" customFormat="1">
      <c r="B210" s="243"/>
      <c r="C210" s="244"/>
      <c r="D210" s="228" t="s">
        <v>304</v>
      </c>
      <c r="E210" s="245" t="s">
        <v>1</v>
      </c>
      <c r="F210" s="246" t="s">
        <v>2036</v>
      </c>
      <c r="G210" s="244"/>
      <c r="H210" s="245" t="s">
        <v>1</v>
      </c>
      <c r="I210" s="247"/>
      <c r="J210" s="244"/>
      <c r="K210" s="244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304</v>
      </c>
      <c r="AU210" s="252" t="s">
        <v>90</v>
      </c>
      <c r="AV210" s="14" t="s">
        <v>84</v>
      </c>
      <c r="AW210" s="14" t="s">
        <v>33</v>
      </c>
      <c r="AX210" s="14" t="s">
        <v>77</v>
      </c>
      <c r="AY210" s="252" t="s">
        <v>242</v>
      </c>
    </row>
    <row r="211" spans="1:65" s="13" customFormat="1">
      <c r="B211" s="226"/>
      <c r="C211" s="227"/>
      <c r="D211" s="228" t="s">
        <v>304</v>
      </c>
      <c r="E211" s="229" t="s">
        <v>1</v>
      </c>
      <c r="F211" s="230" t="s">
        <v>3226</v>
      </c>
      <c r="G211" s="227"/>
      <c r="H211" s="231">
        <v>4.16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304</v>
      </c>
      <c r="AU211" s="237" t="s">
        <v>90</v>
      </c>
      <c r="AV211" s="13" t="s">
        <v>90</v>
      </c>
      <c r="AW211" s="13" t="s">
        <v>33</v>
      </c>
      <c r="AX211" s="13" t="s">
        <v>84</v>
      </c>
      <c r="AY211" s="237" t="s">
        <v>242</v>
      </c>
    </row>
    <row r="212" spans="1:65" s="2" customFormat="1" ht="14.45" customHeight="1">
      <c r="A212" s="35"/>
      <c r="B212" s="36"/>
      <c r="C212" s="201" t="s">
        <v>569</v>
      </c>
      <c r="D212" s="201" t="s">
        <v>244</v>
      </c>
      <c r="E212" s="202" t="s">
        <v>495</v>
      </c>
      <c r="F212" s="203" t="s">
        <v>496</v>
      </c>
      <c r="G212" s="204" t="s">
        <v>259</v>
      </c>
      <c r="H212" s="205">
        <v>2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0</v>
      </c>
      <c r="R212" s="211">
        <f>Q212*H212</f>
        <v>0</v>
      </c>
      <c r="S212" s="211">
        <v>0.15</v>
      </c>
      <c r="T212" s="212">
        <f>S212*H212</f>
        <v>0.3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248</v>
      </c>
      <c r="AT212" s="213" t="s">
        <v>244</v>
      </c>
      <c r="AU212" s="213" t="s">
        <v>90</v>
      </c>
      <c r="AY212" s="18" t="s">
        <v>242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90</v>
      </c>
      <c r="BK212" s="214">
        <f>ROUND(I212*H212,2)</f>
        <v>0</v>
      </c>
      <c r="BL212" s="18" t="s">
        <v>248</v>
      </c>
      <c r="BM212" s="213" t="s">
        <v>3227</v>
      </c>
    </row>
    <row r="213" spans="1:65" s="2" customFormat="1" ht="22.15" customHeight="1">
      <c r="A213" s="35"/>
      <c r="B213" s="36"/>
      <c r="C213" s="201" t="s">
        <v>573</v>
      </c>
      <c r="D213" s="201" t="s">
        <v>244</v>
      </c>
      <c r="E213" s="202" t="s">
        <v>502</v>
      </c>
      <c r="F213" s="203" t="s">
        <v>1236</v>
      </c>
      <c r="G213" s="204" t="s">
        <v>247</v>
      </c>
      <c r="H213" s="205">
        <v>7.04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0.27994000000000002</v>
      </c>
      <c r="R213" s="211">
        <f>Q213*H213</f>
        <v>1.9707776000000001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248</v>
      </c>
      <c r="AT213" s="213" t="s">
        <v>244</v>
      </c>
      <c r="AU213" s="213" t="s">
        <v>90</v>
      </c>
      <c r="AY213" s="18" t="s">
        <v>242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90</v>
      </c>
      <c r="BK213" s="214">
        <f>ROUND(I213*H213,2)</f>
        <v>0</v>
      </c>
      <c r="BL213" s="18" t="s">
        <v>248</v>
      </c>
      <c r="BM213" s="213" t="s">
        <v>3228</v>
      </c>
    </row>
    <row r="214" spans="1:65" s="13" customFormat="1">
      <c r="B214" s="226"/>
      <c r="C214" s="227"/>
      <c r="D214" s="228" t="s">
        <v>304</v>
      </c>
      <c r="E214" s="229" t="s">
        <v>1</v>
      </c>
      <c r="F214" s="230" t="s">
        <v>3229</v>
      </c>
      <c r="G214" s="227"/>
      <c r="H214" s="231">
        <v>7.04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304</v>
      </c>
      <c r="AU214" s="237" t="s">
        <v>90</v>
      </c>
      <c r="AV214" s="13" t="s">
        <v>90</v>
      </c>
      <c r="AW214" s="13" t="s">
        <v>33</v>
      </c>
      <c r="AX214" s="13" t="s">
        <v>84</v>
      </c>
      <c r="AY214" s="237" t="s">
        <v>242</v>
      </c>
    </row>
    <row r="215" spans="1:65" s="2" customFormat="1" ht="34.9" customHeight="1">
      <c r="A215" s="35"/>
      <c r="B215" s="36"/>
      <c r="C215" s="201" t="s">
        <v>578</v>
      </c>
      <c r="D215" s="201" t="s">
        <v>244</v>
      </c>
      <c r="E215" s="202" t="s">
        <v>1239</v>
      </c>
      <c r="F215" s="203" t="s">
        <v>2594</v>
      </c>
      <c r="G215" s="204" t="s">
        <v>247</v>
      </c>
      <c r="H215" s="205">
        <v>34.423999999999999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8.0000000000000004E-4</v>
      </c>
      <c r="R215" s="211">
        <f>Q215*H215</f>
        <v>2.75392E-2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248</v>
      </c>
      <c r="AT215" s="213" t="s">
        <v>244</v>
      </c>
      <c r="AU215" s="213" t="s">
        <v>90</v>
      </c>
      <c r="AY215" s="18" t="s">
        <v>242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90</v>
      </c>
      <c r="BK215" s="214">
        <f>ROUND(I215*H215,2)</f>
        <v>0</v>
      </c>
      <c r="BL215" s="18" t="s">
        <v>248</v>
      </c>
      <c r="BM215" s="213" t="s">
        <v>3230</v>
      </c>
    </row>
    <row r="216" spans="1:65" s="13" customFormat="1">
      <c r="B216" s="226"/>
      <c r="C216" s="227"/>
      <c r="D216" s="228" t="s">
        <v>304</v>
      </c>
      <c r="E216" s="229" t="s">
        <v>1</v>
      </c>
      <c r="F216" s="230" t="s">
        <v>3231</v>
      </c>
      <c r="G216" s="227"/>
      <c r="H216" s="231">
        <v>27.384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77</v>
      </c>
      <c r="AY216" s="237" t="s">
        <v>242</v>
      </c>
    </row>
    <row r="217" spans="1:65" s="13" customFormat="1">
      <c r="B217" s="226"/>
      <c r="C217" s="227"/>
      <c r="D217" s="228" t="s">
        <v>304</v>
      </c>
      <c r="E217" s="229" t="s">
        <v>1</v>
      </c>
      <c r="F217" s="230" t="s">
        <v>3229</v>
      </c>
      <c r="G217" s="227"/>
      <c r="H217" s="231">
        <v>7.04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77</v>
      </c>
      <c r="AY217" s="237" t="s">
        <v>242</v>
      </c>
    </row>
    <row r="218" spans="1:65" s="16" customFormat="1">
      <c r="B218" s="264"/>
      <c r="C218" s="265"/>
      <c r="D218" s="228" t="s">
        <v>304</v>
      </c>
      <c r="E218" s="266" t="s">
        <v>1</v>
      </c>
      <c r="F218" s="267" t="s">
        <v>388</v>
      </c>
      <c r="G218" s="265"/>
      <c r="H218" s="268">
        <v>34.423999999999999</v>
      </c>
      <c r="I218" s="269"/>
      <c r="J218" s="265"/>
      <c r="K218" s="265"/>
      <c r="L218" s="270"/>
      <c r="M218" s="271"/>
      <c r="N218" s="272"/>
      <c r="O218" s="272"/>
      <c r="P218" s="272"/>
      <c r="Q218" s="272"/>
      <c r="R218" s="272"/>
      <c r="S218" s="272"/>
      <c r="T218" s="273"/>
      <c r="AT218" s="274" t="s">
        <v>304</v>
      </c>
      <c r="AU218" s="274" t="s">
        <v>90</v>
      </c>
      <c r="AV218" s="16" t="s">
        <v>248</v>
      </c>
      <c r="AW218" s="16" t="s">
        <v>33</v>
      </c>
      <c r="AX218" s="16" t="s">
        <v>84</v>
      </c>
      <c r="AY218" s="274" t="s">
        <v>242</v>
      </c>
    </row>
    <row r="219" spans="1:65" s="2" customFormat="1" ht="30" customHeight="1">
      <c r="A219" s="35"/>
      <c r="B219" s="36"/>
      <c r="C219" s="201" t="s">
        <v>583</v>
      </c>
      <c r="D219" s="201" t="s">
        <v>244</v>
      </c>
      <c r="E219" s="202" t="s">
        <v>1242</v>
      </c>
      <c r="F219" s="203" t="s">
        <v>2597</v>
      </c>
      <c r="G219" s="204" t="s">
        <v>247</v>
      </c>
      <c r="H219" s="205">
        <v>20.731999999999999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0.10373</v>
      </c>
      <c r="R219" s="211">
        <f>Q219*H219</f>
        <v>2.1505303599999999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248</v>
      </c>
      <c r="AT219" s="213" t="s">
        <v>244</v>
      </c>
      <c r="AU219" s="213" t="s">
        <v>90</v>
      </c>
      <c r="AY219" s="18" t="s">
        <v>242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90</v>
      </c>
      <c r="BK219" s="214">
        <f>ROUND(I219*H219,2)</f>
        <v>0</v>
      </c>
      <c r="BL219" s="18" t="s">
        <v>248</v>
      </c>
      <c r="BM219" s="213" t="s">
        <v>3232</v>
      </c>
    </row>
    <row r="220" spans="1:65" s="13" customFormat="1">
      <c r="B220" s="226"/>
      <c r="C220" s="227"/>
      <c r="D220" s="228" t="s">
        <v>304</v>
      </c>
      <c r="E220" s="229" t="s">
        <v>1</v>
      </c>
      <c r="F220" s="230" t="s">
        <v>3233</v>
      </c>
      <c r="G220" s="227"/>
      <c r="H220" s="231">
        <v>13.692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33</v>
      </c>
      <c r="AX220" s="13" t="s">
        <v>77</v>
      </c>
      <c r="AY220" s="237" t="s">
        <v>242</v>
      </c>
    </row>
    <row r="221" spans="1:65" s="13" customFormat="1">
      <c r="B221" s="226"/>
      <c r="C221" s="227"/>
      <c r="D221" s="228" t="s">
        <v>304</v>
      </c>
      <c r="E221" s="229" t="s">
        <v>1</v>
      </c>
      <c r="F221" s="230" t="s">
        <v>3234</v>
      </c>
      <c r="G221" s="227"/>
      <c r="H221" s="231">
        <v>7.04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304</v>
      </c>
      <c r="AU221" s="237" t="s">
        <v>90</v>
      </c>
      <c r="AV221" s="13" t="s">
        <v>90</v>
      </c>
      <c r="AW221" s="13" t="s">
        <v>33</v>
      </c>
      <c r="AX221" s="13" t="s">
        <v>77</v>
      </c>
      <c r="AY221" s="237" t="s">
        <v>242</v>
      </c>
    </row>
    <row r="222" spans="1:65" s="16" customFormat="1">
      <c r="B222" s="264"/>
      <c r="C222" s="265"/>
      <c r="D222" s="228" t="s">
        <v>304</v>
      </c>
      <c r="E222" s="266" t="s">
        <v>1</v>
      </c>
      <c r="F222" s="267" t="s">
        <v>388</v>
      </c>
      <c r="G222" s="265"/>
      <c r="H222" s="268">
        <v>20.731999999999999</v>
      </c>
      <c r="I222" s="269"/>
      <c r="J222" s="265"/>
      <c r="K222" s="265"/>
      <c r="L222" s="270"/>
      <c r="M222" s="271"/>
      <c r="N222" s="272"/>
      <c r="O222" s="272"/>
      <c r="P222" s="272"/>
      <c r="Q222" s="272"/>
      <c r="R222" s="272"/>
      <c r="S222" s="272"/>
      <c r="T222" s="273"/>
      <c r="AT222" s="274" t="s">
        <v>304</v>
      </c>
      <c r="AU222" s="274" t="s">
        <v>90</v>
      </c>
      <c r="AV222" s="16" t="s">
        <v>248</v>
      </c>
      <c r="AW222" s="16" t="s">
        <v>33</v>
      </c>
      <c r="AX222" s="16" t="s">
        <v>84</v>
      </c>
      <c r="AY222" s="274" t="s">
        <v>242</v>
      </c>
    </row>
    <row r="223" spans="1:65" s="2" customFormat="1" ht="34.9" customHeight="1">
      <c r="A223" s="35"/>
      <c r="B223" s="36"/>
      <c r="C223" s="201" t="s">
        <v>590</v>
      </c>
      <c r="D223" s="201" t="s">
        <v>244</v>
      </c>
      <c r="E223" s="202" t="s">
        <v>2050</v>
      </c>
      <c r="F223" s="203" t="s">
        <v>2601</v>
      </c>
      <c r="G223" s="204" t="s">
        <v>247</v>
      </c>
      <c r="H223" s="205">
        <v>13.692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0.15559000000000001</v>
      </c>
      <c r="R223" s="211">
        <f>Q223*H223</f>
        <v>2.1303382800000001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3235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3236</v>
      </c>
      <c r="G224" s="227"/>
      <c r="H224" s="231">
        <v>13.692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84</v>
      </c>
      <c r="AY224" s="237" t="s">
        <v>242</v>
      </c>
    </row>
    <row r="225" spans="1:65" s="2" customFormat="1" ht="34.9" customHeight="1">
      <c r="A225" s="35"/>
      <c r="B225" s="36"/>
      <c r="C225" s="201" t="s">
        <v>595</v>
      </c>
      <c r="D225" s="201" t="s">
        <v>244</v>
      </c>
      <c r="E225" s="202" t="s">
        <v>1245</v>
      </c>
      <c r="F225" s="203" t="s">
        <v>1246</v>
      </c>
      <c r="G225" s="204" t="s">
        <v>247</v>
      </c>
      <c r="H225" s="205">
        <v>7.04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0.18151999999999999</v>
      </c>
      <c r="R225" s="211">
        <f>Q225*H225</f>
        <v>1.2779007999999998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248</v>
      </c>
      <c r="AT225" s="213" t="s">
        <v>244</v>
      </c>
      <c r="AU225" s="213" t="s">
        <v>90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248</v>
      </c>
      <c r="BM225" s="213" t="s">
        <v>3237</v>
      </c>
    </row>
    <row r="226" spans="1:65" s="13" customFormat="1">
      <c r="B226" s="226"/>
      <c r="C226" s="227"/>
      <c r="D226" s="228" t="s">
        <v>304</v>
      </c>
      <c r="E226" s="229" t="s">
        <v>1</v>
      </c>
      <c r="F226" s="230" t="s">
        <v>3238</v>
      </c>
      <c r="G226" s="227"/>
      <c r="H226" s="231">
        <v>7.04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33</v>
      </c>
      <c r="AX226" s="13" t="s">
        <v>84</v>
      </c>
      <c r="AY226" s="237" t="s">
        <v>242</v>
      </c>
    </row>
    <row r="227" spans="1:65" s="2" customFormat="1" ht="22.15" customHeight="1">
      <c r="A227" s="35"/>
      <c r="B227" s="36"/>
      <c r="C227" s="201" t="s">
        <v>600</v>
      </c>
      <c r="D227" s="201" t="s">
        <v>244</v>
      </c>
      <c r="E227" s="202" t="s">
        <v>2057</v>
      </c>
      <c r="F227" s="203" t="s">
        <v>2058</v>
      </c>
      <c r="G227" s="204" t="s">
        <v>247</v>
      </c>
      <c r="H227" s="205">
        <v>0.24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0.58020000000000005</v>
      </c>
      <c r="R227" s="211">
        <f>Q227*H227</f>
        <v>0.13924800000000001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248</v>
      </c>
      <c r="AT227" s="213" t="s">
        <v>244</v>
      </c>
      <c r="AU227" s="213" t="s">
        <v>90</v>
      </c>
      <c r="AY227" s="18" t="s">
        <v>242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90</v>
      </c>
      <c r="BK227" s="214">
        <f>ROUND(I227*H227,2)</f>
        <v>0</v>
      </c>
      <c r="BL227" s="18" t="s">
        <v>248</v>
      </c>
      <c r="BM227" s="213" t="s">
        <v>3239</v>
      </c>
    </row>
    <row r="228" spans="1:65" s="13" customFormat="1" ht="22.5">
      <c r="B228" s="226"/>
      <c r="C228" s="227"/>
      <c r="D228" s="228" t="s">
        <v>304</v>
      </c>
      <c r="E228" s="229" t="s">
        <v>1</v>
      </c>
      <c r="F228" s="230" t="s">
        <v>2060</v>
      </c>
      <c r="G228" s="227"/>
      <c r="H228" s="231">
        <v>0.24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304</v>
      </c>
      <c r="AU228" s="237" t="s">
        <v>90</v>
      </c>
      <c r="AV228" s="13" t="s">
        <v>90</v>
      </c>
      <c r="AW228" s="13" t="s">
        <v>33</v>
      </c>
      <c r="AX228" s="13" t="s">
        <v>84</v>
      </c>
      <c r="AY228" s="237" t="s">
        <v>242</v>
      </c>
    </row>
    <row r="229" spans="1:65" s="12" customFormat="1" ht="22.9" customHeight="1">
      <c r="B229" s="185"/>
      <c r="C229" s="186"/>
      <c r="D229" s="187" t="s">
        <v>76</v>
      </c>
      <c r="E229" s="199" t="s">
        <v>269</v>
      </c>
      <c r="F229" s="199" t="s">
        <v>577</v>
      </c>
      <c r="G229" s="186"/>
      <c r="H229" s="186"/>
      <c r="I229" s="189"/>
      <c r="J229" s="200">
        <f>BK229</f>
        <v>0</v>
      </c>
      <c r="K229" s="186"/>
      <c r="L229" s="191"/>
      <c r="M229" s="192"/>
      <c r="N229" s="193"/>
      <c r="O229" s="193"/>
      <c r="P229" s="194">
        <f>SUM(P230:P236)</f>
        <v>0</v>
      </c>
      <c r="Q229" s="193"/>
      <c r="R229" s="194">
        <f>SUM(R230:R236)</f>
        <v>2.09861662</v>
      </c>
      <c r="S229" s="193"/>
      <c r="T229" s="195">
        <f>SUM(T230:T236)</f>
        <v>0</v>
      </c>
      <c r="AR229" s="196" t="s">
        <v>84</v>
      </c>
      <c r="AT229" s="197" t="s">
        <v>76</v>
      </c>
      <c r="AU229" s="197" t="s">
        <v>84</v>
      </c>
      <c r="AY229" s="196" t="s">
        <v>242</v>
      </c>
      <c r="BK229" s="198">
        <f>SUM(BK230:BK236)</f>
        <v>0</v>
      </c>
    </row>
    <row r="230" spans="1:65" s="2" customFormat="1" ht="22.15" customHeight="1">
      <c r="A230" s="35"/>
      <c r="B230" s="36"/>
      <c r="C230" s="201" t="s">
        <v>604</v>
      </c>
      <c r="D230" s="201" t="s">
        <v>244</v>
      </c>
      <c r="E230" s="202" t="s">
        <v>1248</v>
      </c>
      <c r="F230" s="203" t="s">
        <v>1249</v>
      </c>
      <c r="G230" s="204" t="s">
        <v>247</v>
      </c>
      <c r="H230" s="205">
        <v>5.77</v>
      </c>
      <c r="I230" s="206"/>
      <c r="J230" s="207">
        <f>ROUND(I230*H230,2)</f>
        <v>0</v>
      </c>
      <c r="K230" s="208"/>
      <c r="L230" s="40"/>
      <c r="M230" s="209" t="s">
        <v>1</v>
      </c>
      <c r="N230" s="210" t="s">
        <v>43</v>
      </c>
      <c r="O230" s="76"/>
      <c r="P230" s="211">
        <f>O230*H230</f>
        <v>0</v>
      </c>
      <c r="Q230" s="211">
        <v>4.1349999999999998E-2</v>
      </c>
      <c r="R230" s="211">
        <f>Q230*H230</f>
        <v>0.23858949999999998</v>
      </c>
      <c r="S230" s="211">
        <v>0</v>
      </c>
      <c r="T230" s="21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13" t="s">
        <v>248</v>
      </c>
      <c r="AT230" s="213" t="s">
        <v>244</v>
      </c>
      <c r="AU230" s="213" t="s">
        <v>90</v>
      </c>
      <c r="AY230" s="18" t="s">
        <v>242</v>
      </c>
      <c r="BE230" s="214">
        <f>IF(N230="základná",J230,0)</f>
        <v>0</v>
      </c>
      <c r="BF230" s="214">
        <f>IF(N230="znížená",J230,0)</f>
        <v>0</v>
      </c>
      <c r="BG230" s="214">
        <f>IF(N230="zákl. prenesená",J230,0)</f>
        <v>0</v>
      </c>
      <c r="BH230" s="214">
        <f>IF(N230="zníž. prenesená",J230,0)</f>
        <v>0</v>
      </c>
      <c r="BI230" s="214">
        <f>IF(N230="nulová",J230,0)</f>
        <v>0</v>
      </c>
      <c r="BJ230" s="18" t="s">
        <v>90</v>
      </c>
      <c r="BK230" s="214">
        <f>ROUND(I230*H230,2)</f>
        <v>0</v>
      </c>
      <c r="BL230" s="18" t="s">
        <v>248</v>
      </c>
      <c r="BM230" s="213" t="s">
        <v>3240</v>
      </c>
    </row>
    <row r="231" spans="1:65" s="14" customFormat="1" ht="22.5">
      <c r="B231" s="243"/>
      <c r="C231" s="244"/>
      <c r="D231" s="228" t="s">
        <v>304</v>
      </c>
      <c r="E231" s="245" t="s">
        <v>1</v>
      </c>
      <c r="F231" s="246" t="s">
        <v>2062</v>
      </c>
      <c r="G231" s="244"/>
      <c r="H231" s="245" t="s">
        <v>1</v>
      </c>
      <c r="I231" s="247"/>
      <c r="J231" s="244"/>
      <c r="K231" s="244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304</v>
      </c>
      <c r="AU231" s="252" t="s">
        <v>90</v>
      </c>
      <c r="AV231" s="14" t="s">
        <v>84</v>
      </c>
      <c r="AW231" s="14" t="s">
        <v>33</v>
      </c>
      <c r="AX231" s="14" t="s">
        <v>77</v>
      </c>
      <c r="AY231" s="252" t="s">
        <v>242</v>
      </c>
    </row>
    <row r="232" spans="1:65" s="13" customFormat="1">
      <c r="B232" s="226"/>
      <c r="C232" s="227"/>
      <c r="D232" s="228" t="s">
        <v>304</v>
      </c>
      <c r="E232" s="229" t="s">
        <v>1</v>
      </c>
      <c r="F232" s="230" t="s">
        <v>3241</v>
      </c>
      <c r="G232" s="227"/>
      <c r="H232" s="231">
        <v>5.77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304</v>
      </c>
      <c r="AU232" s="237" t="s">
        <v>90</v>
      </c>
      <c r="AV232" s="13" t="s">
        <v>90</v>
      </c>
      <c r="AW232" s="13" t="s">
        <v>33</v>
      </c>
      <c r="AX232" s="13" t="s">
        <v>84</v>
      </c>
      <c r="AY232" s="237" t="s">
        <v>242</v>
      </c>
    </row>
    <row r="233" spans="1:65" s="2" customFormat="1" ht="22.15" customHeight="1">
      <c r="A233" s="35"/>
      <c r="B233" s="36"/>
      <c r="C233" s="201" t="s">
        <v>608</v>
      </c>
      <c r="D233" s="201" t="s">
        <v>244</v>
      </c>
      <c r="E233" s="202" t="s">
        <v>2064</v>
      </c>
      <c r="F233" s="203" t="s">
        <v>2065</v>
      </c>
      <c r="G233" s="204" t="s">
        <v>406</v>
      </c>
      <c r="H233" s="205">
        <v>0.75600000000000001</v>
      </c>
      <c r="I233" s="206"/>
      <c r="J233" s="207">
        <f>ROUND(I233*H233,2)</f>
        <v>0</v>
      </c>
      <c r="K233" s="208"/>
      <c r="L233" s="40"/>
      <c r="M233" s="209" t="s">
        <v>1</v>
      </c>
      <c r="N233" s="210" t="s">
        <v>43</v>
      </c>
      <c r="O233" s="76"/>
      <c r="P233" s="211">
        <f>O233*H233</f>
        <v>0</v>
      </c>
      <c r="Q233" s="211">
        <v>2.4157199999999999</v>
      </c>
      <c r="R233" s="211">
        <f>Q233*H233</f>
        <v>1.8262843199999999</v>
      </c>
      <c r="S233" s="211">
        <v>0</v>
      </c>
      <c r="T233" s="21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3" t="s">
        <v>248</v>
      </c>
      <c r="AT233" s="213" t="s">
        <v>244</v>
      </c>
      <c r="AU233" s="213" t="s">
        <v>90</v>
      </c>
      <c r="AY233" s="18" t="s">
        <v>242</v>
      </c>
      <c r="BE233" s="214">
        <f>IF(N233="základná",J233,0)</f>
        <v>0</v>
      </c>
      <c r="BF233" s="214">
        <f>IF(N233="znížená",J233,0)</f>
        <v>0</v>
      </c>
      <c r="BG233" s="214">
        <f>IF(N233="zákl. prenesená",J233,0)</f>
        <v>0</v>
      </c>
      <c r="BH233" s="214">
        <f>IF(N233="zníž. prenesená",J233,0)</f>
        <v>0</v>
      </c>
      <c r="BI233" s="214">
        <f>IF(N233="nulová",J233,0)</f>
        <v>0</v>
      </c>
      <c r="BJ233" s="18" t="s">
        <v>90</v>
      </c>
      <c r="BK233" s="214">
        <f>ROUND(I233*H233,2)</f>
        <v>0</v>
      </c>
      <c r="BL233" s="18" t="s">
        <v>248</v>
      </c>
      <c r="BM233" s="213" t="s">
        <v>3242</v>
      </c>
    </row>
    <row r="234" spans="1:65" s="13" customFormat="1">
      <c r="B234" s="226"/>
      <c r="C234" s="227"/>
      <c r="D234" s="228" t="s">
        <v>304</v>
      </c>
      <c r="E234" s="229" t="s">
        <v>1</v>
      </c>
      <c r="F234" s="230" t="s">
        <v>3243</v>
      </c>
      <c r="G234" s="227"/>
      <c r="H234" s="231">
        <v>0.75600000000000001</v>
      </c>
      <c r="I234" s="232"/>
      <c r="J234" s="227"/>
      <c r="K234" s="227"/>
      <c r="L234" s="233"/>
      <c r="M234" s="234"/>
      <c r="N234" s="235"/>
      <c r="O234" s="235"/>
      <c r="P234" s="235"/>
      <c r="Q234" s="235"/>
      <c r="R234" s="235"/>
      <c r="S234" s="235"/>
      <c r="T234" s="236"/>
      <c r="AT234" s="237" t="s">
        <v>304</v>
      </c>
      <c r="AU234" s="237" t="s">
        <v>90</v>
      </c>
      <c r="AV234" s="13" t="s">
        <v>90</v>
      </c>
      <c r="AW234" s="13" t="s">
        <v>33</v>
      </c>
      <c r="AX234" s="13" t="s">
        <v>84</v>
      </c>
      <c r="AY234" s="237" t="s">
        <v>242</v>
      </c>
    </row>
    <row r="235" spans="1:65" s="2" customFormat="1" ht="22.15" customHeight="1">
      <c r="A235" s="35"/>
      <c r="B235" s="36"/>
      <c r="C235" s="201" t="s">
        <v>613</v>
      </c>
      <c r="D235" s="201" t="s">
        <v>244</v>
      </c>
      <c r="E235" s="202" t="s">
        <v>2068</v>
      </c>
      <c r="F235" s="203" t="s">
        <v>2069</v>
      </c>
      <c r="G235" s="204" t="s">
        <v>247</v>
      </c>
      <c r="H235" s="205">
        <v>1.0920000000000001</v>
      </c>
      <c r="I235" s="206"/>
      <c r="J235" s="207">
        <f>ROUND(I235*H235,2)</f>
        <v>0</v>
      </c>
      <c r="K235" s="208"/>
      <c r="L235" s="40"/>
      <c r="M235" s="209" t="s">
        <v>1</v>
      </c>
      <c r="N235" s="210" t="s">
        <v>43</v>
      </c>
      <c r="O235" s="76"/>
      <c r="P235" s="211">
        <f>O235*H235</f>
        <v>0</v>
      </c>
      <c r="Q235" s="211">
        <v>3.09E-2</v>
      </c>
      <c r="R235" s="211">
        <f>Q235*H235</f>
        <v>3.3742800000000003E-2</v>
      </c>
      <c r="S235" s="211">
        <v>0</v>
      </c>
      <c r="T235" s="21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3" t="s">
        <v>248</v>
      </c>
      <c r="AT235" s="213" t="s">
        <v>244</v>
      </c>
      <c r="AU235" s="213" t="s">
        <v>90</v>
      </c>
      <c r="AY235" s="18" t="s">
        <v>242</v>
      </c>
      <c r="BE235" s="214">
        <f>IF(N235="základná",J235,0)</f>
        <v>0</v>
      </c>
      <c r="BF235" s="214">
        <f>IF(N235="znížená",J235,0)</f>
        <v>0</v>
      </c>
      <c r="BG235" s="214">
        <f>IF(N235="zákl. prenesená",J235,0)</f>
        <v>0</v>
      </c>
      <c r="BH235" s="214">
        <f>IF(N235="zníž. prenesená",J235,0)</f>
        <v>0</v>
      </c>
      <c r="BI235" s="214">
        <f>IF(N235="nulová",J235,0)</f>
        <v>0</v>
      </c>
      <c r="BJ235" s="18" t="s">
        <v>90</v>
      </c>
      <c r="BK235" s="214">
        <f>ROUND(I235*H235,2)</f>
        <v>0</v>
      </c>
      <c r="BL235" s="18" t="s">
        <v>248</v>
      </c>
      <c r="BM235" s="213" t="s">
        <v>3244</v>
      </c>
    </row>
    <row r="236" spans="1:65" s="13" customFormat="1">
      <c r="B236" s="226"/>
      <c r="C236" s="227"/>
      <c r="D236" s="228" t="s">
        <v>304</v>
      </c>
      <c r="E236" s="229" t="s">
        <v>1</v>
      </c>
      <c r="F236" s="230" t="s">
        <v>3245</v>
      </c>
      <c r="G236" s="227"/>
      <c r="H236" s="231">
        <v>1.0920000000000001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304</v>
      </c>
      <c r="AU236" s="237" t="s">
        <v>90</v>
      </c>
      <c r="AV236" s="13" t="s">
        <v>90</v>
      </c>
      <c r="AW236" s="13" t="s">
        <v>33</v>
      </c>
      <c r="AX236" s="13" t="s">
        <v>84</v>
      </c>
      <c r="AY236" s="237" t="s">
        <v>242</v>
      </c>
    </row>
    <row r="237" spans="1:65" s="12" customFormat="1" ht="22.9" customHeight="1">
      <c r="B237" s="185"/>
      <c r="C237" s="186"/>
      <c r="D237" s="187" t="s">
        <v>76</v>
      </c>
      <c r="E237" s="199" t="s">
        <v>255</v>
      </c>
      <c r="F237" s="199" t="s">
        <v>256</v>
      </c>
      <c r="G237" s="186"/>
      <c r="H237" s="186"/>
      <c r="I237" s="189"/>
      <c r="J237" s="200">
        <f>BK237</f>
        <v>0</v>
      </c>
      <c r="K237" s="186"/>
      <c r="L237" s="191"/>
      <c r="M237" s="192"/>
      <c r="N237" s="193"/>
      <c r="O237" s="193"/>
      <c r="P237" s="194">
        <f>SUM(P238:P270)</f>
        <v>0</v>
      </c>
      <c r="Q237" s="193"/>
      <c r="R237" s="194">
        <f>SUM(R238:R270)</f>
        <v>3.3938388000000002</v>
      </c>
      <c r="S237" s="193"/>
      <c r="T237" s="195">
        <f>SUM(T238:T270)</f>
        <v>12.32</v>
      </c>
      <c r="AR237" s="196" t="s">
        <v>84</v>
      </c>
      <c r="AT237" s="197" t="s">
        <v>76</v>
      </c>
      <c r="AU237" s="197" t="s">
        <v>84</v>
      </c>
      <c r="AY237" s="196" t="s">
        <v>242</v>
      </c>
      <c r="BK237" s="198">
        <f>SUM(BK238:BK270)</f>
        <v>0</v>
      </c>
    </row>
    <row r="238" spans="1:65" s="2" customFormat="1" ht="30" customHeight="1">
      <c r="A238" s="35"/>
      <c r="B238" s="36"/>
      <c r="C238" s="201" t="s">
        <v>617</v>
      </c>
      <c r="D238" s="201" t="s">
        <v>244</v>
      </c>
      <c r="E238" s="202" t="s">
        <v>2072</v>
      </c>
      <c r="F238" s="203" t="s">
        <v>2073</v>
      </c>
      <c r="G238" s="204" t="s">
        <v>282</v>
      </c>
      <c r="H238" s="205">
        <v>1.53</v>
      </c>
      <c r="I238" s="206"/>
      <c r="J238" s="207">
        <f>ROUND(I238*H238,2)</f>
        <v>0</v>
      </c>
      <c r="K238" s="208"/>
      <c r="L238" s="40"/>
      <c r="M238" s="209" t="s">
        <v>1</v>
      </c>
      <c r="N238" s="210" t="s">
        <v>43</v>
      </c>
      <c r="O238" s="76"/>
      <c r="P238" s="211">
        <f>O238*H238</f>
        <v>0</v>
      </c>
      <c r="Q238" s="211">
        <v>0.12662000000000001</v>
      </c>
      <c r="R238" s="211">
        <f>Q238*H238</f>
        <v>0.19372860000000003</v>
      </c>
      <c r="S238" s="211">
        <v>0</v>
      </c>
      <c r="T238" s="21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3" t="s">
        <v>248</v>
      </c>
      <c r="AT238" s="213" t="s">
        <v>244</v>
      </c>
      <c r="AU238" s="213" t="s">
        <v>90</v>
      </c>
      <c r="AY238" s="18" t="s">
        <v>242</v>
      </c>
      <c r="BE238" s="214">
        <f>IF(N238="základná",J238,0)</f>
        <v>0</v>
      </c>
      <c r="BF238" s="214">
        <f>IF(N238="znížená",J238,0)</f>
        <v>0</v>
      </c>
      <c r="BG238" s="214">
        <f>IF(N238="zákl. prenesená",J238,0)</f>
        <v>0</v>
      </c>
      <c r="BH238" s="214">
        <f>IF(N238="zníž. prenesená",J238,0)</f>
        <v>0</v>
      </c>
      <c r="BI238" s="214">
        <f>IF(N238="nulová",J238,0)</f>
        <v>0</v>
      </c>
      <c r="BJ238" s="18" t="s">
        <v>90</v>
      </c>
      <c r="BK238" s="214">
        <f>ROUND(I238*H238,2)</f>
        <v>0</v>
      </c>
      <c r="BL238" s="18" t="s">
        <v>248</v>
      </c>
      <c r="BM238" s="213" t="s">
        <v>3246</v>
      </c>
    </row>
    <row r="239" spans="1:65" s="13" customFormat="1">
      <c r="B239" s="226"/>
      <c r="C239" s="227"/>
      <c r="D239" s="228" t="s">
        <v>304</v>
      </c>
      <c r="E239" s="229" t="s">
        <v>1</v>
      </c>
      <c r="F239" s="230" t="s">
        <v>2075</v>
      </c>
      <c r="G239" s="227"/>
      <c r="H239" s="231">
        <v>1.53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304</v>
      </c>
      <c r="AU239" s="237" t="s">
        <v>90</v>
      </c>
      <c r="AV239" s="13" t="s">
        <v>90</v>
      </c>
      <c r="AW239" s="13" t="s">
        <v>33</v>
      </c>
      <c r="AX239" s="13" t="s">
        <v>84</v>
      </c>
      <c r="AY239" s="237" t="s">
        <v>242</v>
      </c>
    </row>
    <row r="240" spans="1:65" s="2" customFormat="1" ht="14.45" customHeight="1">
      <c r="A240" s="35"/>
      <c r="B240" s="36"/>
      <c r="C240" s="215" t="s">
        <v>619</v>
      </c>
      <c r="D240" s="215" t="s">
        <v>261</v>
      </c>
      <c r="E240" s="216" t="s">
        <v>2076</v>
      </c>
      <c r="F240" s="217" t="s">
        <v>2077</v>
      </c>
      <c r="G240" s="218" t="s">
        <v>259</v>
      </c>
      <c r="H240" s="219">
        <v>3.0750000000000002</v>
      </c>
      <c r="I240" s="220"/>
      <c r="J240" s="221">
        <f>ROUND(I240*H240,2)</f>
        <v>0</v>
      </c>
      <c r="K240" s="222"/>
      <c r="L240" s="223"/>
      <c r="M240" s="224" t="s">
        <v>1</v>
      </c>
      <c r="N240" s="225" t="s">
        <v>43</v>
      </c>
      <c r="O240" s="76"/>
      <c r="P240" s="211">
        <f>O240*H240</f>
        <v>0</v>
      </c>
      <c r="Q240" s="211">
        <v>2.1000000000000001E-2</v>
      </c>
      <c r="R240" s="211">
        <f>Q240*H240</f>
        <v>6.4575000000000007E-2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264</v>
      </c>
      <c r="AT240" s="213" t="s">
        <v>261</v>
      </c>
      <c r="AU240" s="213" t="s">
        <v>90</v>
      </c>
      <c r="AY240" s="18" t="s">
        <v>242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90</v>
      </c>
      <c r="BK240" s="214">
        <f>ROUND(I240*H240,2)</f>
        <v>0</v>
      </c>
      <c r="BL240" s="18" t="s">
        <v>248</v>
      </c>
      <c r="BM240" s="213" t="s">
        <v>3247</v>
      </c>
    </row>
    <row r="241" spans="1:65" s="13" customFormat="1">
      <c r="B241" s="226"/>
      <c r="C241" s="227"/>
      <c r="D241" s="228" t="s">
        <v>304</v>
      </c>
      <c r="E241" s="227"/>
      <c r="F241" s="230" t="s">
        <v>2079</v>
      </c>
      <c r="G241" s="227"/>
      <c r="H241" s="231">
        <v>3.0750000000000002</v>
      </c>
      <c r="I241" s="232"/>
      <c r="J241" s="227"/>
      <c r="K241" s="227"/>
      <c r="L241" s="233"/>
      <c r="M241" s="234"/>
      <c r="N241" s="235"/>
      <c r="O241" s="235"/>
      <c r="P241" s="235"/>
      <c r="Q241" s="235"/>
      <c r="R241" s="235"/>
      <c r="S241" s="235"/>
      <c r="T241" s="236"/>
      <c r="AT241" s="237" t="s">
        <v>304</v>
      </c>
      <c r="AU241" s="237" t="s">
        <v>90</v>
      </c>
      <c r="AV241" s="13" t="s">
        <v>90</v>
      </c>
      <c r="AW241" s="13" t="s">
        <v>4</v>
      </c>
      <c r="AX241" s="13" t="s">
        <v>84</v>
      </c>
      <c r="AY241" s="237" t="s">
        <v>242</v>
      </c>
    </row>
    <row r="242" spans="1:65" s="2" customFormat="1" ht="22.15" customHeight="1">
      <c r="A242" s="35"/>
      <c r="B242" s="36"/>
      <c r="C242" s="201" t="s">
        <v>621</v>
      </c>
      <c r="D242" s="201" t="s">
        <v>244</v>
      </c>
      <c r="E242" s="202" t="s">
        <v>1257</v>
      </c>
      <c r="F242" s="203" t="s">
        <v>1258</v>
      </c>
      <c r="G242" s="204" t="s">
        <v>282</v>
      </c>
      <c r="H242" s="205">
        <v>7.04</v>
      </c>
      <c r="I242" s="206"/>
      <c r="J242" s="207">
        <f>ROUND(I242*H242,2)</f>
        <v>0</v>
      </c>
      <c r="K242" s="208"/>
      <c r="L242" s="40"/>
      <c r="M242" s="209" t="s">
        <v>1</v>
      </c>
      <c r="N242" s="210" t="s">
        <v>43</v>
      </c>
      <c r="O242" s="76"/>
      <c r="P242" s="211">
        <f>O242*H242</f>
        <v>0</v>
      </c>
      <c r="Q242" s="211">
        <v>1.0000000000000001E-5</v>
      </c>
      <c r="R242" s="211">
        <f>Q242*H242</f>
        <v>7.0400000000000004E-5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248</v>
      </c>
      <c r="AT242" s="213" t="s">
        <v>244</v>
      </c>
      <c r="AU242" s="213" t="s">
        <v>90</v>
      </c>
      <c r="AY242" s="18" t="s">
        <v>242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90</v>
      </c>
      <c r="BK242" s="214">
        <f>ROUND(I242*H242,2)</f>
        <v>0</v>
      </c>
      <c r="BL242" s="18" t="s">
        <v>248</v>
      </c>
      <c r="BM242" s="213" t="s">
        <v>3248</v>
      </c>
    </row>
    <row r="243" spans="1:65" s="13" customFormat="1">
      <c r="B243" s="226"/>
      <c r="C243" s="227"/>
      <c r="D243" s="228" t="s">
        <v>304</v>
      </c>
      <c r="E243" s="229" t="s">
        <v>1</v>
      </c>
      <c r="F243" s="230" t="s">
        <v>3249</v>
      </c>
      <c r="G243" s="227"/>
      <c r="H243" s="231">
        <v>7.04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304</v>
      </c>
      <c r="AU243" s="237" t="s">
        <v>90</v>
      </c>
      <c r="AV243" s="13" t="s">
        <v>90</v>
      </c>
      <c r="AW243" s="13" t="s">
        <v>33</v>
      </c>
      <c r="AX243" s="13" t="s">
        <v>84</v>
      </c>
      <c r="AY243" s="237" t="s">
        <v>242</v>
      </c>
    </row>
    <row r="244" spans="1:65" s="2" customFormat="1" ht="22.15" customHeight="1">
      <c r="A244" s="35"/>
      <c r="B244" s="36"/>
      <c r="C244" s="201" t="s">
        <v>623</v>
      </c>
      <c r="D244" s="201" t="s">
        <v>244</v>
      </c>
      <c r="E244" s="202" t="s">
        <v>1265</v>
      </c>
      <c r="F244" s="203" t="s">
        <v>1266</v>
      </c>
      <c r="G244" s="204" t="s">
        <v>282</v>
      </c>
      <c r="H244" s="205">
        <v>7.04</v>
      </c>
      <c r="I244" s="206"/>
      <c r="J244" s="207">
        <f>ROUND(I244*H244,2)</f>
        <v>0</v>
      </c>
      <c r="K244" s="208"/>
      <c r="L244" s="40"/>
      <c r="M244" s="209" t="s">
        <v>1</v>
      </c>
      <c r="N244" s="210" t="s">
        <v>43</v>
      </c>
      <c r="O244" s="76"/>
      <c r="P244" s="211">
        <f>O244*H244</f>
        <v>0</v>
      </c>
      <c r="Q244" s="211">
        <v>2.4000000000000001E-4</v>
      </c>
      <c r="R244" s="211">
        <f>Q244*H244</f>
        <v>1.6896000000000001E-3</v>
      </c>
      <c r="S244" s="211">
        <v>0</v>
      </c>
      <c r="T244" s="21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13" t="s">
        <v>248</v>
      </c>
      <c r="AT244" s="213" t="s">
        <v>244</v>
      </c>
      <c r="AU244" s="213" t="s">
        <v>90</v>
      </c>
      <c r="AY244" s="18" t="s">
        <v>242</v>
      </c>
      <c r="BE244" s="214">
        <f>IF(N244="základná",J244,0)</f>
        <v>0</v>
      </c>
      <c r="BF244" s="214">
        <f>IF(N244="znížená",J244,0)</f>
        <v>0</v>
      </c>
      <c r="BG244" s="214">
        <f>IF(N244="zákl. prenesená",J244,0)</f>
        <v>0</v>
      </c>
      <c r="BH244" s="214">
        <f>IF(N244="zníž. prenesená",J244,0)</f>
        <v>0</v>
      </c>
      <c r="BI244" s="214">
        <f>IF(N244="nulová",J244,0)</f>
        <v>0</v>
      </c>
      <c r="BJ244" s="18" t="s">
        <v>90</v>
      </c>
      <c r="BK244" s="214">
        <f>ROUND(I244*H244,2)</f>
        <v>0</v>
      </c>
      <c r="BL244" s="18" t="s">
        <v>248</v>
      </c>
      <c r="BM244" s="213" t="s">
        <v>3250</v>
      </c>
    </row>
    <row r="245" spans="1:65" s="13" customFormat="1">
      <c r="B245" s="226"/>
      <c r="C245" s="227"/>
      <c r="D245" s="228" t="s">
        <v>304</v>
      </c>
      <c r="E245" s="229" t="s">
        <v>1</v>
      </c>
      <c r="F245" s="230" t="s">
        <v>3251</v>
      </c>
      <c r="G245" s="227"/>
      <c r="H245" s="231">
        <v>7.04</v>
      </c>
      <c r="I245" s="232"/>
      <c r="J245" s="227"/>
      <c r="K245" s="227"/>
      <c r="L245" s="233"/>
      <c r="M245" s="234"/>
      <c r="N245" s="235"/>
      <c r="O245" s="235"/>
      <c r="P245" s="235"/>
      <c r="Q245" s="235"/>
      <c r="R245" s="235"/>
      <c r="S245" s="235"/>
      <c r="T245" s="236"/>
      <c r="AT245" s="237" t="s">
        <v>304</v>
      </c>
      <c r="AU245" s="237" t="s">
        <v>90</v>
      </c>
      <c r="AV245" s="13" t="s">
        <v>90</v>
      </c>
      <c r="AW245" s="13" t="s">
        <v>33</v>
      </c>
      <c r="AX245" s="13" t="s">
        <v>84</v>
      </c>
      <c r="AY245" s="237" t="s">
        <v>242</v>
      </c>
    </row>
    <row r="246" spans="1:65" s="2" customFormat="1" ht="19.899999999999999" customHeight="1">
      <c r="A246" s="35"/>
      <c r="B246" s="36"/>
      <c r="C246" s="201" t="s">
        <v>625</v>
      </c>
      <c r="D246" s="201" t="s">
        <v>244</v>
      </c>
      <c r="E246" s="202" t="s">
        <v>2084</v>
      </c>
      <c r="F246" s="203" t="s">
        <v>2085</v>
      </c>
      <c r="G246" s="204" t="s">
        <v>282</v>
      </c>
      <c r="H246" s="205">
        <v>4</v>
      </c>
      <c r="I246" s="206"/>
      <c r="J246" s="207">
        <f>ROUND(I246*H246,2)</f>
        <v>0</v>
      </c>
      <c r="K246" s="208"/>
      <c r="L246" s="40"/>
      <c r="M246" s="209" t="s">
        <v>1</v>
      </c>
      <c r="N246" s="210" t="s">
        <v>43</v>
      </c>
      <c r="O246" s="76"/>
      <c r="P246" s="211">
        <f>O246*H246</f>
        <v>0</v>
      </c>
      <c r="Q246" s="211">
        <v>0.11743000000000001</v>
      </c>
      <c r="R246" s="211">
        <f>Q246*H246</f>
        <v>0.46972000000000003</v>
      </c>
      <c r="S246" s="211">
        <v>0</v>
      </c>
      <c r="T246" s="21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3" t="s">
        <v>248</v>
      </c>
      <c r="AT246" s="213" t="s">
        <v>244</v>
      </c>
      <c r="AU246" s="213" t="s">
        <v>90</v>
      </c>
      <c r="AY246" s="18" t="s">
        <v>242</v>
      </c>
      <c r="BE246" s="214">
        <f>IF(N246="základná",J246,0)</f>
        <v>0</v>
      </c>
      <c r="BF246" s="214">
        <f>IF(N246="znížená",J246,0)</f>
        <v>0</v>
      </c>
      <c r="BG246" s="214">
        <f>IF(N246="zákl. prenesená",J246,0)</f>
        <v>0</v>
      </c>
      <c r="BH246" s="214">
        <f>IF(N246="zníž. prenesená",J246,0)</f>
        <v>0</v>
      </c>
      <c r="BI246" s="214">
        <f>IF(N246="nulová",J246,0)</f>
        <v>0</v>
      </c>
      <c r="BJ246" s="18" t="s">
        <v>90</v>
      </c>
      <c r="BK246" s="214">
        <f>ROUND(I246*H246,2)</f>
        <v>0</v>
      </c>
      <c r="BL246" s="18" t="s">
        <v>248</v>
      </c>
      <c r="BM246" s="213" t="s">
        <v>3252</v>
      </c>
    </row>
    <row r="247" spans="1:65" s="13" customFormat="1">
      <c r="B247" s="226"/>
      <c r="C247" s="227"/>
      <c r="D247" s="228" t="s">
        <v>304</v>
      </c>
      <c r="E247" s="229" t="s">
        <v>1</v>
      </c>
      <c r="F247" s="230" t="s">
        <v>3253</v>
      </c>
      <c r="G247" s="227"/>
      <c r="H247" s="231">
        <v>4</v>
      </c>
      <c r="I247" s="232"/>
      <c r="J247" s="227"/>
      <c r="K247" s="227"/>
      <c r="L247" s="233"/>
      <c r="M247" s="234"/>
      <c r="N247" s="235"/>
      <c r="O247" s="235"/>
      <c r="P247" s="235"/>
      <c r="Q247" s="235"/>
      <c r="R247" s="235"/>
      <c r="S247" s="235"/>
      <c r="T247" s="236"/>
      <c r="AT247" s="237" t="s">
        <v>304</v>
      </c>
      <c r="AU247" s="237" t="s">
        <v>90</v>
      </c>
      <c r="AV247" s="13" t="s">
        <v>90</v>
      </c>
      <c r="AW247" s="13" t="s">
        <v>33</v>
      </c>
      <c r="AX247" s="13" t="s">
        <v>84</v>
      </c>
      <c r="AY247" s="237" t="s">
        <v>242</v>
      </c>
    </row>
    <row r="248" spans="1:65" s="2" customFormat="1" ht="14.45" customHeight="1">
      <c r="A248" s="35"/>
      <c r="B248" s="36"/>
      <c r="C248" s="215" t="s">
        <v>631</v>
      </c>
      <c r="D248" s="215" t="s">
        <v>261</v>
      </c>
      <c r="E248" s="216" t="s">
        <v>2088</v>
      </c>
      <c r="F248" s="217" t="s">
        <v>2089</v>
      </c>
      <c r="G248" s="218" t="s">
        <v>259</v>
      </c>
      <c r="H248" s="219">
        <v>10.199999999999999</v>
      </c>
      <c r="I248" s="220"/>
      <c r="J248" s="221">
        <f>ROUND(I248*H248,2)</f>
        <v>0</v>
      </c>
      <c r="K248" s="222"/>
      <c r="L248" s="223"/>
      <c r="M248" s="224" t="s">
        <v>1</v>
      </c>
      <c r="N248" s="225" t="s">
        <v>43</v>
      </c>
      <c r="O248" s="76"/>
      <c r="P248" s="211">
        <f>O248*H248</f>
        <v>0</v>
      </c>
      <c r="Q248" s="211">
        <v>5.2999999999999999E-2</v>
      </c>
      <c r="R248" s="211">
        <f>Q248*H248</f>
        <v>0.54059999999999997</v>
      </c>
      <c r="S248" s="211">
        <v>0</v>
      </c>
      <c r="T248" s="21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3" t="s">
        <v>264</v>
      </c>
      <c r="AT248" s="213" t="s">
        <v>261</v>
      </c>
      <c r="AU248" s="213" t="s">
        <v>90</v>
      </c>
      <c r="AY248" s="18" t="s">
        <v>242</v>
      </c>
      <c r="BE248" s="214">
        <f>IF(N248="základná",J248,0)</f>
        <v>0</v>
      </c>
      <c r="BF248" s="214">
        <f>IF(N248="znížená",J248,0)</f>
        <v>0</v>
      </c>
      <c r="BG248" s="214">
        <f>IF(N248="zákl. prenesená",J248,0)</f>
        <v>0</v>
      </c>
      <c r="BH248" s="214">
        <f>IF(N248="zníž. prenesená",J248,0)</f>
        <v>0</v>
      </c>
      <c r="BI248" s="214">
        <f>IF(N248="nulová",J248,0)</f>
        <v>0</v>
      </c>
      <c r="BJ248" s="18" t="s">
        <v>90</v>
      </c>
      <c r="BK248" s="214">
        <f>ROUND(I248*H248,2)</f>
        <v>0</v>
      </c>
      <c r="BL248" s="18" t="s">
        <v>248</v>
      </c>
      <c r="BM248" s="213" t="s">
        <v>3254</v>
      </c>
    </row>
    <row r="249" spans="1:65" s="13" customFormat="1">
      <c r="B249" s="226"/>
      <c r="C249" s="227"/>
      <c r="D249" s="228" t="s">
        <v>304</v>
      </c>
      <c r="E249" s="227"/>
      <c r="F249" s="230" t="s">
        <v>2091</v>
      </c>
      <c r="G249" s="227"/>
      <c r="H249" s="231">
        <v>10.199999999999999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AT249" s="237" t="s">
        <v>304</v>
      </c>
      <c r="AU249" s="237" t="s">
        <v>90</v>
      </c>
      <c r="AV249" s="13" t="s">
        <v>90</v>
      </c>
      <c r="AW249" s="13" t="s">
        <v>4</v>
      </c>
      <c r="AX249" s="13" t="s">
        <v>84</v>
      </c>
      <c r="AY249" s="237" t="s">
        <v>242</v>
      </c>
    </row>
    <row r="250" spans="1:65" s="2" customFormat="1" ht="22.15" customHeight="1">
      <c r="A250" s="35"/>
      <c r="B250" s="36"/>
      <c r="C250" s="201" t="s">
        <v>638</v>
      </c>
      <c r="D250" s="201" t="s">
        <v>244</v>
      </c>
      <c r="E250" s="202" t="s">
        <v>2092</v>
      </c>
      <c r="F250" s="203" t="s">
        <v>2093</v>
      </c>
      <c r="G250" s="204" t="s">
        <v>247</v>
      </c>
      <c r="H250" s="205">
        <v>2</v>
      </c>
      <c r="I250" s="206"/>
      <c r="J250" s="207">
        <f>ROUND(I250*H250,2)</f>
        <v>0</v>
      </c>
      <c r="K250" s="208"/>
      <c r="L250" s="40"/>
      <c r="M250" s="209" t="s">
        <v>1</v>
      </c>
      <c r="N250" s="210" t="s">
        <v>43</v>
      </c>
      <c r="O250" s="76"/>
      <c r="P250" s="211">
        <f>O250*H250</f>
        <v>0</v>
      </c>
      <c r="Q250" s="211">
        <v>2.3380000000000001E-2</v>
      </c>
      <c r="R250" s="211">
        <f>Q250*H250</f>
        <v>4.6760000000000003E-2</v>
      </c>
      <c r="S250" s="211">
        <v>0</v>
      </c>
      <c r="T250" s="21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3" t="s">
        <v>248</v>
      </c>
      <c r="AT250" s="213" t="s">
        <v>244</v>
      </c>
      <c r="AU250" s="213" t="s">
        <v>90</v>
      </c>
      <c r="AY250" s="18" t="s">
        <v>242</v>
      </c>
      <c r="BE250" s="214">
        <f>IF(N250="základná",J250,0)</f>
        <v>0</v>
      </c>
      <c r="BF250" s="214">
        <f>IF(N250="znížená",J250,0)</f>
        <v>0</v>
      </c>
      <c r="BG250" s="214">
        <f>IF(N250="zákl. prenesená",J250,0)</f>
        <v>0</v>
      </c>
      <c r="BH250" s="214">
        <f>IF(N250="zníž. prenesená",J250,0)</f>
        <v>0</v>
      </c>
      <c r="BI250" s="214">
        <f>IF(N250="nulová",J250,0)</f>
        <v>0</v>
      </c>
      <c r="BJ250" s="18" t="s">
        <v>90</v>
      </c>
      <c r="BK250" s="214">
        <f>ROUND(I250*H250,2)</f>
        <v>0</v>
      </c>
      <c r="BL250" s="18" t="s">
        <v>248</v>
      </c>
      <c r="BM250" s="213" t="s">
        <v>3255</v>
      </c>
    </row>
    <row r="251" spans="1:65" s="13" customFormat="1">
      <c r="B251" s="226"/>
      <c r="C251" s="227"/>
      <c r="D251" s="228" t="s">
        <v>304</v>
      </c>
      <c r="E251" s="229" t="s">
        <v>1</v>
      </c>
      <c r="F251" s="230" t="s">
        <v>3109</v>
      </c>
      <c r="G251" s="227"/>
      <c r="H251" s="231">
        <v>2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90</v>
      </c>
      <c r="AV251" s="13" t="s">
        <v>90</v>
      </c>
      <c r="AW251" s="13" t="s">
        <v>33</v>
      </c>
      <c r="AX251" s="13" t="s">
        <v>84</v>
      </c>
      <c r="AY251" s="237" t="s">
        <v>242</v>
      </c>
    </row>
    <row r="252" spans="1:65" s="2" customFormat="1" ht="34.9" customHeight="1">
      <c r="A252" s="35"/>
      <c r="B252" s="36"/>
      <c r="C252" s="201" t="s">
        <v>645</v>
      </c>
      <c r="D252" s="201" t="s">
        <v>244</v>
      </c>
      <c r="E252" s="202" t="s">
        <v>2096</v>
      </c>
      <c r="F252" s="203" t="s">
        <v>2097</v>
      </c>
      <c r="G252" s="204" t="s">
        <v>282</v>
      </c>
      <c r="H252" s="205">
        <v>8.4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0.19399</v>
      </c>
      <c r="R252" s="211">
        <f>Q252*H252</f>
        <v>1.629516</v>
      </c>
      <c r="S252" s="211">
        <v>0</v>
      </c>
      <c r="T252" s="21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248</v>
      </c>
      <c r="AT252" s="213" t="s">
        <v>244</v>
      </c>
      <c r="AU252" s="213" t="s">
        <v>90</v>
      </c>
      <c r="AY252" s="18" t="s">
        <v>242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90</v>
      </c>
      <c r="BK252" s="214">
        <f>ROUND(I252*H252,2)</f>
        <v>0</v>
      </c>
      <c r="BL252" s="18" t="s">
        <v>248</v>
      </c>
      <c r="BM252" s="213" t="s">
        <v>3256</v>
      </c>
    </row>
    <row r="253" spans="1:65" s="13" customFormat="1">
      <c r="B253" s="226"/>
      <c r="C253" s="227"/>
      <c r="D253" s="228" t="s">
        <v>304</v>
      </c>
      <c r="E253" s="229" t="s">
        <v>1</v>
      </c>
      <c r="F253" s="230" t="s">
        <v>3257</v>
      </c>
      <c r="G253" s="227"/>
      <c r="H253" s="231">
        <v>8.4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AT253" s="237" t="s">
        <v>304</v>
      </c>
      <c r="AU253" s="237" t="s">
        <v>90</v>
      </c>
      <c r="AV253" s="13" t="s">
        <v>90</v>
      </c>
      <c r="AW253" s="13" t="s">
        <v>33</v>
      </c>
      <c r="AX253" s="13" t="s">
        <v>84</v>
      </c>
      <c r="AY253" s="237" t="s">
        <v>242</v>
      </c>
    </row>
    <row r="254" spans="1:65" s="2" customFormat="1" ht="50.45" customHeight="1">
      <c r="A254" s="35"/>
      <c r="B254" s="36"/>
      <c r="C254" s="215" t="s">
        <v>648</v>
      </c>
      <c r="D254" s="215" t="s">
        <v>261</v>
      </c>
      <c r="E254" s="216" t="s">
        <v>2100</v>
      </c>
      <c r="F254" s="217" t="s">
        <v>2101</v>
      </c>
      <c r="G254" s="218" t="s">
        <v>259</v>
      </c>
      <c r="H254" s="219">
        <v>9.0719999999999992</v>
      </c>
      <c r="I254" s="220"/>
      <c r="J254" s="221">
        <f>ROUND(I254*H254,2)</f>
        <v>0</v>
      </c>
      <c r="K254" s="222"/>
      <c r="L254" s="223"/>
      <c r="M254" s="224" t="s">
        <v>1</v>
      </c>
      <c r="N254" s="225" t="s">
        <v>43</v>
      </c>
      <c r="O254" s="76"/>
      <c r="P254" s="211">
        <f>O254*H254</f>
        <v>0</v>
      </c>
      <c r="Q254" s="211">
        <v>1.9599999999999999E-2</v>
      </c>
      <c r="R254" s="211">
        <f>Q254*H254</f>
        <v>0.17781119999999997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264</v>
      </c>
      <c r="AT254" s="213" t="s">
        <v>261</v>
      </c>
      <c r="AU254" s="213" t="s">
        <v>90</v>
      </c>
      <c r="AY254" s="18" t="s">
        <v>242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90</v>
      </c>
      <c r="BK254" s="214">
        <f>ROUND(I254*H254,2)</f>
        <v>0</v>
      </c>
      <c r="BL254" s="18" t="s">
        <v>248</v>
      </c>
      <c r="BM254" s="213" t="s">
        <v>3258</v>
      </c>
    </row>
    <row r="255" spans="1:65" s="13" customFormat="1">
      <c r="B255" s="226"/>
      <c r="C255" s="227"/>
      <c r="D255" s="228" t="s">
        <v>304</v>
      </c>
      <c r="E255" s="227"/>
      <c r="F255" s="230" t="s">
        <v>3259</v>
      </c>
      <c r="G255" s="227"/>
      <c r="H255" s="231">
        <v>9.0719999999999992</v>
      </c>
      <c r="I255" s="232"/>
      <c r="J255" s="227"/>
      <c r="K255" s="227"/>
      <c r="L255" s="233"/>
      <c r="M255" s="234"/>
      <c r="N255" s="235"/>
      <c r="O255" s="235"/>
      <c r="P255" s="235"/>
      <c r="Q255" s="235"/>
      <c r="R255" s="235"/>
      <c r="S255" s="235"/>
      <c r="T255" s="236"/>
      <c r="AT255" s="237" t="s">
        <v>304</v>
      </c>
      <c r="AU255" s="237" t="s">
        <v>90</v>
      </c>
      <c r="AV255" s="13" t="s">
        <v>90</v>
      </c>
      <c r="AW255" s="13" t="s">
        <v>4</v>
      </c>
      <c r="AX255" s="13" t="s">
        <v>84</v>
      </c>
      <c r="AY255" s="237" t="s">
        <v>242</v>
      </c>
    </row>
    <row r="256" spans="1:65" s="2" customFormat="1" ht="34.9" customHeight="1">
      <c r="A256" s="35"/>
      <c r="B256" s="36"/>
      <c r="C256" s="201" t="s">
        <v>655</v>
      </c>
      <c r="D256" s="201" t="s">
        <v>244</v>
      </c>
      <c r="E256" s="202" t="s">
        <v>1269</v>
      </c>
      <c r="F256" s="203" t="s">
        <v>1270</v>
      </c>
      <c r="G256" s="204" t="s">
        <v>247</v>
      </c>
      <c r="H256" s="205">
        <v>6.41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0</v>
      </c>
      <c r="R256" s="211">
        <f>Q256*H256</f>
        <v>0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248</v>
      </c>
      <c r="AT256" s="213" t="s">
        <v>244</v>
      </c>
      <c r="AU256" s="213" t="s">
        <v>90</v>
      </c>
      <c r="AY256" s="18" t="s">
        <v>242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90</v>
      </c>
      <c r="BK256" s="214">
        <f>ROUND(I256*H256,2)</f>
        <v>0</v>
      </c>
      <c r="BL256" s="18" t="s">
        <v>248</v>
      </c>
      <c r="BM256" s="213" t="s">
        <v>3260</v>
      </c>
    </row>
    <row r="257" spans="1:65" s="14" customFormat="1">
      <c r="B257" s="243"/>
      <c r="C257" s="244"/>
      <c r="D257" s="228" t="s">
        <v>304</v>
      </c>
      <c r="E257" s="245" t="s">
        <v>1</v>
      </c>
      <c r="F257" s="246" t="s">
        <v>1272</v>
      </c>
      <c r="G257" s="244"/>
      <c r="H257" s="245" t="s">
        <v>1</v>
      </c>
      <c r="I257" s="247"/>
      <c r="J257" s="244"/>
      <c r="K257" s="244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304</v>
      </c>
      <c r="AU257" s="252" t="s">
        <v>90</v>
      </c>
      <c r="AV257" s="14" t="s">
        <v>84</v>
      </c>
      <c r="AW257" s="14" t="s">
        <v>33</v>
      </c>
      <c r="AX257" s="14" t="s">
        <v>77</v>
      </c>
      <c r="AY257" s="252" t="s">
        <v>242</v>
      </c>
    </row>
    <row r="258" spans="1:65" s="13" customFormat="1">
      <c r="B258" s="226"/>
      <c r="C258" s="227"/>
      <c r="D258" s="228" t="s">
        <v>304</v>
      </c>
      <c r="E258" s="229" t="s">
        <v>1</v>
      </c>
      <c r="F258" s="230" t="s">
        <v>3261</v>
      </c>
      <c r="G258" s="227"/>
      <c r="H258" s="231">
        <v>6.41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33</v>
      </c>
      <c r="AX258" s="13" t="s">
        <v>84</v>
      </c>
      <c r="AY258" s="237" t="s">
        <v>242</v>
      </c>
    </row>
    <row r="259" spans="1:65" s="2" customFormat="1" ht="50.45" customHeight="1">
      <c r="A259" s="35"/>
      <c r="B259" s="36"/>
      <c r="C259" s="201" t="s">
        <v>660</v>
      </c>
      <c r="D259" s="201" t="s">
        <v>244</v>
      </c>
      <c r="E259" s="202" t="s">
        <v>1274</v>
      </c>
      <c r="F259" s="203" t="s">
        <v>1275</v>
      </c>
      <c r="G259" s="204" t="s">
        <v>247</v>
      </c>
      <c r="H259" s="205">
        <v>9</v>
      </c>
      <c r="I259" s="206"/>
      <c r="J259" s="207">
        <f>ROUND(I259*H259,2)</f>
        <v>0</v>
      </c>
      <c r="K259" s="208"/>
      <c r="L259" s="40"/>
      <c r="M259" s="209" t="s">
        <v>1</v>
      </c>
      <c r="N259" s="210" t="s">
        <v>43</v>
      </c>
      <c r="O259" s="76"/>
      <c r="P259" s="211">
        <f>O259*H259</f>
        <v>0</v>
      </c>
      <c r="Q259" s="211">
        <v>2.8680000000000001E-2</v>
      </c>
      <c r="R259" s="211">
        <f>Q259*H259</f>
        <v>0.25812000000000002</v>
      </c>
      <c r="S259" s="211">
        <v>0</v>
      </c>
      <c r="T259" s="21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3" t="s">
        <v>248</v>
      </c>
      <c r="AT259" s="213" t="s">
        <v>244</v>
      </c>
      <c r="AU259" s="213" t="s">
        <v>90</v>
      </c>
      <c r="AY259" s="18" t="s">
        <v>242</v>
      </c>
      <c r="BE259" s="214">
        <f>IF(N259="základná",J259,0)</f>
        <v>0</v>
      </c>
      <c r="BF259" s="214">
        <f>IF(N259="znížená",J259,0)</f>
        <v>0</v>
      </c>
      <c r="BG259" s="214">
        <f>IF(N259="zákl. prenesená",J259,0)</f>
        <v>0</v>
      </c>
      <c r="BH259" s="214">
        <f>IF(N259="zníž. prenesená",J259,0)</f>
        <v>0</v>
      </c>
      <c r="BI259" s="214">
        <f>IF(N259="nulová",J259,0)</f>
        <v>0</v>
      </c>
      <c r="BJ259" s="18" t="s">
        <v>90</v>
      </c>
      <c r="BK259" s="214">
        <f>ROUND(I259*H259,2)</f>
        <v>0</v>
      </c>
      <c r="BL259" s="18" t="s">
        <v>248</v>
      </c>
      <c r="BM259" s="213" t="s">
        <v>3262</v>
      </c>
    </row>
    <row r="260" spans="1:65" s="13" customFormat="1">
      <c r="B260" s="226"/>
      <c r="C260" s="227"/>
      <c r="D260" s="228" t="s">
        <v>304</v>
      </c>
      <c r="E260" s="229" t="s">
        <v>1</v>
      </c>
      <c r="F260" s="230" t="s">
        <v>1277</v>
      </c>
      <c r="G260" s="227"/>
      <c r="H260" s="231">
        <v>9</v>
      </c>
      <c r="I260" s="232"/>
      <c r="J260" s="227"/>
      <c r="K260" s="227"/>
      <c r="L260" s="233"/>
      <c r="M260" s="234"/>
      <c r="N260" s="235"/>
      <c r="O260" s="235"/>
      <c r="P260" s="235"/>
      <c r="Q260" s="235"/>
      <c r="R260" s="235"/>
      <c r="S260" s="235"/>
      <c r="T260" s="236"/>
      <c r="AT260" s="237" t="s">
        <v>304</v>
      </c>
      <c r="AU260" s="237" t="s">
        <v>90</v>
      </c>
      <c r="AV260" s="13" t="s">
        <v>90</v>
      </c>
      <c r="AW260" s="13" t="s">
        <v>33</v>
      </c>
      <c r="AX260" s="13" t="s">
        <v>84</v>
      </c>
      <c r="AY260" s="237" t="s">
        <v>242</v>
      </c>
    </row>
    <row r="261" spans="1:65" s="2" customFormat="1" ht="30" customHeight="1">
      <c r="A261" s="35"/>
      <c r="B261" s="36"/>
      <c r="C261" s="201" t="s">
        <v>667</v>
      </c>
      <c r="D261" s="201" t="s">
        <v>244</v>
      </c>
      <c r="E261" s="202" t="s">
        <v>1292</v>
      </c>
      <c r="F261" s="203" t="s">
        <v>1293</v>
      </c>
      <c r="G261" s="204" t="s">
        <v>406</v>
      </c>
      <c r="H261" s="205">
        <v>5.6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1.73E-3</v>
      </c>
      <c r="R261" s="211">
        <f>Q261*H261</f>
        <v>9.6879999999999987E-3</v>
      </c>
      <c r="S261" s="211">
        <v>2.2000000000000002</v>
      </c>
      <c r="T261" s="212">
        <f>S261*H261</f>
        <v>12.32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248</v>
      </c>
      <c r="AT261" s="213" t="s">
        <v>244</v>
      </c>
      <c r="AU261" s="213" t="s">
        <v>90</v>
      </c>
      <c r="AY261" s="18" t="s">
        <v>242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90</v>
      </c>
      <c r="BK261" s="214">
        <f>ROUND(I261*H261,2)</f>
        <v>0</v>
      </c>
      <c r="BL261" s="18" t="s">
        <v>248</v>
      </c>
      <c r="BM261" s="213" t="s">
        <v>3263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3264</v>
      </c>
      <c r="G262" s="227"/>
      <c r="H262" s="231">
        <v>2.8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77</v>
      </c>
      <c r="AY262" s="237" t="s">
        <v>242</v>
      </c>
    </row>
    <row r="263" spans="1:65" s="13" customFormat="1">
      <c r="B263" s="226"/>
      <c r="C263" s="227"/>
      <c r="D263" s="228" t="s">
        <v>304</v>
      </c>
      <c r="E263" s="229" t="s">
        <v>1</v>
      </c>
      <c r="F263" s="230" t="s">
        <v>3265</v>
      </c>
      <c r="G263" s="227"/>
      <c r="H263" s="231">
        <v>2.8</v>
      </c>
      <c r="I263" s="232"/>
      <c r="J263" s="227"/>
      <c r="K263" s="227"/>
      <c r="L263" s="233"/>
      <c r="M263" s="234"/>
      <c r="N263" s="235"/>
      <c r="O263" s="235"/>
      <c r="P263" s="235"/>
      <c r="Q263" s="235"/>
      <c r="R263" s="235"/>
      <c r="S263" s="235"/>
      <c r="T263" s="236"/>
      <c r="AT263" s="237" t="s">
        <v>304</v>
      </c>
      <c r="AU263" s="237" t="s">
        <v>90</v>
      </c>
      <c r="AV263" s="13" t="s">
        <v>90</v>
      </c>
      <c r="AW263" s="13" t="s">
        <v>33</v>
      </c>
      <c r="AX263" s="13" t="s">
        <v>77</v>
      </c>
      <c r="AY263" s="237" t="s">
        <v>242</v>
      </c>
    </row>
    <row r="264" spans="1:65" s="16" customFormat="1">
      <c r="B264" s="264"/>
      <c r="C264" s="265"/>
      <c r="D264" s="228" t="s">
        <v>304</v>
      </c>
      <c r="E264" s="266" t="s">
        <v>1</v>
      </c>
      <c r="F264" s="267" t="s">
        <v>388</v>
      </c>
      <c r="G264" s="265"/>
      <c r="H264" s="268">
        <v>5.6</v>
      </c>
      <c r="I264" s="269"/>
      <c r="J264" s="265"/>
      <c r="K264" s="265"/>
      <c r="L264" s="270"/>
      <c r="M264" s="271"/>
      <c r="N264" s="272"/>
      <c r="O264" s="272"/>
      <c r="P264" s="272"/>
      <c r="Q264" s="272"/>
      <c r="R264" s="272"/>
      <c r="S264" s="272"/>
      <c r="T264" s="273"/>
      <c r="AT264" s="274" t="s">
        <v>304</v>
      </c>
      <c r="AU264" s="274" t="s">
        <v>90</v>
      </c>
      <c r="AV264" s="16" t="s">
        <v>248</v>
      </c>
      <c r="AW264" s="16" t="s">
        <v>33</v>
      </c>
      <c r="AX264" s="16" t="s">
        <v>84</v>
      </c>
      <c r="AY264" s="274" t="s">
        <v>242</v>
      </c>
    </row>
    <row r="265" spans="1:65" s="2" customFormat="1" ht="22.15" customHeight="1">
      <c r="A265" s="35"/>
      <c r="B265" s="36"/>
      <c r="C265" s="201" t="s">
        <v>672</v>
      </c>
      <c r="D265" s="201" t="s">
        <v>244</v>
      </c>
      <c r="E265" s="202" t="s">
        <v>2110</v>
      </c>
      <c r="F265" s="203" t="s">
        <v>2111</v>
      </c>
      <c r="G265" s="204" t="s">
        <v>259</v>
      </c>
      <c r="H265" s="205">
        <v>26</v>
      </c>
      <c r="I265" s="206"/>
      <c r="J265" s="207">
        <f>ROUND(I265*H265,2)</f>
        <v>0</v>
      </c>
      <c r="K265" s="208"/>
      <c r="L265" s="40"/>
      <c r="M265" s="209" t="s">
        <v>1</v>
      </c>
      <c r="N265" s="210" t="s">
        <v>43</v>
      </c>
      <c r="O265" s="76"/>
      <c r="P265" s="211">
        <f>O265*H265</f>
        <v>0</v>
      </c>
      <c r="Q265" s="211">
        <v>6.0000000000000002E-5</v>
      </c>
      <c r="R265" s="211">
        <f>Q265*H265</f>
        <v>1.56E-3</v>
      </c>
      <c r="S265" s="211">
        <v>0</v>
      </c>
      <c r="T265" s="21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13" t="s">
        <v>248</v>
      </c>
      <c r="AT265" s="213" t="s">
        <v>244</v>
      </c>
      <c r="AU265" s="213" t="s">
        <v>90</v>
      </c>
      <c r="AY265" s="18" t="s">
        <v>242</v>
      </c>
      <c r="BE265" s="214">
        <f>IF(N265="základná",J265,0)</f>
        <v>0</v>
      </c>
      <c r="BF265" s="214">
        <f>IF(N265="znížená",J265,0)</f>
        <v>0</v>
      </c>
      <c r="BG265" s="214">
        <f>IF(N265="zákl. prenesená",J265,0)</f>
        <v>0</v>
      </c>
      <c r="BH265" s="214">
        <f>IF(N265="zníž. prenesená",J265,0)</f>
        <v>0</v>
      </c>
      <c r="BI265" s="214">
        <f>IF(N265="nulová",J265,0)</f>
        <v>0</v>
      </c>
      <c r="BJ265" s="18" t="s">
        <v>90</v>
      </c>
      <c r="BK265" s="214">
        <f>ROUND(I265*H265,2)</f>
        <v>0</v>
      </c>
      <c r="BL265" s="18" t="s">
        <v>248</v>
      </c>
      <c r="BM265" s="213" t="s">
        <v>3266</v>
      </c>
    </row>
    <row r="266" spans="1:65" s="13" customFormat="1">
      <c r="B266" s="226"/>
      <c r="C266" s="227"/>
      <c r="D266" s="228" t="s">
        <v>304</v>
      </c>
      <c r="E266" s="229" t="s">
        <v>1</v>
      </c>
      <c r="F266" s="230" t="s">
        <v>3267</v>
      </c>
      <c r="G266" s="227"/>
      <c r="H266" s="231">
        <v>26</v>
      </c>
      <c r="I266" s="232"/>
      <c r="J266" s="227"/>
      <c r="K266" s="227"/>
      <c r="L266" s="233"/>
      <c r="M266" s="234"/>
      <c r="N266" s="235"/>
      <c r="O266" s="235"/>
      <c r="P266" s="235"/>
      <c r="Q266" s="235"/>
      <c r="R266" s="235"/>
      <c r="S266" s="235"/>
      <c r="T266" s="236"/>
      <c r="AT266" s="237" t="s">
        <v>304</v>
      </c>
      <c r="AU266" s="237" t="s">
        <v>90</v>
      </c>
      <c r="AV266" s="13" t="s">
        <v>90</v>
      </c>
      <c r="AW266" s="13" t="s">
        <v>33</v>
      </c>
      <c r="AX266" s="13" t="s">
        <v>84</v>
      </c>
      <c r="AY266" s="237" t="s">
        <v>242</v>
      </c>
    </row>
    <row r="267" spans="1:65" s="2" customFormat="1" ht="22.15" customHeight="1">
      <c r="A267" s="35"/>
      <c r="B267" s="36"/>
      <c r="C267" s="201" t="s">
        <v>678</v>
      </c>
      <c r="D267" s="201" t="s">
        <v>244</v>
      </c>
      <c r="E267" s="202" t="s">
        <v>767</v>
      </c>
      <c r="F267" s="203" t="s">
        <v>1111</v>
      </c>
      <c r="G267" s="204" t="s">
        <v>323</v>
      </c>
      <c r="H267" s="205">
        <v>12.62</v>
      </c>
      <c r="I267" s="206"/>
      <c r="J267" s="207">
        <f>ROUND(I267*H267,2)</f>
        <v>0</v>
      </c>
      <c r="K267" s="208"/>
      <c r="L267" s="40"/>
      <c r="M267" s="209" t="s">
        <v>1</v>
      </c>
      <c r="N267" s="210" t="s">
        <v>43</v>
      </c>
      <c r="O267" s="76"/>
      <c r="P267" s="211">
        <f>O267*H267</f>
        <v>0</v>
      </c>
      <c r="Q267" s="211">
        <v>0</v>
      </c>
      <c r="R267" s="211">
        <f>Q267*H267</f>
        <v>0</v>
      </c>
      <c r="S267" s="211">
        <v>0</v>
      </c>
      <c r="T267" s="21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13" t="s">
        <v>248</v>
      </c>
      <c r="AT267" s="213" t="s">
        <v>244</v>
      </c>
      <c r="AU267" s="213" t="s">
        <v>90</v>
      </c>
      <c r="AY267" s="18" t="s">
        <v>242</v>
      </c>
      <c r="BE267" s="214">
        <f>IF(N267="základná",J267,0)</f>
        <v>0</v>
      </c>
      <c r="BF267" s="214">
        <f>IF(N267="znížená",J267,0)</f>
        <v>0</v>
      </c>
      <c r="BG267" s="214">
        <f>IF(N267="zákl. prenesená",J267,0)</f>
        <v>0</v>
      </c>
      <c r="BH267" s="214">
        <f>IF(N267="zníž. prenesená",J267,0)</f>
        <v>0</v>
      </c>
      <c r="BI267" s="214">
        <f>IF(N267="nulová",J267,0)</f>
        <v>0</v>
      </c>
      <c r="BJ267" s="18" t="s">
        <v>90</v>
      </c>
      <c r="BK267" s="214">
        <f>ROUND(I267*H267,2)</f>
        <v>0</v>
      </c>
      <c r="BL267" s="18" t="s">
        <v>248</v>
      </c>
      <c r="BM267" s="213" t="s">
        <v>3268</v>
      </c>
    </row>
    <row r="268" spans="1:65" s="13" customFormat="1" ht="22.5">
      <c r="B268" s="226"/>
      <c r="C268" s="227"/>
      <c r="D268" s="228" t="s">
        <v>304</v>
      </c>
      <c r="E268" s="229" t="s">
        <v>1</v>
      </c>
      <c r="F268" s="230" t="s">
        <v>3269</v>
      </c>
      <c r="G268" s="227"/>
      <c r="H268" s="231">
        <v>12.62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AT268" s="237" t="s">
        <v>304</v>
      </c>
      <c r="AU268" s="237" t="s">
        <v>90</v>
      </c>
      <c r="AV268" s="13" t="s">
        <v>90</v>
      </c>
      <c r="AW268" s="13" t="s">
        <v>33</v>
      </c>
      <c r="AX268" s="13" t="s">
        <v>84</v>
      </c>
      <c r="AY268" s="237" t="s">
        <v>242</v>
      </c>
    </row>
    <row r="269" spans="1:65" s="2" customFormat="1" ht="22.15" customHeight="1">
      <c r="A269" s="35"/>
      <c r="B269" s="36"/>
      <c r="C269" s="201" t="s">
        <v>681</v>
      </c>
      <c r="D269" s="201" t="s">
        <v>244</v>
      </c>
      <c r="E269" s="202" t="s">
        <v>1114</v>
      </c>
      <c r="F269" s="203" t="s">
        <v>1115</v>
      </c>
      <c r="G269" s="204" t="s">
        <v>323</v>
      </c>
      <c r="H269" s="205">
        <v>20.140999999999998</v>
      </c>
      <c r="I269" s="206"/>
      <c r="J269" s="207">
        <f>ROUND(I269*H269,2)</f>
        <v>0</v>
      </c>
      <c r="K269" s="208"/>
      <c r="L269" s="40"/>
      <c r="M269" s="209" t="s">
        <v>1</v>
      </c>
      <c r="N269" s="210" t="s">
        <v>43</v>
      </c>
      <c r="O269" s="76"/>
      <c r="P269" s="211">
        <f>O269*H269</f>
        <v>0</v>
      </c>
      <c r="Q269" s="211">
        <v>0</v>
      </c>
      <c r="R269" s="211">
        <f>Q269*H269</f>
        <v>0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248</v>
      </c>
      <c r="AT269" s="213" t="s">
        <v>244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248</v>
      </c>
      <c r="BM269" s="213" t="s">
        <v>3270</v>
      </c>
    </row>
    <row r="270" spans="1:65" s="2" customFormat="1" ht="14.45" customHeight="1">
      <c r="A270" s="35"/>
      <c r="B270" s="36"/>
      <c r="C270" s="201" t="s">
        <v>688</v>
      </c>
      <c r="D270" s="201" t="s">
        <v>244</v>
      </c>
      <c r="E270" s="202" t="s">
        <v>1120</v>
      </c>
      <c r="F270" s="203" t="s">
        <v>1121</v>
      </c>
      <c r="G270" s="204" t="s">
        <v>323</v>
      </c>
      <c r="H270" s="205">
        <v>20.140999999999998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0</v>
      </c>
      <c r="R270" s="211">
        <f>Q270*H270</f>
        <v>0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248</v>
      </c>
      <c r="AT270" s="213" t="s">
        <v>244</v>
      </c>
      <c r="AU270" s="213" t="s">
        <v>90</v>
      </c>
      <c r="AY270" s="18" t="s">
        <v>242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90</v>
      </c>
      <c r="BK270" s="214">
        <f>ROUND(I270*H270,2)</f>
        <v>0</v>
      </c>
      <c r="BL270" s="18" t="s">
        <v>248</v>
      </c>
      <c r="BM270" s="213" t="s">
        <v>3271</v>
      </c>
    </row>
    <row r="271" spans="1:65" s="12" customFormat="1" ht="22.9" customHeight="1">
      <c r="B271" s="185"/>
      <c r="C271" s="186"/>
      <c r="D271" s="187" t="s">
        <v>76</v>
      </c>
      <c r="E271" s="199" t="s">
        <v>356</v>
      </c>
      <c r="F271" s="199" t="s">
        <v>357</v>
      </c>
      <c r="G271" s="186"/>
      <c r="H271" s="186"/>
      <c r="I271" s="189"/>
      <c r="J271" s="200">
        <f>BK271</f>
        <v>0</v>
      </c>
      <c r="K271" s="186"/>
      <c r="L271" s="191"/>
      <c r="M271" s="192"/>
      <c r="N271" s="193"/>
      <c r="O271" s="193"/>
      <c r="P271" s="194">
        <f>SUM(P272:P276)</f>
        <v>0</v>
      </c>
      <c r="Q271" s="193"/>
      <c r="R271" s="194">
        <f>SUM(R272:R276)</f>
        <v>1.108E-2</v>
      </c>
      <c r="S271" s="193"/>
      <c r="T271" s="195">
        <f>SUM(T272:T276)</f>
        <v>0</v>
      </c>
      <c r="AR271" s="196" t="s">
        <v>84</v>
      </c>
      <c r="AT271" s="197" t="s">
        <v>76</v>
      </c>
      <c r="AU271" s="197" t="s">
        <v>84</v>
      </c>
      <c r="AY271" s="196" t="s">
        <v>242</v>
      </c>
      <c r="BK271" s="198">
        <f>SUM(BK272:BK276)</f>
        <v>0</v>
      </c>
    </row>
    <row r="272" spans="1:65" s="2" customFormat="1" ht="22.15" customHeight="1">
      <c r="A272" s="35"/>
      <c r="B272" s="36"/>
      <c r="C272" s="201" t="s">
        <v>693</v>
      </c>
      <c r="D272" s="201" t="s">
        <v>244</v>
      </c>
      <c r="E272" s="202" t="s">
        <v>1616</v>
      </c>
      <c r="F272" s="203" t="s">
        <v>1617</v>
      </c>
      <c r="G272" s="204" t="s">
        <v>259</v>
      </c>
      <c r="H272" s="205">
        <v>2</v>
      </c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2.7699999999999999E-3</v>
      </c>
      <c r="R272" s="211">
        <f>Q272*H272</f>
        <v>5.5399999999999998E-3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248</v>
      </c>
      <c r="AT272" s="213" t="s">
        <v>244</v>
      </c>
      <c r="AU272" s="213" t="s">
        <v>90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248</v>
      </c>
      <c r="BM272" s="213" t="s">
        <v>3272</v>
      </c>
    </row>
    <row r="273" spans="1:65" s="2" customFormat="1" ht="30" customHeight="1">
      <c r="A273" s="35"/>
      <c r="B273" s="36"/>
      <c r="C273" s="201" t="s">
        <v>701</v>
      </c>
      <c r="D273" s="201" t="s">
        <v>244</v>
      </c>
      <c r="E273" s="202" t="s">
        <v>1619</v>
      </c>
      <c r="F273" s="203" t="s">
        <v>1620</v>
      </c>
      <c r="G273" s="204" t="s">
        <v>259</v>
      </c>
      <c r="H273" s="205">
        <v>60</v>
      </c>
      <c r="I273" s="206"/>
      <c r="J273" s="207">
        <f>ROUND(I273*H273,2)</f>
        <v>0</v>
      </c>
      <c r="K273" s="208"/>
      <c r="L273" s="40"/>
      <c r="M273" s="209" t="s">
        <v>1</v>
      </c>
      <c r="N273" s="210" t="s">
        <v>43</v>
      </c>
      <c r="O273" s="76"/>
      <c r="P273" s="211">
        <f>O273*H273</f>
        <v>0</v>
      </c>
      <c r="Q273" s="211">
        <v>0</v>
      </c>
      <c r="R273" s="211">
        <f>Q273*H273</f>
        <v>0</v>
      </c>
      <c r="S273" s="211">
        <v>0</v>
      </c>
      <c r="T273" s="21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13" t="s">
        <v>248</v>
      </c>
      <c r="AT273" s="213" t="s">
        <v>244</v>
      </c>
      <c r="AU273" s="213" t="s">
        <v>90</v>
      </c>
      <c r="AY273" s="18" t="s">
        <v>242</v>
      </c>
      <c r="BE273" s="214">
        <f>IF(N273="základná",J273,0)</f>
        <v>0</v>
      </c>
      <c r="BF273" s="214">
        <f>IF(N273="znížená",J273,0)</f>
        <v>0</v>
      </c>
      <c r="BG273" s="214">
        <f>IF(N273="zákl. prenesená",J273,0)</f>
        <v>0</v>
      </c>
      <c r="BH273" s="214">
        <f>IF(N273="zníž. prenesená",J273,0)</f>
        <v>0</v>
      </c>
      <c r="BI273" s="214">
        <f>IF(N273="nulová",J273,0)</f>
        <v>0</v>
      </c>
      <c r="BJ273" s="18" t="s">
        <v>90</v>
      </c>
      <c r="BK273" s="214">
        <f>ROUND(I273*H273,2)</f>
        <v>0</v>
      </c>
      <c r="BL273" s="18" t="s">
        <v>248</v>
      </c>
      <c r="BM273" s="213" t="s">
        <v>3273</v>
      </c>
    </row>
    <row r="274" spans="1:65" s="13" customFormat="1">
      <c r="B274" s="226"/>
      <c r="C274" s="227"/>
      <c r="D274" s="228" t="s">
        <v>304</v>
      </c>
      <c r="E274" s="227"/>
      <c r="F274" s="230" t="s">
        <v>2120</v>
      </c>
      <c r="G274" s="227"/>
      <c r="H274" s="231">
        <v>60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304</v>
      </c>
      <c r="AU274" s="237" t="s">
        <v>90</v>
      </c>
      <c r="AV274" s="13" t="s">
        <v>90</v>
      </c>
      <c r="AW274" s="13" t="s">
        <v>4</v>
      </c>
      <c r="AX274" s="13" t="s">
        <v>84</v>
      </c>
      <c r="AY274" s="237" t="s">
        <v>242</v>
      </c>
    </row>
    <row r="275" spans="1:65" s="2" customFormat="1" ht="22.15" customHeight="1">
      <c r="A275" s="35"/>
      <c r="B275" s="36"/>
      <c r="C275" s="201" t="s">
        <v>705</v>
      </c>
      <c r="D275" s="201" t="s">
        <v>244</v>
      </c>
      <c r="E275" s="202" t="s">
        <v>1623</v>
      </c>
      <c r="F275" s="203" t="s">
        <v>1624</v>
      </c>
      <c r="G275" s="204" t="s">
        <v>259</v>
      </c>
      <c r="H275" s="205">
        <v>2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2.7699999999999999E-3</v>
      </c>
      <c r="R275" s="211">
        <f>Q275*H275</f>
        <v>5.5399999999999998E-3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248</v>
      </c>
      <c r="AT275" s="213" t="s">
        <v>244</v>
      </c>
      <c r="AU275" s="213" t="s">
        <v>90</v>
      </c>
      <c r="AY275" s="18" t="s">
        <v>242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90</v>
      </c>
      <c r="BK275" s="214">
        <f>ROUND(I275*H275,2)</f>
        <v>0</v>
      </c>
      <c r="BL275" s="18" t="s">
        <v>248</v>
      </c>
      <c r="BM275" s="213" t="s">
        <v>3274</v>
      </c>
    </row>
    <row r="276" spans="1:65" s="2" customFormat="1" ht="22.15" customHeight="1">
      <c r="A276" s="35"/>
      <c r="B276" s="36"/>
      <c r="C276" s="201" t="s">
        <v>711</v>
      </c>
      <c r="D276" s="201" t="s">
        <v>244</v>
      </c>
      <c r="E276" s="202" t="s">
        <v>1123</v>
      </c>
      <c r="F276" s="203" t="s">
        <v>1317</v>
      </c>
      <c r="G276" s="204" t="s">
        <v>323</v>
      </c>
      <c r="H276" s="205">
        <v>62.408000000000001</v>
      </c>
      <c r="I276" s="206"/>
      <c r="J276" s="207">
        <f>ROUND(I276*H276,2)</f>
        <v>0</v>
      </c>
      <c r="K276" s="208"/>
      <c r="L276" s="40"/>
      <c r="M276" s="209" t="s">
        <v>1</v>
      </c>
      <c r="N276" s="210" t="s">
        <v>43</v>
      </c>
      <c r="O276" s="76"/>
      <c r="P276" s="211">
        <f>O276*H276</f>
        <v>0</v>
      </c>
      <c r="Q276" s="211">
        <v>0</v>
      </c>
      <c r="R276" s="211">
        <f>Q276*H276</f>
        <v>0</v>
      </c>
      <c r="S276" s="211">
        <v>0</v>
      </c>
      <c r="T276" s="21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13" t="s">
        <v>248</v>
      </c>
      <c r="AT276" s="213" t="s">
        <v>244</v>
      </c>
      <c r="AU276" s="213" t="s">
        <v>90</v>
      </c>
      <c r="AY276" s="18" t="s">
        <v>242</v>
      </c>
      <c r="BE276" s="214">
        <f>IF(N276="základná",J276,0)</f>
        <v>0</v>
      </c>
      <c r="BF276" s="214">
        <f>IF(N276="znížená",J276,0)</f>
        <v>0</v>
      </c>
      <c r="BG276" s="214">
        <f>IF(N276="zákl. prenesená",J276,0)</f>
        <v>0</v>
      </c>
      <c r="BH276" s="214">
        <f>IF(N276="zníž. prenesená",J276,0)</f>
        <v>0</v>
      </c>
      <c r="BI276" s="214">
        <f>IF(N276="nulová",J276,0)</f>
        <v>0</v>
      </c>
      <c r="BJ276" s="18" t="s">
        <v>90</v>
      </c>
      <c r="BK276" s="214">
        <f>ROUND(I276*H276,2)</f>
        <v>0</v>
      </c>
      <c r="BL276" s="18" t="s">
        <v>248</v>
      </c>
      <c r="BM276" s="213" t="s">
        <v>3275</v>
      </c>
    </row>
    <row r="277" spans="1:65" s="12" customFormat="1" ht="25.9" customHeight="1">
      <c r="B277" s="185"/>
      <c r="C277" s="186"/>
      <c r="D277" s="187" t="s">
        <v>76</v>
      </c>
      <c r="E277" s="188" t="s">
        <v>776</v>
      </c>
      <c r="F277" s="188" t="s">
        <v>777</v>
      </c>
      <c r="G277" s="186"/>
      <c r="H277" s="186"/>
      <c r="I277" s="189"/>
      <c r="J277" s="190">
        <f>BK277</f>
        <v>0</v>
      </c>
      <c r="K277" s="186"/>
      <c r="L277" s="191"/>
      <c r="M277" s="192"/>
      <c r="N277" s="193"/>
      <c r="O277" s="193"/>
      <c r="P277" s="194">
        <f>P278+P294+P302+P306</f>
        <v>0</v>
      </c>
      <c r="Q277" s="193"/>
      <c r="R277" s="194">
        <f>R278+R294+R302+R306</f>
        <v>0.18874190000000002</v>
      </c>
      <c r="S277" s="193"/>
      <c r="T277" s="195">
        <f>T278+T294+T302+T306</f>
        <v>0</v>
      </c>
      <c r="AR277" s="196" t="s">
        <v>90</v>
      </c>
      <c r="AT277" s="197" t="s">
        <v>76</v>
      </c>
      <c r="AU277" s="197" t="s">
        <v>77</v>
      </c>
      <c r="AY277" s="196" t="s">
        <v>242</v>
      </c>
      <c r="BK277" s="198">
        <f>BK278+BK294+BK302+BK306</f>
        <v>0</v>
      </c>
    </row>
    <row r="278" spans="1:65" s="12" customFormat="1" ht="22.9" customHeight="1">
      <c r="B278" s="185"/>
      <c r="C278" s="186"/>
      <c r="D278" s="187" t="s">
        <v>76</v>
      </c>
      <c r="E278" s="199" t="s">
        <v>1319</v>
      </c>
      <c r="F278" s="199" t="s">
        <v>1320</v>
      </c>
      <c r="G278" s="186"/>
      <c r="H278" s="186"/>
      <c r="I278" s="189"/>
      <c r="J278" s="200">
        <f>BK278</f>
        <v>0</v>
      </c>
      <c r="K278" s="186"/>
      <c r="L278" s="191"/>
      <c r="M278" s="192"/>
      <c r="N278" s="193"/>
      <c r="O278" s="193"/>
      <c r="P278" s="194">
        <f>SUM(P279:P293)</f>
        <v>0</v>
      </c>
      <c r="Q278" s="193"/>
      <c r="R278" s="194">
        <f>SUM(R279:R293)</f>
        <v>9.6622900000000012E-2</v>
      </c>
      <c r="S278" s="193"/>
      <c r="T278" s="195">
        <f>SUM(T279:T293)</f>
        <v>0</v>
      </c>
      <c r="AR278" s="196" t="s">
        <v>90</v>
      </c>
      <c r="AT278" s="197" t="s">
        <v>76</v>
      </c>
      <c r="AU278" s="197" t="s">
        <v>84</v>
      </c>
      <c r="AY278" s="196" t="s">
        <v>242</v>
      </c>
      <c r="BK278" s="198">
        <f>SUM(BK279:BK293)</f>
        <v>0</v>
      </c>
    </row>
    <row r="279" spans="1:65" s="2" customFormat="1" ht="22.15" customHeight="1">
      <c r="A279" s="35"/>
      <c r="B279" s="36"/>
      <c r="C279" s="201" t="s">
        <v>720</v>
      </c>
      <c r="D279" s="201" t="s">
        <v>244</v>
      </c>
      <c r="E279" s="202" t="s">
        <v>1321</v>
      </c>
      <c r="F279" s="203" t="s">
        <v>1322</v>
      </c>
      <c r="G279" s="204" t="s">
        <v>247</v>
      </c>
      <c r="H279" s="205">
        <v>3.92</v>
      </c>
      <c r="I279" s="206"/>
      <c r="J279" s="207">
        <f>ROUND(I279*H279,2)</f>
        <v>0</v>
      </c>
      <c r="K279" s="208"/>
      <c r="L279" s="40"/>
      <c r="M279" s="209" t="s">
        <v>1</v>
      </c>
      <c r="N279" s="210" t="s">
        <v>43</v>
      </c>
      <c r="O279" s="76"/>
      <c r="P279" s="211">
        <f>O279*H279</f>
        <v>0</v>
      </c>
      <c r="Q279" s="211">
        <v>0</v>
      </c>
      <c r="R279" s="211">
        <f>Q279*H279</f>
        <v>0</v>
      </c>
      <c r="S279" s="211">
        <v>0</v>
      </c>
      <c r="T279" s="21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13" t="s">
        <v>311</v>
      </c>
      <c r="AT279" s="213" t="s">
        <v>244</v>
      </c>
      <c r="AU279" s="213" t="s">
        <v>90</v>
      </c>
      <c r="AY279" s="18" t="s">
        <v>242</v>
      </c>
      <c r="BE279" s="214">
        <f>IF(N279="základná",J279,0)</f>
        <v>0</v>
      </c>
      <c r="BF279" s="214">
        <f>IF(N279="znížená",J279,0)</f>
        <v>0</v>
      </c>
      <c r="BG279" s="214">
        <f>IF(N279="zákl. prenesená",J279,0)</f>
        <v>0</v>
      </c>
      <c r="BH279" s="214">
        <f>IF(N279="zníž. prenesená",J279,0)</f>
        <v>0</v>
      </c>
      <c r="BI279" s="214">
        <f>IF(N279="nulová",J279,0)</f>
        <v>0</v>
      </c>
      <c r="BJ279" s="18" t="s">
        <v>90</v>
      </c>
      <c r="BK279" s="214">
        <f>ROUND(I279*H279,2)</f>
        <v>0</v>
      </c>
      <c r="BL279" s="18" t="s">
        <v>311</v>
      </c>
      <c r="BM279" s="213" t="s">
        <v>3276</v>
      </c>
    </row>
    <row r="280" spans="1:65" s="14" customFormat="1">
      <c r="B280" s="243"/>
      <c r="C280" s="244"/>
      <c r="D280" s="228" t="s">
        <v>304</v>
      </c>
      <c r="E280" s="245" t="s">
        <v>1</v>
      </c>
      <c r="F280" s="246" t="s">
        <v>2124</v>
      </c>
      <c r="G280" s="244"/>
      <c r="H280" s="245" t="s">
        <v>1</v>
      </c>
      <c r="I280" s="247"/>
      <c r="J280" s="244"/>
      <c r="K280" s="244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304</v>
      </c>
      <c r="AU280" s="252" t="s">
        <v>90</v>
      </c>
      <c r="AV280" s="14" t="s">
        <v>84</v>
      </c>
      <c r="AW280" s="14" t="s">
        <v>33</v>
      </c>
      <c r="AX280" s="14" t="s">
        <v>77</v>
      </c>
      <c r="AY280" s="252" t="s">
        <v>242</v>
      </c>
    </row>
    <row r="281" spans="1:65" s="13" customFormat="1">
      <c r="B281" s="226"/>
      <c r="C281" s="227"/>
      <c r="D281" s="228" t="s">
        <v>304</v>
      </c>
      <c r="E281" s="229" t="s">
        <v>1</v>
      </c>
      <c r="F281" s="230" t="s">
        <v>3277</v>
      </c>
      <c r="G281" s="227"/>
      <c r="H281" s="231">
        <v>3.92</v>
      </c>
      <c r="I281" s="232"/>
      <c r="J281" s="227"/>
      <c r="K281" s="227"/>
      <c r="L281" s="233"/>
      <c r="M281" s="234"/>
      <c r="N281" s="235"/>
      <c r="O281" s="235"/>
      <c r="P281" s="235"/>
      <c r="Q281" s="235"/>
      <c r="R281" s="235"/>
      <c r="S281" s="235"/>
      <c r="T281" s="236"/>
      <c r="AT281" s="237" t="s">
        <v>304</v>
      </c>
      <c r="AU281" s="237" t="s">
        <v>90</v>
      </c>
      <c r="AV281" s="13" t="s">
        <v>90</v>
      </c>
      <c r="AW281" s="13" t="s">
        <v>33</v>
      </c>
      <c r="AX281" s="13" t="s">
        <v>84</v>
      </c>
      <c r="AY281" s="237" t="s">
        <v>242</v>
      </c>
    </row>
    <row r="282" spans="1:65" s="2" customFormat="1" ht="14.45" customHeight="1">
      <c r="A282" s="35"/>
      <c r="B282" s="36"/>
      <c r="C282" s="215" t="s">
        <v>729</v>
      </c>
      <c r="D282" s="215" t="s">
        <v>261</v>
      </c>
      <c r="E282" s="216" t="s">
        <v>1325</v>
      </c>
      <c r="F282" s="217" t="s">
        <v>1326</v>
      </c>
      <c r="G282" s="218" t="s">
        <v>323</v>
      </c>
      <c r="H282" s="219">
        <v>1E-3</v>
      </c>
      <c r="I282" s="220"/>
      <c r="J282" s="221">
        <f>ROUND(I282*H282,2)</f>
        <v>0</v>
      </c>
      <c r="K282" s="222"/>
      <c r="L282" s="223"/>
      <c r="M282" s="224" t="s">
        <v>1</v>
      </c>
      <c r="N282" s="225" t="s">
        <v>43</v>
      </c>
      <c r="O282" s="76"/>
      <c r="P282" s="211">
        <f>O282*H282</f>
        <v>0</v>
      </c>
      <c r="Q282" s="211">
        <v>1</v>
      </c>
      <c r="R282" s="211">
        <f>Q282*H282</f>
        <v>1E-3</v>
      </c>
      <c r="S282" s="211">
        <v>0</v>
      </c>
      <c r="T282" s="21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3" t="s">
        <v>569</v>
      </c>
      <c r="AT282" s="213" t="s">
        <v>261</v>
      </c>
      <c r="AU282" s="213" t="s">
        <v>90</v>
      </c>
      <c r="AY282" s="18" t="s">
        <v>242</v>
      </c>
      <c r="BE282" s="214">
        <f>IF(N282="základná",J282,0)</f>
        <v>0</v>
      </c>
      <c r="BF282" s="214">
        <f>IF(N282="znížená",J282,0)</f>
        <v>0</v>
      </c>
      <c r="BG282" s="214">
        <f>IF(N282="zákl. prenesená",J282,0)</f>
        <v>0</v>
      </c>
      <c r="BH282" s="214">
        <f>IF(N282="zníž. prenesená",J282,0)</f>
        <v>0</v>
      </c>
      <c r="BI282" s="214">
        <f>IF(N282="nulová",J282,0)</f>
        <v>0</v>
      </c>
      <c r="BJ282" s="18" t="s">
        <v>90</v>
      </c>
      <c r="BK282" s="214">
        <f>ROUND(I282*H282,2)</f>
        <v>0</v>
      </c>
      <c r="BL282" s="18" t="s">
        <v>311</v>
      </c>
      <c r="BM282" s="213" t="s">
        <v>3278</v>
      </c>
    </row>
    <row r="283" spans="1:65" s="13" customFormat="1">
      <c r="B283" s="226"/>
      <c r="C283" s="227"/>
      <c r="D283" s="228" t="s">
        <v>304</v>
      </c>
      <c r="E283" s="227"/>
      <c r="F283" s="230" t="s">
        <v>3279</v>
      </c>
      <c r="G283" s="227"/>
      <c r="H283" s="231">
        <v>1E-3</v>
      </c>
      <c r="I283" s="232"/>
      <c r="J283" s="227"/>
      <c r="K283" s="227"/>
      <c r="L283" s="233"/>
      <c r="M283" s="234"/>
      <c r="N283" s="235"/>
      <c r="O283" s="235"/>
      <c r="P283" s="235"/>
      <c r="Q283" s="235"/>
      <c r="R283" s="235"/>
      <c r="S283" s="235"/>
      <c r="T283" s="236"/>
      <c r="AT283" s="237" t="s">
        <v>304</v>
      </c>
      <c r="AU283" s="237" t="s">
        <v>90</v>
      </c>
      <c r="AV283" s="13" t="s">
        <v>90</v>
      </c>
      <c r="AW283" s="13" t="s">
        <v>4</v>
      </c>
      <c r="AX283" s="13" t="s">
        <v>84</v>
      </c>
      <c r="AY283" s="237" t="s">
        <v>242</v>
      </c>
    </row>
    <row r="284" spans="1:65" s="2" customFormat="1" ht="22.15" customHeight="1">
      <c r="A284" s="35"/>
      <c r="B284" s="36"/>
      <c r="C284" s="201" t="s">
        <v>737</v>
      </c>
      <c r="D284" s="201" t="s">
        <v>244</v>
      </c>
      <c r="E284" s="202" t="s">
        <v>1329</v>
      </c>
      <c r="F284" s="203" t="s">
        <v>1330</v>
      </c>
      <c r="G284" s="204" t="s">
        <v>247</v>
      </c>
      <c r="H284" s="205">
        <v>7.84</v>
      </c>
      <c r="I284" s="206"/>
      <c r="J284" s="207">
        <f>ROUND(I284*H284,2)</f>
        <v>0</v>
      </c>
      <c r="K284" s="208"/>
      <c r="L284" s="40"/>
      <c r="M284" s="209" t="s">
        <v>1</v>
      </c>
      <c r="N284" s="210" t="s">
        <v>43</v>
      </c>
      <c r="O284" s="76"/>
      <c r="P284" s="211">
        <f>O284*H284</f>
        <v>0</v>
      </c>
      <c r="Q284" s="211">
        <v>0</v>
      </c>
      <c r="R284" s="211">
        <f>Q284*H284</f>
        <v>0</v>
      </c>
      <c r="S284" s="211">
        <v>0</v>
      </c>
      <c r="T284" s="21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13" t="s">
        <v>311</v>
      </c>
      <c r="AT284" s="213" t="s">
        <v>244</v>
      </c>
      <c r="AU284" s="213" t="s">
        <v>90</v>
      </c>
      <c r="AY284" s="18" t="s">
        <v>242</v>
      </c>
      <c r="BE284" s="214">
        <f>IF(N284="základná",J284,0)</f>
        <v>0</v>
      </c>
      <c r="BF284" s="214">
        <f>IF(N284="znížená",J284,0)</f>
        <v>0</v>
      </c>
      <c r="BG284" s="214">
        <f>IF(N284="zákl. prenesená",J284,0)</f>
        <v>0</v>
      </c>
      <c r="BH284" s="214">
        <f>IF(N284="zníž. prenesená",J284,0)</f>
        <v>0</v>
      </c>
      <c r="BI284" s="214">
        <f>IF(N284="nulová",J284,0)</f>
        <v>0</v>
      </c>
      <c r="BJ284" s="18" t="s">
        <v>90</v>
      </c>
      <c r="BK284" s="214">
        <f>ROUND(I284*H284,2)</f>
        <v>0</v>
      </c>
      <c r="BL284" s="18" t="s">
        <v>311</v>
      </c>
      <c r="BM284" s="213" t="s">
        <v>3280</v>
      </c>
    </row>
    <row r="285" spans="1:65" s="14" customFormat="1">
      <c r="B285" s="243"/>
      <c r="C285" s="244"/>
      <c r="D285" s="228" t="s">
        <v>304</v>
      </c>
      <c r="E285" s="245" t="s">
        <v>1</v>
      </c>
      <c r="F285" s="246" t="s">
        <v>2124</v>
      </c>
      <c r="G285" s="244"/>
      <c r="H285" s="245" t="s">
        <v>1</v>
      </c>
      <c r="I285" s="247"/>
      <c r="J285" s="244"/>
      <c r="K285" s="244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304</v>
      </c>
      <c r="AU285" s="252" t="s">
        <v>90</v>
      </c>
      <c r="AV285" s="14" t="s">
        <v>84</v>
      </c>
      <c r="AW285" s="14" t="s">
        <v>33</v>
      </c>
      <c r="AX285" s="14" t="s">
        <v>77</v>
      </c>
      <c r="AY285" s="252" t="s">
        <v>242</v>
      </c>
    </row>
    <row r="286" spans="1:65" s="13" customFormat="1">
      <c r="B286" s="226"/>
      <c r="C286" s="227"/>
      <c r="D286" s="228" t="s">
        <v>304</v>
      </c>
      <c r="E286" s="229" t="s">
        <v>1</v>
      </c>
      <c r="F286" s="230" t="s">
        <v>3281</v>
      </c>
      <c r="G286" s="227"/>
      <c r="H286" s="231">
        <v>7.84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AT286" s="237" t="s">
        <v>304</v>
      </c>
      <c r="AU286" s="237" t="s">
        <v>90</v>
      </c>
      <c r="AV286" s="13" t="s">
        <v>90</v>
      </c>
      <c r="AW286" s="13" t="s">
        <v>33</v>
      </c>
      <c r="AX286" s="13" t="s">
        <v>84</v>
      </c>
      <c r="AY286" s="237" t="s">
        <v>242</v>
      </c>
    </row>
    <row r="287" spans="1:65" s="2" customFormat="1" ht="14.45" customHeight="1">
      <c r="A287" s="35"/>
      <c r="B287" s="36"/>
      <c r="C287" s="215" t="s">
        <v>744</v>
      </c>
      <c r="D287" s="215" t="s">
        <v>261</v>
      </c>
      <c r="E287" s="216" t="s">
        <v>1333</v>
      </c>
      <c r="F287" s="217" t="s">
        <v>1334</v>
      </c>
      <c r="G287" s="218" t="s">
        <v>323</v>
      </c>
      <c r="H287" s="219">
        <v>8.9999999999999993E-3</v>
      </c>
      <c r="I287" s="220"/>
      <c r="J287" s="221">
        <f>ROUND(I287*H287,2)</f>
        <v>0</v>
      </c>
      <c r="K287" s="222"/>
      <c r="L287" s="223"/>
      <c r="M287" s="224" t="s">
        <v>1</v>
      </c>
      <c r="N287" s="225" t="s">
        <v>43</v>
      </c>
      <c r="O287" s="76"/>
      <c r="P287" s="211">
        <f>O287*H287</f>
        <v>0</v>
      </c>
      <c r="Q287" s="211">
        <v>1</v>
      </c>
      <c r="R287" s="211">
        <f>Q287*H287</f>
        <v>8.9999999999999993E-3</v>
      </c>
      <c r="S287" s="211">
        <v>0</v>
      </c>
      <c r="T287" s="21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13" t="s">
        <v>569</v>
      </c>
      <c r="AT287" s="213" t="s">
        <v>261</v>
      </c>
      <c r="AU287" s="213" t="s">
        <v>90</v>
      </c>
      <c r="AY287" s="18" t="s">
        <v>242</v>
      </c>
      <c r="BE287" s="214">
        <f>IF(N287="základná",J287,0)</f>
        <v>0</v>
      </c>
      <c r="BF287" s="214">
        <f>IF(N287="znížená",J287,0)</f>
        <v>0</v>
      </c>
      <c r="BG287" s="214">
        <f>IF(N287="zákl. prenesená",J287,0)</f>
        <v>0</v>
      </c>
      <c r="BH287" s="214">
        <f>IF(N287="zníž. prenesená",J287,0)</f>
        <v>0</v>
      </c>
      <c r="BI287" s="214">
        <f>IF(N287="nulová",J287,0)</f>
        <v>0</v>
      </c>
      <c r="BJ287" s="18" t="s">
        <v>90</v>
      </c>
      <c r="BK287" s="214">
        <f>ROUND(I287*H287,2)</f>
        <v>0</v>
      </c>
      <c r="BL287" s="18" t="s">
        <v>311</v>
      </c>
      <c r="BM287" s="213" t="s">
        <v>3282</v>
      </c>
    </row>
    <row r="288" spans="1:65" s="13" customFormat="1">
      <c r="B288" s="226"/>
      <c r="C288" s="227"/>
      <c r="D288" s="228" t="s">
        <v>304</v>
      </c>
      <c r="E288" s="227"/>
      <c r="F288" s="230" t="s">
        <v>3283</v>
      </c>
      <c r="G288" s="227"/>
      <c r="H288" s="231">
        <v>8.9999999999999993E-3</v>
      </c>
      <c r="I288" s="232"/>
      <c r="J288" s="227"/>
      <c r="K288" s="227"/>
      <c r="L288" s="233"/>
      <c r="M288" s="234"/>
      <c r="N288" s="235"/>
      <c r="O288" s="235"/>
      <c r="P288" s="235"/>
      <c r="Q288" s="235"/>
      <c r="R288" s="235"/>
      <c r="S288" s="235"/>
      <c r="T288" s="236"/>
      <c r="AT288" s="237" t="s">
        <v>304</v>
      </c>
      <c r="AU288" s="237" t="s">
        <v>90</v>
      </c>
      <c r="AV288" s="13" t="s">
        <v>90</v>
      </c>
      <c r="AW288" s="13" t="s">
        <v>4</v>
      </c>
      <c r="AX288" s="13" t="s">
        <v>84</v>
      </c>
      <c r="AY288" s="237" t="s">
        <v>242</v>
      </c>
    </row>
    <row r="289" spans="1:65" s="2" customFormat="1" ht="22.15" customHeight="1">
      <c r="A289" s="35"/>
      <c r="B289" s="36"/>
      <c r="C289" s="201" t="s">
        <v>748</v>
      </c>
      <c r="D289" s="201" t="s">
        <v>244</v>
      </c>
      <c r="E289" s="202" t="s">
        <v>2132</v>
      </c>
      <c r="F289" s="203" t="s">
        <v>2133</v>
      </c>
      <c r="G289" s="204" t="s">
        <v>247</v>
      </c>
      <c r="H289" s="205">
        <v>15.96</v>
      </c>
      <c r="I289" s="206"/>
      <c r="J289" s="207">
        <f>ROUND(I289*H289,2)</f>
        <v>0</v>
      </c>
      <c r="K289" s="208"/>
      <c r="L289" s="40"/>
      <c r="M289" s="209" t="s">
        <v>1</v>
      </c>
      <c r="N289" s="210" t="s">
        <v>43</v>
      </c>
      <c r="O289" s="76"/>
      <c r="P289" s="211">
        <f>O289*H289</f>
        <v>0</v>
      </c>
      <c r="Q289" s="211">
        <v>5.4000000000000001E-4</v>
      </c>
      <c r="R289" s="211">
        <f>Q289*H289</f>
        <v>8.6184E-3</v>
      </c>
      <c r="S289" s="211">
        <v>0</v>
      </c>
      <c r="T289" s="21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13" t="s">
        <v>311</v>
      </c>
      <c r="AT289" s="213" t="s">
        <v>244</v>
      </c>
      <c r="AU289" s="213" t="s">
        <v>90</v>
      </c>
      <c r="AY289" s="18" t="s">
        <v>242</v>
      </c>
      <c r="BE289" s="214">
        <f>IF(N289="základná",J289,0)</f>
        <v>0</v>
      </c>
      <c r="BF289" s="214">
        <f>IF(N289="znížená",J289,0)</f>
        <v>0</v>
      </c>
      <c r="BG289" s="214">
        <f>IF(N289="zákl. prenesená",J289,0)</f>
        <v>0</v>
      </c>
      <c r="BH289" s="214">
        <f>IF(N289="zníž. prenesená",J289,0)</f>
        <v>0</v>
      </c>
      <c r="BI289" s="214">
        <f>IF(N289="nulová",J289,0)</f>
        <v>0</v>
      </c>
      <c r="BJ289" s="18" t="s">
        <v>90</v>
      </c>
      <c r="BK289" s="214">
        <f>ROUND(I289*H289,2)</f>
        <v>0</v>
      </c>
      <c r="BL289" s="18" t="s">
        <v>311</v>
      </c>
      <c r="BM289" s="213" t="s">
        <v>3284</v>
      </c>
    </row>
    <row r="290" spans="1:65" s="13" customFormat="1">
      <c r="B290" s="226"/>
      <c r="C290" s="227"/>
      <c r="D290" s="228" t="s">
        <v>304</v>
      </c>
      <c r="E290" s="229" t="s">
        <v>1</v>
      </c>
      <c r="F290" s="230" t="s">
        <v>3285</v>
      </c>
      <c r="G290" s="227"/>
      <c r="H290" s="231">
        <v>15.96</v>
      </c>
      <c r="I290" s="232"/>
      <c r="J290" s="227"/>
      <c r="K290" s="227"/>
      <c r="L290" s="233"/>
      <c r="M290" s="234"/>
      <c r="N290" s="235"/>
      <c r="O290" s="235"/>
      <c r="P290" s="235"/>
      <c r="Q290" s="235"/>
      <c r="R290" s="235"/>
      <c r="S290" s="235"/>
      <c r="T290" s="236"/>
      <c r="AT290" s="237" t="s">
        <v>304</v>
      </c>
      <c r="AU290" s="237" t="s">
        <v>90</v>
      </c>
      <c r="AV290" s="13" t="s">
        <v>90</v>
      </c>
      <c r="AW290" s="13" t="s">
        <v>33</v>
      </c>
      <c r="AX290" s="13" t="s">
        <v>84</v>
      </c>
      <c r="AY290" s="237" t="s">
        <v>242</v>
      </c>
    </row>
    <row r="291" spans="1:65" s="2" customFormat="1" ht="22.15" customHeight="1">
      <c r="A291" s="35"/>
      <c r="B291" s="36"/>
      <c r="C291" s="215" t="s">
        <v>750</v>
      </c>
      <c r="D291" s="215" t="s">
        <v>261</v>
      </c>
      <c r="E291" s="216" t="s">
        <v>2136</v>
      </c>
      <c r="F291" s="217" t="s">
        <v>2137</v>
      </c>
      <c r="G291" s="218" t="s">
        <v>247</v>
      </c>
      <c r="H291" s="219">
        <v>18.353999999999999</v>
      </c>
      <c r="I291" s="220"/>
      <c r="J291" s="221">
        <f>ROUND(I291*H291,2)</f>
        <v>0</v>
      </c>
      <c r="K291" s="222"/>
      <c r="L291" s="223"/>
      <c r="M291" s="224" t="s">
        <v>1</v>
      </c>
      <c r="N291" s="225" t="s">
        <v>43</v>
      </c>
      <c r="O291" s="76"/>
      <c r="P291" s="211">
        <f>O291*H291</f>
        <v>0</v>
      </c>
      <c r="Q291" s="211">
        <v>4.2500000000000003E-3</v>
      </c>
      <c r="R291" s="211">
        <f>Q291*H291</f>
        <v>7.8004500000000004E-2</v>
      </c>
      <c r="S291" s="211">
        <v>0</v>
      </c>
      <c r="T291" s="21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3" t="s">
        <v>569</v>
      </c>
      <c r="AT291" s="213" t="s">
        <v>261</v>
      </c>
      <c r="AU291" s="213" t="s">
        <v>90</v>
      </c>
      <c r="AY291" s="18" t="s">
        <v>242</v>
      </c>
      <c r="BE291" s="214">
        <f>IF(N291="základná",J291,0)</f>
        <v>0</v>
      </c>
      <c r="BF291" s="214">
        <f>IF(N291="znížená",J291,0)</f>
        <v>0</v>
      </c>
      <c r="BG291" s="214">
        <f>IF(N291="zákl. prenesená",J291,0)</f>
        <v>0</v>
      </c>
      <c r="BH291" s="214">
        <f>IF(N291="zníž. prenesená",J291,0)</f>
        <v>0</v>
      </c>
      <c r="BI291" s="214">
        <f>IF(N291="nulová",J291,0)</f>
        <v>0</v>
      </c>
      <c r="BJ291" s="18" t="s">
        <v>90</v>
      </c>
      <c r="BK291" s="214">
        <f>ROUND(I291*H291,2)</f>
        <v>0</v>
      </c>
      <c r="BL291" s="18" t="s">
        <v>311</v>
      </c>
      <c r="BM291" s="213" t="s">
        <v>3286</v>
      </c>
    </row>
    <row r="292" spans="1:65" s="13" customFormat="1">
      <c r="B292" s="226"/>
      <c r="C292" s="227"/>
      <c r="D292" s="228" t="s">
        <v>304</v>
      </c>
      <c r="E292" s="227"/>
      <c r="F292" s="230" t="s">
        <v>3287</v>
      </c>
      <c r="G292" s="227"/>
      <c r="H292" s="231">
        <v>18.353999999999999</v>
      </c>
      <c r="I292" s="232"/>
      <c r="J292" s="227"/>
      <c r="K292" s="227"/>
      <c r="L292" s="233"/>
      <c r="M292" s="234"/>
      <c r="N292" s="235"/>
      <c r="O292" s="235"/>
      <c r="P292" s="235"/>
      <c r="Q292" s="235"/>
      <c r="R292" s="235"/>
      <c r="S292" s="235"/>
      <c r="T292" s="236"/>
      <c r="AT292" s="237" t="s">
        <v>304</v>
      </c>
      <c r="AU292" s="237" t="s">
        <v>90</v>
      </c>
      <c r="AV292" s="13" t="s">
        <v>90</v>
      </c>
      <c r="AW292" s="13" t="s">
        <v>4</v>
      </c>
      <c r="AX292" s="13" t="s">
        <v>84</v>
      </c>
      <c r="AY292" s="237" t="s">
        <v>242</v>
      </c>
    </row>
    <row r="293" spans="1:65" s="2" customFormat="1" ht="22.15" customHeight="1">
      <c r="A293" s="35"/>
      <c r="B293" s="36"/>
      <c r="C293" s="201" t="s">
        <v>753</v>
      </c>
      <c r="D293" s="201" t="s">
        <v>244</v>
      </c>
      <c r="E293" s="202" t="s">
        <v>1337</v>
      </c>
      <c r="F293" s="203" t="s">
        <v>1338</v>
      </c>
      <c r="G293" s="204" t="s">
        <v>792</v>
      </c>
      <c r="H293" s="275"/>
      <c r="I293" s="206"/>
      <c r="J293" s="207">
        <f>ROUND(I293*H293,2)</f>
        <v>0</v>
      </c>
      <c r="K293" s="208"/>
      <c r="L293" s="40"/>
      <c r="M293" s="209" t="s">
        <v>1</v>
      </c>
      <c r="N293" s="210" t="s">
        <v>43</v>
      </c>
      <c r="O293" s="76"/>
      <c r="P293" s="211">
        <f>O293*H293</f>
        <v>0</v>
      </c>
      <c r="Q293" s="211">
        <v>0</v>
      </c>
      <c r="R293" s="211">
        <f>Q293*H293</f>
        <v>0</v>
      </c>
      <c r="S293" s="211">
        <v>0</v>
      </c>
      <c r="T293" s="21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13" t="s">
        <v>311</v>
      </c>
      <c r="AT293" s="213" t="s">
        <v>244</v>
      </c>
      <c r="AU293" s="213" t="s">
        <v>90</v>
      </c>
      <c r="AY293" s="18" t="s">
        <v>242</v>
      </c>
      <c r="BE293" s="214">
        <f>IF(N293="základná",J293,0)</f>
        <v>0</v>
      </c>
      <c r="BF293" s="214">
        <f>IF(N293="znížená",J293,0)</f>
        <v>0</v>
      </c>
      <c r="BG293" s="214">
        <f>IF(N293="zákl. prenesená",J293,0)</f>
        <v>0</v>
      </c>
      <c r="BH293" s="214">
        <f>IF(N293="zníž. prenesená",J293,0)</f>
        <v>0</v>
      </c>
      <c r="BI293" s="214">
        <f>IF(N293="nulová",J293,0)</f>
        <v>0</v>
      </c>
      <c r="BJ293" s="18" t="s">
        <v>90</v>
      </c>
      <c r="BK293" s="214">
        <f>ROUND(I293*H293,2)</f>
        <v>0</v>
      </c>
      <c r="BL293" s="18" t="s">
        <v>311</v>
      </c>
      <c r="BM293" s="213" t="s">
        <v>3288</v>
      </c>
    </row>
    <row r="294" spans="1:65" s="12" customFormat="1" ht="22.9" customHeight="1">
      <c r="B294" s="185"/>
      <c r="C294" s="186"/>
      <c r="D294" s="187" t="s">
        <v>76</v>
      </c>
      <c r="E294" s="199" t="s">
        <v>778</v>
      </c>
      <c r="F294" s="199" t="s">
        <v>779</v>
      </c>
      <c r="G294" s="186"/>
      <c r="H294" s="186"/>
      <c r="I294" s="189"/>
      <c r="J294" s="200">
        <f>BK294</f>
        <v>0</v>
      </c>
      <c r="K294" s="186"/>
      <c r="L294" s="191"/>
      <c r="M294" s="192"/>
      <c r="N294" s="193"/>
      <c r="O294" s="193"/>
      <c r="P294" s="194">
        <f>SUM(P295:P301)</f>
        <v>0</v>
      </c>
      <c r="Q294" s="193"/>
      <c r="R294" s="194">
        <f>SUM(R295:R301)</f>
        <v>4.1712999999999993E-2</v>
      </c>
      <c r="S294" s="193"/>
      <c r="T294" s="195">
        <f>SUM(T295:T301)</f>
        <v>0</v>
      </c>
      <c r="AR294" s="196" t="s">
        <v>90</v>
      </c>
      <c r="AT294" s="197" t="s">
        <v>76</v>
      </c>
      <c r="AU294" s="197" t="s">
        <v>84</v>
      </c>
      <c r="AY294" s="196" t="s">
        <v>242</v>
      </c>
      <c r="BK294" s="198">
        <f>SUM(BK295:BK301)</f>
        <v>0</v>
      </c>
    </row>
    <row r="295" spans="1:65" s="2" customFormat="1" ht="34.9" customHeight="1">
      <c r="A295" s="35"/>
      <c r="B295" s="36"/>
      <c r="C295" s="201" t="s">
        <v>757</v>
      </c>
      <c r="D295" s="201" t="s">
        <v>244</v>
      </c>
      <c r="E295" s="202" t="s">
        <v>1346</v>
      </c>
      <c r="F295" s="203" t="s">
        <v>1347</v>
      </c>
      <c r="G295" s="204" t="s">
        <v>282</v>
      </c>
      <c r="H295" s="205">
        <v>8.26</v>
      </c>
      <c r="I295" s="206"/>
      <c r="J295" s="207">
        <f>ROUND(I295*H295,2)</f>
        <v>0</v>
      </c>
      <c r="K295" s="208"/>
      <c r="L295" s="40"/>
      <c r="M295" s="209" t="s">
        <v>1</v>
      </c>
      <c r="N295" s="210" t="s">
        <v>43</v>
      </c>
      <c r="O295" s="76"/>
      <c r="P295" s="211">
        <f>O295*H295</f>
        <v>0</v>
      </c>
      <c r="Q295" s="211">
        <v>5.0000000000000002E-5</v>
      </c>
      <c r="R295" s="211">
        <f>Q295*H295</f>
        <v>4.1300000000000001E-4</v>
      </c>
      <c r="S295" s="211">
        <v>0</v>
      </c>
      <c r="T295" s="21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13" t="s">
        <v>311</v>
      </c>
      <c r="AT295" s="213" t="s">
        <v>244</v>
      </c>
      <c r="AU295" s="213" t="s">
        <v>90</v>
      </c>
      <c r="AY295" s="18" t="s">
        <v>242</v>
      </c>
      <c r="BE295" s="214">
        <f>IF(N295="základná",J295,0)</f>
        <v>0</v>
      </c>
      <c r="BF295" s="214">
        <f>IF(N295="znížená",J295,0)</f>
        <v>0</v>
      </c>
      <c r="BG295" s="214">
        <f>IF(N295="zákl. prenesená",J295,0)</f>
        <v>0</v>
      </c>
      <c r="BH295" s="214">
        <f>IF(N295="zníž. prenesená",J295,0)</f>
        <v>0</v>
      </c>
      <c r="BI295" s="214">
        <f>IF(N295="nulová",J295,0)</f>
        <v>0</v>
      </c>
      <c r="BJ295" s="18" t="s">
        <v>90</v>
      </c>
      <c r="BK295" s="214">
        <f>ROUND(I295*H295,2)</f>
        <v>0</v>
      </c>
      <c r="BL295" s="18" t="s">
        <v>311</v>
      </c>
      <c r="BM295" s="213" t="s">
        <v>3289</v>
      </c>
    </row>
    <row r="296" spans="1:65" s="13" customFormat="1">
      <c r="B296" s="226"/>
      <c r="C296" s="227"/>
      <c r="D296" s="228" t="s">
        <v>304</v>
      </c>
      <c r="E296" s="229" t="s">
        <v>1</v>
      </c>
      <c r="F296" s="230" t="s">
        <v>2651</v>
      </c>
      <c r="G296" s="227"/>
      <c r="H296" s="231">
        <v>8.26</v>
      </c>
      <c r="I296" s="232"/>
      <c r="J296" s="227"/>
      <c r="K296" s="227"/>
      <c r="L296" s="233"/>
      <c r="M296" s="234"/>
      <c r="N296" s="235"/>
      <c r="O296" s="235"/>
      <c r="P296" s="235"/>
      <c r="Q296" s="235"/>
      <c r="R296" s="235"/>
      <c r="S296" s="235"/>
      <c r="T296" s="236"/>
      <c r="AT296" s="237" t="s">
        <v>304</v>
      </c>
      <c r="AU296" s="237" t="s">
        <v>90</v>
      </c>
      <c r="AV296" s="13" t="s">
        <v>90</v>
      </c>
      <c r="AW296" s="13" t="s">
        <v>33</v>
      </c>
      <c r="AX296" s="13" t="s">
        <v>84</v>
      </c>
      <c r="AY296" s="237" t="s">
        <v>242</v>
      </c>
    </row>
    <row r="297" spans="1:65" s="2" customFormat="1" ht="22.15" customHeight="1">
      <c r="A297" s="35"/>
      <c r="B297" s="36"/>
      <c r="C297" s="215" t="s">
        <v>762</v>
      </c>
      <c r="D297" s="215" t="s">
        <v>261</v>
      </c>
      <c r="E297" s="216" t="s">
        <v>1647</v>
      </c>
      <c r="F297" s="217" t="s">
        <v>3290</v>
      </c>
      <c r="G297" s="218" t="s">
        <v>282</v>
      </c>
      <c r="H297" s="219">
        <v>8.26</v>
      </c>
      <c r="I297" s="220"/>
      <c r="J297" s="221">
        <f>ROUND(I297*H297,2)</f>
        <v>0</v>
      </c>
      <c r="K297" s="222"/>
      <c r="L297" s="223"/>
      <c r="M297" s="224" t="s">
        <v>1</v>
      </c>
      <c r="N297" s="225" t="s">
        <v>43</v>
      </c>
      <c r="O297" s="76"/>
      <c r="P297" s="211">
        <f>O297*H297</f>
        <v>0</v>
      </c>
      <c r="Q297" s="211">
        <v>5.0000000000000001E-3</v>
      </c>
      <c r="R297" s="211">
        <f>Q297*H297</f>
        <v>4.1299999999999996E-2</v>
      </c>
      <c r="S297" s="211">
        <v>0</v>
      </c>
      <c r="T297" s="21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13" t="s">
        <v>569</v>
      </c>
      <c r="AT297" s="213" t="s">
        <v>261</v>
      </c>
      <c r="AU297" s="213" t="s">
        <v>90</v>
      </c>
      <c r="AY297" s="18" t="s">
        <v>242</v>
      </c>
      <c r="BE297" s="214">
        <f>IF(N297="základná",J297,0)</f>
        <v>0</v>
      </c>
      <c r="BF297" s="214">
        <f>IF(N297="znížená",J297,0)</f>
        <v>0</v>
      </c>
      <c r="BG297" s="214">
        <f>IF(N297="zákl. prenesená",J297,0)</f>
        <v>0</v>
      </c>
      <c r="BH297" s="214">
        <f>IF(N297="zníž. prenesená",J297,0)</f>
        <v>0</v>
      </c>
      <c r="BI297" s="214">
        <f>IF(N297="nulová",J297,0)</f>
        <v>0</v>
      </c>
      <c r="BJ297" s="18" t="s">
        <v>90</v>
      </c>
      <c r="BK297" s="214">
        <f>ROUND(I297*H297,2)</f>
        <v>0</v>
      </c>
      <c r="BL297" s="18" t="s">
        <v>311</v>
      </c>
      <c r="BM297" s="213" t="s">
        <v>3291</v>
      </c>
    </row>
    <row r="298" spans="1:65" s="14" customFormat="1">
      <c r="B298" s="243"/>
      <c r="C298" s="244"/>
      <c r="D298" s="228" t="s">
        <v>304</v>
      </c>
      <c r="E298" s="245" t="s">
        <v>1</v>
      </c>
      <c r="F298" s="246" t="s">
        <v>3292</v>
      </c>
      <c r="G298" s="244"/>
      <c r="H298" s="245" t="s">
        <v>1</v>
      </c>
      <c r="I298" s="247"/>
      <c r="J298" s="244"/>
      <c r="K298" s="244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304</v>
      </c>
      <c r="AU298" s="252" t="s">
        <v>90</v>
      </c>
      <c r="AV298" s="14" t="s">
        <v>84</v>
      </c>
      <c r="AW298" s="14" t="s">
        <v>33</v>
      </c>
      <c r="AX298" s="14" t="s">
        <v>77</v>
      </c>
      <c r="AY298" s="252" t="s">
        <v>242</v>
      </c>
    </row>
    <row r="299" spans="1:65" s="14" customFormat="1">
      <c r="B299" s="243"/>
      <c r="C299" s="244"/>
      <c r="D299" s="228" t="s">
        <v>304</v>
      </c>
      <c r="E299" s="245" t="s">
        <v>1</v>
      </c>
      <c r="F299" s="246" t="s">
        <v>3293</v>
      </c>
      <c r="G299" s="244"/>
      <c r="H299" s="245" t="s">
        <v>1</v>
      </c>
      <c r="I299" s="247"/>
      <c r="J299" s="244"/>
      <c r="K299" s="244"/>
      <c r="L299" s="248"/>
      <c r="M299" s="249"/>
      <c r="N299" s="250"/>
      <c r="O299" s="250"/>
      <c r="P299" s="250"/>
      <c r="Q299" s="250"/>
      <c r="R299" s="250"/>
      <c r="S299" s="250"/>
      <c r="T299" s="251"/>
      <c r="AT299" s="252" t="s">
        <v>304</v>
      </c>
      <c r="AU299" s="252" t="s">
        <v>90</v>
      </c>
      <c r="AV299" s="14" t="s">
        <v>84</v>
      </c>
      <c r="AW299" s="14" t="s">
        <v>33</v>
      </c>
      <c r="AX299" s="14" t="s">
        <v>77</v>
      </c>
      <c r="AY299" s="252" t="s">
        <v>242</v>
      </c>
    </row>
    <row r="300" spans="1:65" s="13" customFormat="1">
      <c r="B300" s="226"/>
      <c r="C300" s="227"/>
      <c r="D300" s="228" t="s">
        <v>304</v>
      </c>
      <c r="E300" s="229" t="s">
        <v>1</v>
      </c>
      <c r="F300" s="230" t="s">
        <v>2651</v>
      </c>
      <c r="G300" s="227"/>
      <c r="H300" s="231">
        <v>8.26</v>
      </c>
      <c r="I300" s="232"/>
      <c r="J300" s="227"/>
      <c r="K300" s="227"/>
      <c r="L300" s="233"/>
      <c r="M300" s="234"/>
      <c r="N300" s="235"/>
      <c r="O300" s="235"/>
      <c r="P300" s="235"/>
      <c r="Q300" s="235"/>
      <c r="R300" s="235"/>
      <c r="S300" s="235"/>
      <c r="T300" s="236"/>
      <c r="AT300" s="237" t="s">
        <v>304</v>
      </c>
      <c r="AU300" s="237" t="s">
        <v>90</v>
      </c>
      <c r="AV300" s="13" t="s">
        <v>90</v>
      </c>
      <c r="AW300" s="13" t="s">
        <v>33</v>
      </c>
      <c r="AX300" s="13" t="s">
        <v>84</v>
      </c>
      <c r="AY300" s="237" t="s">
        <v>242</v>
      </c>
    </row>
    <row r="301" spans="1:65" s="2" customFormat="1" ht="22.15" customHeight="1">
      <c r="A301" s="35"/>
      <c r="B301" s="36"/>
      <c r="C301" s="201" t="s">
        <v>766</v>
      </c>
      <c r="D301" s="201" t="s">
        <v>244</v>
      </c>
      <c r="E301" s="202" t="s">
        <v>790</v>
      </c>
      <c r="F301" s="203" t="s">
        <v>791</v>
      </c>
      <c r="G301" s="204" t="s">
        <v>792</v>
      </c>
      <c r="H301" s="275"/>
      <c r="I301" s="206"/>
      <c r="J301" s="207">
        <f>ROUND(I301*H301,2)</f>
        <v>0</v>
      </c>
      <c r="K301" s="208"/>
      <c r="L301" s="40"/>
      <c r="M301" s="209" t="s">
        <v>1</v>
      </c>
      <c r="N301" s="210" t="s">
        <v>43</v>
      </c>
      <c r="O301" s="76"/>
      <c r="P301" s="211">
        <f>O301*H301</f>
        <v>0</v>
      </c>
      <c r="Q301" s="211">
        <v>0</v>
      </c>
      <c r="R301" s="211">
        <f>Q301*H301</f>
        <v>0</v>
      </c>
      <c r="S301" s="211">
        <v>0</v>
      </c>
      <c r="T301" s="21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13" t="s">
        <v>311</v>
      </c>
      <c r="AT301" s="213" t="s">
        <v>244</v>
      </c>
      <c r="AU301" s="213" t="s">
        <v>90</v>
      </c>
      <c r="AY301" s="18" t="s">
        <v>242</v>
      </c>
      <c r="BE301" s="214">
        <f>IF(N301="základná",J301,0)</f>
        <v>0</v>
      </c>
      <c r="BF301" s="214">
        <f>IF(N301="znížená",J301,0)</f>
        <v>0</v>
      </c>
      <c r="BG301" s="214">
        <f>IF(N301="zákl. prenesená",J301,0)</f>
        <v>0</v>
      </c>
      <c r="BH301" s="214">
        <f>IF(N301="zníž. prenesená",J301,0)</f>
        <v>0</v>
      </c>
      <c r="BI301" s="214">
        <f>IF(N301="nulová",J301,0)</f>
        <v>0</v>
      </c>
      <c r="BJ301" s="18" t="s">
        <v>90</v>
      </c>
      <c r="BK301" s="214">
        <f>ROUND(I301*H301,2)</f>
        <v>0</v>
      </c>
      <c r="BL301" s="18" t="s">
        <v>311</v>
      </c>
      <c r="BM301" s="213" t="s">
        <v>3294</v>
      </c>
    </row>
    <row r="302" spans="1:65" s="12" customFormat="1" ht="22.9" customHeight="1">
      <c r="B302" s="185"/>
      <c r="C302" s="186"/>
      <c r="D302" s="187" t="s">
        <v>76</v>
      </c>
      <c r="E302" s="199" t="s">
        <v>2148</v>
      </c>
      <c r="F302" s="199" t="s">
        <v>2149</v>
      </c>
      <c r="G302" s="186"/>
      <c r="H302" s="186"/>
      <c r="I302" s="189"/>
      <c r="J302" s="200">
        <f>BK302</f>
        <v>0</v>
      </c>
      <c r="K302" s="186"/>
      <c r="L302" s="191"/>
      <c r="M302" s="192"/>
      <c r="N302" s="193"/>
      <c r="O302" s="193"/>
      <c r="P302" s="194">
        <f>SUM(P303:P305)</f>
        <v>0</v>
      </c>
      <c r="Q302" s="193"/>
      <c r="R302" s="194">
        <f>SUM(R303:R305)</f>
        <v>3.9060000000000002E-3</v>
      </c>
      <c r="S302" s="193"/>
      <c r="T302" s="195">
        <f>SUM(T303:T305)</f>
        <v>0</v>
      </c>
      <c r="AR302" s="196" t="s">
        <v>90</v>
      </c>
      <c r="AT302" s="197" t="s">
        <v>76</v>
      </c>
      <c r="AU302" s="197" t="s">
        <v>84</v>
      </c>
      <c r="AY302" s="196" t="s">
        <v>242</v>
      </c>
      <c r="BK302" s="198">
        <f>SUM(BK303:BK305)</f>
        <v>0</v>
      </c>
    </row>
    <row r="303" spans="1:65" s="2" customFormat="1" ht="22.15" customHeight="1">
      <c r="A303" s="35"/>
      <c r="B303" s="36"/>
      <c r="C303" s="201" t="s">
        <v>770</v>
      </c>
      <c r="D303" s="201" t="s">
        <v>244</v>
      </c>
      <c r="E303" s="202" t="s">
        <v>2150</v>
      </c>
      <c r="F303" s="203" t="s">
        <v>2151</v>
      </c>
      <c r="G303" s="204" t="s">
        <v>247</v>
      </c>
      <c r="H303" s="205">
        <v>15.624000000000001</v>
      </c>
      <c r="I303" s="206"/>
      <c r="J303" s="207">
        <f>ROUND(I303*H303,2)</f>
        <v>0</v>
      </c>
      <c r="K303" s="208"/>
      <c r="L303" s="40"/>
      <c r="M303" s="209" t="s">
        <v>1</v>
      </c>
      <c r="N303" s="210" t="s">
        <v>43</v>
      </c>
      <c r="O303" s="76"/>
      <c r="P303" s="211">
        <f>O303*H303</f>
        <v>0</v>
      </c>
      <c r="Q303" s="211">
        <v>2.5000000000000001E-4</v>
      </c>
      <c r="R303" s="211">
        <f>Q303*H303</f>
        <v>3.9060000000000002E-3</v>
      </c>
      <c r="S303" s="211">
        <v>0</v>
      </c>
      <c r="T303" s="21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13" t="s">
        <v>311</v>
      </c>
      <c r="AT303" s="213" t="s">
        <v>244</v>
      </c>
      <c r="AU303" s="213" t="s">
        <v>90</v>
      </c>
      <c r="AY303" s="18" t="s">
        <v>242</v>
      </c>
      <c r="BE303" s="214">
        <f>IF(N303="základná",J303,0)</f>
        <v>0</v>
      </c>
      <c r="BF303" s="214">
        <f>IF(N303="znížená",J303,0)</f>
        <v>0</v>
      </c>
      <c r="BG303" s="214">
        <f>IF(N303="zákl. prenesená",J303,0)</f>
        <v>0</v>
      </c>
      <c r="BH303" s="214">
        <f>IF(N303="zníž. prenesená",J303,0)</f>
        <v>0</v>
      </c>
      <c r="BI303" s="214">
        <f>IF(N303="nulová",J303,0)</f>
        <v>0</v>
      </c>
      <c r="BJ303" s="18" t="s">
        <v>90</v>
      </c>
      <c r="BK303" s="214">
        <f>ROUND(I303*H303,2)</f>
        <v>0</v>
      </c>
      <c r="BL303" s="18" t="s">
        <v>311</v>
      </c>
      <c r="BM303" s="213" t="s">
        <v>3295</v>
      </c>
    </row>
    <row r="304" spans="1:65" s="13" customFormat="1">
      <c r="B304" s="226"/>
      <c r="C304" s="227"/>
      <c r="D304" s="228" t="s">
        <v>304</v>
      </c>
      <c r="E304" s="229" t="s">
        <v>1</v>
      </c>
      <c r="F304" s="230" t="s">
        <v>3296</v>
      </c>
      <c r="G304" s="227"/>
      <c r="H304" s="231">
        <v>15.624000000000001</v>
      </c>
      <c r="I304" s="232"/>
      <c r="J304" s="227"/>
      <c r="K304" s="227"/>
      <c r="L304" s="233"/>
      <c r="M304" s="234"/>
      <c r="N304" s="235"/>
      <c r="O304" s="235"/>
      <c r="P304" s="235"/>
      <c r="Q304" s="235"/>
      <c r="R304" s="235"/>
      <c r="S304" s="235"/>
      <c r="T304" s="236"/>
      <c r="AT304" s="237" t="s">
        <v>304</v>
      </c>
      <c r="AU304" s="237" t="s">
        <v>90</v>
      </c>
      <c r="AV304" s="13" t="s">
        <v>90</v>
      </c>
      <c r="AW304" s="13" t="s">
        <v>33</v>
      </c>
      <c r="AX304" s="13" t="s">
        <v>84</v>
      </c>
      <c r="AY304" s="237" t="s">
        <v>242</v>
      </c>
    </row>
    <row r="305" spans="1:65" s="2" customFormat="1" ht="22.15" customHeight="1">
      <c r="A305" s="35"/>
      <c r="B305" s="36"/>
      <c r="C305" s="201" t="s">
        <v>774</v>
      </c>
      <c r="D305" s="201" t="s">
        <v>244</v>
      </c>
      <c r="E305" s="202" t="s">
        <v>2154</v>
      </c>
      <c r="F305" s="203" t="s">
        <v>2155</v>
      </c>
      <c r="G305" s="204" t="s">
        <v>792</v>
      </c>
      <c r="H305" s="275"/>
      <c r="I305" s="206"/>
      <c r="J305" s="207">
        <f>ROUND(I305*H305,2)</f>
        <v>0</v>
      </c>
      <c r="K305" s="208"/>
      <c r="L305" s="40"/>
      <c r="M305" s="209" t="s">
        <v>1</v>
      </c>
      <c r="N305" s="210" t="s">
        <v>43</v>
      </c>
      <c r="O305" s="76"/>
      <c r="P305" s="211">
        <f>O305*H305</f>
        <v>0</v>
      </c>
      <c r="Q305" s="211">
        <v>0</v>
      </c>
      <c r="R305" s="211">
        <f>Q305*H305</f>
        <v>0</v>
      </c>
      <c r="S305" s="211">
        <v>0</v>
      </c>
      <c r="T305" s="21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13" t="s">
        <v>311</v>
      </c>
      <c r="AT305" s="213" t="s">
        <v>244</v>
      </c>
      <c r="AU305" s="213" t="s">
        <v>90</v>
      </c>
      <c r="AY305" s="18" t="s">
        <v>242</v>
      </c>
      <c r="BE305" s="214">
        <f>IF(N305="základná",J305,0)</f>
        <v>0</v>
      </c>
      <c r="BF305" s="214">
        <f>IF(N305="znížená",J305,0)</f>
        <v>0</v>
      </c>
      <c r="BG305" s="214">
        <f>IF(N305="zákl. prenesená",J305,0)</f>
        <v>0</v>
      </c>
      <c r="BH305" s="214">
        <f>IF(N305="zníž. prenesená",J305,0)</f>
        <v>0</v>
      </c>
      <c r="BI305" s="214">
        <f>IF(N305="nulová",J305,0)</f>
        <v>0</v>
      </c>
      <c r="BJ305" s="18" t="s">
        <v>90</v>
      </c>
      <c r="BK305" s="214">
        <f>ROUND(I305*H305,2)</f>
        <v>0</v>
      </c>
      <c r="BL305" s="18" t="s">
        <v>311</v>
      </c>
      <c r="BM305" s="213" t="s">
        <v>3297</v>
      </c>
    </row>
    <row r="306" spans="1:65" s="12" customFormat="1" ht="22.9" customHeight="1">
      <c r="B306" s="185"/>
      <c r="C306" s="186"/>
      <c r="D306" s="187" t="s">
        <v>76</v>
      </c>
      <c r="E306" s="199" t="s">
        <v>1126</v>
      </c>
      <c r="F306" s="199" t="s">
        <v>1127</v>
      </c>
      <c r="G306" s="186"/>
      <c r="H306" s="186"/>
      <c r="I306" s="189"/>
      <c r="J306" s="200">
        <f>BK306</f>
        <v>0</v>
      </c>
      <c r="K306" s="186"/>
      <c r="L306" s="191"/>
      <c r="M306" s="192"/>
      <c r="N306" s="193"/>
      <c r="O306" s="193"/>
      <c r="P306" s="194">
        <f>SUM(P307:P311)</f>
        <v>0</v>
      </c>
      <c r="Q306" s="193"/>
      <c r="R306" s="194">
        <f>SUM(R307:R311)</f>
        <v>4.65E-2</v>
      </c>
      <c r="S306" s="193"/>
      <c r="T306" s="195">
        <f>SUM(T307:T311)</f>
        <v>0</v>
      </c>
      <c r="AR306" s="196" t="s">
        <v>90</v>
      </c>
      <c r="AT306" s="197" t="s">
        <v>76</v>
      </c>
      <c r="AU306" s="197" t="s">
        <v>84</v>
      </c>
      <c r="AY306" s="196" t="s">
        <v>242</v>
      </c>
      <c r="BK306" s="198">
        <f>SUM(BK307:BK311)</f>
        <v>0</v>
      </c>
    </row>
    <row r="307" spans="1:65" s="2" customFormat="1" ht="30" customHeight="1">
      <c r="A307" s="35"/>
      <c r="B307" s="36"/>
      <c r="C307" s="201" t="s">
        <v>780</v>
      </c>
      <c r="D307" s="201" t="s">
        <v>244</v>
      </c>
      <c r="E307" s="202" t="s">
        <v>1379</v>
      </c>
      <c r="F307" s="203" t="s">
        <v>1380</v>
      </c>
      <c r="G307" s="204" t="s">
        <v>247</v>
      </c>
      <c r="H307" s="205">
        <v>25</v>
      </c>
      <c r="I307" s="206"/>
      <c r="J307" s="207">
        <f>ROUND(I307*H307,2)</f>
        <v>0</v>
      </c>
      <c r="K307" s="208"/>
      <c r="L307" s="40"/>
      <c r="M307" s="209" t="s">
        <v>1</v>
      </c>
      <c r="N307" s="210" t="s">
        <v>43</v>
      </c>
      <c r="O307" s="76"/>
      <c r="P307" s="211">
        <f>O307*H307</f>
        <v>0</v>
      </c>
      <c r="Q307" s="211">
        <v>9.3000000000000005E-4</v>
      </c>
      <c r="R307" s="211">
        <f>Q307*H307</f>
        <v>2.325E-2</v>
      </c>
      <c r="S307" s="211">
        <v>0</v>
      </c>
      <c r="T307" s="21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13" t="s">
        <v>311</v>
      </c>
      <c r="AT307" s="213" t="s">
        <v>244</v>
      </c>
      <c r="AU307" s="213" t="s">
        <v>90</v>
      </c>
      <c r="AY307" s="18" t="s">
        <v>242</v>
      </c>
      <c r="BE307" s="214">
        <f>IF(N307="základná",J307,0)</f>
        <v>0</v>
      </c>
      <c r="BF307" s="214">
        <f>IF(N307="znížená",J307,0)</f>
        <v>0</v>
      </c>
      <c r="BG307" s="214">
        <f>IF(N307="zákl. prenesená",J307,0)</f>
        <v>0</v>
      </c>
      <c r="BH307" s="214">
        <f>IF(N307="zníž. prenesená",J307,0)</f>
        <v>0</v>
      </c>
      <c r="BI307" s="214">
        <f>IF(N307="nulová",J307,0)</f>
        <v>0</v>
      </c>
      <c r="BJ307" s="18" t="s">
        <v>90</v>
      </c>
      <c r="BK307" s="214">
        <f>ROUND(I307*H307,2)</f>
        <v>0</v>
      </c>
      <c r="BL307" s="18" t="s">
        <v>311</v>
      </c>
      <c r="BM307" s="213" t="s">
        <v>3298</v>
      </c>
    </row>
    <row r="308" spans="1:65" s="13" customFormat="1">
      <c r="B308" s="226"/>
      <c r="C308" s="227"/>
      <c r="D308" s="228" t="s">
        <v>304</v>
      </c>
      <c r="E308" s="229" t="s">
        <v>1</v>
      </c>
      <c r="F308" s="230" t="s">
        <v>3299</v>
      </c>
      <c r="G308" s="227"/>
      <c r="H308" s="231">
        <v>12.56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AT308" s="237" t="s">
        <v>304</v>
      </c>
      <c r="AU308" s="237" t="s">
        <v>90</v>
      </c>
      <c r="AV308" s="13" t="s">
        <v>90</v>
      </c>
      <c r="AW308" s="13" t="s">
        <v>33</v>
      </c>
      <c r="AX308" s="13" t="s">
        <v>77</v>
      </c>
      <c r="AY308" s="237" t="s">
        <v>242</v>
      </c>
    </row>
    <row r="309" spans="1:65" s="13" customFormat="1">
      <c r="B309" s="226"/>
      <c r="C309" s="227"/>
      <c r="D309" s="228" t="s">
        <v>304</v>
      </c>
      <c r="E309" s="229" t="s">
        <v>1</v>
      </c>
      <c r="F309" s="230" t="s">
        <v>2662</v>
      </c>
      <c r="G309" s="227"/>
      <c r="H309" s="231">
        <v>12.44</v>
      </c>
      <c r="I309" s="232"/>
      <c r="J309" s="227"/>
      <c r="K309" s="227"/>
      <c r="L309" s="233"/>
      <c r="M309" s="234"/>
      <c r="N309" s="235"/>
      <c r="O309" s="235"/>
      <c r="P309" s="235"/>
      <c r="Q309" s="235"/>
      <c r="R309" s="235"/>
      <c r="S309" s="235"/>
      <c r="T309" s="236"/>
      <c r="AT309" s="237" t="s">
        <v>304</v>
      </c>
      <c r="AU309" s="237" t="s">
        <v>90</v>
      </c>
      <c r="AV309" s="13" t="s">
        <v>90</v>
      </c>
      <c r="AW309" s="13" t="s">
        <v>33</v>
      </c>
      <c r="AX309" s="13" t="s">
        <v>77</v>
      </c>
      <c r="AY309" s="237" t="s">
        <v>242</v>
      </c>
    </row>
    <row r="310" spans="1:65" s="16" customFormat="1">
      <c r="B310" s="264"/>
      <c r="C310" s="265"/>
      <c r="D310" s="228" t="s">
        <v>304</v>
      </c>
      <c r="E310" s="266" t="s">
        <v>1</v>
      </c>
      <c r="F310" s="267" t="s">
        <v>388</v>
      </c>
      <c r="G310" s="265"/>
      <c r="H310" s="268">
        <v>25</v>
      </c>
      <c r="I310" s="269"/>
      <c r="J310" s="265"/>
      <c r="K310" s="265"/>
      <c r="L310" s="270"/>
      <c r="M310" s="271"/>
      <c r="N310" s="272"/>
      <c r="O310" s="272"/>
      <c r="P310" s="272"/>
      <c r="Q310" s="272"/>
      <c r="R310" s="272"/>
      <c r="S310" s="272"/>
      <c r="T310" s="273"/>
      <c r="AT310" s="274" t="s">
        <v>304</v>
      </c>
      <c r="AU310" s="274" t="s">
        <v>90</v>
      </c>
      <c r="AV310" s="16" t="s">
        <v>248</v>
      </c>
      <c r="AW310" s="16" t="s">
        <v>33</v>
      </c>
      <c r="AX310" s="16" t="s">
        <v>84</v>
      </c>
      <c r="AY310" s="274" t="s">
        <v>242</v>
      </c>
    </row>
    <row r="311" spans="1:65" s="2" customFormat="1" ht="22.15" customHeight="1">
      <c r="A311" s="35"/>
      <c r="B311" s="36"/>
      <c r="C311" s="201" t="s">
        <v>789</v>
      </c>
      <c r="D311" s="201" t="s">
        <v>244</v>
      </c>
      <c r="E311" s="202" t="s">
        <v>1132</v>
      </c>
      <c r="F311" s="203" t="s">
        <v>1386</v>
      </c>
      <c r="G311" s="204" t="s">
        <v>247</v>
      </c>
      <c r="H311" s="205">
        <v>25</v>
      </c>
      <c r="I311" s="206"/>
      <c r="J311" s="207">
        <f>ROUND(I311*H311,2)</f>
        <v>0</v>
      </c>
      <c r="K311" s="208"/>
      <c r="L311" s="40"/>
      <c r="M311" s="238" t="s">
        <v>1</v>
      </c>
      <c r="N311" s="239" t="s">
        <v>43</v>
      </c>
      <c r="O311" s="240"/>
      <c r="P311" s="241">
        <f>O311*H311</f>
        <v>0</v>
      </c>
      <c r="Q311" s="241">
        <v>9.3000000000000005E-4</v>
      </c>
      <c r="R311" s="241">
        <f>Q311*H311</f>
        <v>2.325E-2</v>
      </c>
      <c r="S311" s="241">
        <v>0</v>
      </c>
      <c r="T311" s="24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13" t="s">
        <v>311</v>
      </c>
      <c r="AT311" s="213" t="s">
        <v>244</v>
      </c>
      <c r="AU311" s="213" t="s">
        <v>90</v>
      </c>
      <c r="AY311" s="18" t="s">
        <v>242</v>
      </c>
      <c r="BE311" s="214">
        <f>IF(N311="základná",J311,0)</f>
        <v>0</v>
      </c>
      <c r="BF311" s="214">
        <f>IF(N311="znížená",J311,0)</f>
        <v>0</v>
      </c>
      <c r="BG311" s="214">
        <f>IF(N311="zákl. prenesená",J311,0)</f>
        <v>0</v>
      </c>
      <c r="BH311" s="214">
        <f>IF(N311="zníž. prenesená",J311,0)</f>
        <v>0</v>
      </c>
      <c r="BI311" s="214">
        <f>IF(N311="nulová",J311,0)</f>
        <v>0</v>
      </c>
      <c r="BJ311" s="18" t="s">
        <v>90</v>
      </c>
      <c r="BK311" s="214">
        <f>ROUND(I311*H311,2)</f>
        <v>0</v>
      </c>
      <c r="BL311" s="18" t="s">
        <v>311</v>
      </c>
      <c r="BM311" s="213" t="s">
        <v>3300</v>
      </c>
    </row>
    <row r="312" spans="1:65" s="2" customFormat="1" ht="6.95" customHeight="1">
      <c r="A312" s="35"/>
      <c r="B312" s="59"/>
      <c r="C312" s="60"/>
      <c r="D312" s="60"/>
      <c r="E312" s="60"/>
      <c r="F312" s="60"/>
      <c r="G312" s="60"/>
      <c r="H312" s="60"/>
      <c r="I312" s="60"/>
      <c r="J312" s="60"/>
      <c r="K312" s="60"/>
      <c r="L312" s="40"/>
      <c r="M312" s="35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</row>
  </sheetData>
  <sheetProtection algorithmName="SHA-512" hashValue="2xveGvu6UmtzU9mZ5eE/N+X6CdUQKwiN/aP/BA10hk00ZXWerEA6H1tLMyL2JRwe2QaK8Gy6WUO+krMqR2QHnQ==" saltValue="T4eVlW+q0ULfCBz2rBr7azMYU1baYDSBypgz55sxe7eQbD4um0Bxo/LeQ+FA776M4AEDEKcJMblH1VyK/czP8w==" spinCount="100000" sheet="1" objects="1" scenarios="1" formatColumns="0" formatRows="0" autoFilter="0"/>
  <autoFilter ref="C133:K311" xr:uid="{00000000-0009-0000-0000-000013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313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158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3301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ROUND(J136,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ROUND((SUM(BE136:BE312)),  2)</f>
        <v>0</v>
      </c>
      <c r="G35" s="136"/>
      <c r="H35" s="136"/>
      <c r="I35" s="137">
        <v>0.2</v>
      </c>
      <c r="J35" s="135">
        <f>ROUND(((SUM(BE136:BE312))*I35),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ROUND((SUM(BF136:BF312)),  2)</f>
        <v>0</v>
      </c>
      <c r="G36" s="136"/>
      <c r="H36" s="136"/>
      <c r="I36" s="137">
        <v>0.2</v>
      </c>
      <c r="J36" s="135">
        <f>ROUND(((SUM(BF136:BF312))*I36),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ROUND((SUM(BG136:BG312)),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ROUND((SUM(BH136:BH312)),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ROUND((SUM(BI136:BI312)),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1136-2-15 - SO 02.15 - Most cez rieku Suchá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J136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J138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J172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J177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J194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J209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J222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J227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J256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J262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J263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1436</v>
      </c>
      <c r="E110" s="170"/>
      <c r="F110" s="170"/>
      <c r="G110" s="170"/>
      <c r="H110" s="170"/>
      <c r="I110" s="170"/>
      <c r="J110" s="171">
        <f>J269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366</v>
      </c>
      <c r="E111" s="170"/>
      <c r="F111" s="170"/>
      <c r="G111" s="170"/>
      <c r="H111" s="170"/>
      <c r="I111" s="170"/>
      <c r="J111" s="171">
        <f>J273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J290</f>
        <v>0</v>
      </c>
      <c r="K112" s="109"/>
      <c r="L112" s="172"/>
    </row>
    <row r="113" spans="1:31" s="9" customFormat="1" ht="24.95" customHeight="1">
      <c r="B113" s="162"/>
      <c r="C113" s="163"/>
      <c r="D113" s="164" t="s">
        <v>1151</v>
      </c>
      <c r="E113" s="165"/>
      <c r="F113" s="165"/>
      <c r="G113" s="165"/>
      <c r="H113" s="165"/>
      <c r="I113" s="165"/>
      <c r="J113" s="166">
        <f>J305</f>
        <v>0</v>
      </c>
      <c r="K113" s="163"/>
      <c r="L113" s="167"/>
    </row>
    <row r="114" spans="1:31" s="10" customFormat="1" ht="19.899999999999999" customHeight="1">
      <c r="B114" s="168"/>
      <c r="C114" s="109"/>
      <c r="D114" s="169" t="s">
        <v>1152</v>
      </c>
      <c r="E114" s="170"/>
      <c r="F114" s="170"/>
      <c r="G114" s="170"/>
      <c r="H114" s="170"/>
      <c r="I114" s="170"/>
      <c r="J114" s="171">
        <f>J306</f>
        <v>0</v>
      </c>
      <c r="K114" s="109"/>
      <c r="L114" s="172"/>
    </row>
    <row r="115" spans="1:31" s="2" customFormat="1" ht="21.7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31" s="2" customFormat="1" ht="6.95" customHeight="1">
      <c r="A120" s="35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24.95" customHeight="1">
      <c r="A121" s="35"/>
      <c r="B121" s="36"/>
      <c r="C121" s="24" t="s">
        <v>228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15</v>
      </c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4.45" customHeight="1">
      <c r="A124" s="35"/>
      <c r="B124" s="36"/>
      <c r="C124" s="37"/>
      <c r="D124" s="37"/>
      <c r="E124" s="334" t="str">
        <f>E7</f>
        <v>Cyklotrasa Rimavská Sobota - Poltár</v>
      </c>
      <c r="F124" s="335"/>
      <c r="G124" s="335"/>
      <c r="H124" s="335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1" customFormat="1" ht="12" customHeight="1">
      <c r="B125" s="22"/>
      <c r="C125" s="30" t="s">
        <v>214</v>
      </c>
      <c r="D125" s="23"/>
      <c r="E125" s="23"/>
      <c r="F125" s="23"/>
      <c r="G125" s="23"/>
      <c r="H125" s="23"/>
      <c r="I125" s="23"/>
      <c r="J125" s="23"/>
      <c r="K125" s="23"/>
      <c r="L125" s="21"/>
    </row>
    <row r="126" spans="1:31" s="2" customFormat="1" ht="14.45" customHeight="1">
      <c r="A126" s="35"/>
      <c r="B126" s="36"/>
      <c r="C126" s="37"/>
      <c r="D126" s="37"/>
      <c r="E126" s="334" t="s">
        <v>1145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216</v>
      </c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6" customHeight="1">
      <c r="A128" s="35"/>
      <c r="B128" s="36"/>
      <c r="C128" s="37"/>
      <c r="D128" s="37"/>
      <c r="E128" s="307" t="str">
        <f>E11</f>
        <v>1136-2-15 - SO 02.15 - Most cez rieku Suchá</v>
      </c>
      <c r="F128" s="333"/>
      <c r="G128" s="333"/>
      <c r="H128" s="333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30" t="s">
        <v>19</v>
      </c>
      <c r="D130" s="37"/>
      <c r="E130" s="37"/>
      <c r="F130" s="28" t="str">
        <f>F14</f>
        <v>Rimavská Sobota, Poltár</v>
      </c>
      <c r="G130" s="37"/>
      <c r="H130" s="37"/>
      <c r="I130" s="30" t="s">
        <v>21</v>
      </c>
      <c r="J130" s="71">
        <f>IF(J14="","",J14)</f>
        <v>0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9" customHeight="1">
      <c r="A132" s="35"/>
      <c r="B132" s="36"/>
      <c r="C132" s="30" t="s">
        <v>22</v>
      </c>
      <c r="D132" s="37"/>
      <c r="E132" s="37"/>
      <c r="F132" s="28" t="str">
        <f>E17</f>
        <v>Banskobystrický samosprávny kraj, B. Bystrica</v>
      </c>
      <c r="G132" s="37"/>
      <c r="H132" s="37"/>
      <c r="I132" s="30" t="s">
        <v>29</v>
      </c>
      <c r="J132" s="33" t="str">
        <f>E23</f>
        <v>Cykloprojekt s.r.o., Bratislava, Laurinská 18</v>
      </c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6" customHeight="1">
      <c r="A133" s="35"/>
      <c r="B133" s="36"/>
      <c r="C133" s="30" t="s">
        <v>27</v>
      </c>
      <c r="D133" s="37"/>
      <c r="E133" s="37"/>
      <c r="F133" s="28" t="str">
        <f>IF(E20="","",E20)</f>
        <v>Vyplň údaj</v>
      </c>
      <c r="G133" s="37"/>
      <c r="H133" s="37"/>
      <c r="I133" s="30" t="s">
        <v>34</v>
      </c>
      <c r="J133" s="33" t="str">
        <f>E26</f>
        <v xml:space="preserve"> </v>
      </c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5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73"/>
      <c r="B135" s="174"/>
      <c r="C135" s="175" t="s">
        <v>229</v>
      </c>
      <c r="D135" s="176" t="s">
        <v>62</v>
      </c>
      <c r="E135" s="176" t="s">
        <v>58</v>
      </c>
      <c r="F135" s="176" t="s">
        <v>59</v>
      </c>
      <c r="G135" s="176" t="s">
        <v>230</v>
      </c>
      <c r="H135" s="176" t="s">
        <v>231</v>
      </c>
      <c r="I135" s="176" t="s">
        <v>232</v>
      </c>
      <c r="J135" s="177" t="s">
        <v>220</v>
      </c>
      <c r="K135" s="178" t="s">
        <v>233</v>
      </c>
      <c r="L135" s="179"/>
      <c r="M135" s="80" t="s">
        <v>1</v>
      </c>
      <c r="N135" s="81" t="s">
        <v>41</v>
      </c>
      <c r="O135" s="81" t="s">
        <v>234</v>
      </c>
      <c r="P135" s="81" t="s">
        <v>235</v>
      </c>
      <c r="Q135" s="81" t="s">
        <v>236</v>
      </c>
      <c r="R135" s="81" t="s">
        <v>237</v>
      </c>
      <c r="S135" s="81" t="s">
        <v>238</v>
      </c>
      <c r="T135" s="82" t="s">
        <v>239</v>
      </c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</row>
    <row r="136" spans="1:65" s="2" customFormat="1" ht="22.9" customHeight="1">
      <c r="A136" s="35"/>
      <c r="B136" s="36"/>
      <c r="C136" s="87" t="s">
        <v>221</v>
      </c>
      <c r="D136" s="37"/>
      <c r="E136" s="37"/>
      <c r="F136" s="37"/>
      <c r="G136" s="37"/>
      <c r="H136" s="37"/>
      <c r="I136" s="37"/>
      <c r="J136" s="180">
        <f>BK136</f>
        <v>0</v>
      </c>
      <c r="K136" s="37"/>
      <c r="L136" s="40"/>
      <c r="M136" s="83"/>
      <c r="N136" s="181"/>
      <c r="O136" s="84"/>
      <c r="P136" s="182">
        <f>P137+P262+P305</f>
        <v>0</v>
      </c>
      <c r="Q136" s="84"/>
      <c r="R136" s="182">
        <f>R137+R262+R305</f>
        <v>79.47763876999997</v>
      </c>
      <c r="S136" s="84"/>
      <c r="T136" s="183">
        <f>T137+T262+T305</f>
        <v>30.942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76</v>
      </c>
      <c r="AU136" s="18" t="s">
        <v>222</v>
      </c>
      <c r="BK136" s="184">
        <f>BK137+BK262+BK305</f>
        <v>0</v>
      </c>
    </row>
    <row r="137" spans="1:65" s="12" customFormat="1" ht="25.9" customHeight="1">
      <c r="B137" s="185"/>
      <c r="C137" s="186"/>
      <c r="D137" s="187" t="s">
        <v>76</v>
      </c>
      <c r="E137" s="188" t="s">
        <v>240</v>
      </c>
      <c r="F137" s="188" t="s">
        <v>241</v>
      </c>
      <c r="G137" s="186"/>
      <c r="H137" s="186"/>
      <c r="I137" s="189"/>
      <c r="J137" s="190">
        <f>BK137</f>
        <v>0</v>
      </c>
      <c r="K137" s="186"/>
      <c r="L137" s="191"/>
      <c r="M137" s="192"/>
      <c r="N137" s="193"/>
      <c r="O137" s="193"/>
      <c r="P137" s="194">
        <f>P138+P172+P177+P194+P209+P222+P227+P256</f>
        <v>0</v>
      </c>
      <c r="Q137" s="193"/>
      <c r="R137" s="194">
        <f>R138+R172+R177+R194+R209+R222+R227+R256</f>
        <v>78.967945989999976</v>
      </c>
      <c r="S137" s="193"/>
      <c r="T137" s="195">
        <f>T138+T172+T177+T194+T209+T222+T227+T256</f>
        <v>30.942</v>
      </c>
      <c r="AR137" s="196" t="s">
        <v>84</v>
      </c>
      <c r="AT137" s="197" t="s">
        <v>76</v>
      </c>
      <c r="AU137" s="197" t="s">
        <v>77</v>
      </c>
      <c r="AY137" s="196" t="s">
        <v>242</v>
      </c>
      <c r="BK137" s="198">
        <f>BK138+BK172+BK177+BK194+BK209+BK222+BK227+BK256</f>
        <v>0</v>
      </c>
    </row>
    <row r="138" spans="1:65" s="12" customFormat="1" ht="22.9" customHeight="1">
      <c r="B138" s="185"/>
      <c r="C138" s="186"/>
      <c r="D138" s="187" t="s">
        <v>76</v>
      </c>
      <c r="E138" s="199" t="s">
        <v>84</v>
      </c>
      <c r="F138" s="199" t="s">
        <v>243</v>
      </c>
      <c r="G138" s="186"/>
      <c r="H138" s="186"/>
      <c r="I138" s="189"/>
      <c r="J138" s="200">
        <f>BK138</f>
        <v>0</v>
      </c>
      <c r="K138" s="186"/>
      <c r="L138" s="191"/>
      <c r="M138" s="192"/>
      <c r="N138" s="193"/>
      <c r="O138" s="193"/>
      <c r="P138" s="194">
        <f>SUM(P139:P171)</f>
        <v>0</v>
      </c>
      <c r="Q138" s="193"/>
      <c r="R138" s="194">
        <f>SUM(R139:R171)</f>
        <v>3.0000000000000001E-5</v>
      </c>
      <c r="S138" s="193"/>
      <c r="T138" s="195">
        <f>SUM(T139:T171)</f>
        <v>0</v>
      </c>
      <c r="AR138" s="196" t="s">
        <v>84</v>
      </c>
      <c r="AT138" s="197" t="s">
        <v>76</v>
      </c>
      <c r="AU138" s="197" t="s">
        <v>84</v>
      </c>
      <c r="AY138" s="196" t="s">
        <v>242</v>
      </c>
      <c r="BK138" s="198">
        <f>SUM(BK139:BK171)</f>
        <v>0</v>
      </c>
    </row>
    <row r="139" spans="1:65" s="2" customFormat="1" ht="22.15" customHeight="1">
      <c r="A139" s="35"/>
      <c r="B139" s="36"/>
      <c r="C139" s="201" t="s">
        <v>84</v>
      </c>
      <c r="D139" s="201" t="s">
        <v>244</v>
      </c>
      <c r="E139" s="202" t="s">
        <v>998</v>
      </c>
      <c r="F139" s="203" t="s">
        <v>999</v>
      </c>
      <c r="G139" s="204" t="s">
        <v>247</v>
      </c>
      <c r="H139" s="205">
        <v>21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248</v>
      </c>
      <c r="AT139" s="213" t="s">
        <v>244</v>
      </c>
      <c r="AU139" s="213" t="s">
        <v>90</v>
      </c>
      <c r="AY139" s="18" t="s">
        <v>242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90</v>
      </c>
      <c r="BK139" s="214">
        <f>ROUND(I139*H139,2)</f>
        <v>0</v>
      </c>
      <c r="BL139" s="18" t="s">
        <v>248</v>
      </c>
      <c r="BM139" s="213" t="s">
        <v>3302</v>
      </c>
    </row>
    <row r="140" spans="1:65" s="14" customFormat="1" ht="22.5">
      <c r="B140" s="243"/>
      <c r="C140" s="244"/>
      <c r="D140" s="228" t="s">
        <v>304</v>
      </c>
      <c r="E140" s="245" t="s">
        <v>1</v>
      </c>
      <c r="F140" s="246" t="s">
        <v>1945</v>
      </c>
      <c r="G140" s="244"/>
      <c r="H140" s="245" t="s">
        <v>1</v>
      </c>
      <c r="I140" s="247"/>
      <c r="J140" s="244"/>
      <c r="K140" s="244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304</v>
      </c>
      <c r="AU140" s="252" t="s">
        <v>90</v>
      </c>
      <c r="AV140" s="14" t="s">
        <v>84</v>
      </c>
      <c r="AW140" s="14" t="s">
        <v>33</v>
      </c>
      <c r="AX140" s="14" t="s">
        <v>77</v>
      </c>
      <c r="AY140" s="252" t="s">
        <v>242</v>
      </c>
    </row>
    <row r="141" spans="1:65" s="13" customFormat="1">
      <c r="B141" s="226"/>
      <c r="C141" s="227"/>
      <c r="D141" s="228" t="s">
        <v>304</v>
      </c>
      <c r="E141" s="229" t="s">
        <v>1</v>
      </c>
      <c r="F141" s="230" t="s">
        <v>3303</v>
      </c>
      <c r="G141" s="227"/>
      <c r="H141" s="231">
        <v>21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304</v>
      </c>
      <c r="AU141" s="237" t="s">
        <v>90</v>
      </c>
      <c r="AV141" s="13" t="s">
        <v>90</v>
      </c>
      <c r="AW141" s="13" t="s">
        <v>33</v>
      </c>
      <c r="AX141" s="13" t="s">
        <v>84</v>
      </c>
      <c r="AY141" s="237" t="s">
        <v>242</v>
      </c>
    </row>
    <row r="142" spans="1:65" s="2" customFormat="1" ht="22.15" customHeight="1">
      <c r="A142" s="35"/>
      <c r="B142" s="36"/>
      <c r="C142" s="201" t="s">
        <v>90</v>
      </c>
      <c r="D142" s="201" t="s">
        <v>244</v>
      </c>
      <c r="E142" s="202" t="s">
        <v>3304</v>
      </c>
      <c r="F142" s="203" t="s">
        <v>3305</v>
      </c>
      <c r="G142" s="204" t="s">
        <v>259</v>
      </c>
      <c r="H142" s="205">
        <v>1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0</v>
      </c>
      <c r="R142" s="211">
        <f>Q142*H142</f>
        <v>0</v>
      </c>
      <c r="S142" s="211">
        <v>0</v>
      </c>
      <c r="T142" s="21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248</v>
      </c>
      <c r="AT142" s="213" t="s">
        <v>244</v>
      </c>
      <c r="AU142" s="213" t="s">
        <v>90</v>
      </c>
      <c r="AY142" s="18" t="s">
        <v>242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90</v>
      </c>
      <c r="BK142" s="214">
        <f>ROUND(I142*H142,2)</f>
        <v>0</v>
      </c>
      <c r="BL142" s="18" t="s">
        <v>248</v>
      </c>
      <c r="BM142" s="213" t="s">
        <v>3306</v>
      </c>
    </row>
    <row r="143" spans="1:65" s="2" customFormat="1" ht="22.15" customHeight="1">
      <c r="A143" s="35"/>
      <c r="B143" s="36"/>
      <c r="C143" s="201" t="s">
        <v>100</v>
      </c>
      <c r="D143" s="201" t="s">
        <v>244</v>
      </c>
      <c r="E143" s="202" t="s">
        <v>3307</v>
      </c>
      <c r="F143" s="203" t="s">
        <v>3308</v>
      </c>
      <c r="G143" s="204" t="s">
        <v>259</v>
      </c>
      <c r="H143" s="205">
        <v>1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3.0000000000000001E-5</v>
      </c>
      <c r="R143" s="211">
        <f>Q143*H143</f>
        <v>3.0000000000000001E-5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3309</v>
      </c>
    </row>
    <row r="144" spans="1:65" s="2" customFormat="1" ht="22.15" customHeight="1">
      <c r="A144" s="35"/>
      <c r="B144" s="36"/>
      <c r="C144" s="201" t="s">
        <v>248</v>
      </c>
      <c r="D144" s="201" t="s">
        <v>244</v>
      </c>
      <c r="E144" s="202" t="s">
        <v>1006</v>
      </c>
      <c r="F144" s="203" t="s">
        <v>1007</v>
      </c>
      <c r="G144" s="204" t="s">
        <v>406</v>
      </c>
      <c r="H144" s="205">
        <v>10.125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3310</v>
      </c>
    </row>
    <row r="145" spans="1:65" s="14" customFormat="1" ht="22.5">
      <c r="B145" s="243"/>
      <c r="C145" s="244"/>
      <c r="D145" s="228" t="s">
        <v>304</v>
      </c>
      <c r="E145" s="245" t="s">
        <v>1</v>
      </c>
      <c r="F145" s="246" t="s">
        <v>3311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4" customFormat="1">
      <c r="B146" s="243"/>
      <c r="C146" s="244"/>
      <c r="D146" s="228" t="s">
        <v>304</v>
      </c>
      <c r="E146" s="245" t="s">
        <v>1</v>
      </c>
      <c r="F146" s="246" t="s">
        <v>3312</v>
      </c>
      <c r="G146" s="244"/>
      <c r="H146" s="245" t="s">
        <v>1</v>
      </c>
      <c r="I146" s="247"/>
      <c r="J146" s="244"/>
      <c r="K146" s="244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304</v>
      </c>
      <c r="AU146" s="252" t="s">
        <v>90</v>
      </c>
      <c r="AV146" s="14" t="s">
        <v>84</v>
      </c>
      <c r="AW146" s="14" t="s">
        <v>33</v>
      </c>
      <c r="AX146" s="14" t="s">
        <v>77</v>
      </c>
      <c r="AY146" s="252" t="s">
        <v>242</v>
      </c>
    </row>
    <row r="147" spans="1:65" s="13" customFormat="1">
      <c r="B147" s="226"/>
      <c r="C147" s="227"/>
      <c r="D147" s="228" t="s">
        <v>304</v>
      </c>
      <c r="E147" s="229" t="s">
        <v>1</v>
      </c>
      <c r="F147" s="230" t="s">
        <v>3313</v>
      </c>
      <c r="G147" s="227"/>
      <c r="H147" s="231">
        <v>10.125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304</v>
      </c>
      <c r="AU147" s="237" t="s">
        <v>90</v>
      </c>
      <c r="AV147" s="13" t="s">
        <v>90</v>
      </c>
      <c r="AW147" s="13" t="s">
        <v>33</v>
      </c>
      <c r="AX147" s="13" t="s">
        <v>84</v>
      </c>
      <c r="AY147" s="237" t="s">
        <v>242</v>
      </c>
    </row>
    <row r="148" spans="1:65" s="2" customFormat="1" ht="30" customHeight="1">
      <c r="A148" s="35"/>
      <c r="B148" s="36"/>
      <c r="C148" s="201" t="s">
        <v>250</v>
      </c>
      <c r="D148" s="201" t="s">
        <v>244</v>
      </c>
      <c r="E148" s="202" t="s">
        <v>1011</v>
      </c>
      <c r="F148" s="203" t="s">
        <v>1012</v>
      </c>
      <c r="G148" s="204" t="s">
        <v>406</v>
      </c>
      <c r="H148" s="205">
        <v>10.125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3314</v>
      </c>
    </row>
    <row r="149" spans="1:65" s="2" customFormat="1" ht="22.15" customHeight="1">
      <c r="A149" s="35"/>
      <c r="B149" s="36"/>
      <c r="C149" s="201" t="s">
        <v>269</v>
      </c>
      <c r="D149" s="201" t="s">
        <v>244</v>
      </c>
      <c r="E149" s="202" t="s">
        <v>1021</v>
      </c>
      <c r="F149" s="203" t="s">
        <v>1022</v>
      </c>
      <c r="G149" s="204" t="s">
        <v>406</v>
      </c>
      <c r="H149" s="205">
        <v>27.54</v>
      </c>
      <c r="I149" s="206"/>
      <c r="J149" s="207">
        <f>ROUND(I149*H149,2)</f>
        <v>0</v>
      </c>
      <c r="K149" s="208"/>
      <c r="L149" s="40"/>
      <c r="M149" s="209" t="s">
        <v>1</v>
      </c>
      <c r="N149" s="210" t="s">
        <v>43</v>
      </c>
      <c r="O149" s="76"/>
      <c r="P149" s="211">
        <f>O149*H149</f>
        <v>0</v>
      </c>
      <c r="Q149" s="211">
        <v>0</v>
      </c>
      <c r="R149" s="211">
        <f>Q149*H149</f>
        <v>0</v>
      </c>
      <c r="S149" s="211">
        <v>0</v>
      </c>
      <c r="T149" s="21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3" t="s">
        <v>248</v>
      </c>
      <c r="AT149" s="213" t="s">
        <v>244</v>
      </c>
      <c r="AU149" s="213" t="s">
        <v>90</v>
      </c>
      <c r="AY149" s="18" t="s">
        <v>242</v>
      </c>
      <c r="BE149" s="214">
        <f>IF(N149="základná",J149,0)</f>
        <v>0</v>
      </c>
      <c r="BF149" s="214">
        <f>IF(N149="znížená",J149,0)</f>
        <v>0</v>
      </c>
      <c r="BG149" s="214">
        <f>IF(N149="zákl. prenesená",J149,0)</f>
        <v>0</v>
      </c>
      <c r="BH149" s="214">
        <f>IF(N149="zníž. prenesená",J149,0)</f>
        <v>0</v>
      </c>
      <c r="BI149" s="214">
        <f>IF(N149="nulová",J149,0)</f>
        <v>0</v>
      </c>
      <c r="BJ149" s="18" t="s">
        <v>90</v>
      </c>
      <c r="BK149" s="214">
        <f>ROUND(I149*H149,2)</f>
        <v>0</v>
      </c>
      <c r="BL149" s="18" t="s">
        <v>248</v>
      </c>
      <c r="BM149" s="213" t="s">
        <v>3315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3316</v>
      </c>
      <c r="G150" s="227"/>
      <c r="H150" s="231">
        <v>13.77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3" customFormat="1">
      <c r="B151" s="226"/>
      <c r="C151" s="227"/>
      <c r="D151" s="228" t="s">
        <v>304</v>
      </c>
      <c r="E151" s="229" t="s">
        <v>1</v>
      </c>
      <c r="F151" s="230" t="s">
        <v>3317</v>
      </c>
      <c r="G151" s="227"/>
      <c r="H151" s="231">
        <v>13.77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304</v>
      </c>
      <c r="AU151" s="237" t="s">
        <v>90</v>
      </c>
      <c r="AV151" s="13" t="s">
        <v>90</v>
      </c>
      <c r="AW151" s="13" t="s">
        <v>33</v>
      </c>
      <c r="AX151" s="13" t="s">
        <v>77</v>
      </c>
      <c r="AY151" s="237" t="s">
        <v>242</v>
      </c>
    </row>
    <row r="152" spans="1:65" s="16" customFormat="1">
      <c r="B152" s="264"/>
      <c r="C152" s="265"/>
      <c r="D152" s="228" t="s">
        <v>304</v>
      </c>
      <c r="E152" s="266" t="s">
        <v>1</v>
      </c>
      <c r="F152" s="267" t="s">
        <v>388</v>
      </c>
      <c r="G152" s="265"/>
      <c r="H152" s="268">
        <v>27.54</v>
      </c>
      <c r="I152" s="269"/>
      <c r="J152" s="265"/>
      <c r="K152" s="265"/>
      <c r="L152" s="270"/>
      <c r="M152" s="271"/>
      <c r="N152" s="272"/>
      <c r="O152" s="272"/>
      <c r="P152" s="272"/>
      <c r="Q152" s="272"/>
      <c r="R152" s="272"/>
      <c r="S152" s="272"/>
      <c r="T152" s="273"/>
      <c r="AT152" s="274" t="s">
        <v>304</v>
      </c>
      <c r="AU152" s="274" t="s">
        <v>90</v>
      </c>
      <c r="AV152" s="16" t="s">
        <v>248</v>
      </c>
      <c r="AW152" s="16" t="s">
        <v>33</v>
      </c>
      <c r="AX152" s="16" t="s">
        <v>84</v>
      </c>
      <c r="AY152" s="274" t="s">
        <v>242</v>
      </c>
    </row>
    <row r="153" spans="1:65" s="2" customFormat="1" ht="22.15" customHeight="1">
      <c r="A153" s="35"/>
      <c r="B153" s="36"/>
      <c r="C153" s="201" t="s">
        <v>273</v>
      </c>
      <c r="D153" s="201" t="s">
        <v>244</v>
      </c>
      <c r="E153" s="202" t="s">
        <v>3318</v>
      </c>
      <c r="F153" s="203" t="s">
        <v>3319</v>
      </c>
      <c r="G153" s="204" t="s">
        <v>259</v>
      </c>
      <c r="H153" s="205">
        <v>1</v>
      </c>
      <c r="I153" s="206"/>
      <c r="J153" s="207">
        <f>ROUND(I153*H153,2)</f>
        <v>0</v>
      </c>
      <c r="K153" s="208"/>
      <c r="L153" s="40"/>
      <c r="M153" s="209" t="s">
        <v>1</v>
      </c>
      <c r="N153" s="210" t="s">
        <v>43</v>
      </c>
      <c r="O153" s="76"/>
      <c r="P153" s="211">
        <f>O153*H153</f>
        <v>0</v>
      </c>
      <c r="Q153" s="211">
        <v>0</v>
      </c>
      <c r="R153" s="211">
        <f>Q153*H153</f>
        <v>0</v>
      </c>
      <c r="S153" s="211">
        <v>0</v>
      </c>
      <c r="T153" s="21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3" t="s">
        <v>248</v>
      </c>
      <c r="AT153" s="213" t="s">
        <v>244</v>
      </c>
      <c r="AU153" s="213" t="s">
        <v>90</v>
      </c>
      <c r="AY153" s="18" t="s">
        <v>242</v>
      </c>
      <c r="BE153" s="214">
        <f>IF(N153="základná",J153,0)</f>
        <v>0</v>
      </c>
      <c r="BF153" s="214">
        <f>IF(N153="znížená",J153,0)</f>
        <v>0</v>
      </c>
      <c r="BG153" s="214">
        <f>IF(N153="zákl. prenesená",J153,0)</f>
        <v>0</v>
      </c>
      <c r="BH153" s="214">
        <f>IF(N153="zníž. prenesená",J153,0)</f>
        <v>0</v>
      </c>
      <c r="BI153" s="214">
        <f>IF(N153="nulová",J153,0)</f>
        <v>0</v>
      </c>
      <c r="BJ153" s="18" t="s">
        <v>90</v>
      </c>
      <c r="BK153" s="214">
        <f>ROUND(I153*H153,2)</f>
        <v>0</v>
      </c>
      <c r="BL153" s="18" t="s">
        <v>248</v>
      </c>
      <c r="BM153" s="213" t="s">
        <v>3320</v>
      </c>
    </row>
    <row r="154" spans="1:65" s="2" customFormat="1" ht="30" customHeight="1">
      <c r="A154" s="35"/>
      <c r="B154" s="36"/>
      <c r="C154" s="201" t="s">
        <v>264</v>
      </c>
      <c r="D154" s="201" t="s">
        <v>244</v>
      </c>
      <c r="E154" s="202" t="s">
        <v>440</v>
      </c>
      <c r="F154" s="203" t="s">
        <v>441</v>
      </c>
      <c r="G154" s="204" t="s">
        <v>406</v>
      </c>
      <c r="H154" s="205">
        <v>0.4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3321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3322</v>
      </c>
      <c r="G155" s="227"/>
      <c r="H155" s="231">
        <v>10.130000000000001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3323</v>
      </c>
      <c r="G156" s="227"/>
      <c r="H156" s="231">
        <v>4.05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3324</v>
      </c>
      <c r="G157" s="227"/>
      <c r="H157" s="231">
        <v>-10.130000000000001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3325</v>
      </c>
      <c r="G158" s="227"/>
      <c r="H158" s="231">
        <v>-3.65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77</v>
      </c>
      <c r="AY158" s="237" t="s">
        <v>242</v>
      </c>
    </row>
    <row r="159" spans="1:65" s="16" customFormat="1">
      <c r="B159" s="264"/>
      <c r="C159" s="265"/>
      <c r="D159" s="228" t="s">
        <v>304</v>
      </c>
      <c r="E159" s="266" t="s">
        <v>1</v>
      </c>
      <c r="F159" s="267" t="s">
        <v>388</v>
      </c>
      <c r="G159" s="265"/>
      <c r="H159" s="268">
        <v>0.39999999999999902</v>
      </c>
      <c r="I159" s="269"/>
      <c r="J159" s="265"/>
      <c r="K159" s="265"/>
      <c r="L159" s="270"/>
      <c r="M159" s="271"/>
      <c r="N159" s="272"/>
      <c r="O159" s="272"/>
      <c r="P159" s="272"/>
      <c r="Q159" s="272"/>
      <c r="R159" s="272"/>
      <c r="S159" s="272"/>
      <c r="T159" s="273"/>
      <c r="AT159" s="274" t="s">
        <v>304</v>
      </c>
      <c r="AU159" s="274" t="s">
        <v>90</v>
      </c>
      <c r="AV159" s="16" t="s">
        <v>248</v>
      </c>
      <c r="AW159" s="16" t="s">
        <v>33</v>
      </c>
      <c r="AX159" s="16" t="s">
        <v>84</v>
      </c>
      <c r="AY159" s="274" t="s">
        <v>242</v>
      </c>
    </row>
    <row r="160" spans="1:65" s="2" customFormat="1" ht="22.15" customHeight="1">
      <c r="A160" s="35"/>
      <c r="B160" s="36"/>
      <c r="C160" s="201" t="s">
        <v>255</v>
      </c>
      <c r="D160" s="201" t="s">
        <v>244</v>
      </c>
      <c r="E160" s="202" t="s">
        <v>3326</v>
      </c>
      <c r="F160" s="203" t="s">
        <v>3327</v>
      </c>
      <c r="G160" s="204" t="s">
        <v>259</v>
      </c>
      <c r="H160" s="205">
        <v>1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3328</v>
      </c>
    </row>
    <row r="161" spans="1:65" s="2" customFormat="1" ht="22.15" customHeight="1">
      <c r="A161" s="35"/>
      <c r="B161" s="36"/>
      <c r="C161" s="201" t="s">
        <v>284</v>
      </c>
      <c r="D161" s="201" t="s">
        <v>244</v>
      </c>
      <c r="E161" s="202" t="s">
        <v>3329</v>
      </c>
      <c r="F161" s="203" t="s">
        <v>3330</v>
      </c>
      <c r="G161" s="204" t="s">
        <v>259</v>
      </c>
      <c r="H161" s="205">
        <v>1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3331</v>
      </c>
    </row>
    <row r="162" spans="1:65" s="2" customFormat="1" ht="22.15" customHeight="1">
      <c r="A162" s="35"/>
      <c r="B162" s="36"/>
      <c r="C162" s="201" t="s">
        <v>288</v>
      </c>
      <c r="D162" s="201" t="s">
        <v>244</v>
      </c>
      <c r="E162" s="202" t="s">
        <v>1037</v>
      </c>
      <c r="F162" s="203" t="s">
        <v>1038</v>
      </c>
      <c r="G162" s="204" t="s">
        <v>406</v>
      </c>
      <c r="H162" s="205">
        <v>13.77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3332</v>
      </c>
    </row>
    <row r="163" spans="1:65" s="13" customFormat="1" ht="22.5">
      <c r="B163" s="226"/>
      <c r="C163" s="227"/>
      <c r="D163" s="228" t="s">
        <v>304</v>
      </c>
      <c r="E163" s="229" t="s">
        <v>1</v>
      </c>
      <c r="F163" s="230" t="s">
        <v>3333</v>
      </c>
      <c r="G163" s="227"/>
      <c r="H163" s="231">
        <v>13.77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84</v>
      </c>
      <c r="AY163" s="237" t="s">
        <v>242</v>
      </c>
    </row>
    <row r="164" spans="1:65" s="2" customFormat="1" ht="19.899999999999999" customHeight="1">
      <c r="A164" s="35"/>
      <c r="B164" s="36"/>
      <c r="C164" s="201" t="s">
        <v>292</v>
      </c>
      <c r="D164" s="201" t="s">
        <v>244</v>
      </c>
      <c r="E164" s="202" t="s">
        <v>1042</v>
      </c>
      <c r="F164" s="203" t="s">
        <v>1043</v>
      </c>
      <c r="G164" s="204" t="s">
        <v>406</v>
      </c>
      <c r="H164" s="205">
        <v>13.77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3334</v>
      </c>
    </row>
    <row r="165" spans="1:65" s="2" customFormat="1" ht="14.45" customHeight="1">
      <c r="A165" s="35"/>
      <c r="B165" s="36"/>
      <c r="C165" s="201" t="s">
        <v>296</v>
      </c>
      <c r="D165" s="201" t="s">
        <v>244</v>
      </c>
      <c r="E165" s="202" t="s">
        <v>1045</v>
      </c>
      <c r="F165" s="203" t="s">
        <v>1046</v>
      </c>
      <c r="G165" s="204" t="s">
        <v>406</v>
      </c>
      <c r="H165" s="205">
        <v>13.77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90</v>
      </c>
      <c r="BK165" s="214">
        <f>ROUND(I165*H165,2)</f>
        <v>0</v>
      </c>
      <c r="BL165" s="18" t="s">
        <v>248</v>
      </c>
      <c r="BM165" s="213" t="s">
        <v>3335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3336</v>
      </c>
      <c r="G166" s="227"/>
      <c r="H166" s="231">
        <v>13.77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84</v>
      </c>
      <c r="AY166" s="237" t="s">
        <v>242</v>
      </c>
    </row>
    <row r="167" spans="1:65" s="2" customFormat="1" ht="22.15" customHeight="1">
      <c r="A167" s="35"/>
      <c r="B167" s="36"/>
      <c r="C167" s="201" t="s">
        <v>300</v>
      </c>
      <c r="D167" s="201" t="s">
        <v>244</v>
      </c>
      <c r="E167" s="202" t="s">
        <v>1050</v>
      </c>
      <c r="F167" s="203" t="s">
        <v>1051</v>
      </c>
      <c r="G167" s="204" t="s">
        <v>323</v>
      </c>
      <c r="H167" s="205">
        <v>0.73799999999999999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0</v>
      </c>
      <c r="R167" s="211">
        <f>Q167*H167</f>
        <v>0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248</v>
      </c>
      <c r="AT167" s="213" t="s">
        <v>244</v>
      </c>
      <c r="AU167" s="213" t="s">
        <v>90</v>
      </c>
      <c r="AY167" s="18" t="s">
        <v>242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90</v>
      </c>
      <c r="BK167" s="214">
        <f>ROUND(I167*H167,2)</f>
        <v>0</v>
      </c>
      <c r="BL167" s="18" t="s">
        <v>248</v>
      </c>
      <c r="BM167" s="213" t="s">
        <v>3337</v>
      </c>
    </row>
    <row r="168" spans="1:65" s="13" customFormat="1">
      <c r="B168" s="226"/>
      <c r="C168" s="227"/>
      <c r="D168" s="228" t="s">
        <v>304</v>
      </c>
      <c r="E168" s="229" t="s">
        <v>1</v>
      </c>
      <c r="F168" s="230" t="s">
        <v>3338</v>
      </c>
      <c r="G168" s="227"/>
      <c r="H168" s="231">
        <v>0.73799999999999999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304</v>
      </c>
      <c r="AU168" s="237" t="s">
        <v>90</v>
      </c>
      <c r="AV168" s="13" t="s">
        <v>90</v>
      </c>
      <c r="AW168" s="13" t="s">
        <v>33</v>
      </c>
      <c r="AX168" s="13" t="s">
        <v>84</v>
      </c>
      <c r="AY168" s="237" t="s">
        <v>242</v>
      </c>
    </row>
    <row r="169" spans="1:65" s="2" customFormat="1" ht="22.15" customHeight="1">
      <c r="A169" s="35"/>
      <c r="B169" s="36"/>
      <c r="C169" s="201" t="s">
        <v>306</v>
      </c>
      <c r="D169" s="201" t="s">
        <v>244</v>
      </c>
      <c r="E169" s="202" t="s">
        <v>1173</v>
      </c>
      <c r="F169" s="203" t="s">
        <v>1174</v>
      </c>
      <c r="G169" s="204" t="s">
        <v>406</v>
      </c>
      <c r="H169" s="205">
        <v>11.832000000000001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3339</v>
      </c>
    </row>
    <row r="170" spans="1:65" s="14" customFormat="1">
      <c r="B170" s="243"/>
      <c r="C170" s="244"/>
      <c r="D170" s="228" t="s">
        <v>304</v>
      </c>
      <c r="E170" s="245" t="s">
        <v>1</v>
      </c>
      <c r="F170" s="246" t="s">
        <v>3340</v>
      </c>
      <c r="G170" s="244"/>
      <c r="H170" s="245" t="s">
        <v>1</v>
      </c>
      <c r="I170" s="247"/>
      <c r="J170" s="244"/>
      <c r="K170" s="244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304</v>
      </c>
      <c r="AU170" s="252" t="s">
        <v>90</v>
      </c>
      <c r="AV170" s="14" t="s">
        <v>84</v>
      </c>
      <c r="AW170" s="14" t="s">
        <v>33</v>
      </c>
      <c r="AX170" s="14" t="s">
        <v>77</v>
      </c>
      <c r="AY170" s="252" t="s">
        <v>242</v>
      </c>
    </row>
    <row r="171" spans="1:65" s="13" customFormat="1">
      <c r="B171" s="226"/>
      <c r="C171" s="227"/>
      <c r="D171" s="228" t="s">
        <v>304</v>
      </c>
      <c r="E171" s="229" t="s">
        <v>1</v>
      </c>
      <c r="F171" s="230" t="s">
        <v>3341</v>
      </c>
      <c r="G171" s="227"/>
      <c r="H171" s="231">
        <v>11.832000000000001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84</v>
      </c>
      <c r="AY171" s="237" t="s">
        <v>242</v>
      </c>
    </row>
    <row r="172" spans="1:65" s="12" customFormat="1" ht="22.9" customHeight="1">
      <c r="B172" s="185"/>
      <c r="C172" s="186"/>
      <c r="D172" s="187" t="s">
        <v>76</v>
      </c>
      <c r="E172" s="199" t="s">
        <v>90</v>
      </c>
      <c r="F172" s="199" t="s">
        <v>454</v>
      </c>
      <c r="G172" s="186"/>
      <c r="H172" s="186"/>
      <c r="I172" s="189"/>
      <c r="J172" s="200">
        <f>BK172</f>
        <v>0</v>
      </c>
      <c r="K172" s="186"/>
      <c r="L172" s="191"/>
      <c r="M172" s="192"/>
      <c r="N172" s="193"/>
      <c r="O172" s="193"/>
      <c r="P172" s="194">
        <f>SUM(P173:P176)</f>
        <v>0</v>
      </c>
      <c r="Q172" s="193"/>
      <c r="R172" s="194">
        <f>SUM(R173:R176)</f>
        <v>4.2240000000000007E-2</v>
      </c>
      <c r="S172" s="193"/>
      <c r="T172" s="195">
        <f>SUM(T173:T176)</f>
        <v>0</v>
      </c>
      <c r="AR172" s="196" t="s">
        <v>84</v>
      </c>
      <c r="AT172" s="197" t="s">
        <v>76</v>
      </c>
      <c r="AU172" s="197" t="s">
        <v>84</v>
      </c>
      <c r="AY172" s="196" t="s">
        <v>242</v>
      </c>
      <c r="BK172" s="198">
        <f>SUM(BK173:BK176)</f>
        <v>0</v>
      </c>
    </row>
    <row r="173" spans="1:65" s="2" customFormat="1" ht="34.9" customHeight="1">
      <c r="A173" s="35"/>
      <c r="B173" s="36"/>
      <c r="C173" s="201" t="s">
        <v>311</v>
      </c>
      <c r="D173" s="201" t="s">
        <v>244</v>
      </c>
      <c r="E173" s="202" t="s">
        <v>1193</v>
      </c>
      <c r="F173" s="203" t="s">
        <v>1194</v>
      </c>
      <c r="G173" s="204" t="s">
        <v>1195</v>
      </c>
      <c r="H173" s="205">
        <v>2112</v>
      </c>
      <c r="I173" s="206"/>
      <c r="J173" s="207">
        <f>ROUND(I173*H173,2)</f>
        <v>0</v>
      </c>
      <c r="K173" s="208"/>
      <c r="L173" s="40"/>
      <c r="M173" s="209" t="s">
        <v>1</v>
      </c>
      <c r="N173" s="210" t="s">
        <v>43</v>
      </c>
      <c r="O173" s="76"/>
      <c r="P173" s="211">
        <f>O173*H173</f>
        <v>0</v>
      </c>
      <c r="Q173" s="211">
        <v>2.0000000000000002E-5</v>
      </c>
      <c r="R173" s="211">
        <f>Q173*H173</f>
        <v>4.2240000000000007E-2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248</v>
      </c>
      <c r="AT173" s="213" t="s">
        <v>244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3342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3343</v>
      </c>
      <c r="G174" s="227"/>
      <c r="H174" s="231">
        <v>616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77</v>
      </c>
      <c r="AY174" s="237" t="s">
        <v>242</v>
      </c>
    </row>
    <row r="175" spans="1:65" s="13" customFormat="1">
      <c r="B175" s="226"/>
      <c r="C175" s="227"/>
      <c r="D175" s="228" t="s">
        <v>304</v>
      </c>
      <c r="E175" s="229" t="s">
        <v>1</v>
      </c>
      <c r="F175" s="230" t="s">
        <v>3344</v>
      </c>
      <c r="G175" s="227"/>
      <c r="H175" s="231">
        <v>1496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304</v>
      </c>
      <c r="AU175" s="237" t="s">
        <v>90</v>
      </c>
      <c r="AV175" s="13" t="s">
        <v>90</v>
      </c>
      <c r="AW175" s="13" t="s">
        <v>33</v>
      </c>
      <c r="AX175" s="13" t="s">
        <v>77</v>
      </c>
      <c r="AY175" s="237" t="s">
        <v>242</v>
      </c>
    </row>
    <row r="176" spans="1:65" s="16" customFormat="1">
      <c r="B176" s="264"/>
      <c r="C176" s="265"/>
      <c r="D176" s="228" t="s">
        <v>304</v>
      </c>
      <c r="E176" s="266" t="s">
        <v>1</v>
      </c>
      <c r="F176" s="267" t="s">
        <v>388</v>
      </c>
      <c r="G176" s="265"/>
      <c r="H176" s="268">
        <v>2112</v>
      </c>
      <c r="I176" s="269"/>
      <c r="J176" s="265"/>
      <c r="K176" s="265"/>
      <c r="L176" s="270"/>
      <c r="M176" s="271"/>
      <c r="N176" s="272"/>
      <c r="O176" s="272"/>
      <c r="P176" s="272"/>
      <c r="Q176" s="272"/>
      <c r="R176" s="272"/>
      <c r="S176" s="272"/>
      <c r="T176" s="273"/>
      <c r="AT176" s="274" t="s">
        <v>304</v>
      </c>
      <c r="AU176" s="274" t="s">
        <v>90</v>
      </c>
      <c r="AV176" s="16" t="s">
        <v>248</v>
      </c>
      <c r="AW176" s="16" t="s">
        <v>33</v>
      </c>
      <c r="AX176" s="16" t="s">
        <v>84</v>
      </c>
      <c r="AY176" s="274" t="s">
        <v>242</v>
      </c>
    </row>
    <row r="177" spans="1:65" s="12" customFormat="1" ht="22.9" customHeight="1">
      <c r="B177" s="185"/>
      <c r="C177" s="186"/>
      <c r="D177" s="187" t="s">
        <v>76</v>
      </c>
      <c r="E177" s="199" t="s">
        <v>100</v>
      </c>
      <c r="F177" s="199" t="s">
        <v>1202</v>
      </c>
      <c r="G177" s="186"/>
      <c r="H177" s="186"/>
      <c r="I177" s="189"/>
      <c r="J177" s="200">
        <f>BK177</f>
        <v>0</v>
      </c>
      <c r="K177" s="186"/>
      <c r="L177" s="191"/>
      <c r="M177" s="192"/>
      <c r="N177" s="193"/>
      <c r="O177" s="193"/>
      <c r="P177" s="194">
        <f>SUM(P178:P193)</f>
        <v>0</v>
      </c>
      <c r="Q177" s="193"/>
      <c r="R177" s="194">
        <f>SUM(R178:R193)</f>
        <v>21.611341269999997</v>
      </c>
      <c r="S177" s="193"/>
      <c r="T177" s="195">
        <f>SUM(T178:T193)</f>
        <v>0</v>
      </c>
      <c r="AR177" s="196" t="s">
        <v>84</v>
      </c>
      <c r="AT177" s="197" t="s">
        <v>76</v>
      </c>
      <c r="AU177" s="197" t="s">
        <v>84</v>
      </c>
      <c r="AY177" s="196" t="s">
        <v>242</v>
      </c>
      <c r="BK177" s="198">
        <f>SUM(BK178:BK193)</f>
        <v>0</v>
      </c>
    </row>
    <row r="178" spans="1:65" s="2" customFormat="1" ht="22.15" customHeight="1">
      <c r="A178" s="35"/>
      <c r="B178" s="36"/>
      <c r="C178" s="201" t="s">
        <v>316</v>
      </c>
      <c r="D178" s="201" t="s">
        <v>244</v>
      </c>
      <c r="E178" s="202" t="s">
        <v>1720</v>
      </c>
      <c r="F178" s="203" t="s">
        <v>1721</v>
      </c>
      <c r="G178" s="204" t="s">
        <v>406</v>
      </c>
      <c r="H178" s="205">
        <v>1.5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4.43302</v>
      </c>
      <c r="R178" s="211">
        <f>Q178*H178</f>
        <v>6.6495300000000004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3345</v>
      </c>
    </row>
    <row r="179" spans="1:65" s="13" customFormat="1" ht="22.5">
      <c r="B179" s="226"/>
      <c r="C179" s="227"/>
      <c r="D179" s="228" t="s">
        <v>304</v>
      </c>
      <c r="E179" s="229" t="s">
        <v>1</v>
      </c>
      <c r="F179" s="230" t="s">
        <v>3346</v>
      </c>
      <c r="G179" s="227"/>
      <c r="H179" s="231">
        <v>1.5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84</v>
      </c>
      <c r="AY179" s="237" t="s">
        <v>242</v>
      </c>
    </row>
    <row r="180" spans="1:65" s="2" customFormat="1" ht="22.15" customHeight="1">
      <c r="A180" s="35"/>
      <c r="B180" s="36"/>
      <c r="C180" s="201" t="s">
        <v>320</v>
      </c>
      <c r="D180" s="201" t="s">
        <v>244</v>
      </c>
      <c r="E180" s="202" t="s">
        <v>1203</v>
      </c>
      <c r="F180" s="203" t="s">
        <v>1204</v>
      </c>
      <c r="G180" s="204" t="s">
        <v>406</v>
      </c>
      <c r="H180" s="205">
        <v>5.9039999999999999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2.3620999999999999</v>
      </c>
      <c r="R180" s="211">
        <f>Q180*H180</f>
        <v>13.9458384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3347</v>
      </c>
    </row>
    <row r="181" spans="1:65" s="13" customFormat="1">
      <c r="B181" s="226"/>
      <c r="C181" s="227"/>
      <c r="D181" s="228" t="s">
        <v>304</v>
      </c>
      <c r="E181" s="229" t="s">
        <v>1</v>
      </c>
      <c r="F181" s="230" t="s">
        <v>3348</v>
      </c>
      <c r="G181" s="227"/>
      <c r="H181" s="231">
        <v>5.9039999999999999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304</v>
      </c>
      <c r="AU181" s="237" t="s">
        <v>90</v>
      </c>
      <c r="AV181" s="13" t="s">
        <v>90</v>
      </c>
      <c r="AW181" s="13" t="s">
        <v>33</v>
      </c>
      <c r="AX181" s="13" t="s">
        <v>84</v>
      </c>
      <c r="AY181" s="237" t="s">
        <v>242</v>
      </c>
    </row>
    <row r="182" spans="1:65" s="2" customFormat="1" ht="22.15" customHeight="1">
      <c r="A182" s="35"/>
      <c r="B182" s="36"/>
      <c r="C182" s="201" t="s">
        <v>326</v>
      </c>
      <c r="D182" s="201" t="s">
        <v>244</v>
      </c>
      <c r="E182" s="202" t="s">
        <v>1207</v>
      </c>
      <c r="F182" s="203" t="s">
        <v>1208</v>
      </c>
      <c r="G182" s="204" t="s">
        <v>247</v>
      </c>
      <c r="H182" s="205">
        <v>29.338000000000001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3.46E-3</v>
      </c>
      <c r="R182" s="211">
        <f>Q182*H182</f>
        <v>0.10150948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248</v>
      </c>
      <c r="AT182" s="213" t="s">
        <v>244</v>
      </c>
      <c r="AU182" s="213" t="s">
        <v>90</v>
      </c>
      <c r="AY182" s="18" t="s">
        <v>242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90</v>
      </c>
      <c r="BK182" s="214">
        <f>ROUND(I182*H182,2)</f>
        <v>0</v>
      </c>
      <c r="BL182" s="18" t="s">
        <v>248</v>
      </c>
      <c r="BM182" s="213" t="s">
        <v>3349</v>
      </c>
    </row>
    <row r="183" spans="1:65" s="13" customFormat="1" ht="22.5">
      <c r="B183" s="226"/>
      <c r="C183" s="227"/>
      <c r="D183" s="228" t="s">
        <v>304</v>
      </c>
      <c r="E183" s="229" t="s">
        <v>1</v>
      </c>
      <c r="F183" s="230" t="s">
        <v>3350</v>
      </c>
      <c r="G183" s="227"/>
      <c r="H183" s="231">
        <v>29.338000000000001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84</v>
      </c>
      <c r="AY183" s="237" t="s">
        <v>242</v>
      </c>
    </row>
    <row r="184" spans="1:65" s="2" customFormat="1" ht="22.15" customHeight="1">
      <c r="A184" s="35"/>
      <c r="B184" s="36"/>
      <c r="C184" s="201" t="s">
        <v>7</v>
      </c>
      <c r="D184" s="201" t="s">
        <v>244</v>
      </c>
      <c r="E184" s="202" t="s">
        <v>1226</v>
      </c>
      <c r="F184" s="203" t="s">
        <v>1880</v>
      </c>
      <c r="G184" s="204" t="s">
        <v>247</v>
      </c>
      <c r="H184" s="205">
        <v>29.338000000000001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5.0000000000000002E-5</v>
      </c>
      <c r="R184" s="211">
        <f>Q184*H184</f>
        <v>1.4669000000000001E-3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3351</v>
      </c>
    </row>
    <row r="185" spans="1:65" s="2" customFormat="1" ht="22.15" customHeight="1">
      <c r="A185" s="35"/>
      <c r="B185" s="36"/>
      <c r="C185" s="201" t="s">
        <v>334</v>
      </c>
      <c r="D185" s="201" t="s">
        <v>244</v>
      </c>
      <c r="E185" s="202" t="s">
        <v>1214</v>
      </c>
      <c r="F185" s="203" t="s">
        <v>2005</v>
      </c>
      <c r="G185" s="204" t="s">
        <v>323</v>
      </c>
      <c r="H185" s="205">
        <v>0.74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1.03816</v>
      </c>
      <c r="R185" s="211">
        <f>Q185*H185</f>
        <v>0.76823839999999999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248</v>
      </c>
      <c r="AT185" s="213" t="s">
        <v>244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3352</v>
      </c>
    </row>
    <row r="186" spans="1:65" s="13" customFormat="1">
      <c r="B186" s="226"/>
      <c r="C186" s="227"/>
      <c r="D186" s="228" t="s">
        <v>304</v>
      </c>
      <c r="E186" s="229" t="s">
        <v>1</v>
      </c>
      <c r="F186" s="230" t="s">
        <v>3353</v>
      </c>
      <c r="G186" s="227"/>
      <c r="H186" s="231">
        <v>0.74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84</v>
      </c>
      <c r="AY186" s="237" t="s">
        <v>242</v>
      </c>
    </row>
    <row r="187" spans="1:65" s="2" customFormat="1" ht="22.15" customHeight="1">
      <c r="A187" s="35"/>
      <c r="B187" s="36"/>
      <c r="C187" s="201" t="s">
        <v>339</v>
      </c>
      <c r="D187" s="201" t="s">
        <v>244</v>
      </c>
      <c r="E187" s="202" t="s">
        <v>1218</v>
      </c>
      <c r="F187" s="203" t="s">
        <v>3354</v>
      </c>
      <c r="G187" s="204" t="s">
        <v>406</v>
      </c>
      <c r="H187" s="205">
        <v>5.6000000000000001E-2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2.3620999999999999</v>
      </c>
      <c r="R187" s="211">
        <f>Q187*H187</f>
        <v>0.1322776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3355</v>
      </c>
    </row>
    <row r="188" spans="1:65" s="13" customFormat="1">
      <c r="B188" s="226"/>
      <c r="C188" s="227"/>
      <c r="D188" s="228" t="s">
        <v>304</v>
      </c>
      <c r="E188" s="229" t="s">
        <v>1</v>
      </c>
      <c r="F188" s="230" t="s">
        <v>3356</v>
      </c>
      <c r="G188" s="227"/>
      <c r="H188" s="231">
        <v>5.6000000000000001E-2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304</v>
      </c>
      <c r="AU188" s="237" t="s">
        <v>90</v>
      </c>
      <c r="AV188" s="13" t="s">
        <v>90</v>
      </c>
      <c r="AW188" s="13" t="s">
        <v>33</v>
      </c>
      <c r="AX188" s="13" t="s">
        <v>84</v>
      </c>
      <c r="AY188" s="237" t="s">
        <v>242</v>
      </c>
    </row>
    <row r="189" spans="1:65" s="2" customFormat="1" ht="22.15" customHeight="1">
      <c r="A189" s="35"/>
      <c r="B189" s="36"/>
      <c r="C189" s="201" t="s">
        <v>344</v>
      </c>
      <c r="D189" s="201" t="s">
        <v>244</v>
      </c>
      <c r="E189" s="202" t="s">
        <v>1222</v>
      </c>
      <c r="F189" s="203" t="s">
        <v>1496</v>
      </c>
      <c r="G189" s="204" t="s">
        <v>247</v>
      </c>
      <c r="H189" s="205">
        <v>0.56899999999999995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3.46E-3</v>
      </c>
      <c r="R189" s="211">
        <f>Q189*H189</f>
        <v>1.9687399999999996E-3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3357</v>
      </c>
    </row>
    <row r="190" spans="1:65" s="13" customFormat="1">
      <c r="B190" s="226"/>
      <c r="C190" s="227"/>
      <c r="D190" s="228" t="s">
        <v>304</v>
      </c>
      <c r="E190" s="229" t="s">
        <v>1</v>
      </c>
      <c r="F190" s="230" t="s">
        <v>3358</v>
      </c>
      <c r="G190" s="227"/>
      <c r="H190" s="231">
        <v>0.56899999999999995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304</v>
      </c>
      <c r="AU190" s="237" t="s">
        <v>90</v>
      </c>
      <c r="AV190" s="13" t="s">
        <v>90</v>
      </c>
      <c r="AW190" s="13" t="s">
        <v>33</v>
      </c>
      <c r="AX190" s="13" t="s">
        <v>84</v>
      </c>
      <c r="AY190" s="237" t="s">
        <v>242</v>
      </c>
    </row>
    <row r="191" spans="1:65" s="2" customFormat="1" ht="22.15" customHeight="1">
      <c r="A191" s="35"/>
      <c r="B191" s="36"/>
      <c r="C191" s="201" t="s">
        <v>348</v>
      </c>
      <c r="D191" s="201" t="s">
        <v>244</v>
      </c>
      <c r="E191" s="202" t="s">
        <v>1211</v>
      </c>
      <c r="F191" s="203" t="s">
        <v>2298</v>
      </c>
      <c r="G191" s="204" t="s">
        <v>247</v>
      </c>
      <c r="H191" s="205">
        <v>0.56899999999999995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5.0000000000000002E-5</v>
      </c>
      <c r="R191" s="211">
        <f>Q191*H191</f>
        <v>2.845E-5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3359</v>
      </c>
    </row>
    <row r="192" spans="1:65" s="2" customFormat="1" ht="22.15" customHeight="1">
      <c r="A192" s="35"/>
      <c r="B192" s="36"/>
      <c r="C192" s="201" t="s">
        <v>352</v>
      </c>
      <c r="D192" s="201" t="s">
        <v>244</v>
      </c>
      <c r="E192" s="202" t="s">
        <v>1500</v>
      </c>
      <c r="F192" s="203" t="s">
        <v>1501</v>
      </c>
      <c r="G192" s="204" t="s">
        <v>323</v>
      </c>
      <c r="H192" s="205">
        <v>0.01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1.04833</v>
      </c>
      <c r="R192" s="211">
        <f>Q192*H192</f>
        <v>1.0483299999999999E-2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248</v>
      </c>
      <c r="AT192" s="213" t="s">
        <v>244</v>
      </c>
      <c r="AU192" s="213" t="s">
        <v>90</v>
      </c>
      <c r="AY192" s="18" t="s">
        <v>242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90</v>
      </c>
      <c r="BK192" s="214">
        <f>ROUND(I192*H192,2)</f>
        <v>0</v>
      </c>
      <c r="BL192" s="18" t="s">
        <v>248</v>
      </c>
      <c r="BM192" s="213" t="s">
        <v>3360</v>
      </c>
    </row>
    <row r="193" spans="1:65" s="13" customFormat="1">
      <c r="B193" s="226"/>
      <c r="C193" s="227"/>
      <c r="D193" s="228" t="s">
        <v>304</v>
      </c>
      <c r="E193" s="229" t="s">
        <v>1</v>
      </c>
      <c r="F193" s="230" t="s">
        <v>2301</v>
      </c>
      <c r="G193" s="227"/>
      <c r="H193" s="231">
        <v>0.01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84</v>
      </c>
      <c r="AY193" s="237" t="s">
        <v>242</v>
      </c>
    </row>
    <row r="194" spans="1:65" s="12" customFormat="1" ht="22.9" customHeight="1">
      <c r="B194" s="185"/>
      <c r="C194" s="186"/>
      <c r="D194" s="187" t="s">
        <v>76</v>
      </c>
      <c r="E194" s="199" t="s">
        <v>248</v>
      </c>
      <c r="F194" s="199" t="s">
        <v>1229</v>
      </c>
      <c r="G194" s="186"/>
      <c r="H194" s="186"/>
      <c r="I194" s="189"/>
      <c r="J194" s="200">
        <f>BK194</f>
        <v>0</v>
      </c>
      <c r="K194" s="186"/>
      <c r="L194" s="191"/>
      <c r="M194" s="192"/>
      <c r="N194" s="193"/>
      <c r="O194" s="193"/>
      <c r="P194" s="194">
        <f>SUM(P195:P208)</f>
        <v>0</v>
      </c>
      <c r="Q194" s="193"/>
      <c r="R194" s="194">
        <f>SUM(R195:R208)</f>
        <v>46.851233319999999</v>
      </c>
      <c r="S194" s="193"/>
      <c r="T194" s="195">
        <f>SUM(T195:T208)</f>
        <v>0</v>
      </c>
      <c r="AR194" s="196" t="s">
        <v>84</v>
      </c>
      <c r="AT194" s="197" t="s">
        <v>76</v>
      </c>
      <c r="AU194" s="197" t="s">
        <v>84</v>
      </c>
      <c r="AY194" s="196" t="s">
        <v>242</v>
      </c>
      <c r="BK194" s="198">
        <f>SUM(BK195:BK208)</f>
        <v>0</v>
      </c>
    </row>
    <row r="195" spans="1:65" s="2" customFormat="1" ht="22.15" customHeight="1">
      <c r="A195" s="35"/>
      <c r="B195" s="36"/>
      <c r="C195" s="201" t="s">
        <v>358</v>
      </c>
      <c r="D195" s="201" t="s">
        <v>244</v>
      </c>
      <c r="E195" s="202" t="s">
        <v>1504</v>
      </c>
      <c r="F195" s="203" t="s">
        <v>1505</v>
      </c>
      <c r="G195" s="204" t="s">
        <v>259</v>
      </c>
      <c r="H195" s="205">
        <v>4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2.8500000000000001E-3</v>
      </c>
      <c r="R195" s="211">
        <f>Q195*H195</f>
        <v>1.14E-2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3361</v>
      </c>
    </row>
    <row r="196" spans="1:65" s="2" customFormat="1" ht="40.15" customHeight="1">
      <c r="A196" s="35"/>
      <c r="B196" s="36"/>
      <c r="C196" s="215" t="s">
        <v>526</v>
      </c>
      <c r="D196" s="215" t="s">
        <v>261</v>
      </c>
      <c r="E196" s="216" t="s">
        <v>1507</v>
      </c>
      <c r="F196" s="217" t="s">
        <v>3362</v>
      </c>
      <c r="G196" s="218" t="s">
        <v>259</v>
      </c>
      <c r="H196" s="219">
        <v>4</v>
      </c>
      <c r="I196" s="220"/>
      <c r="J196" s="221">
        <f>ROUND(I196*H196,2)</f>
        <v>0</v>
      </c>
      <c r="K196" s="222"/>
      <c r="L196" s="223"/>
      <c r="M196" s="224" t="s">
        <v>1</v>
      </c>
      <c r="N196" s="225" t="s">
        <v>43</v>
      </c>
      <c r="O196" s="76"/>
      <c r="P196" s="211">
        <f>O196*H196</f>
        <v>0</v>
      </c>
      <c r="Q196" s="211">
        <v>11.55</v>
      </c>
      <c r="R196" s="211">
        <f>Q196*H196</f>
        <v>46.2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264</v>
      </c>
      <c r="AT196" s="213" t="s">
        <v>261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248</v>
      </c>
      <c r="BM196" s="213" t="s">
        <v>3363</v>
      </c>
    </row>
    <row r="197" spans="1:65" s="2" customFormat="1" ht="22.15" customHeight="1">
      <c r="A197" s="35"/>
      <c r="B197" s="36"/>
      <c r="C197" s="201" t="s">
        <v>535</v>
      </c>
      <c r="D197" s="201" t="s">
        <v>244</v>
      </c>
      <c r="E197" s="202" t="s">
        <v>1517</v>
      </c>
      <c r="F197" s="203" t="s">
        <v>1518</v>
      </c>
      <c r="G197" s="204" t="s">
        <v>247</v>
      </c>
      <c r="H197" s="205">
        <v>2.58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0.22638</v>
      </c>
      <c r="R197" s="211">
        <f>Q197*H197</f>
        <v>0.58406040000000004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3364</v>
      </c>
    </row>
    <row r="198" spans="1:65" s="13" customFormat="1" ht="22.5">
      <c r="B198" s="226"/>
      <c r="C198" s="227"/>
      <c r="D198" s="228" t="s">
        <v>304</v>
      </c>
      <c r="E198" s="229" t="s">
        <v>1</v>
      </c>
      <c r="F198" s="230" t="s">
        <v>3365</v>
      </c>
      <c r="G198" s="227"/>
      <c r="H198" s="231">
        <v>2.58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84</v>
      </c>
      <c r="AY198" s="237" t="s">
        <v>242</v>
      </c>
    </row>
    <row r="199" spans="1:65" s="2" customFormat="1" ht="22.15" customHeight="1">
      <c r="A199" s="35"/>
      <c r="B199" s="36"/>
      <c r="C199" s="201" t="s">
        <v>547</v>
      </c>
      <c r="D199" s="201" t="s">
        <v>244</v>
      </c>
      <c r="E199" s="202" t="s">
        <v>1521</v>
      </c>
      <c r="F199" s="203" t="s">
        <v>1522</v>
      </c>
      <c r="G199" s="204" t="s">
        <v>247</v>
      </c>
      <c r="H199" s="205">
        <v>0.5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1.583E-2</v>
      </c>
      <c r="R199" s="211">
        <f>Q199*H199</f>
        <v>7.9150000000000002E-3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3366</v>
      </c>
    </row>
    <row r="200" spans="1:65" s="2" customFormat="1" ht="22.15" customHeight="1">
      <c r="A200" s="35"/>
      <c r="B200" s="36"/>
      <c r="C200" s="201" t="s">
        <v>553</v>
      </c>
      <c r="D200" s="201" t="s">
        <v>244</v>
      </c>
      <c r="E200" s="202" t="s">
        <v>1524</v>
      </c>
      <c r="F200" s="203" t="s">
        <v>1525</v>
      </c>
      <c r="G200" s="204" t="s">
        <v>247</v>
      </c>
      <c r="H200" s="205">
        <v>0.5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0</v>
      </c>
      <c r="R200" s="211">
        <f>Q200*H200</f>
        <v>0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248</v>
      </c>
      <c r="AT200" s="213" t="s">
        <v>244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248</v>
      </c>
      <c r="BM200" s="213" t="s">
        <v>3367</v>
      </c>
    </row>
    <row r="201" spans="1:65" s="2" customFormat="1" ht="22.15" customHeight="1">
      <c r="A201" s="35"/>
      <c r="B201" s="36"/>
      <c r="C201" s="201" t="s">
        <v>565</v>
      </c>
      <c r="D201" s="201" t="s">
        <v>244</v>
      </c>
      <c r="E201" s="202" t="s">
        <v>1527</v>
      </c>
      <c r="F201" s="203" t="s">
        <v>1528</v>
      </c>
      <c r="G201" s="204" t="s">
        <v>247</v>
      </c>
      <c r="H201" s="205">
        <v>0.622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2.266E-2</v>
      </c>
      <c r="R201" s="211">
        <f>Q201*H201</f>
        <v>1.4094519999999999E-2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3368</v>
      </c>
    </row>
    <row r="202" spans="1:65" s="13" customFormat="1" ht="22.5">
      <c r="B202" s="226"/>
      <c r="C202" s="227"/>
      <c r="D202" s="228" t="s">
        <v>304</v>
      </c>
      <c r="E202" s="229" t="s">
        <v>1</v>
      </c>
      <c r="F202" s="230" t="s">
        <v>3369</v>
      </c>
      <c r="G202" s="227"/>
      <c r="H202" s="231">
        <v>0.622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84</v>
      </c>
      <c r="AY202" s="237" t="s">
        <v>242</v>
      </c>
    </row>
    <row r="203" spans="1:65" s="2" customFormat="1" ht="19.899999999999999" customHeight="1">
      <c r="A203" s="35"/>
      <c r="B203" s="36"/>
      <c r="C203" s="201" t="s">
        <v>569</v>
      </c>
      <c r="D203" s="201" t="s">
        <v>244</v>
      </c>
      <c r="E203" s="202" t="s">
        <v>1230</v>
      </c>
      <c r="F203" s="203" t="s">
        <v>1231</v>
      </c>
      <c r="G203" s="204" t="s">
        <v>247</v>
      </c>
      <c r="H203" s="205">
        <v>1.49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2.266E-2</v>
      </c>
      <c r="R203" s="211">
        <f>Q203*H203</f>
        <v>3.3763399999999999E-2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3370</v>
      </c>
    </row>
    <row r="204" spans="1:65" s="14" customFormat="1">
      <c r="B204" s="243"/>
      <c r="C204" s="244"/>
      <c r="D204" s="228" t="s">
        <v>304</v>
      </c>
      <c r="E204" s="245" t="s">
        <v>1</v>
      </c>
      <c r="F204" s="246" t="s">
        <v>1233</v>
      </c>
      <c r="G204" s="244"/>
      <c r="H204" s="245" t="s">
        <v>1</v>
      </c>
      <c r="I204" s="247"/>
      <c r="J204" s="244"/>
      <c r="K204" s="244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304</v>
      </c>
      <c r="AU204" s="252" t="s">
        <v>90</v>
      </c>
      <c r="AV204" s="14" t="s">
        <v>84</v>
      </c>
      <c r="AW204" s="14" t="s">
        <v>33</v>
      </c>
      <c r="AX204" s="14" t="s">
        <v>77</v>
      </c>
      <c r="AY204" s="252" t="s">
        <v>242</v>
      </c>
    </row>
    <row r="205" spans="1:65" s="13" customFormat="1">
      <c r="B205" s="226"/>
      <c r="C205" s="227"/>
      <c r="D205" s="228" t="s">
        <v>304</v>
      </c>
      <c r="E205" s="229" t="s">
        <v>1</v>
      </c>
      <c r="F205" s="230" t="s">
        <v>1532</v>
      </c>
      <c r="G205" s="227"/>
      <c r="H205" s="231">
        <v>0.56999999999999995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77</v>
      </c>
      <c r="AY205" s="237" t="s">
        <v>242</v>
      </c>
    </row>
    <row r="206" spans="1:65" s="14" customFormat="1" ht="22.5">
      <c r="B206" s="243"/>
      <c r="C206" s="244"/>
      <c r="D206" s="228" t="s">
        <v>304</v>
      </c>
      <c r="E206" s="245" t="s">
        <v>1</v>
      </c>
      <c r="F206" s="246" t="s">
        <v>1533</v>
      </c>
      <c r="G206" s="244"/>
      <c r="H206" s="245" t="s">
        <v>1</v>
      </c>
      <c r="I206" s="247"/>
      <c r="J206" s="244"/>
      <c r="K206" s="244"/>
      <c r="L206" s="248"/>
      <c r="M206" s="249"/>
      <c r="N206" s="250"/>
      <c r="O206" s="250"/>
      <c r="P206" s="250"/>
      <c r="Q206" s="250"/>
      <c r="R206" s="250"/>
      <c r="S206" s="250"/>
      <c r="T206" s="251"/>
      <c r="AT206" s="252" t="s">
        <v>304</v>
      </c>
      <c r="AU206" s="252" t="s">
        <v>90</v>
      </c>
      <c r="AV206" s="14" t="s">
        <v>84</v>
      </c>
      <c r="AW206" s="14" t="s">
        <v>33</v>
      </c>
      <c r="AX206" s="14" t="s">
        <v>77</v>
      </c>
      <c r="AY206" s="252" t="s">
        <v>242</v>
      </c>
    </row>
    <row r="207" spans="1:65" s="13" customFormat="1">
      <c r="B207" s="226"/>
      <c r="C207" s="227"/>
      <c r="D207" s="228" t="s">
        <v>304</v>
      </c>
      <c r="E207" s="229" t="s">
        <v>1</v>
      </c>
      <c r="F207" s="230" t="s">
        <v>3371</v>
      </c>
      <c r="G207" s="227"/>
      <c r="H207" s="231">
        <v>0.92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77</v>
      </c>
      <c r="AY207" s="237" t="s">
        <v>242</v>
      </c>
    </row>
    <row r="208" spans="1:65" s="16" customFormat="1">
      <c r="B208" s="264"/>
      <c r="C208" s="265"/>
      <c r="D208" s="228" t="s">
        <v>304</v>
      </c>
      <c r="E208" s="266" t="s">
        <v>1</v>
      </c>
      <c r="F208" s="267" t="s">
        <v>388</v>
      </c>
      <c r="G208" s="265"/>
      <c r="H208" s="268">
        <v>1.49</v>
      </c>
      <c r="I208" s="269"/>
      <c r="J208" s="265"/>
      <c r="K208" s="265"/>
      <c r="L208" s="270"/>
      <c r="M208" s="271"/>
      <c r="N208" s="272"/>
      <c r="O208" s="272"/>
      <c r="P208" s="272"/>
      <c r="Q208" s="272"/>
      <c r="R208" s="272"/>
      <c r="S208" s="272"/>
      <c r="T208" s="273"/>
      <c r="AT208" s="274" t="s">
        <v>304</v>
      </c>
      <c r="AU208" s="274" t="s">
        <v>90</v>
      </c>
      <c r="AV208" s="16" t="s">
        <v>248</v>
      </c>
      <c r="AW208" s="16" t="s">
        <v>33</v>
      </c>
      <c r="AX208" s="16" t="s">
        <v>84</v>
      </c>
      <c r="AY208" s="274" t="s">
        <v>242</v>
      </c>
    </row>
    <row r="209" spans="1:65" s="12" customFormat="1" ht="22.9" customHeight="1">
      <c r="B209" s="185"/>
      <c r="C209" s="186"/>
      <c r="D209" s="187" t="s">
        <v>76</v>
      </c>
      <c r="E209" s="199" t="s">
        <v>250</v>
      </c>
      <c r="F209" s="199" t="s">
        <v>251</v>
      </c>
      <c r="G209" s="186"/>
      <c r="H209" s="186"/>
      <c r="I209" s="189"/>
      <c r="J209" s="200">
        <f>BK209</f>
        <v>0</v>
      </c>
      <c r="K209" s="186"/>
      <c r="L209" s="191"/>
      <c r="M209" s="192"/>
      <c r="N209" s="193"/>
      <c r="O209" s="193"/>
      <c r="P209" s="194">
        <f>SUM(P210:P221)</f>
        <v>0</v>
      </c>
      <c r="Q209" s="193"/>
      <c r="R209" s="194">
        <f>SUM(R210:R221)</f>
        <v>10.094085</v>
      </c>
      <c r="S209" s="193"/>
      <c r="T209" s="195">
        <f>SUM(T210:T221)</f>
        <v>13.554</v>
      </c>
      <c r="AR209" s="196" t="s">
        <v>84</v>
      </c>
      <c r="AT209" s="197" t="s">
        <v>76</v>
      </c>
      <c r="AU209" s="197" t="s">
        <v>84</v>
      </c>
      <c r="AY209" s="196" t="s">
        <v>242</v>
      </c>
      <c r="BK209" s="198">
        <f>SUM(BK210:BK221)</f>
        <v>0</v>
      </c>
    </row>
    <row r="210" spans="1:65" s="2" customFormat="1" ht="22.15" customHeight="1">
      <c r="A210" s="35"/>
      <c r="B210" s="36"/>
      <c r="C210" s="201" t="s">
        <v>573</v>
      </c>
      <c r="D210" s="201" t="s">
        <v>244</v>
      </c>
      <c r="E210" s="202" t="s">
        <v>1084</v>
      </c>
      <c r="F210" s="203" t="s">
        <v>1085</v>
      </c>
      <c r="G210" s="204" t="s">
        <v>406</v>
      </c>
      <c r="H210" s="205">
        <v>6.75</v>
      </c>
      <c r="I210" s="206"/>
      <c r="J210" s="207">
        <f>ROUND(I210*H210,2)</f>
        <v>0</v>
      </c>
      <c r="K210" s="208"/>
      <c r="L210" s="40"/>
      <c r="M210" s="209" t="s">
        <v>1</v>
      </c>
      <c r="N210" s="210" t="s">
        <v>43</v>
      </c>
      <c r="O210" s="76"/>
      <c r="P210" s="211">
        <f>O210*H210</f>
        <v>0</v>
      </c>
      <c r="Q210" s="211">
        <v>0</v>
      </c>
      <c r="R210" s="211">
        <f>Q210*H210</f>
        <v>0</v>
      </c>
      <c r="S210" s="211">
        <v>1.8080000000000001</v>
      </c>
      <c r="T210" s="212">
        <f>S210*H210</f>
        <v>12.204000000000001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3" t="s">
        <v>248</v>
      </c>
      <c r="AT210" s="213" t="s">
        <v>244</v>
      </c>
      <c r="AU210" s="213" t="s">
        <v>90</v>
      </c>
      <c r="AY210" s="18" t="s">
        <v>242</v>
      </c>
      <c r="BE210" s="214">
        <f>IF(N210="základná",J210,0)</f>
        <v>0</v>
      </c>
      <c r="BF210" s="214">
        <f>IF(N210="znížená",J210,0)</f>
        <v>0</v>
      </c>
      <c r="BG210" s="214">
        <f>IF(N210="zákl. prenesená",J210,0)</f>
        <v>0</v>
      </c>
      <c r="BH210" s="214">
        <f>IF(N210="zníž. prenesená",J210,0)</f>
        <v>0</v>
      </c>
      <c r="BI210" s="214">
        <f>IF(N210="nulová",J210,0)</f>
        <v>0</v>
      </c>
      <c r="BJ210" s="18" t="s">
        <v>90</v>
      </c>
      <c r="BK210" s="214">
        <f>ROUND(I210*H210,2)</f>
        <v>0</v>
      </c>
      <c r="BL210" s="18" t="s">
        <v>248</v>
      </c>
      <c r="BM210" s="213" t="s">
        <v>3372</v>
      </c>
    </row>
    <row r="211" spans="1:65" s="14" customFormat="1">
      <c r="B211" s="243"/>
      <c r="C211" s="244"/>
      <c r="D211" s="228" t="s">
        <v>304</v>
      </c>
      <c r="E211" s="245" t="s">
        <v>1</v>
      </c>
      <c r="F211" s="246" t="s">
        <v>3373</v>
      </c>
      <c r="G211" s="244"/>
      <c r="H211" s="245" t="s">
        <v>1</v>
      </c>
      <c r="I211" s="247"/>
      <c r="J211" s="244"/>
      <c r="K211" s="244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304</v>
      </c>
      <c r="AU211" s="252" t="s">
        <v>90</v>
      </c>
      <c r="AV211" s="14" t="s">
        <v>84</v>
      </c>
      <c r="AW211" s="14" t="s">
        <v>33</v>
      </c>
      <c r="AX211" s="14" t="s">
        <v>77</v>
      </c>
      <c r="AY211" s="252" t="s">
        <v>242</v>
      </c>
    </row>
    <row r="212" spans="1:65" s="13" customFormat="1">
      <c r="B212" s="226"/>
      <c r="C212" s="227"/>
      <c r="D212" s="228" t="s">
        <v>304</v>
      </c>
      <c r="E212" s="229" t="s">
        <v>1</v>
      </c>
      <c r="F212" s="230" t="s">
        <v>3374</v>
      </c>
      <c r="G212" s="227"/>
      <c r="H212" s="231">
        <v>6.75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304</v>
      </c>
      <c r="AU212" s="237" t="s">
        <v>90</v>
      </c>
      <c r="AV212" s="13" t="s">
        <v>90</v>
      </c>
      <c r="AW212" s="13" t="s">
        <v>33</v>
      </c>
      <c r="AX212" s="13" t="s">
        <v>84</v>
      </c>
      <c r="AY212" s="237" t="s">
        <v>242</v>
      </c>
    </row>
    <row r="213" spans="1:65" s="2" customFormat="1" ht="14.45" customHeight="1">
      <c r="A213" s="35"/>
      <c r="B213" s="36"/>
      <c r="C213" s="201" t="s">
        <v>578</v>
      </c>
      <c r="D213" s="201" t="s">
        <v>244</v>
      </c>
      <c r="E213" s="202" t="s">
        <v>495</v>
      </c>
      <c r="F213" s="203" t="s">
        <v>496</v>
      </c>
      <c r="G213" s="204" t="s">
        <v>259</v>
      </c>
      <c r="H213" s="205">
        <v>9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</v>
      </c>
      <c r="R213" s="211">
        <f>Q213*H213</f>
        <v>0</v>
      </c>
      <c r="S213" s="211">
        <v>0.15</v>
      </c>
      <c r="T213" s="212">
        <f>S213*H213</f>
        <v>1.3499999999999999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248</v>
      </c>
      <c r="AT213" s="213" t="s">
        <v>244</v>
      </c>
      <c r="AU213" s="213" t="s">
        <v>90</v>
      </c>
      <c r="AY213" s="18" t="s">
        <v>242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90</v>
      </c>
      <c r="BK213" s="214">
        <f>ROUND(I213*H213,2)</f>
        <v>0</v>
      </c>
      <c r="BL213" s="18" t="s">
        <v>248</v>
      </c>
      <c r="BM213" s="213" t="s">
        <v>3375</v>
      </c>
    </row>
    <row r="214" spans="1:65" s="2" customFormat="1" ht="22.15" customHeight="1">
      <c r="A214" s="35"/>
      <c r="B214" s="36"/>
      <c r="C214" s="201" t="s">
        <v>583</v>
      </c>
      <c r="D214" s="201" t="s">
        <v>244</v>
      </c>
      <c r="E214" s="202" t="s">
        <v>1535</v>
      </c>
      <c r="F214" s="203" t="s">
        <v>3376</v>
      </c>
      <c r="G214" s="204" t="s">
        <v>247</v>
      </c>
      <c r="H214" s="205">
        <v>13.5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0.46166000000000001</v>
      </c>
      <c r="R214" s="211">
        <f>Q214*H214</f>
        <v>6.2324099999999998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3377</v>
      </c>
    </row>
    <row r="215" spans="1:65" s="13" customFormat="1">
      <c r="B215" s="226"/>
      <c r="C215" s="227"/>
      <c r="D215" s="228" t="s">
        <v>304</v>
      </c>
      <c r="E215" s="229" t="s">
        <v>1</v>
      </c>
      <c r="F215" s="230" t="s">
        <v>3378</v>
      </c>
      <c r="G215" s="227"/>
      <c r="H215" s="231">
        <v>13.5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84</v>
      </c>
      <c r="AY215" s="237" t="s">
        <v>242</v>
      </c>
    </row>
    <row r="216" spans="1:65" s="2" customFormat="1" ht="30" customHeight="1">
      <c r="A216" s="35"/>
      <c r="B216" s="36"/>
      <c r="C216" s="201" t="s">
        <v>590</v>
      </c>
      <c r="D216" s="201" t="s">
        <v>244</v>
      </c>
      <c r="E216" s="202" t="s">
        <v>1239</v>
      </c>
      <c r="F216" s="203" t="s">
        <v>1240</v>
      </c>
      <c r="G216" s="204" t="s">
        <v>247</v>
      </c>
      <c r="H216" s="205">
        <v>13.5</v>
      </c>
      <c r="I216" s="206"/>
      <c r="J216" s="207">
        <f>ROUND(I216*H216,2)</f>
        <v>0</v>
      </c>
      <c r="K216" s="208"/>
      <c r="L216" s="40"/>
      <c r="M216" s="209" t="s">
        <v>1</v>
      </c>
      <c r="N216" s="210" t="s">
        <v>43</v>
      </c>
      <c r="O216" s="76"/>
      <c r="P216" s="211">
        <f>O216*H216</f>
        <v>0</v>
      </c>
      <c r="Q216" s="211">
        <v>8.0000000000000004E-4</v>
      </c>
      <c r="R216" s="211">
        <f>Q216*H216</f>
        <v>1.0800000000000001E-2</v>
      </c>
      <c r="S216" s="211">
        <v>0</v>
      </c>
      <c r="T216" s="21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3" t="s">
        <v>248</v>
      </c>
      <c r="AT216" s="213" t="s">
        <v>244</v>
      </c>
      <c r="AU216" s="213" t="s">
        <v>90</v>
      </c>
      <c r="AY216" s="18" t="s">
        <v>242</v>
      </c>
      <c r="BE216" s="214">
        <f>IF(N216="základná",J216,0)</f>
        <v>0</v>
      </c>
      <c r="BF216" s="214">
        <f>IF(N216="znížená",J216,0)</f>
        <v>0</v>
      </c>
      <c r="BG216" s="214">
        <f>IF(N216="zákl. prenesená",J216,0)</f>
        <v>0</v>
      </c>
      <c r="BH216" s="214">
        <f>IF(N216="zníž. prenesená",J216,0)</f>
        <v>0</v>
      </c>
      <c r="BI216" s="214">
        <f>IF(N216="nulová",J216,0)</f>
        <v>0</v>
      </c>
      <c r="BJ216" s="18" t="s">
        <v>90</v>
      </c>
      <c r="BK216" s="214">
        <f>ROUND(I216*H216,2)</f>
        <v>0</v>
      </c>
      <c r="BL216" s="18" t="s">
        <v>248</v>
      </c>
      <c r="BM216" s="213" t="s">
        <v>3379</v>
      </c>
    </row>
    <row r="217" spans="1:65" s="13" customFormat="1">
      <c r="B217" s="226"/>
      <c r="C217" s="227"/>
      <c r="D217" s="228" t="s">
        <v>304</v>
      </c>
      <c r="E217" s="229" t="s">
        <v>1</v>
      </c>
      <c r="F217" s="230" t="s">
        <v>3378</v>
      </c>
      <c r="G217" s="227"/>
      <c r="H217" s="231">
        <v>13.5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84</v>
      </c>
      <c r="AY217" s="237" t="s">
        <v>242</v>
      </c>
    </row>
    <row r="218" spans="1:65" s="2" customFormat="1" ht="30" customHeight="1">
      <c r="A218" s="35"/>
      <c r="B218" s="36"/>
      <c r="C218" s="201" t="s">
        <v>595</v>
      </c>
      <c r="D218" s="201" t="s">
        <v>244</v>
      </c>
      <c r="E218" s="202" t="s">
        <v>1242</v>
      </c>
      <c r="F218" s="203" t="s">
        <v>1243</v>
      </c>
      <c r="G218" s="204" t="s">
        <v>247</v>
      </c>
      <c r="H218" s="205">
        <v>13.5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0.10373</v>
      </c>
      <c r="R218" s="211">
        <f>Q218*H218</f>
        <v>1.400355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3380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3378</v>
      </c>
      <c r="G219" s="227"/>
      <c r="H219" s="231">
        <v>13.5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84</v>
      </c>
      <c r="AY219" s="237" t="s">
        <v>242</v>
      </c>
    </row>
    <row r="220" spans="1:65" s="2" customFormat="1" ht="34.9" customHeight="1">
      <c r="A220" s="35"/>
      <c r="B220" s="36"/>
      <c r="C220" s="201" t="s">
        <v>600</v>
      </c>
      <c r="D220" s="201" t="s">
        <v>244</v>
      </c>
      <c r="E220" s="202" t="s">
        <v>1245</v>
      </c>
      <c r="F220" s="203" t="s">
        <v>1246</v>
      </c>
      <c r="G220" s="204" t="s">
        <v>247</v>
      </c>
      <c r="H220" s="205">
        <v>13.5</v>
      </c>
      <c r="I220" s="206"/>
      <c r="J220" s="207">
        <f>ROUND(I220*H220,2)</f>
        <v>0</v>
      </c>
      <c r="K220" s="208"/>
      <c r="L220" s="40"/>
      <c r="M220" s="209" t="s">
        <v>1</v>
      </c>
      <c r="N220" s="210" t="s">
        <v>43</v>
      </c>
      <c r="O220" s="76"/>
      <c r="P220" s="211">
        <f>O220*H220</f>
        <v>0</v>
      </c>
      <c r="Q220" s="211">
        <v>0.18151999999999999</v>
      </c>
      <c r="R220" s="211">
        <f>Q220*H220</f>
        <v>2.45052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248</v>
      </c>
      <c r="AT220" s="213" t="s">
        <v>244</v>
      </c>
      <c r="AU220" s="213" t="s">
        <v>90</v>
      </c>
      <c r="AY220" s="18" t="s">
        <v>242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90</v>
      </c>
      <c r="BK220" s="214">
        <f>ROUND(I220*H220,2)</f>
        <v>0</v>
      </c>
      <c r="BL220" s="18" t="s">
        <v>248</v>
      </c>
      <c r="BM220" s="213" t="s">
        <v>3381</v>
      </c>
    </row>
    <row r="221" spans="1:65" s="13" customFormat="1">
      <c r="B221" s="226"/>
      <c r="C221" s="227"/>
      <c r="D221" s="228" t="s">
        <v>304</v>
      </c>
      <c r="E221" s="229" t="s">
        <v>1</v>
      </c>
      <c r="F221" s="230" t="s">
        <v>3378</v>
      </c>
      <c r="G221" s="227"/>
      <c r="H221" s="231">
        <v>13.5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304</v>
      </c>
      <c r="AU221" s="237" t="s">
        <v>90</v>
      </c>
      <c r="AV221" s="13" t="s">
        <v>90</v>
      </c>
      <c r="AW221" s="13" t="s">
        <v>33</v>
      </c>
      <c r="AX221" s="13" t="s">
        <v>84</v>
      </c>
      <c r="AY221" s="237" t="s">
        <v>242</v>
      </c>
    </row>
    <row r="222" spans="1:65" s="12" customFormat="1" ht="22.9" customHeight="1">
      <c r="B222" s="185"/>
      <c r="C222" s="186"/>
      <c r="D222" s="187" t="s">
        <v>76</v>
      </c>
      <c r="E222" s="199" t="s">
        <v>269</v>
      </c>
      <c r="F222" s="199" t="s">
        <v>577</v>
      </c>
      <c r="G222" s="186"/>
      <c r="H222" s="186"/>
      <c r="I222" s="189"/>
      <c r="J222" s="200">
        <f>BK222</f>
        <v>0</v>
      </c>
      <c r="K222" s="186"/>
      <c r="L222" s="191"/>
      <c r="M222" s="192"/>
      <c r="N222" s="193"/>
      <c r="O222" s="193"/>
      <c r="P222" s="194">
        <f>SUM(P223:P226)</f>
        <v>0</v>
      </c>
      <c r="Q222" s="193"/>
      <c r="R222" s="194">
        <f>SUM(R223:R226)</f>
        <v>0.17890719999999999</v>
      </c>
      <c r="S222" s="193"/>
      <c r="T222" s="195">
        <f>SUM(T223:T226)</f>
        <v>0</v>
      </c>
      <c r="AR222" s="196" t="s">
        <v>84</v>
      </c>
      <c r="AT222" s="197" t="s">
        <v>76</v>
      </c>
      <c r="AU222" s="197" t="s">
        <v>84</v>
      </c>
      <c r="AY222" s="196" t="s">
        <v>242</v>
      </c>
      <c r="BK222" s="198">
        <f>SUM(BK223:BK226)</f>
        <v>0</v>
      </c>
    </row>
    <row r="223" spans="1:65" s="2" customFormat="1" ht="22.15" customHeight="1">
      <c r="A223" s="35"/>
      <c r="B223" s="36"/>
      <c r="C223" s="201" t="s">
        <v>604</v>
      </c>
      <c r="D223" s="201" t="s">
        <v>244</v>
      </c>
      <c r="E223" s="202" t="s">
        <v>3382</v>
      </c>
      <c r="F223" s="203" t="s">
        <v>3383</v>
      </c>
      <c r="G223" s="204" t="s">
        <v>247</v>
      </c>
      <c r="H223" s="205">
        <v>9.2799999999999994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1.5789999999999998E-2</v>
      </c>
      <c r="R223" s="211">
        <f>Q223*H223</f>
        <v>0.14653119999999997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3384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3385</v>
      </c>
      <c r="G224" s="227"/>
      <c r="H224" s="231">
        <v>9.2799999999999994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84</v>
      </c>
      <c r="AY224" s="237" t="s">
        <v>242</v>
      </c>
    </row>
    <row r="225" spans="1:65" s="2" customFormat="1" ht="60.6" customHeight="1">
      <c r="A225" s="35"/>
      <c r="B225" s="36"/>
      <c r="C225" s="201" t="s">
        <v>608</v>
      </c>
      <c r="D225" s="201" t="s">
        <v>244</v>
      </c>
      <c r="E225" s="202" t="s">
        <v>1757</v>
      </c>
      <c r="F225" s="203" t="s">
        <v>1550</v>
      </c>
      <c r="G225" s="204" t="s">
        <v>247</v>
      </c>
      <c r="H225" s="205">
        <v>22.8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1.42E-3</v>
      </c>
      <c r="R225" s="211">
        <f>Q225*H225</f>
        <v>3.2376000000000002E-2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248</v>
      </c>
      <c r="AT225" s="213" t="s">
        <v>244</v>
      </c>
      <c r="AU225" s="213" t="s">
        <v>90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248</v>
      </c>
      <c r="BM225" s="213" t="s">
        <v>3386</v>
      </c>
    </row>
    <row r="226" spans="1:65" s="13" customFormat="1">
      <c r="B226" s="226"/>
      <c r="C226" s="227"/>
      <c r="D226" s="228" t="s">
        <v>304</v>
      </c>
      <c r="E226" s="229" t="s">
        <v>1</v>
      </c>
      <c r="F226" s="230" t="s">
        <v>3387</v>
      </c>
      <c r="G226" s="227"/>
      <c r="H226" s="231">
        <v>22.8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33</v>
      </c>
      <c r="AX226" s="13" t="s">
        <v>84</v>
      </c>
      <c r="AY226" s="237" t="s">
        <v>242</v>
      </c>
    </row>
    <row r="227" spans="1:65" s="12" customFormat="1" ht="22.9" customHeight="1">
      <c r="B227" s="185"/>
      <c r="C227" s="186"/>
      <c r="D227" s="187" t="s">
        <v>76</v>
      </c>
      <c r="E227" s="199" t="s">
        <v>255</v>
      </c>
      <c r="F227" s="199" t="s">
        <v>256</v>
      </c>
      <c r="G227" s="186"/>
      <c r="H227" s="186"/>
      <c r="I227" s="189"/>
      <c r="J227" s="200">
        <f>BK227</f>
        <v>0</v>
      </c>
      <c r="K227" s="186"/>
      <c r="L227" s="191"/>
      <c r="M227" s="192"/>
      <c r="N227" s="193"/>
      <c r="O227" s="193"/>
      <c r="P227" s="194">
        <f>SUM(P228:P255)</f>
        <v>0</v>
      </c>
      <c r="Q227" s="193"/>
      <c r="R227" s="194">
        <f>SUM(R228:R255)</f>
        <v>0.16794920000000002</v>
      </c>
      <c r="S227" s="193"/>
      <c r="T227" s="195">
        <f>SUM(T228:T255)</f>
        <v>17.387999999999998</v>
      </c>
      <c r="AR227" s="196" t="s">
        <v>84</v>
      </c>
      <c r="AT227" s="197" t="s">
        <v>76</v>
      </c>
      <c r="AU227" s="197" t="s">
        <v>84</v>
      </c>
      <c r="AY227" s="196" t="s">
        <v>242</v>
      </c>
      <c r="BK227" s="198">
        <f>SUM(BK228:BK255)</f>
        <v>0</v>
      </c>
    </row>
    <row r="228" spans="1:65" s="2" customFormat="1" ht="22.15" customHeight="1">
      <c r="A228" s="35"/>
      <c r="B228" s="36"/>
      <c r="C228" s="201" t="s">
        <v>613</v>
      </c>
      <c r="D228" s="201" t="s">
        <v>244</v>
      </c>
      <c r="E228" s="202" t="s">
        <v>1257</v>
      </c>
      <c r="F228" s="203" t="s">
        <v>1258</v>
      </c>
      <c r="G228" s="204" t="s">
        <v>282</v>
      </c>
      <c r="H228" s="205">
        <v>6</v>
      </c>
      <c r="I228" s="206"/>
      <c r="J228" s="207">
        <f>ROUND(I228*H228,2)</f>
        <v>0</v>
      </c>
      <c r="K228" s="208"/>
      <c r="L228" s="40"/>
      <c r="M228" s="209" t="s">
        <v>1</v>
      </c>
      <c r="N228" s="210" t="s">
        <v>43</v>
      </c>
      <c r="O228" s="76"/>
      <c r="P228" s="211">
        <f>O228*H228</f>
        <v>0</v>
      </c>
      <c r="Q228" s="211">
        <v>1.0000000000000001E-5</v>
      </c>
      <c r="R228" s="211">
        <f>Q228*H228</f>
        <v>6.0000000000000008E-5</v>
      </c>
      <c r="S228" s="211">
        <v>0</v>
      </c>
      <c r="T228" s="21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13" t="s">
        <v>248</v>
      </c>
      <c r="AT228" s="213" t="s">
        <v>244</v>
      </c>
      <c r="AU228" s="213" t="s">
        <v>90</v>
      </c>
      <c r="AY228" s="18" t="s">
        <v>242</v>
      </c>
      <c r="BE228" s="214">
        <f>IF(N228="základná",J228,0)</f>
        <v>0</v>
      </c>
      <c r="BF228" s="214">
        <f>IF(N228="znížená",J228,0)</f>
        <v>0</v>
      </c>
      <c r="BG228" s="214">
        <f>IF(N228="zákl. prenesená",J228,0)</f>
        <v>0</v>
      </c>
      <c r="BH228" s="214">
        <f>IF(N228="zníž. prenesená",J228,0)</f>
        <v>0</v>
      </c>
      <c r="BI228" s="214">
        <f>IF(N228="nulová",J228,0)</f>
        <v>0</v>
      </c>
      <c r="BJ228" s="18" t="s">
        <v>90</v>
      </c>
      <c r="BK228" s="214">
        <f>ROUND(I228*H228,2)</f>
        <v>0</v>
      </c>
      <c r="BL228" s="18" t="s">
        <v>248</v>
      </c>
      <c r="BM228" s="213" t="s">
        <v>3388</v>
      </c>
    </row>
    <row r="229" spans="1:65" s="13" customFormat="1" ht="22.5">
      <c r="B229" s="226"/>
      <c r="C229" s="227"/>
      <c r="D229" s="228" t="s">
        <v>304</v>
      </c>
      <c r="E229" s="229" t="s">
        <v>1</v>
      </c>
      <c r="F229" s="230" t="s">
        <v>3389</v>
      </c>
      <c r="G229" s="227"/>
      <c r="H229" s="231">
        <v>6</v>
      </c>
      <c r="I229" s="232"/>
      <c r="J229" s="227"/>
      <c r="K229" s="227"/>
      <c r="L229" s="233"/>
      <c r="M229" s="234"/>
      <c r="N229" s="235"/>
      <c r="O229" s="235"/>
      <c r="P229" s="235"/>
      <c r="Q229" s="235"/>
      <c r="R229" s="235"/>
      <c r="S229" s="235"/>
      <c r="T229" s="236"/>
      <c r="AT229" s="237" t="s">
        <v>304</v>
      </c>
      <c r="AU229" s="237" t="s">
        <v>90</v>
      </c>
      <c r="AV229" s="13" t="s">
        <v>90</v>
      </c>
      <c r="AW229" s="13" t="s">
        <v>33</v>
      </c>
      <c r="AX229" s="13" t="s">
        <v>84</v>
      </c>
      <c r="AY229" s="237" t="s">
        <v>242</v>
      </c>
    </row>
    <row r="230" spans="1:65" s="2" customFormat="1" ht="22.15" customHeight="1">
      <c r="A230" s="35"/>
      <c r="B230" s="36"/>
      <c r="C230" s="201" t="s">
        <v>617</v>
      </c>
      <c r="D230" s="201" t="s">
        <v>244</v>
      </c>
      <c r="E230" s="202" t="s">
        <v>1265</v>
      </c>
      <c r="F230" s="203" t="s">
        <v>1266</v>
      </c>
      <c r="G230" s="204" t="s">
        <v>282</v>
      </c>
      <c r="H230" s="205">
        <v>14.96</v>
      </c>
      <c r="I230" s="206"/>
      <c r="J230" s="207">
        <f>ROUND(I230*H230,2)</f>
        <v>0</v>
      </c>
      <c r="K230" s="208"/>
      <c r="L230" s="40"/>
      <c r="M230" s="209" t="s">
        <v>1</v>
      </c>
      <c r="N230" s="210" t="s">
        <v>43</v>
      </c>
      <c r="O230" s="76"/>
      <c r="P230" s="211">
        <f>O230*H230</f>
        <v>0</v>
      </c>
      <c r="Q230" s="211">
        <v>2.4000000000000001E-4</v>
      </c>
      <c r="R230" s="211">
        <f>Q230*H230</f>
        <v>3.5904000000000001E-3</v>
      </c>
      <c r="S230" s="211">
        <v>0</v>
      </c>
      <c r="T230" s="21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13" t="s">
        <v>248</v>
      </c>
      <c r="AT230" s="213" t="s">
        <v>244</v>
      </c>
      <c r="AU230" s="213" t="s">
        <v>90</v>
      </c>
      <c r="AY230" s="18" t="s">
        <v>242</v>
      </c>
      <c r="BE230" s="214">
        <f>IF(N230="základná",J230,0)</f>
        <v>0</v>
      </c>
      <c r="BF230" s="214">
        <f>IF(N230="znížená",J230,0)</f>
        <v>0</v>
      </c>
      <c r="BG230" s="214">
        <f>IF(N230="zákl. prenesená",J230,0)</f>
        <v>0</v>
      </c>
      <c r="BH230" s="214">
        <f>IF(N230="zníž. prenesená",J230,0)</f>
        <v>0</v>
      </c>
      <c r="BI230" s="214">
        <f>IF(N230="nulová",J230,0)</f>
        <v>0</v>
      </c>
      <c r="BJ230" s="18" t="s">
        <v>90</v>
      </c>
      <c r="BK230" s="214">
        <f>ROUND(I230*H230,2)</f>
        <v>0</v>
      </c>
      <c r="BL230" s="18" t="s">
        <v>248</v>
      </c>
      <c r="BM230" s="213" t="s">
        <v>3390</v>
      </c>
    </row>
    <row r="231" spans="1:65" s="13" customFormat="1">
      <c r="B231" s="226"/>
      <c r="C231" s="227"/>
      <c r="D231" s="228" t="s">
        <v>304</v>
      </c>
      <c r="E231" s="229" t="s">
        <v>1</v>
      </c>
      <c r="F231" s="230" t="s">
        <v>3391</v>
      </c>
      <c r="G231" s="227"/>
      <c r="H231" s="231">
        <v>14.96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304</v>
      </c>
      <c r="AU231" s="237" t="s">
        <v>90</v>
      </c>
      <c r="AV231" s="13" t="s">
        <v>90</v>
      </c>
      <c r="AW231" s="13" t="s">
        <v>33</v>
      </c>
      <c r="AX231" s="13" t="s">
        <v>84</v>
      </c>
      <c r="AY231" s="237" t="s">
        <v>242</v>
      </c>
    </row>
    <row r="232" spans="1:65" s="2" customFormat="1" ht="22.15" customHeight="1">
      <c r="A232" s="35"/>
      <c r="B232" s="36"/>
      <c r="C232" s="201" t="s">
        <v>619</v>
      </c>
      <c r="D232" s="201" t="s">
        <v>244</v>
      </c>
      <c r="E232" s="202" t="s">
        <v>1560</v>
      </c>
      <c r="F232" s="203" t="s">
        <v>1561</v>
      </c>
      <c r="G232" s="204" t="s">
        <v>282</v>
      </c>
      <c r="H232" s="205">
        <v>9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2.4000000000000001E-4</v>
      </c>
      <c r="R232" s="211">
        <f>Q232*H232</f>
        <v>2.16E-3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248</v>
      </c>
      <c r="AT232" s="213" t="s">
        <v>244</v>
      </c>
      <c r="AU232" s="213" t="s">
        <v>90</v>
      </c>
      <c r="AY232" s="18" t="s">
        <v>242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90</v>
      </c>
      <c r="BK232" s="214">
        <f>ROUND(I232*H232,2)</f>
        <v>0</v>
      </c>
      <c r="BL232" s="18" t="s">
        <v>248</v>
      </c>
      <c r="BM232" s="213" t="s">
        <v>3392</v>
      </c>
    </row>
    <row r="233" spans="1:65" s="14" customFormat="1">
      <c r="B233" s="243"/>
      <c r="C233" s="244"/>
      <c r="D233" s="228" t="s">
        <v>304</v>
      </c>
      <c r="E233" s="245" t="s">
        <v>1</v>
      </c>
      <c r="F233" s="246" t="s">
        <v>3393</v>
      </c>
      <c r="G233" s="244"/>
      <c r="H233" s="245" t="s">
        <v>1</v>
      </c>
      <c r="I233" s="247"/>
      <c r="J233" s="244"/>
      <c r="K233" s="244"/>
      <c r="L233" s="248"/>
      <c r="M233" s="249"/>
      <c r="N233" s="250"/>
      <c r="O233" s="250"/>
      <c r="P233" s="250"/>
      <c r="Q233" s="250"/>
      <c r="R233" s="250"/>
      <c r="S233" s="250"/>
      <c r="T233" s="251"/>
      <c r="AT233" s="252" t="s">
        <v>304</v>
      </c>
      <c r="AU233" s="252" t="s">
        <v>90</v>
      </c>
      <c r="AV233" s="14" t="s">
        <v>84</v>
      </c>
      <c r="AW233" s="14" t="s">
        <v>33</v>
      </c>
      <c r="AX233" s="14" t="s">
        <v>77</v>
      </c>
      <c r="AY233" s="252" t="s">
        <v>242</v>
      </c>
    </row>
    <row r="234" spans="1:65" s="13" customFormat="1">
      <c r="B234" s="226"/>
      <c r="C234" s="227"/>
      <c r="D234" s="228" t="s">
        <v>304</v>
      </c>
      <c r="E234" s="229" t="s">
        <v>1</v>
      </c>
      <c r="F234" s="230" t="s">
        <v>3394</v>
      </c>
      <c r="G234" s="227"/>
      <c r="H234" s="231">
        <v>9</v>
      </c>
      <c r="I234" s="232"/>
      <c r="J234" s="227"/>
      <c r="K234" s="227"/>
      <c r="L234" s="233"/>
      <c r="M234" s="234"/>
      <c r="N234" s="235"/>
      <c r="O234" s="235"/>
      <c r="P234" s="235"/>
      <c r="Q234" s="235"/>
      <c r="R234" s="235"/>
      <c r="S234" s="235"/>
      <c r="T234" s="236"/>
      <c r="AT234" s="237" t="s">
        <v>304</v>
      </c>
      <c r="AU234" s="237" t="s">
        <v>90</v>
      </c>
      <c r="AV234" s="13" t="s">
        <v>90</v>
      </c>
      <c r="AW234" s="13" t="s">
        <v>33</v>
      </c>
      <c r="AX234" s="13" t="s">
        <v>84</v>
      </c>
      <c r="AY234" s="237" t="s">
        <v>242</v>
      </c>
    </row>
    <row r="235" spans="1:65" s="2" customFormat="1" ht="34.9" customHeight="1">
      <c r="A235" s="35"/>
      <c r="B235" s="36"/>
      <c r="C235" s="201" t="s">
        <v>621</v>
      </c>
      <c r="D235" s="201" t="s">
        <v>244</v>
      </c>
      <c r="E235" s="202" t="s">
        <v>1269</v>
      </c>
      <c r="F235" s="203" t="s">
        <v>1270</v>
      </c>
      <c r="G235" s="204" t="s">
        <v>247</v>
      </c>
      <c r="H235" s="205">
        <v>23.2</v>
      </c>
      <c r="I235" s="206"/>
      <c r="J235" s="207">
        <f>ROUND(I235*H235,2)</f>
        <v>0</v>
      </c>
      <c r="K235" s="208"/>
      <c r="L235" s="40"/>
      <c r="M235" s="209" t="s">
        <v>1</v>
      </c>
      <c r="N235" s="210" t="s">
        <v>43</v>
      </c>
      <c r="O235" s="76"/>
      <c r="P235" s="211">
        <f>O235*H235</f>
        <v>0</v>
      </c>
      <c r="Q235" s="211">
        <v>0</v>
      </c>
      <c r="R235" s="211">
        <f>Q235*H235</f>
        <v>0</v>
      </c>
      <c r="S235" s="211">
        <v>0</v>
      </c>
      <c r="T235" s="21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3" t="s">
        <v>248</v>
      </c>
      <c r="AT235" s="213" t="s">
        <v>244</v>
      </c>
      <c r="AU235" s="213" t="s">
        <v>90</v>
      </c>
      <c r="AY235" s="18" t="s">
        <v>242</v>
      </c>
      <c r="BE235" s="214">
        <f>IF(N235="základná",J235,0)</f>
        <v>0</v>
      </c>
      <c r="BF235" s="214">
        <f>IF(N235="znížená",J235,0)</f>
        <v>0</v>
      </c>
      <c r="BG235" s="214">
        <f>IF(N235="zákl. prenesená",J235,0)</f>
        <v>0</v>
      </c>
      <c r="BH235" s="214">
        <f>IF(N235="zníž. prenesená",J235,0)</f>
        <v>0</v>
      </c>
      <c r="BI235" s="214">
        <f>IF(N235="nulová",J235,0)</f>
        <v>0</v>
      </c>
      <c r="BJ235" s="18" t="s">
        <v>90</v>
      </c>
      <c r="BK235" s="214">
        <f>ROUND(I235*H235,2)</f>
        <v>0</v>
      </c>
      <c r="BL235" s="18" t="s">
        <v>248</v>
      </c>
      <c r="BM235" s="213" t="s">
        <v>3395</v>
      </c>
    </row>
    <row r="236" spans="1:65" s="14" customFormat="1">
      <c r="B236" s="243"/>
      <c r="C236" s="244"/>
      <c r="D236" s="228" t="s">
        <v>304</v>
      </c>
      <c r="E236" s="245" t="s">
        <v>1</v>
      </c>
      <c r="F236" s="246" t="s">
        <v>1272</v>
      </c>
      <c r="G236" s="244"/>
      <c r="H236" s="245" t="s">
        <v>1</v>
      </c>
      <c r="I236" s="247"/>
      <c r="J236" s="244"/>
      <c r="K236" s="244"/>
      <c r="L236" s="248"/>
      <c r="M236" s="249"/>
      <c r="N236" s="250"/>
      <c r="O236" s="250"/>
      <c r="P236" s="250"/>
      <c r="Q236" s="250"/>
      <c r="R236" s="250"/>
      <c r="S236" s="250"/>
      <c r="T236" s="251"/>
      <c r="AT236" s="252" t="s">
        <v>304</v>
      </c>
      <c r="AU236" s="252" t="s">
        <v>90</v>
      </c>
      <c r="AV236" s="14" t="s">
        <v>84</v>
      </c>
      <c r="AW236" s="14" t="s">
        <v>33</v>
      </c>
      <c r="AX236" s="14" t="s">
        <v>77</v>
      </c>
      <c r="AY236" s="252" t="s">
        <v>242</v>
      </c>
    </row>
    <row r="237" spans="1:65" s="13" customFormat="1">
      <c r="B237" s="226"/>
      <c r="C237" s="227"/>
      <c r="D237" s="228" t="s">
        <v>304</v>
      </c>
      <c r="E237" s="229" t="s">
        <v>1</v>
      </c>
      <c r="F237" s="230" t="s">
        <v>3396</v>
      </c>
      <c r="G237" s="227"/>
      <c r="H237" s="231">
        <v>23.2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304</v>
      </c>
      <c r="AU237" s="237" t="s">
        <v>90</v>
      </c>
      <c r="AV237" s="13" t="s">
        <v>90</v>
      </c>
      <c r="AW237" s="13" t="s">
        <v>33</v>
      </c>
      <c r="AX237" s="13" t="s">
        <v>84</v>
      </c>
      <c r="AY237" s="237" t="s">
        <v>242</v>
      </c>
    </row>
    <row r="238" spans="1:65" s="2" customFormat="1" ht="30" customHeight="1">
      <c r="A238" s="35"/>
      <c r="B238" s="36"/>
      <c r="C238" s="201" t="s">
        <v>623</v>
      </c>
      <c r="D238" s="201" t="s">
        <v>244</v>
      </c>
      <c r="E238" s="202" t="s">
        <v>1584</v>
      </c>
      <c r="F238" s="203" t="s">
        <v>1585</v>
      </c>
      <c r="G238" s="204" t="s">
        <v>282</v>
      </c>
      <c r="H238" s="205">
        <v>15</v>
      </c>
      <c r="I238" s="206"/>
      <c r="J238" s="207">
        <f>ROUND(I238*H238,2)</f>
        <v>0</v>
      </c>
      <c r="K238" s="208"/>
      <c r="L238" s="40"/>
      <c r="M238" s="209" t="s">
        <v>1</v>
      </c>
      <c r="N238" s="210" t="s">
        <v>43</v>
      </c>
      <c r="O238" s="76"/>
      <c r="P238" s="211">
        <f>O238*H238</f>
        <v>0</v>
      </c>
      <c r="Q238" s="211">
        <v>4.9500000000000004E-3</v>
      </c>
      <c r="R238" s="211">
        <f>Q238*H238</f>
        <v>7.425000000000001E-2</v>
      </c>
      <c r="S238" s="211">
        <v>0</v>
      </c>
      <c r="T238" s="21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3" t="s">
        <v>248</v>
      </c>
      <c r="AT238" s="213" t="s">
        <v>244</v>
      </c>
      <c r="AU238" s="213" t="s">
        <v>90</v>
      </c>
      <c r="AY238" s="18" t="s">
        <v>242</v>
      </c>
      <c r="BE238" s="214">
        <f>IF(N238="základná",J238,0)</f>
        <v>0</v>
      </c>
      <c r="BF238" s="214">
        <f>IF(N238="znížená",J238,0)</f>
        <v>0</v>
      </c>
      <c r="BG238" s="214">
        <f>IF(N238="zákl. prenesená",J238,0)</f>
        <v>0</v>
      </c>
      <c r="BH238" s="214">
        <f>IF(N238="zníž. prenesená",J238,0)</f>
        <v>0</v>
      </c>
      <c r="BI238" s="214">
        <f>IF(N238="nulová",J238,0)</f>
        <v>0</v>
      </c>
      <c r="BJ238" s="18" t="s">
        <v>90</v>
      </c>
      <c r="BK238" s="214">
        <f>ROUND(I238*H238,2)</f>
        <v>0</v>
      </c>
      <c r="BL238" s="18" t="s">
        <v>248</v>
      </c>
      <c r="BM238" s="213" t="s">
        <v>3397</v>
      </c>
    </row>
    <row r="239" spans="1:65" s="2" customFormat="1" ht="34.9" customHeight="1">
      <c r="A239" s="35"/>
      <c r="B239" s="36"/>
      <c r="C239" s="201" t="s">
        <v>625</v>
      </c>
      <c r="D239" s="201" t="s">
        <v>244</v>
      </c>
      <c r="E239" s="202" t="s">
        <v>1587</v>
      </c>
      <c r="F239" s="203" t="s">
        <v>1588</v>
      </c>
      <c r="G239" s="204" t="s">
        <v>282</v>
      </c>
      <c r="H239" s="205">
        <v>15</v>
      </c>
      <c r="I239" s="206"/>
      <c r="J239" s="207">
        <f>ROUND(I239*H239,2)</f>
        <v>0</v>
      </c>
      <c r="K239" s="208"/>
      <c r="L239" s="40"/>
      <c r="M239" s="209" t="s">
        <v>1</v>
      </c>
      <c r="N239" s="210" t="s">
        <v>43</v>
      </c>
      <c r="O239" s="76"/>
      <c r="P239" s="211">
        <f>O239*H239</f>
        <v>0</v>
      </c>
      <c r="Q239" s="211">
        <v>4.9500000000000004E-3</v>
      </c>
      <c r="R239" s="211">
        <f>Q239*H239</f>
        <v>7.425000000000001E-2</v>
      </c>
      <c r="S239" s="211">
        <v>0</v>
      </c>
      <c r="T239" s="21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13" t="s">
        <v>248</v>
      </c>
      <c r="AT239" s="213" t="s">
        <v>244</v>
      </c>
      <c r="AU239" s="213" t="s">
        <v>90</v>
      </c>
      <c r="AY239" s="18" t="s">
        <v>242</v>
      </c>
      <c r="BE239" s="214">
        <f>IF(N239="základná",J239,0)</f>
        <v>0</v>
      </c>
      <c r="BF239" s="214">
        <f>IF(N239="znížená",J239,0)</f>
        <v>0</v>
      </c>
      <c r="BG239" s="214">
        <f>IF(N239="zákl. prenesená",J239,0)</f>
        <v>0</v>
      </c>
      <c r="BH239" s="214">
        <f>IF(N239="zníž. prenesená",J239,0)</f>
        <v>0</v>
      </c>
      <c r="BI239" s="214">
        <f>IF(N239="nulová",J239,0)</f>
        <v>0</v>
      </c>
      <c r="BJ239" s="18" t="s">
        <v>90</v>
      </c>
      <c r="BK239" s="214">
        <f>ROUND(I239*H239,2)</f>
        <v>0</v>
      </c>
      <c r="BL239" s="18" t="s">
        <v>248</v>
      </c>
      <c r="BM239" s="213" t="s">
        <v>3398</v>
      </c>
    </row>
    <row r="240" spans="1:65" s="2" customFormat="1" ht="30" customHeight="1">
      <c r="A240" s="35"/>
      <c r="B240" s="36"/>
      <c r="C240" s="201" t="s">
        <v>631</v>
      </c>
      <c r="D240" s="201" t="s">
        <v>244</v>
      </c>
      <c r="E240" s="202" t="s">
        <v>1292</v>
      </c>
      <c r="F240" s="203" t="s">
        <v>1293</v>
      </c>
      <c r="G240" s="204" t="s">
        <v>406</v>
      </c>
      <c r="H240" s="205">
        <v>7.56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1.73E-3</v>
      </c>
      <c r="R240" s="211">
        <f>Q240*H240</f>
        <v>1.30788E-2</v>
      </c>
      <c r="S240" s="211">
        <v>2.2999999999999998</v>
      </c>
      <c r="T240" s="212">
        <f>S240*H240</f>
        <v>17.387999999999998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248</v>
      </c>
      <c r="AT240" s="213" t="s">
        <v>244</v>
      </c>
      <c r="AU240" s="213" t="s">
        <v>90</v>
      </c>
      <c r="AY240" s="18" t="s">
        <v>242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90</v>
      </c>
      <c r="BK240" s="214">
        <f>ROUND(I240*H240,2)</f>
        <v>0</v>
      </c>
      <c r="BL240" s="18" t="s">
        <v>248</v>
      </c>
      <c r="BM240" s="213" t="s">
        <v>3399</v>
      </c>
    </row>
    <row r="241" spans="1:65" s="14" customFormat="1">
      <c r="B241" s="243"/>
      <c r="C241" s="244"/>
      <c r="D241" s="228" t="s">
        <v>304</v>
      </c>
      <c r="E241" s="245" t="s">
        <v>1</v>
      </c>
      <c r="F241" s="246" t="s">
        <v>1295</v>
      </c>
      <c r="G241" s="244"/>
      <c r="H241" s="245" t="s">
        <v>1</v>
      </c>
      <c r="I241" s="247"/>
      <c r="J241" s="244"/>
      <c r="K241" s="244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304</v>
      </c>
      <c r="AU241" s="252" t="s">
        <v>90</v>
      </c>
      <c r="AV241" s="14" t="s">
        <v>84</v>
      </c>
      <c r="AW241" s="14" t="s">
        <v>33</v>
      </c>
      <c r="AX241" s="14" t="s">
        <v>77</v>
      </c>
      <c r="AY241" s="252" t="s">
        <v>242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3400</v>
      </c>
      <c r="G242" s="227"/>
      <c r="H242" s="231">
        <v>3.78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77</v>
      </c>
      <c r="AY242" s="237" t="s">
        <v>242</v>
      </c>
    </row>
    <row r="243" spans="1:65" s="13" customFormat="1">
      <c r="B243" s="226"/>
      <c r="C243" s="227"/>
      <c r="D243" s="228" t="s">
        <v>304</v>
      </c>
      <c r="E243" s="229" t="s">
        <v>1</v>
      </c>
      <c r="F243" s="230" t="s">
        <v>3401</v>
      </c>
      <c r="G243" s="227"/>
      <c r="H243" s="231">
        <v>3.78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304</v>
      </c>
      <c r="AU243" s="237" t="s">
        <v>90</v>
      </c>
      <c r="AV243" s="13" t="s">
        <v>90</v>
      </c>
      <c r="AW243" s="13" t="s">
        <v>33</v>
      </c>
      <c r="AX243" s="13" t="s">
        <v>77</v>
      </c>
      <c r="AY243" s="237" t="s">
        <v>242</v>
      </c>
    </row>
    <row r="244" spans="1:65" s="16" customFormat="1">
      <c r="B244" s="264"/>
      <c r="C244" s="265"/>
      <c r="D244" s="228" t="s">
        <v>304</v>
      </c>
      <c r="E244" s="266" t="s">
        <v>1</v>
      </c>
      <c r="F244" s="267" t="s">
        <v>388</v>
      </c>
      <c r="G244" s="265"/>
      <c r="H244" s="268">
        <v>7.56</v>
      </c>
      <c r="I244" s="269"/>
      <c r="J244" s="265"/>
      <c r="K244" s="265"/>
      <c r="L244" s="270"/>
      <c r="M244" s="271"/>
      <c r="N244" s="272"/>
      <c r="O244" s="272"/>
      <c r="P244" s="272"/>
      <c r="Q244" s="272"/>
      <c r="R244" s="272"/>
      <c r="S244" s="272"/>
      <c r="T244" s="273"/>
      <c r="AT244" s="274" t="s">
        <v>304</v>
      </c>
      <c r="AU244" s="274" t="s">
        <v>90</v>
      </c>
      <c r="AV244" s="16" t="s">
        <v>248</v>
      </c>
      <c r="AW244" s="16" t="s">
        <v>33</v>
      </c>
      <c r="AX244" s="16" t="s">
        <v>84</v>
      </c>
      <c r="AY244" s="274" t="s">
        <v>242</v>
      </c>
    </row>
    <row r="245" spans="1:65" s="2" customFormat="1" ht="22.15" customHeight="1">
      <c r="A245" s="35"/>
      <c r="B245" s="36"/>
      <c r="C245" s="201" t="s">
        <v>638</v>
      </c>
      <c r="D245" s="201" t="s">
        <v>244</v>
      </c>
      <c r="E245" s="202" t="s">
        <v>1303</v>
      </c>
      <c r="F245" s="203" t="s">
        <v>1916</v>
      </c>
      <c r="G245" s="204" t="s">
        <v>259</v>
      </c>
      <c r="H245" s="205">
        <v>56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1.0000000000000001E-5</v>
      </c>
      <c r="R245" s="211">
        <f>Q245*H245</f>
        <v>5.6000000000000006E-4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248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3402</v>
      </c>
    </row>
    <row r="246" spans="1:65" s="13" customFormat="1">
      <c r="B246" s="226"/>
      <c r="C246" s="227"/>
      <c r="D246" s="228" t="s">
        <v>304</v>
      </c>
      <c r="E246" s="229" t="s">
        <v>1</v>
      </c>
      <c r="F246" s="230" t="s">
        <v>3403</v>
      </c>
      <c r="G246" s="227"/>
      <c r="H246" s="231">
        <v>56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33</v>
      </c>
      <c r="AX246" s="13" t="s">
        <v>84</v>
      </c>
      <c r="AY246" s="237" t="s">
        <v>242</v>
      </c>
    </row>
    <row r="247" spans="1:65" s="2" customFormat="1" ht="22.15" customHeight="1">
      <c r="A247" s="35"/>
      <c r="B247" s="36"/>
      <c r="C247" s="201" t="s">
        <v>645</v>
      </c>
      <c r="D247" s="201" t="s">
        <v>244</v>
      </c>
      <c r="E247" s="202" t="s">
        <v>767</v>
      </c>
      <c r="F247" s="203" t="s">
        <v>1111</v>
      </c>
      <c r="G247" s="204" t="s">
        <v>323</v>
      </c>
      <c r="H247" s="205">
        <v>23.98</v>
      </c>
      <c r="I247" s="206"/>
      <c r="J247" s="207">
        <f>ROUND(I247*H247,2)</f>
        <v>0</v>
      </c>
      <c r="K247" s="208"/>
      <c r="L247" s="40"/>
      <c r="M247" s="209" t="s">
        <v>1</v>
      </c>
      <c r="N247" s="210" t="s">
        <v>43</v>
      </c>
      <c r="O247" s="76"/>
      <c r="P247" s="211">
        <f>O247*H247</f>
        <v>0</v>
      </c>
      <c r="Q247" s="211">
        <v>0</v>
      </c>
      <c r="R247" s="211">
        <f>Q247*H247</f>
        <v>0</v>
      </c>
      <c r="S247" s="211">
        <v>0</v>
      </c>
      <c r="T247" s="21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248</v>
      </c>
      <c r="AT247" s="213" t="s">
        <v>244</v>
      </c>
      <c r="AU247" s="213" t="s">
        <v>90</v>
      </c>
      <c r="AY247" s="18" t="s">
        <v>242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90</v>
      </c>
      <c r="BK247" s="214">
        <f>ROUND(I247*H247,2)</f>
        <v>0</v>
      </c>
      <c r="BL247" s="18" t="s">
        <v>248</v>
      </c>
      <c r="BM247" s="213" t="s">
        <v>3404</v>
      </c>
    </row>
    <row r="248" spans="1:65" s="13" customFormat="1" ht="22.5">
      <c r="B248" s="226"/>
      <c r="C248" s="227"/>
      <c r="D248" s="228" t="s">
        <v>304</v>
      </c>
      <c r="E248" s="229" t="s">
        <v>1</v>
      </c>
      <c r="F248" s="230" t="s">
        <v>3405</v>
      </c>
      <c r="G248" s="227"/>
      <c r="H248" s="231">
        <v>23.98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33</v>
      </c>
      <c r="AX248" s="13" t="s">
        <v>84</v>
      </c>
      <c r="AY248" s="237" t="s">
        <v>242</v>
      </c>
    </row>
    <row r="249" spans="1:65" s="2" customFormat="1" ht="22.15" customHeight="1">
      <c r="A249" s="35"/>
      <c r="B249" s="36"/>
      <c r="C249" s="201" t="s">
        <v>648</v>
      </c>
      <c r="D249" s="201" t="s">
        <v>244</v>
      </c>
      <c r="E249" s="202" t="s">
        <v>1114</v>
      </c>
      <c r="F249" s="203" t="s">
        <v>1115</v>
      </c>
      <c r="G249" s="204" t="s">
        <v>323</v>
      </c>
      <c r="H249" s="205">
        <v>23.98</v>
      </c>
      <c r="I249" s="206"/>
      <c r="J249" s="207">
        <f>ROUND(I249*H249,2)</f>
        <v>0</v>
      </c>
      <c r="K249" s="208"/>
      <c r="L249" s="40"/>
      <c r="M249" s="209" t="s">
        <v>1</v>
      </c>
      <c r="N249" s="210" t="s">
        <v>43</v>
      </c>
      <c r="O249" s="76"/>
      <c r="P249" s="211">
        <f>O249*H249</f>
        <v>0</v>
      </c>
      <c r="Q249" s="211">
        <v>0</v>
      </c>
      <c r="R249" s="211">
        <f>Q249*H249</f>
        <v>0</v>
      </c>
      <c r="S249" s="211">
        <v>0</v>
      </c>
      <c r="T249" s="21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3" t="s">
        <v>248</v>
      </c>
      <c r="AT249" s="213" t="s">
        <v>244</v>
      </c>
      <c r="AU249" s="213" t="s">
        <v>90</v>
      </c>
      <c r="AY249" s="18" t="s">
        <v>242</v>
      </c>
      <c r="BE249" s="214">
        <f>IF(N249="základná",J249,0)</f>
        <v>0</v>
      </c>
      <c r="BF249" s="214">
        <f>IF(N249="znížená",J249,0)</f>
        <v>0</v>
      </c>
      <c r="BG249" s="214">
        <f>IF(N249="zákl. prenesená",J249,0)</f>
        <v>0</v>
      </c>
      <c r="BH249" s="214">
        <f>IF(N249="zníž. prenesená",J249,0)</f>
        <v>0</v>
      </c>
      <c r="BI249" s="214">
        <f>IF(N249="nulová",J249,0)</f>
        <v>0</v>
      </c>
      <c r="BJ249" s="18" t="s">
        <v>90</v>
      </c>
      <c r="BK249" s="214">
        <f>ROUND(I249*H249,2)</f>
        <v>0</v>
      </c>
      <c r="BL249" s="18" t="s">
        <v>248</v>
      </c>
      <c r="BM249" s="213" t="s">
        <v>3406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3407</v>
      </c>
      <c r="G250" s="227"/>
      <c r="H250" s="231">
        <v>17.39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77</v>
      </c>
      <c r="AY250" s="237" t="s">
        <v>242</v>
      </c>
    </row>
    <row r="251" spans="1:65" s="13" customFormat="1">
      <c r="B251" s="226"/>
      <c r="C251" s="227"/>
      <c r="D251" s="228" t="s">
        <v>304</v>
      </c>
      <c r="E251" s="229" t="s">
        <v>1</v>
      </c>
      <c r="F251" s="230" t="s">
        <v>3408</v>
      </c>
      <c r="G251" s="227"/>
      <c r="H251" s="231">
        <v>2.7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90</v>
      </c>
      <c r="AV251" s="13" t="s">
        <v>90</v>
      </c>
      <c r="AW251" s="13" t="s">
        <v>33</v>
      </c>
      <c r="AX251" s="13" t="s">
        <v>77</v>
      </c>
      <c r="AY251" s="237" t="s">
        <v>242</v>
      </c>
    </row>
    <row r="252" spans="1:65" s="13" customFormat="1">
      <c r="B252" s="226"/>
      <c r="C252" s="227"/>
      <c r="D252" s="228" t="s">
        <v>304</v>
      </c>
      <c r="E252" s="229" t="s">
        <v>1</v>
      </c>
      <c r="F252" s="230" t="s">
        <v>3409</v>
      </c>
      <c r="G252" s="227"/>
      <c r="H252" s="231">
        <v>0.41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304</v>
      </c>
      <c r="AU252" s="237" t="s">
        <v>90</v>
      </c>
      <c r="AV252" s="13" t="s">
        <v>90</v>
      </c>
      <c r="AW252" s="13" t="s">
        <v>33</v>
      </c>
      <c r="AX252" s="13" t="s">
        <v>77</v>
      </c>
      <c r="AY252" s="237" t="s">
        <v>242</v>
      </c>
    </row>
    <row r="253" spans="1:65" s="13" customFormat="1">
      <c r="B253" s="226"/>
      <c r="C253" s="227"/>
      <c r="D253" s="228" t="s">
        <v>304</v>
      </c>
      <c r="E253" s="229" t="s">
        <v>1</v>
      </c>
      <c r="F253" s="230" t="s">
        <v>3410</v>
      </c>
      <c r="G253" s="227"/>
      <c r="H253" s="231">
        <v>3.48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AT253" s="237" t="s">
        <v>304</v>
      </c>
      <c r="AU253" s="237" t="s">
        <v>90</v>
      </c>
      <c r="AV253" s="13" t="s">
        <v>90</v>
      </c>
      <c r="AW253" s="13" t="s">
        <v>33</v>
      </c>
      <c r="AX253" s="13" t="s">
        <v>77</v>
      </c>
      <c r="AY253" s="237" t="s">
        <v>242</v>
      </c>
    </row>
    <row r="254" spans="1:65" s="16" customFormat="1">
      <c r="B254" s="264"/>
      <c r="C254" s="265"/>
      <c r="D254" s="228" t="s">
        <v>304</v>
      </c>
      <c r="E254" s="266" t="s">
        <v>1</v>
      </c>
      <c r="F254" s="267" t="s">
        <v>388</v>
      </c>
      <c r="G254" s="265"/>
      <c r="H254" s="268">
        <v>23.98</v>
      </c>
      <c r="I254" s="269"/>
      <c r="J254" s="265"/>
      <c r="K254" s="265"/>
      <c r="L254" s="270"/>
      <c r="M254" s="271"/>
      <c r="N254" s="272"/>
      <c r="O254" s="272"/>
      <c r="P254" s="272"/>
      <c r="Q254" s="272"/>
      <c r="R254" s="272"/>
      <c r="S254" s="272"/>
      <c r="T254" s="273"/>
      <c r="AT254" s="274" t="s">
        <v>304</v>
      </c>
      <c r="AU254" s="274" t="s">
        <v>90</v>
      </c>
      <c r="AV254" s="16" t="s">
        <v>248</v>
      </c>
      <c r="AW254" s="16" t="s">
        <v>33</v>
      </c>
      <c r="AX254" s="16" t="s">
        <v>84</v>
      </c>
      <c r="AY254" s="274" t="s">
        <v>242</v>
      </c>
    </row>
    <row r="255" spans="1:65" s="2" customFormat="1" ht="14.45" customHeight="1">
      <c r="A255" s="35"/>
      <c r="B255" s="36"/>
      <c r="C255" s="201" t="s">
        <v>655</v>
      </c>
      <c r="D255" s="201" t="s">
        <v>244</v>
      </c>
      <c r="E255" s="202" t="s">
        <v>1120</v>
      </c>
      <c r="F255" s="203" t="s">
        <v>1121</v>
      </c>
      <c r="G255" s="204" t="s">
        <v>323</v>
      </c>
      <c r="H255" s="205">
        <v>23.98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0</v>
      </c>
      <c r="R255" s="211">
        <f>Q255*H255</f>
        <v>0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248</v>
      </c>
      <c r="AT255" s="213" t="s">
        <v>244</v>
      </c>
      <c r="AU255" s="213" t="s">
        <v>90</v>
      </c>
      <c r="AY255" s="18" t="s">
        <v>242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90</v>
      </c>
      <c r="BK255" s="214">
        <f>ROUND(I255*H255,2)</f>
        <v>0</v>
      </c>
      <c r="BL255" s="18" t="s">
        <v>248</v>
      </c>
      <c r="BM255" s="213" t="s">
        <v>3411</v>
      </c>
    </row>
    <row r="256" spans="1:65" s="12" customFormat="1" ht="22.9" customHeight="1">
      <c r="B256" s="185"/>
      <c r="C256" s="186"/>
      <c r="D256" s="187" t="s">
        <v>76</v>
      </c>
      <c r="E256" s="199" t="s">
        <v>356</v>
      </c>
      <c r="F256" s="199" t="s">
        <v>357</v>
      </c>
      <c r="G256" s="186"/>
      <c r="H256" s="186"/>
      <c r="I256" s="189"/>
      <c r="J256" s="200">
        <f>BK256</f>
        <v>0</v>
      </c>
      <c r="K256" s="186"/>
      <c r="L256" s="191"/>
      <c r="M256" s="192"/>
      <c r="N256" s="193"/>
      <c r="O256" s="193"/>
      <c r="P256" s="194">
        <f>SUM(P257:P261)</f>
        <v>0</v>
      </c>
      <c r="Q256" s="193"/>
      <c r="R256" s="194">
        <f>SUM(R257:R261)</f>
        <v>2.2159999999999999E-2</v>
      </c>
      <c r="S256" s="193"/>
      <c r="T256" s="195">
        <f>SUM(T257:T261)</f>
        <v>0</v>
      </c>
      <c r="AR256" s="196" t="s">
        <v>84</v>
      </c>
      <c r="AT256" s="197" t="s">
        <v>76</v>
      </c>
      <c r="AU256" s="197" t="s">
        <v>84</v>
      </c>
      <c r="AY256" s="196" t="s">
        <v>242</v>
      </c>
      <c r="BK256" s="198">
        <f>SUM(BK257:BK261)</f>
        <v>0</v>
      </c>
    </row>
    <row r="257" spans="1:65" s="2" customFormat="1" ht="22.15" customHeight="1">
      <c r="A257" s="35"/>
      <c r="B257" s="36"/>
      <c r="C257" s="201" t="s">
        <v>660</v>
      </c>
      <c r="D257" s="201" t="s">
        <v>244</v>
      </c>
      <c r="E257" s="202" t="s">
        <v>1616</v>
      </c>
      <c r="F257" s="203" t="s">
        <v>1617</v>
      </c>
      <c r="G257" s="204" t="s">
        <v>259</v>
      </c>
      <c r="H257" s="205">
        <v>4</v>
      </c>
      <c r="I257" s="206"/>
      <c r="J257" s="207">
        <f>ROUND(I257*H257,2)</f>
        <v>0</v>
      </c>
      <c r="K257" s="208"/>
      <c r="L257" s="40"/>
      <c r="M257" s="209" t="s">
        <v>1</v>
      </c>
      <c r="N257" s="210" t="s">
        <v>43</v>
      </c>
      <c r="O257" s="76"/>
      <c r="P257" s="211">
        <f>O257*H257</f>
        <v>0</v>
      </c>
      <c r="Q257" s="211">
        <v>2.7699999999999999E-3</v>
      </c>
      <c r="R257" s="211">
        <f>Q257*H257</f>
        <v>1.108E-2</v>
      </c>
      <c r="S257" s="211">
        <v>0</v>
      </c>
      <c r="T257" s="21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13" t="s">
        <v>248</v>
      </c>
      <c r="AT257" s="213" t="s">
        <v>244</v>
      </c>
      <c r="AU257" s="213" t="s">
        <v>90</v>
      </c>
      <c r="AY257" s="18" t="s">
        <v>242</v>
      </c>
      <c r="BE257" s="214">
        <f>IF(N257="základná",J257,0)</f>
        <v>0</v>
      </c>
      <c r="BF257" s="214">
        <f>IF(N257="znížená",J257,0)</f>
        <v>0</v>
      </c>
      <c r="BG257" s="214">
        <f>IF(N257="zákl. prenesená",J257,0)</f>
        <v>0</v>
      </c>
      <c r="BH257" s="214">
        <f>IF(N257="zníž. prenesená",J257,0)</f>
        <v>0</v>
      </c>
      <c r="BI257" s="214">
        <f>IF(N257="nulová",J257,0)</f>
        <v>0</v>
      </c>
      <c r="BJ257" s="18" t="s">
        <v>90</v>
      </c>
      <c r="BK257" s="214">
        <f>ROUND(I257*H257,2)</f>
        <v>0</v>
      </c>
      <c r="BL257" s="18" t="s">
        <v>248</v>
      </c>
      <c r="BM257" s="213" t="s">
        <v>3412</v>
      </c>
    </row>
    <row r="258" spans="1:65" s="2" customFormat="1" ht="30" customHeight="1">
      <c r="A258" s="35"/>
      <c r="B258" s="36"/>
      <c r="C258" s="201" t="s">
        <v>667</v>
      </c>
      <c r="D258" s="201" t="s">
        <v>244</v>
      </c>
      <c r="E258" s="202" t="s">
        <v>1619</v>
      </c>
      <c r="F258" s="203" t="s">
        <v>1620</v>
      </c>
      <c r="G258" s="204" t="s">
        <v>259</v>
      </c>
      <c r="H258" s="205">
        <v>120</v>
      </c>
      <c r="I258" s="206"/>
      <c r="J258" s="207">
        <f>ROUND(I258*H258,2)</f>
        <v>0</v>
      </c>
      <c r="K258" s="208"/>
      <c r="L258" s="40"/>
      <c r="M258" s="209" t="s">
        <v>1</v>
      </c>
      <c r="N258" s="210" t="s">
        <v>43</v>
      </c>
      <c r="O258" s="76"/>
      <c r="P258" s="211">
        <f>O258*H258</f>
        <v>0</v>
      </c>
      <c r="Q258" s="211">
        <v>0</v>
      </c>
      <c r="R258" s="211">
        <f>Q258*H258</f>
        <v>0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248</v>
      </c>
      <c r="AT258" s="213" t="s">
        <v>244</v>
      </c>
      <c r="AU258" s="213" t="s">
        <v>90</v>
      </c>
      <c r="AY258" s="18" t="s">
        <v>242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90</v>
      </c>
      <c r="BK258" s="214">
        <f>ROUND(I258*H258,2)</f>
        <v>0</v>
      </c>
      <c r="BL258" s="18" t="s">
        <v>248</v>
      </c>
      <c r="BM258" s="213" t="s">
        <v>3413</v>
      </c>
    </row>
    <row r="259" spans="1:65" s="13" customFormat="1">
      <c r="B259" s="226"/>
      <c r="C259" s="227"/>
      <c r="D259" s="228" t="s">
        <v>304</v>
      </c>
      <c r="E259" s="227"/>
      <c r="F259" s="230" t="s">
        <v>3414</v>
      </c>
      <c r="G259" s="227"/>
      <c r="H259" s="231">
        <v>120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4</v>
      </c>
      <c r="AX259" s="13" t="s">
        <v>84</v>
      </c>
      <c r="AY259" s="237" t="s">
        <v>242</v>
      </c>
    </row>
    <row r="260" spans="1:65" s="2" customFormat="1" ht="22.15" customHeight="1">
      <c r="A260" s="35"/>
      <c r="B260" s="36"/>
      <c r="C260" s="201" t="s">
        <v>672</v>
      </c>
      <c r="D260" s="201" t="s">
        <v>244</v>
      </c>
      <c r="E260" s="202" t="s">
        <v>1623</v>
      </c>
      <c r="F260" s="203" t="s">
        <v>1624</v>
      </c>
      <c r="G260" s="204" t="s">
        <v>259</v>
      </c>
      <c r="H260" s="205">
        <v>4</v>
      </c>
      <c r="I260" s="206"/>
      <c r="J260" s="207">
        <f>ROUND(I260*H260,2)</f>
        <v>0</v>
      </c>
      <c r="K260" s="208"/>
      <c r="L260" s="40"/>
      <c r="M260" s="209" t="s">
        <v>1</v>
      </c>
      <c r="N260" s="210" t="s">
        <v>43</v>
      </c>
      <c r="O260" s="76"/>
      <c r="P260" s="211">
        <f>O260*H260</f>
        <v>0</v>
      </c>
      <c r="Q260" s="211">
        <v>2.7699999999999999E-3</v>
      </c>
      <c r="R260" s="211">
        <f>Q260*H260</f>
        <v>1.108E-2</v>
      </c>
      <c r="S260" s="211">
        <v>0</v>
      </c>
      <c r="T260" s="21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3" t="s">
        <v>248</v>
      </c>
      <c r="AT260" s="213" t="s">
        <v>244</v>
      </c>
      <c r="AU260" s="213" t="s">
        <v>90</v>
      </c>
      <c r="AY260" s="18" t="s">
        <v>242</v>
      </c>
      <c r="BE260" s="214">
        <f>IF(N260="základná",J260,0)</f>
        <v>0</v>
      </c>
      <c r="BF260" s="214">
        <f>IF(N260="znížená",J260,0)</f>
        <v>0</v>
      </c>
      <c r="BG260" s="214">
        <f>IF(N260="zákl. prenesená",J260,0)</f>
        <v>0</v>
      </c>
      <c r="BH260" s="214">
        <f>IF(N260="zníž. prenesená",J260,0)</f>
        <v>0</v>
      </c>
      <c r="BI260" s="214">
        <f>IF(N260="nulová",J260,0)</f>
        <v>0</v>
      </c>
      <c r="BJ260" s="18" t="s">
        <v>90</v>
      </c>
      <c r="BK260" s="214">
        <f>ROUND(I260*H260,2)</f>
        <v>0</v>
      </c>
      <c r="BL260" s="18" t="s">
        <v>248</v>
      </c>
      <c r="BM260" s="213" t="s">
        <v>3415</v>
      </c>
    </row>
    <row r="261" spans="1:65" s="2" customFormat="1" ht="22.15" customHeight="1">
      <c r="A261" s="35"/>
      <c r="B261" s="36"/>
      <c r="C261" s="201" t="s">
        <v>678</v>
      </c>
      <c r="D261" s="201" t="s">
        <v>244</v>
      </c>
      <c r="E261" s="202" t="s">
        <v>1123</v>
      </c>
      <c r="F261" s="203" t="s">
        <v>1317</v>
      </c>
      <c r="G261" s="204" t="s">
        <v>323</v>
      </c>
      <c r="H261" s="205">
        <v>78.968000000000004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0</v>
      </c>
      <c r="R261" s="211">
        <f>Q261*H261</f>
        <v>0</v>
      </c>
      <c r="S261" s="211">
        <v>0</v>
      </c>
      <c r="T261" s="21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248</v>
      </c>
      <c r="AT261" s="213" t="s">
        <v>244</v>
      </c>
      <c r="AU261" s="213" t="s">
        <v>90</v>
      </c>
      <c r="AY261" s="18" t="s">
        <v>242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90</v>
      </c>
      <c r="BK261" s="214">
        <f>ROUND(I261*H261,2)</f>
        <v>0</v>
      </c>
      <c r="BL261" s="18" t="s">
        <v>248</v>
      </c>
      <c r="BM261" s="213" t="s">
        <v>3416</v>
      </c>
    </row>
    <row r="262" spans="1:65" s="12" customFormat="1" ht="25.9" customHeight="1">
      <c r="B262" s="185"/>
      <c r="C262" s="186"/>
      <c r="D262" s="187" t="s">
        <v>76</v>
      </c>
      <c r="E262" s="188" t="s">
        <v>776</v>
      </c>
      <c r="F262" s="188" t="s">
        <v>777</v>
      </c>
      <c r="G262" s="186"/>
      <c r="H262" s="186"/>
      <c r="I262" s="189"/>
      <c r="J262" s="190">
        <f>BK262</f>
        <v>0</v>
      </c>
      <c r="K262" s="186"/>
      <c r="L262" s="191"/>
      <c r="M262" s="192"/>
      <c r="N262" s="193"/>
      <c r="O262" s="193"/>
      <c r="P262" s="194">
        <f>P263+P269+P273+P290</f>
        <v>0</v>
      </c>
      <c r="Q262" s="193"/>
      <c r="R262" s="194">
        <f>R263+R269+R273+R290</f>
        <v>0.50969277999999996</v>
      </c>
      <c r="S262" s="193"/>
      <c r="T262" s="195">
        <f>T263+T269+T273+T290</f>
        <v>0</v>
      </c>
      <c r="AR262" s="196" t="s">
        <v>90</v>
      </c>
      <c r="AT262" s="197" t="s">
        <v>76</v>
      </c>
      <c r="AU262" s="197" t="s">
        <v>77</v>
      </c>
      <c r="AY262" s="196" t="s">
        <v>242</v>
      </c>
      <c r="BK262" s="198">
        <f>BK263+BK269+BK273+BK290</f>
        <v>0</v>
      </c>
    </row>
    <row r="263" spans="1:65" s="12" customFormat="1" ht="22.9" customHeight="1">
      <c r="B263" s="185"/>
      <c r="C263" s="186"/>
      <c r="D263" s="187" t="s">
        <v>76</v>
      </c>
      <c r="E263" s="199" t="s">
        <v>1319</v>
      </c>
      <c r="F263" s="199" t="s">
        <v>1320</v>
      </c>
      <c r="G263" s="186"/>
      <c r="H263" s="186"/>
      <c r="I263" s="189"/>
      <c r="J263" s="200">
        <f>BK263</f>
        <v>0</v>
      </c>
      <c r="K263" s="186"/>
      <c r="L263" s="191"/>
      <c r="M263" s="192"/>
      <c r="N263" s="193"/>
      <c r="O263" s="193"/>
      <c r="P263" s="194">
        <f>SUM(P264:P268)</f>
        <v>0</v>
      </c>
      <c r="Q263" s="193"/>
      <c r="R263" s="194">
        <f>SUM(R264:R268)</f>
        <v>1.7017999999999998E-2</v>
      </c>
      <c r="S263" s="193"/>
      <c r="T263" s="195">
        <f>SUM(T264:T268)</f>
        <v>0</v>
      </c>
      <c r="AR263" s="196" t="s">
        <v>90</v>
      </c>
      <c r="AT263" s="197" t="s">
        <v>76</v>
      </c>
      <c r="AU263" s="197" t="s">
        <v>84</v>
      </c>
      <c r="AY263" s="196" t="s">
        <v>242</v>
      </c>
      <c r="BK263" s="198">
        <f>SUM(BK264:BK268)</f>
        <v>0</v>
      </c>
    </row>
    <row r="264" spans="1:65" s="2" customFormat="1" ht="30" customHeight="1">
      <c r="A264" s="35"/>
      <c r="B264" s="36"/>
      <c r="C264" s="201" t="s">
        <v>681</v>
      </c>
      <c r="D264" s="201" t="s">
        <v>244</v>
      </c>
      <c r="E264" s="202" t="s">
        <v>2421</v>
      </c>
      <c r="F264" s="203" t="s">
        <v>2422</v>
      </c>
      <c r="G264" s="204" t="s">
        <v>282</v>
      </c>
      <c r="H264" s="205">
        <v>13.4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4.2999999999999999E-4</v>
      </c>
      <c r="R264" s="211">
        <f>Q264*H264</f>
        <v>5.7619999999999998E-3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311</v>
      </c>
      <c r="AT264" s="213" t="s">
        <v>244</v>
      </c>
      <c r="AU264" s="213" t="s">
        <v>90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311</v>
      </c>
      <c r="BM264" s="213" t="s">
        <v>3417</v>
      </c>
    </row>
    <row r="265" spans="1:65" s="13" customFormat="1">
      <c r="B265" s="226"/>
      <c r="C265" s="227"/>
      <c r="D265" s="228" t="s">
        <v>304</v>
      </c>
      <c r="E265" s="229" t="s">
        <v>1</v>
      </c>
      <c r="F265" s="230" t="s">
        <v>3418</v>
      </c>
      <c r="G265" s="227"/>
      <c r="H265" s="231">
        <v>13.4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90</v>
      </c>
      <c r="AV265" s="13" t="s">
        <v>90</v>
      </c>
      <c r="AW265" s="13" t="s">
        <v>33</v>
      </c>
      <c r="AX265" s="13" t="s">
        <v>84</v>
      </c>
      <c r="AY265" s="237" t="s">
        <v>242</v>
      </c>
    </row>
    <row r="266" spans="1:65" s="2" customFormat="1" ht="14.45" customHeight="1">
      <c r="A266" s="35"/>
      <c r="B266" s="36"/>
      <c r="C266" s="215" t="s">
        <v>688</v>
      </c>
      <c r="D266" s="215" t="s">
        <v>261</v>
      </c>
      <c r="E266" s="216" t="s">
        <v>2425</v>
      </c>
      <c r="F266" s="217" t="s">
        <v>3419</v>
      </c>
      <c r="G266" s="218" t="s">
        <v>282</v>
      </c>
      <c r="H266" s="219">
        <v>14.07</v>
      </c>
      <c r="I266" s="220"/>
      <c r="J266" s="221">
        <f>ROUND(I266*H266,2)</f>
        <v>0</v>
      </c>
      <c r="K266" s="222"/>
      <c r="L266" s="223"/>
      <c r="M266" s="224" t="s">
        <v>1</v>
      </c>
      <c r="N266" s="225" t="s">
        <v>43</v>
      </c>
      <c r="O266" s="76"/>
      <c r="P266" s="211">
        <f>O266*H266</f>
        <v>0</v>
      </c>
      <c r="Q266" s="211">
        <v>8.0000000000000004E-4</v>
      </c>
      <c r="R266" s="211">
        <f>Q266*H266</f>
        <v>1.1256E-2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569</v>
      </c>
      <c r="AT266" s="213" t="s">
        <v>261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311</v>
      </c>
      <c r="BM266" s="213" t="s">
        <v>3420</v>
      </c>
    </row>
    <row r="267" spans="1:65" s="13" customFormat="1">
      <c r="B267" s="226"/>
      <c r="C267" s="227"/>
      <c r="D267" s="228" t="s">
        <v>304</v>
      </c>
      <c r="E267" s="227"/>
      <c r="F267" s="230" t="s">
        <v>3421</v>
      </c>
      <c r="G267" s="227"/>
      <c r="H267" s="231">
        <v>14.07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90</v>
      </c>
      <c r="AV267" s="13" t="s">
        <v>90</v>
      </c>
      <c r="AW267" s="13" t="s">
        <v>4</v>
      </c>
      <c r="AX267" s="13" t="s">
        <v>84</v>
      </c>
      <c r="AY267" s="237" t="s">
        <v>242</v>
      </c>
    </row>
    <row r="268" spans="1:65" s="2" customFormat="1" ht="22.15" customHeight="1">
      <c r="A268" s="35"/>
      <c r="B268" s="36"/>
      <c r="C268" s="201" t="s">
        <v>693</v>
      </c>
      <c r="D268" s="201" t="s">
        <v>244</v>
      </c>
      <c r="E268" s="202" t="s">
        <v>1337</v>
      </c>
      <c r="F268" s="203" t="s">
        <v>1338</v>
      </c>
      <c r="G268" s="204" t="s">
        <v>792</v>
      </c>
      <c r="H268" s="275"/>
      <c r="I268" s="206"/>
      <c r="J268" s="207">
        <f>ROUND(I268*H268,2)</f>
        <v>0</v>
      </c>
      <c r="K268" s="208"/>
      <c r="L268" s="40"/>
      <c r="M268" s="209" t="s">
        <v>1</v>
      </c>
      <c r="N268" s="210" t="s">
        <v>43</v>
      </c>
      <c r="O268" s="76"/>
      <c r="P268" s="211">
        <f>O268*H268</f>
        <v>0</v>
      </c>
      <c r="Q268" s="211">
        <v>0</v>
      </c>
      <c r="R268" s="211">
        <f>Q268*H268</f>
        <v>0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311</v>
      </c>
      <c r="AT268" s="213" t="s">
        <v>244</v>
      </c>
      <c r="AU268" s="213" t="s">
        <v>90</v>
      </c>
      <c r="AY268" s="18" t="s">
        <v>242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90</v>
      </c>
      <c r="BK268" s="214">
        <f>ROUND(I268*H268,2)</f>
        <v>0</v>
      </c>
      <c r="BL268" s="18" t="s">
        <v>311</v>
      </c>
      <c r="BM268" s="213" t="s">
        <v>3422</v>
      </c>
    </row>
    <row r="269" spans="1:65" s="12" customFormat="1" ht="22.9" customHeight="1">
      <c r="B269" s="185"/>
      <c r="C269" s="186"/>
      <c r="D269" s="187" t="s">
        <v>76</v>
      </c>
      <c r="E269" s="199" t="s">
        <v>1627</v>
      </c>
      <c r="F269" s="199" t="s">
        <v>1628</v>
      </c>
      <c r="G269" s="186"/>
      <c r="H269" s="186"/>
      <c r="I269" s="189"/>
      <c r="J269" s="200">
        <f>BK269</f>
        <v>0</v>
      </c>
      <c r="K269" s="186"/>
      <c r="L269" s="191"/>
      <c r="M269" s="192"/>
      <c r="N269" s="193"/>
      <c r="O269" s="193"/>
      <c r="P269" s="194">
        <f>SUM(P270:P272)</f>
        <v>0</v>
      </c>
      <c r="Q269" s="193"/>
      <c r="R269" s="194">
        <f>SUM(R270:R272)</f>
        <v>1.34E-3</v>
      </c>
      <c r="S269" s="193"/>
      <c r="T269" s="195">
        <f>SUM(T270:T272)</f>
        <v>0</v>
      </c>
      <c r="AR269" s="196" t="s">
        <v>90</v>
      </c>
      <c r="AT269" s="197" t="s">
        <v>76</v>
      </c>
      <c r="AU269" s="197" t="s">
        <v>84</v>
      </c>
      <c r="AY269" s="196" t="s">
        <v>242</v>
      </c>
      <c r="BK269" s="198">
        <f>SUM(BK270:BK272)</f>
        <v>0</v>
      </c>
    </row>
    <row r="270" spans="1:65" s="2" customFormat="1" ht="22.15" customHeight="1">
      <c r="A270" s="35"/>
      <c r="B270" s="36"/>
      <c r="C270" s="201" t="s">
        <v>701</v>
      </c>
      <c r="D270" s="201" t="s">
        <v>244</v>
      </c>
      <c r="E270" s="202" t="s">
        <v>1629</v>
      </c>
      <c r="F270" s="203" t="s">
        <v>1630</v>
      </c>
      <c r="G270" s="204" t="s">
        <v>282</v>
      </c>
      <c r="H270" s="205">
        <v>13.4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1E-4</v>
      </c>
      <c r="R270" s="211">
        <f>Q270*H270</f>
        <v>1.34E-3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311</v>
      </c>
      <c r="AT270" s="213" t="s">
        <v>244</v>
      </c>
      <c r="AU270" s="213" t="s">
        <v>90</v>
      </c>
      <c r="AY270" s="18" t="s">
        <v>242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90</v>
      </c>
      <c r="BK270" s="214">
        <f>ROUND(I270*H270,2)</f>
        <v>0</v>
      </c>
      <c r="BL270" s="18" t="s">
        <v>311</v>
      </c>
      <c r="BM270" s="213" t="s">
        <v>3423</v>
      </c>
    </row>
    <row r="271" spans="1:65" s="13" customFormat="1">
      <c r="B271" s="226"/>
      <c r="C271" s="227"/>
      <c r="D271" s="228" t="s">
        <v>304</v>
      </c>
      <c r="E271" s="229" t="s">
        <v>1</v>
      </c>
      <c r="F271" s="230" t="s">
        <v>3424</v>
      </c>
      <c r="G271" s="227"/>
      <c r="H271" s="231">
        <v>13.4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304</v>
      </c>
      <c r="AU271" s="237" t="s">
        <v>90</v>
      </c>
      <c r="AV271" s="13" t="s">
        <v>90</v>
      </c>
      <c r="AW271" s="13" t="s">
        <v>33</v>
      </c>
      <c r="AX271" s="13" t="s">
        <v>84</v>
      </c>
      <c r="AY271" s="237" t="s">
        <v>242</v>
      </c>
    </row>
    <row r="272" spans="1:65" s="2" customFormat="1" ht="22.15" customHeight="1">
      <c r="A272" s="35"/>
      <c r="B272" s="36"/>
      <c r="C272" s="201" t="s">
        <v>705</v>
      </c>
      <c r="D272" s="201" t="s">
        <v>244</v>
      </c>
      <c r="E272" s="202" t="s">
        <v>1633</v>
      </c>
      <c r="F272" s="203" t="s">
        <v>1634</v>
      </c>
      <c r="G272" s="204" t="s">
        <v>792</v>
      </c>
      <c r="H272" s="275"/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0</v>
      </c>
      <c r="R272" s="211">
        <f>Q272*H272</f>
        <v>0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311</v>
      </c>
      <c r="AT272" s="213" t="s">
        <v>244</v>
      </c>
      <c r="AU272" s="213" t="s">
        <v>90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311</v>
      </c>
      <c r="BM272" s="213" t="s">
        <v>3425</v>
      </c>
    </row>
    <row r="273" spans="1:65" s="12" customFormat="1" ht="22.9" customHeight="1">
      <c r="B273" s="185"/>
      <c r="C273" s="186"/>
      <c r="D273" s="187" t="s">
        <v>76</v>
      </c>
      <c r="E273" s="199" t="s">
        <v>778</v>
      </c>
      <c r="F273" s="199" t="s">
        <v>779</v>
      </c>
      <c r="G273" s="186"/>
      <c r="H273" s="186"/>
      <c r="I273" s="189"/>
      <c r="J273" s="200">
        <f>BK273</f>
        <v>0</v>
      </c>
      <c r="K273" s="186"/>
      <c r="L273" s="191"/>
      <c r="M273" s="192"/>
      <c r="N273" s="193"/>
      <c r="O273" s="193"/>
      <c r="P273" s="194">
        <f>SUM(P274:P289)</f>
        <v>0</v>
      </c>
      <c r="Q273" s="193"/>
      <c r="R273" s="194">
        <f>SUM(R274:R289)</f>
        <v>0.30603042000000003</v>
      </c>
      <c r="S273" s="193"/>
      <c r="T273" s="195">
        <f>SUM(T274:T289)</f>
        <v>0</v>
      </c>
      <c r="AR273" s="196" t="s">
        <v>90</v>
      </c>
      <c r="AT273" s="197" t="s">
        <v>76</v>
      </c>
      <c r="AU273" s="197" t="s">
        <v>84</v>
      </c>
      <c r="AY273" s="196" t="s">
        <v>242</v>
      </c>
      <c r="BK273" s="198">
        <f>SUM(BK274:BK289)</f>
        <v>0</v>
      </c>
    </row>
    <row r="274" spans="1:65" s="2" customFormat="1" ht="34.9" customHeight="1">
      <c r="A274" s="35"/>
      <c r="B274" s="36"/>
      <c r="C274" s="201" t="s">
        <v>711</v>
      </c>
      <c r="D274" s="201" t="s">
        <v>244</v>
      </c>
      <c r="E274" s="202" t="s">
        <v>1346</v>
      </c>
      <c r="F274" s="203" t="s">
        <v>1644</v>
      </c>
      <c r="G274" s="204" t="s">
        <v>282</v>
      </c>
      <c r="H274" s="205">
        <v>15.28</v>
      </c>
      <c r="I274" s="206"/>
      <c r="J274" s="207">
        <f>ROUND(I274*H274,2)</f>
        <v>0</v>
      </c>
      <c r="K274" s="208"/>
      <c r="L274" s="40"/>
      <c r="M274" s="209" t="s">
        <v>1</v>
      </c>
      <c r="N274" s="210" t="s">
        <v>43</v>
      </c>
      <c r="O274" s="76"/>
      <c r="P274" s="211">
        <f>O274*H274</f>
        <v>0</v>
      </c>
      <c r="Q274" s="211">
        <v>5.0000000000000002E-5</v>
      </c>
      <c r="R274" s="211">
        <f>Q274*H274</f>
        <v>7.6400000000000003E-4</v>
      </c>
      <c r="S274" s="211">
        <v>0</v>
      </c>
      <c r="T274" s="21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3" t="s">
        <v>311</v>
      </c>
      <c r="AT274" s="213" t="s">
        <v>244</v>
      </c>
      <c r="AU274" s="213" t="s">
        <v>90</v>
      </c>
      <c r="AY274" s="18" t="s">
        <v>242</v>
      </c>
      <c r="BE274" s="214">
        <f>IF(N274="základná",J274,0)</f>
        <v>0</v>
      </c>
      <c r="BF274" s="214">
        <f>IF(N274="znížená",J274,0)</f>
        <v>0</v>
      </c>
      <c r="BG274" s="214">
        <f>IF(N274="zákl. prenesená",J274,0)</f>
        <v>0</v>
      </c>
      <c r="BH274" s="214">
        <f>IF(N274="zníž. prenesená",J274,0)</f>
        <v>0</v>
      </c>
      <c r="BI274" s="214">
        <f>IF(N274="nulová",J274,0)</f>
        <v>0</v>
      </c>
      <c r="BJ274" s="18" t="s">
        <v>90</v>
      </c>
      <c r="BK274" s="214">
        <f>ROUND(I274*H274,2)</f>
        <v>0</v>
      </c>
      <c r="BL274" s="18" t="s">
        <v>311</v>
      </c>
      <c r="BM274" s="213" t="s">
        <v>3426</v>
      </c>
    </row>
    <row r="275" spans="1:65" s="13" customFormat="1">
      <c r="B275" s="226"/>
      <c r="C275" s="227"/>
      <c r="D275" s="228" t="s">
        <v>304</v>
      </c>
      <c r="E275" s="229" t="s">
        <v>1</v>
      </c>
      <c r="F275" s="230" t="s">
        <v>3427</v>
      </c>
      <c r="G275" s="227"/>
      <c r="H275" s="231">
        <v>15.28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AT275" s="237" t="s">
        <v>304</v>
      </c>
      <c r="AU275" s="237" t="s">
        <v>90</v>
      </c>
      <c r="AV275" s="13" t="s">
        <v>90</v>
      </c>
      <c r="AW275" s="13" t="s">
        <v>33</v>
      </c>
      <c r="AX275" s="13" t="s">
        <v>84</v>
      </c>
      <c r="AY275" s="237" t="s">
        <v>242</v>
      </c>
    </row>
    <row r="276" spans="1:65" s="2" customFormat="1" ht="30" customHeight="1">
      <c r="A276" s="35"/>
      <c r="B276" s="36"/>
      <c r="C276" s="215" t="s">
        <v>720</v>
      </c>
      <c r="D276" s="215" t="s">
        <v>261</v>
      </c>
      <c r="E276" s="216" t="s">
        <v>1350</v>
      </c>
      <c r="F276" s="217" t="s">
        <v>3428</v>
      </c>
      <c r="G276" s="218" t="s">
        <v>282</v>
      </c>
      <c r="H276" s="219">
        <v>15.28</v>
      </c>
      <c r="I276" s="220"/>
      <c r="J276" s="221">
        <f>ROUND(I276*H276,2)</f>
        <v>0</v>
      </c>
      <c r="K276" s="222"/>
      <c r="L276" s="223"/>
      <c r="M276" s="224" t="s">
        <v>1</v>
      </c>
      <c r="N276" s="225" t="s">
        <v>43</v>
      </c>
      <c r="O276" s="76"/>
      <c r="P276" s="211">
        <f>O276*H276</f>
        <v>0</v>
      </c>
      <c r="Q276" s="211">
        <v>5.0000000000000001E-3</v>
      </c>
      <c r="R276" s="211">
        <f>Q276*H276</f>
        <v>7.6399999999999996E-2</v>
      </c>
      <c r="S276" s="211">
        <v>0</v>
      </c>
      <c r="T276" s="21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13" t="s">
        <v>569</v>
      </c>
      <c r="AT276" s="213" t="s">
        <v>261</v>
      </c>
      <c r="AU276" s="213" t="s">
        <v>90</v>
      </c>
      <c r="AY276" s="18" t="s">
        <v>242</v>
      </c>
      <c r="BE276" s="214">
        <f>IF(N276="základná",J276,0)</f>
        <v>0</v>
      </c>
      <c r="BF276" s="214">
        <f>IF(N276="znížená",J276,0)</f>
        <v>0</v>
      </c>
      <c r="BG276" s="214">
        <f>IF(N276="zákl. prenesená",J276,0)</f>
        <v>0</v>
      </c>
      <c r="BH276" s="214">
        <f>IF(N276="zníž. prenesená",J276,0)</f>
        <v>0</v>
      </c>
      <c r="BI276" s="214">
        <f>IF(N276="nulová",J276,0)</f>
        <v>0</v>
      </c>
      <c r="BJ276" s="18" t="s">
        <v>90</v>
      </c>
      <c r="BK276" s="214">
        <f>ROUND(I276*H276,2)</f>
        <v>0</v>
      </c>
      <c r="BL276" s="18" t="s">
        <v>311</v>
      </c>
      <c r="BM276" s="213" t="s">
        <v>3429</v>
      </c>
    </row>
    <row r="277" spans="1:65" s="14" customFormat="1">
      <c r="B277" s="243"/>
      <c r="C277" s="244"/>
      <c r="D277" s="228" t="s">
        <v>304</v>
      </c>
      <c r="E277" s="245" t="s">
        <v>1</v>
      </c>
      <c r="F277" s="246" t="s">
        <v>3430</v>
      </c>
      <c r="G277" s="244"/>
      <c r="H277" s="245" t="s">
        <v>1</v>
      </c>
      <c r="I277" s="247"/>
      <c r="J277" s="244"/>
      <c r="K277" s="244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304</v>
      </c>
      <c r="AU277" s="252" t="s">
        <v>90</v>
      </c>
      <c r="AV277" s="14" t="s">
        <v>84</v>
      </c>
      <c r="AW277" s="14" t="s">
        <v>33</v>
      </c>
      <c r="AX277" s="14" t="s">
        <v>77</v>
      </c>
      <c r="AY277" s="252" t="s">
        <v>242</v>
      </c>
    </row>
    <row r="278" spans="1:65" s="14" customFormat="1">
      <c r="B278" s="243"/>
      <c r="C278" s="244"/>
      <c r="D278" s="228" t="s">
        <v>304</v>
      </c>
      <c r="E278" s="245" t="s">
        <v>1</v>
      </c>
      <c r="F278" s="246" t="s">
        <v>3431</v>
      </c>
      <c r="G278" s="244"/>
      <c r="H278" s="245" t="s">
        <v>1</v>
      </c>
      <c r="I278" s="247"/>
      <c r="J278" s="244"/>
      <c r="K278" s="244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304</v>
      </c>
      <c r="AU278" s="252" t="s">
        <v>90</v>
      </c>
      <c r="AV278" s="14" t="s">
        <v>84</v>
      </c>
      <c r="AW278" s="14" t="s">
        <v>33</v>
      </c>
      <c r="AX278" s="14" t="s">
        <v>77</v>
      </c>
      <c r="AY278" s="252" t="s">
        <v>242</v>
      </c>
    </row>
    <row r="279" spans="1:65" s="13" customFormat="1">
      <c r="B279" s="226"/>
      <c r="C279" s="227"/>
      <c r="D279" s="228" t="s">
        <v>304</v>
      </c>
      <c r="E279" s="229" t="s">
        <v>1</v>
      </c>
      <c r="F279" s="230" t="s">
        <v>3432</v>
      </c>
      <c r="G279" s="227"/>
      <c r="H279" s="231">
        <v>15.28</v>
      </c>
      <c r="I279" s="232"/>
      <c r="J279" s="227"/>
      <c r="K279" s="227"/>
      <c r="L279" s="233"/>
      <c r="M279" s="234"/>
      <c r="N279" s="235"/>
      <c r="O279" s="235"/>
      <c r="P279" s="235"/>
      <c r="Q279" s="235"/>
      <c r="R279" s="235"/>
      <c r="S279" s="235"/>
      <c r="T279" s="236"/>
      <c r="AT279" s="237" t="s">
        <v>304</v>
      </c>
      <c r="AU279" s="237" t="s">
        <v>90</v>
      </c>
      <c r="AV279" s="13" t="s">
        <v>90</v>
      </c>
      <c r="AW279" s="13" t="s">
        <v>33</v>
      </c>
      <c r="AX279" s="13" t="s">
        <v>84</v>
      </c>
      <c r="AY279" s="237" t="s">
        <v>242</v>
      </c>
    </row>
    <row r="280" spans="1:65" s="2" customFormat="1" ht="34.9" customHeight="1">
      <c r="A280" s="35"/>
      <c r="B280" s="36"/>
      <c r="C280" s="201" t="s">
        <v>729</v>
      </c>
      <c r="D280" s="201" t="s">
        <v>244</v>
      </c>
      <c r="E280" s="202" t="s">
        <v>1346</v>
      </c>
      <c r="F280" s="203" t="s">
        <v>1644</v>
      </c>
      <c r="G280" s="204" t="s">
        <v>282</v>
      </c>
      <c r="H280" s="205">
        <v>5.44</v>
      </c>
      <c r="I280" s="206"/>
      <c r="J280" s="207">
        <f>ROUND(I280*H280,2)</f>
        <v>0</v>
      </c>
      <c r="K280" s="208"/>
      <c r="L280" s="40"/>
      <c r="M280" s="209" t="s">
        <v>1</v>
      </c>
      <c r="N280" s="210" t="s">
        <v>43</v>
      </c>
      <c r="O280" s="76"/>
      <c r="P280" s="211">
        <f>O280*H280</f>
        <v>0</v>
      </c>
      <c r="Q280" s="211">
        <v>5.0000000000000002E-5</v>
      </c>
      <c r="R280" s="211">
        <f>Q280*H280</f>
        <v>2.7200000000000005E-4</v>
      </c>
      <c r="S280" s="211">
        <v>0</v>
      </c>
      <c r="T280" s="21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13" t="s">
        <v>311</v>
      </c>
      <c r="AT280" s="213" t="s">
        <v>244</v>
      </c>
      <c r="AU280" s="213" t="s">
        <v>90</v>
      </c>
      <c r="AY280" s="18" t="s">
        <v>242</v>
      </c>
      <c r="BE280" s="214">
        <f>IF(N280="základná",J280,0)</f>
        <v>0</v>
      </c>
      <c r="BF280" s="214">
        <f>IF(N280="znížená",J280,0)</f>
        <v>0</v>
      </c>
      <c r="BG280" s="214">
        <f>IF(N280="zákl. prenesená",J280,0)</f>
        <v>0</v>
      </c>
      <c r="BH280" s="214">
        <f>IF(N280="zníž. prenesená",J280,0)</f>
        <v>0</v>
      </c>
      <c r="BI280" s="214">
        <f>IF(N280="nulová",J280,0)</f>
        <v>0</v>
      </c>
      <c r="BJ280" s="18" t="s">
        <v>90</v>
      </c>
      <c r="BK280" s="214">
        <f>ROUND(I280*H280,2)</f>
        <v>0</v>
      </c>
      <c r="BL280" s="18" t="s">
        <v>311</v>
      </c>
      <c r="BM280" s="213" t="s">
        <v>3433</v>
      </c>
    </row>
    <row r="281" spans="1:65" s="13" customFormat="1">
      <c r="B281" s="226"/>
      <c r="C281" s="227"/>
      <c r="D281" s="228" t="s">
        <v>304</v>
      </c>
      <c r="E281" s="229" t="s">
        <v>1</v>
      </c>
      <c r="F281" s="230" t="s">
        <v>1646</v>
      </c>
      <c r="G281" s="227"/>
      <c r="H281" s="231">
        <v>5.44</v>
      </c>
      <c r="I281" s="232"/>
      <c r="J281" s="227"/>
      <c r="K281" s="227"/>
      <c r="L281" s="233"/>
      <c r="M281" s="234"/>
      <c r="N281" s="235"/>
      <c r="O281" s="235"/>
      <c r="P281" s="235"/>
      <c r="Q281" s="235"/>
      <c r="R281" s="235"/>
      <c r="S281" s="235"/>
      <c r="T281" s="236"/>
      <c r="AT281" s="237" t="s">
        <v>304</v>
      </c>
      <c r="AU281" s="237" t="s">
        <v>90</v>
      </c>
      <c r="AV281" s="13" t="s">
        <v>90</v>
      </c>
      <c r="AW281" s="13" t="s">
        <v>33</v>
      </c>
      <c r="AX281" s="13" t="s">
        <v>84</v>
      </c>
      <c r="AY281" s="237" t="s">
        <v>242</v>
      </c>
    </row>
    <row r="282" spans="1:65" s="2" customFormat="1" ht="30" customHeight="1">
      <c r="A282" s="35"/>
      <c r="B282" s="36"/>
      <c r="C282" s="215" t="s">
        <v>737</v>
      </c>
      <c r="D282" s="215" t="s">
        <v>261</v>
      </c>
      <c r="E282" s="216" t="s">
        <v>1647</v>
      </c>
      <c r="F282" s="217" t="s">
        <v>3434</v>
      </c>
      <c r="G282" s="218" t="s">
        <v>282</v>
      </c>
      <c r="H282" s="219">
        <v>5.44</v>
      </c>
      <c r="I282" s="220"/>
      <c r="J282" s="221">
        <f>ROUND(I282*H282,2)</f>
        <v>0</v>
      </c>
      <c r="K282" s="222"/>
      <c r="L282" s="223"/>
      <c r="M282" s="224" t="s">
        <v>1</v>
      </c>
      <c r="N282" s="225" t="s">
        <v>43</v>
      </c>
      <c r="O282" s="76"/>
      <c r="P282" s="211">
        <f>O282*H282</f>
        <v>0</v>
      </c>
      <c r="Q282" s="211">
        <v>5.0000000000000001E-3</v>
      </c>
      <c r="R282" s="211">
        <f>Q282*H282</f>
        <v>2.7200000000000002E-2</v>
      </c>
      <c r="S282" s="211">
        <v>0</v>
      </c>
      <c r="T282" s="21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3" t="s">
        <v>569</v>
      </c>
      <c r="AT282" s="213" t="s">
        <v>261</v>
      </c>
      <c r="AU282" s="213" t="s">
        <v>90</v>
      </c>
      <c r="AY282" s="18" t="s">
        <v>242</v>
      </c>
      <c r="BE282" s="214">
        <f>IF(N282="základná",J282,0)</f>
        <v>0</v>
      </c>
      <c r="BF282" s="214">
        <f>IF(N282="znížená",J282,0)</f>
        <v>0</v>
      </c>
      <c r="BG282" s="214">
        <f>IF(N282="zákl. prenesená",J282,0)</f>
        <v>0</v>
      </c>
      <c r="BH282" s="214">
        <f>IF(N282="zníž. prenesená",J282,0)</f>
        <v>0</v>
      </c>
      <c r="BI282" s="214">
        <f>IF(N282="nulová",J282,0)</f>
        <v>0</v>
      </c>
      <c r="BJ282" s="18" t="s">
        <v>90</v>
      </c>
      <c r="BK282" s="214">
        <f>ROUND(I282*H282,2)</f>
        <v>0</v>
      </c>
      <c r="BL282" s="18" t="s">
        <v>311</v>
      </c>
      <c r="BM282" s="213" t="s">
        <v>3435</v>
      </c>
    </row>
    <row r="283" spans="1:65" s="14" customFormat="1">
      <c r="B283" s="243"/>
      <c r="C283" s="244"/>
      <c r="D283" s="228" t="s">
        <v>304</v>
      </c>
      <c r="E283" s="245" t="s">
        <v>1</v>
      </c>
      <c r="F283" s="246" t="s">
        <v>3436</v>
      </c>
      <c r="G283" s="244"/>
      <c r="H283" s="245" t="s">
        <v>1</v>
      </c>
      <c r="I283" s="247"/>
      <c r="J283" s="244"/>
      <c r="K283" s="244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304</v>
      </c>
      <c r="AU283" s="252" t="s">
        <v>90</v>
      </c>
      <c r="AV283" s="14" t="s">
        <v>84</v>
      </c>
      <c r="AW283" s="14" t="s">
        <v>33</v>
      </c>
      <c r="AX283" s="14" t="s">
        <v>77</v>
      </c>
      <c r="AY283" s="252" t="s">
        <v>242</v>
      </c>
    </row>
    <row r="284" spans="1:65" s="14" customFormat="1">
      <c r="B284" s="243"/>
      <c r="C284" s="244"/>
      <c r="D284" s="228" t="s">
        <v>304</v>
      </c>
      <c r="E284" s="245" t="s">
        <v>1</v>
      </c>
      <c r="F284" s="246" t="s">
        <v>1829</v>
      </c>
      <c r="G284" s="244"/>
      <c r="H284" s="245" t="s">
        <v>1</v>
      </c>
      <c r="I284" s="247"/>
      <c r="J284" s="244"/>
      <c r="K284" s="244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304</v>
      </c>
      <c r="AU284" s="252" t="s">
        <v>90</v>
      </c>
      <c r="AV284" s="14" t="s">
        <v>84</v>
      </c>
      <c r="AW284" s="14" t="s">
        <v>33</v>
      </c>
      <c r="AX284" s="14" t="s">
        <v>77</v>
      </c>
      <c r="AY284" s="252" t="s">
        <v>242</v>
      </c>
    </row>
    <row r="285" spans="1:65" s="13" customFormat="1">
      <c r="B285" s="226"/>
      <c r="C285" s="227"/>
      <c r="D285" s="228" t="s">
        <v>304</v>
      </c>
      <c r="E285" s="229" t="s">
        <v>1</v>
      </c>
      <c r="F285" s="230" t="s">
        <v>1651</v>
      </c>
      <c r="G285" s="227"/>
      <c r="H285" s="231">
        <v>5.44</v>
      </c>
      <c r="I285" s="232"/>
      <c r="J285" s="227"/>
      <c r="K285" s="227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304</v>
      </c>
      <c r="AU285" s="237" t="s">
        <v>90</v>
      </c>
      <c r="AV285" s="13" t="s">
        <v>90</v>
      </c>
      <c r="AW285" s="13" t="s">
        <v>33</v>
      </c>
      <c r="AX285" s="13" t="s">
        <v>84</v>
      </c>
      <c r="AY285" s="237" t="s">
        <v>242</v>
      </c>
    </row>
    <row r="286" spans="1:65" s="2" customFormat="1" ht="22.15" customHeight="1">
      <c r="A286" s="35"/>
      <c r="B286" s="36"/>
      <c r="C286" s="201" t="s">
        <v>744</v>
      </c>
      <c r="D286" s="201" t="s">
        <v>244</v>
      </c>
      <c r="E286" s="202" t="s">
        <v>1652</v>
      </c>
      <c r="F286" s="203" t="s">
        <v>1653</v>
      </c>
      <c r="G286" s="204" t="s">
        <v>1362</v>
      </c>
      <c r="H286" s="205">
        <v>189.90700000000001</v>
      </c>
      <c r="I286" s="206"/>
      <c r="J286" s="207">
        <f>ROUND(I286*H286,2)</f>
        <v>0</v>
      </c>
      <c r="K286" s="208"/>
      <c r="L286" s="40"/>
      <c r="M286" s="209" t="s">
        <v>1</v>
      </c>
      <c r="N286" s="210" t="s">
        <v>43</v>
      </c>
      <c r="O286" s="76"/>
      <c r="P286" s="211">
        <f>O286*H286</f>
        <v>0</v>
      </c>
      <c r="Q286" s="211">
        <v>6.0000000000000002E-5</v>
      </c>
      <c r="R286" s="211">
        <f>Q286*H286</f>
        <v>1.1394420000000001E-2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311</v>
      </c>
      <c r="AT286" s="213" t="s">
        <v>244</v>
      </c>
      <c r="AU286" s="213" t="s">
        <v>90</v>
      </c>
      <c r="AY286" s="18" t="s">
        <v>242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90</v>
      </c>
      <c r="BK286" s="214">
        <f>ROUND(I286*H286,2)</f>
        <v>0</v>
      </c>
      <c r="BL286" s="18" t="s">
        <v>311</v>
      </c>
      <c r="BM286" s="213" t="s">
        <v>3437</v>
      </c>
    </row>
    <row r="287" spans="1:65" s="13" customFormat="1" ht="22.5">
      <c r="B287" s="226"/>
      <c r="C287" s="227"/>
      <c r="D287" s="228" t="s">
        <v>304</v>
      </c>
      <c r="E287" s="229" t="s">
        <v>1</v>
      </c>
      <c r="F287" s="230" t="s">
        <v>3438</v>
      </c>
      <c r="G287" s="227"/>
      <c r="H287" s="231">
        <v>189.90700000000001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AT287" s="237" t="s">
        <v>304</v>
      </c>
      <c r="AU287" s="237" t="s">
        <v>90</v>
      </c>
      <c r="AV287" s="13" t="s">
        <v>90</v>
      </c>
      <c r="AW287" s="13" t="s">
        <v>33</v>
      </c>
      <c r="AX287" s="13" t="s">
        <v>84</v>
      </c>
      <c r="AY287" s="237" t="s">
        <v>242</v>
      </c>
    </row>
    <row r="288" spans="1:65" s="2" customFormat="1" ht="22.15" customHeight="1">
      <c r="A288" s="35"/>
      <c r="B288" s="36"/>
      <c r="C288" s="215" t="s">
        <v>748</v>
      </c>
      <c r="D288" s="215" t="s">
        <v>261</v>
      </c>
      <c r="E288" s="216" t="s">
        <v>1656</v>
      </c>
      <c r="F288" s="217" t="s">
        <v>1657</v>
      </c>
      <c r="G288" s="218" t="s">
        <v>323</v>
      </c>
      <c r="H288" s="219">
        <v>0.19</v>
      </c>
      <c r="I288" s="220"/>
      <c r="J288" s="221">
        <f>ROUND(I288*H288,2)</f>
        <v>0</v>
      </c>
      <c r="K288" s="222"/>
      <c r="L288" s="223"/>
      <c r="M288" s="224" t="s">
        <v>1</v>
      </c>
      <c r="N288" s="225" t="s">
        <v>43</v>
      </c>
      <c r="O288" s="76"/>
      <c r="P288" s="211">
        <f>O288*H288</f>
        <v>0</v>
      </c>
      <c r="Q288" s="211">
        <v>1</v>
      </c>
      <c r="R288" s="211">
        <f>Q288*H288</f>
        <v>0.19</v>
      </c>
      <c r="S288" s="211">
        <v>0</v>
      </c>
      <c r="T288" s="21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569</v>
      </c>
      <c r="AT288" s="213" t="s">
        <v>261</v>
      </c>
      <c r="AU288" s="213" t="s">
        <v>90</v>
      </c>
      <c r="AY288" s="18" t="s">
        <v>242</v>
      </c>
      <c r="BE288" s="214">
        <f>IF(N288="základná",J288,0)</f>
        <v>0</v>
      </c>
      <c r="BF288" s="214">
        <f>IF(N288="znížená",J288,0)</f>
        <v>0</v>
      </c>
      <c r="BG288" s="214">
        <f>IF(N288="zákl. prenesená",J288,0)</f>
        <v>0</v>
      </c>
      <c r="BH288" s="214">
        <f>IF(N288="zníž. prenesená",J288,0)</f>
        <v>0</v>
      </c>
      <c r="BI288" s="214">
        <f>IF(N288="nulová",J288,0)</f>
        <v>0</v>
      </c>
      <c r="BJ288" s="18" t="s">
        <v>90</v>
      </c>
      <c r="BK288" s="214">
        <f>ROUND(I288*H288,2)</f>
        <v>0</v>
      </c>
      <c r="BL288" s="18" t="s">
        <v>311</v>
      </c>
      <c r="BM288" s="213" t="s">
        <v>3439</v>
      </c>
    </row>
    <row r="289" spans="1:65" s="2" customFormat="1" ht="22.15" customHeight="1">
      <c r="A289" s="35"/>
      <c r="B289" s="36"/>
      <c r="C289" s="201" t="s">
        <v>750</v>
      </c>
      <c r="D289" s="201" t="s">
        <v>244</v>
      </c>
      <c r="E289" s="202" t="s">
        <v>790</v>
      </c>
      <c r="F289" s="203" t="s">
        <v>791</v>
      </c>
      <c r="G289" s="204" t="s">
        <v>792</v>
      </c>
      <c r="H289" s="275"/>
      <c r="I289" s="206"/>
      <c r="J289" s="207">
        <f>ROUND(I289*H289,2)</f>
        <v>0</v>
      </c>
      <c r="K289" s="208"/>
      <c r="L289" s="40"/>
      <c r="M289" s="209" t="s">
        <v>1</v>
      </c>
      <c r="N289" s="210" t="s">
        <v>43</v>
      </c>
      <c r="O289" s="76"/>
      <c r="P289" s="211">
        <f>O289*H289</f>
        <v>0</v>
      </c>
      <c r="Q289" s="211">
        <v>0</v>
      </c>
      <c r="R289" s="211">
        <f>Q289*H289</f>
        <v>0</v>
      </c>
      <c r="S289" s="211">
        <v>0</v>
      </c>
      <c r="T289" s="21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13" t="s">
        <v>311</v>
      </c>
      <c r="AT289" s="213" t="s">
        <v>244</v>
      </c>
      <c r="AU289" s="213" t="s">
        <v>90</v>
      </c>
      <c r="AY289" s="18" t="s">
        <v>242</v>
      </c>
      <c r="BE289" s="214">
        <f>IF(N289="základná",J289,0)</f>
        <v>0</v>
      </c>
      <c r="BF289" s="214">
        <f>IF(N289="znížená",J289,0)</f>
        <v>0</v>
      </c>
      <c r="BG289" s="214">
        <f>IF(N289="zákl. prenesená",J289,0)</f>
        <v>0</v>
      </c>
      <c r="BH289" s="214">
        <f>IF(N289="zníž. prenesená",J289,0)</f>
        <v>0</v>
      </c>
      <c r="BI289" s="214">
        <f>IF(N289="nulová",J289,0)</f>
        <v>0</v>
      </c>
      <c r="BJ289" s="18" t="s">
        <v>90</v>
      </c>
      <c r="BK289" s="214">
        <f>ROUND(I289*H289,2)</f>
        <v>0</v>
      </c>
      <c r="BL289" s="18" t="s">
        <v>311</v>
      </c>
      <c r="BM289" s="213" t="s">
        <v>3440</v>
      </c>
    </row>
    <row r="290" spans="1:65" s="12" customFormat="1" ht="22.9" customHeight="1">
      <c r="B290" s="185"/>
      <c r="C290" s="186"/>
      <c r="D290" s="187" t="s">
        <v>76</v>
      </c>
      <c r="E290" s="199" t="s">
        <v>1126</v>
      </c>
      <c r="F290" s="199" t="s">
        <v>1127</v>
      </c>
      <c r="G290" s="186"/>
      <c r="H290" s="186"/>
      <c r="I290" s="189"/>
      <c r="J290" s="200">
        <f>BK290</f>
        <v>0</v>
      </c>
      <c r="K290" s="186"/>
      <c r="L290" s="191"/>
      <c r="M290" s="192"/>
      <c r="N290" s="193"/>
      <c r="O290" s="193"/>
      <c r="P290" s="194">
        <f>SUM(P291:P304)</f>
        <v>0</v>
      </c>
      <c r="Q290" s="193"/>
      <c r="R290" s="194">
        <f>SUM(R291:R304)</f>
        <v>0.18530436</v>
      </c>
      <c r="S290" s="193"/>
      <c r="T290" s="195">
        <f>SUM(T291:T304)</f>
        <v>0</v>
      </c>
      <c r="AR290" s="196" t="s">
        <v>90</v>
      </c>
      <c r="AT290" s="197" t="s">
        <v>76</v>
      </c>
      <c r="AU290" s="197" t="s">
        <v>84</v>
      </c>
      <c r="AY290" s="196" t="s">
        <v>242</v>
      </c>
      <c r="BK290" s="198">
        <f>SUM(BK291:BK304)</f>
        <v>0</v>
      </c>
    </row>
    <row r="291" spans="1:65" s="2" customFormat="1" ht="30" customHeight="1">
      <c r="A291" s="35"/>
      <c r="B291" s="36"/>
      <c r="C291" s="201" t="s">
        <v>753</v>
      </c>
      <c r="D291" s="201" t="s">
        <v>244</v>
      </c>
      <c r="E291" s="202" t="s">
        <v>1379</v>
      </c>
      <c r="F291" s="203" t="s">
        <v>1380</v>
      </c>
      <c r="G291" s="204" t="s">
        <v>247</v>
      </c>
      <c r="H291" s="205">
        <v>136.452</v>
      </c>
      <c r="I291" s="206"/>
      <c r="J291" s="207">
        <f>ROUND(I291*H291,2)</f>
        <v>0</v>
      </c>
      <c r="K291" s="208"/>
      <c r="L291" s="40"/>
      <c r="M291" s="209" t="s">
        <v>1</v>
      </c>
      <c r="N291" s="210" t="s">
        <v>43</v>
      </c>
      <c r="O291" s="76"/>
      <c r="P291" s="211">
        <f>O291*H291</f>
        <v>0</v>
      </c>
      <c r="Q291" s="211">
        <v>9.3000000000000005E-4</v>
      </c>
      <c r="R291" s="211">
        <f>Q291*H291</f>
        <v>0.12690036000000002</v>
      </c>
      <c r="S291" s="211">
        <v>0</v>
      </c>
      <c r="T291" s="21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3" t="s">
        <v>311</v>
      </c>
      <c r="AT291" s="213" t="s">
        <v>244</v>
      </c>
      <c r="AU291" s="213" t="s">
        <v>90</v>
      </c>
      <c r="AY291" s="18" t="s">
        <v>242</v>
      </c>
      <c r="BE291" s="214">
        <f>IF(N291="základná",J291,0)</f>
        <v>0</v>
      </c>
      <c r="BF291" s="214">
        <f>IF(N291="znížená",J291,0)</f>
        <v>0</v>
      </c>
      <c r="BG291" s="214">
        <f>IF(N291="zákl. prenesená",J291,0)</f>
        <v>0</v>
      </c>
      <c r="BH291" s="214">
        <f>IF(N291="zníž. prenesená",J291,0)</f>
        <v>0</v>
      </c>
      <c r="BI291" s="214">
        <f>IF(N291="nulová",J291,0)</f>
        <v>0</v>
      </c>
      <c r="BJ291" s="18" t="s">
        <v>90</v>
      </c>
      <c r="BK291" s="214">
        <f>ROUND(I291*H291,2)</f>
        <v>0</v>
      </c>
      <c r="BL291" s="18" t="s">
        <v>311</v>
      </c>
      <c r="BM291" s="213" t="s">
        <v>3441</v>
      </c>
    </row>
    <row r="292" spans="1:65" s="13" customFormat="1">
      <c r="B292" s="226"/>
      <c r="C292" s="227"/>
      <c r="D292" s="228" t="s">
        <v>304</v>
      </c>
      <c r="E292" s="229" t="s">
        <v>1</v>
      </c>
      <c r="F292" s="230" t="s">
        <v>3442</v>
      </c>
      <c r="G292" s="227"/>
      <c r="H292" s="231">
        <v>18</v>
      </c>
      <c r="I292" s="232"/>
      <c r="J292" s="227"/>
      <c r="K292" s="227"/>
      <c r="L292" s="233"/>
      <c r="M292" s="234"/>
      <c r="N292" s="235"/>
      <c r="O292" s="235"/>
      <c r="P292" s="235"/>
      <c r="Q292" s="235"/>
      <c r="R292" s="235"/>
      <c r="S292" s="235"/>
      <c r="T292" s="236"/>
      <c r="AT292" s="237" t="s">
        <v>304</v>
      </c>
      <c r="AU292" s="237" t="s">
        <v>90</v>
      </c>
      <c r="AV292" s="13" t="s">
        <v>90</v>
      </c>
      <c r="AW292" s="13" t="s">
        <v>33</v>
      </c>
      <c r="AX292" s="13" t="s">
        <v>77</v>
      </c>
      <c r="AY292" s="237" t="s">
        <v>242</v>
      </c>
    </row>
    <row r="293" spans="1:65" s="13" customFormat="1">
      <c r="B293" s="226"/>
      <c r="C293" s="227"/>
      <c r="D293" s="228" t="s">
        <v>304</v>
      </c>
      <c r="E293" s="229" t="s">
        <v>1</v>
      </c>
      <c r="F293" s="230" t="s">
        <v>3443</v>
      </c>
      <c r="G293" s="227"/>
      <c r="H293" s="231">
        <v>26</v>
      </c>
      <c r="I293" s="232"/>
      <c r="J293" s="227"/>
      <c r="K293" s="227"/>
      <c r="L293" s="233"/>
      <c r="M293" s="234"/>
      <c r="N293" s="235"/>
      <c r="O293" s="235"/>
      <c r="P293" s="235"/>
      <c r="Q293" s="235"/>
      <c r="R293" s="235"/>
      <c r="S293" s="235"/>
      <c r="T293" s="236"/>
      <c r="AT293" s="237" t="s">
        <v>304</v>
      </c>
      <c r="AU293" s="237" t="s">
        <v>90</v>
      </c>
      <c r="AV293" s="13" t="s">
        <v>90</v>
      </c>
      <c r="AW293" s="13" t="s">
        <v>33</v>
      </c>
      <c r="AX293" s="13" t="s">
        <v>77</v>
      </c>
      <c r="AY293" s="237" t="s">
        <v>242</v>
      </c>
    </row>
    <row r="294" spans="1:65" s="13" customFormat="1">
      <c r="B294" s="226"/>
      <c r="C294" s="227"/>
      <c r="D294" s="228" t="s">
        <v>304</v>
      </c>
      <c r="E294" s="229" t="s">
        <v>1</v>
      </c>
      <c r="F294" s="230" t="s">
        <v>3444</v>
      </c>
      <c r="G294" s="227"/>
      <c r="H294" s="231">
        <v>6.8</v>
      </c>
      <c r="I294" s="232"/>
      <c r="J294" s="227"/>
      <c r="K294" s="227"/>
      <c r="L294" s="233"/>
      <c r="M294" s="234"/>
      <c r="N294" s="235"/>
      <c r="O294" s="235"/>
      <c r="P294" s="235"/>
      <c r="Q294" s="235"/>
      <c r="R294" s="235"/>
      <c r="S294" s="235"/>
      <c r="T294" s="236"/>
      <c r="AT294" s="237" t="s">
        <v>304</v>
      </c>
      <c r="AU294" s="237" t="s">
        <v>90</v>
      </c>
      <c r="AV294" s="13" t="s">
        <v>90</v>
      </c>
      <c r="AW294" s="13" t="s">
        <v>33</v>
      </c>
      <c r="AX294" s="13" t="s">
        <v>77</v>
      </c>
      <c r="AY294" s="237" t="s">
        <v>242</v>
      </c>
    </row>
    <row r="295" spans="1:65" s="13" customFormat="1">
      <c r="B295" s="226"/>
      <c r="C295" s="227"/>
      <c r="D295" s="228" t="s">
        <v>304</v>
      </c>
      <c r="E295" s="229" t="s">
        <v>1</v>
      </c>
      <c r="F295" s="230" t="s">
        <v>3445</v>
      </c>
      <c r="G295" s="227"/>
      <c r="H295" s="231">
        <v>12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77</v>
      </c>
      <c r="AY295" s="237" t="s">
        <v>242</v>
      </c>
    </row>
    <row r="296" spans="1:65" s="13" customFormat="1">
      <c r="B296" s="226"/>
      <c r="C296" s="227"/>
      <c r="D296" s="228" t="s">
        <v>304</v>
      </c>
      <c r="E296" s="229" t="s">
        <v>1</v>
      </c>
      <c r="F296" s="230" t="s">
        <v>3446</v>
      </c>
      <c r="G296" s="227"/>
      <c r="H296" s="231">
        <v>71</v>
      </c>
      <c r="I296" s="232"/>
      <c r="J296" s="227"/>
      <c r="K296" s="227"/>
      <c r="L296" s="233"/>
      <c r="M296" s="234"/>
      <c r="N296" s="235"/>
      <c r="O296" s="235"/>
      <c r="P296" s="235"/>
      <c r="Q296" s="235"/>
      <c r="R296" s="235"/>
      <c r="S296" s="235"/>
      <c r="T296" s="236"/>
      <c r="AT296" s="237" t="s">
        <v>304</v>
      </c>
      <c r="AU296" s="237" t="s">
        <v>90</v>
      </c>
      <c r="AV296" s="13" t="s">
        <v>90</v>
      </c>
      <c r="AW296" s="13" t="s">
        <v>33</v>
      </c>
      <c r="AX296" s="13" t="s">
        <v>77</v>
      </c>
      <c r="AY296" s="237" t="s">
        <v>242</v>
      </c>
    </row>
    <row r="297" spans="1:65" s="13" customFormat="1">
      <c r="B297" s="226"/>
      <c r="C297" s="227"/>
      <c r="D297" s="228" t="s">
        <v>304</v>
      </c>
      <c r="E297" s="229" t="s">
        <v>1</v>
      </c>
      <c r="F297" s="230" t="s">
        <v>1666</v>
      </c>
      <c r="G297" s="227"/>
      <c r="H297" s="231">
        <v>2.6520000000000001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AT297" s="237" t="s">
        <v>304</v>
      </c>
      <c r="AU297" s="237" t="s">
        <v>90</v>
      </c>
      <c r="AV297" s="13" t="s">
        <v>90</v>
      </c>
      <c r="AW297" s="13" t="s">
        <v>33</v>
      </c>
      <c r="AX297" s="13" t="s">
        <v>77</v>
      </c>
      <c r="AY297" s="237" t="s">
        <v>242</v>
      </c>
    </row>
    <row r="298" spans="1:65" s="16" customFormat="1">
      <c r="B298" s="264"/>
      <c r="C298" s="265"/>
      <c r="D298" s="228" t="s">
        <v>304</v>
      </c>
      <c r="E298" s="266" t="s">
        <v>1</v>
      </c>
      <c r="F298" s="267" t="s">
        <v>388</v>
      </c>
      <c r="G298" s="265"/>
      <c r="H298" s="268">
        <v>136.452</v>
      </c>
      <c r="I298" s="269"/>
      <c r="J298" s="265"/>
      <c r="K298" s="265"/>
      <c r="L298" s="270"/>
      <c r="M298" s="271"/>
      <c r="N298" s="272"/>
      <c r="O298" s="272"/>
      <c r="P298" s="272"/>
      <c r="Q298" s="272"/>
      <c r="R298" s="272"/>
      <c r="S298" s="272"/>
      <c r="T298" s="273"/>
      <c r="AT298" s="274" t="s">
        <v>304</v>
      </c>
      <c r="AU298" s="274" t="s">
        <v>90</v>
      </c>
      <c r="AV298" s="16" t="s">
        <v>248</v>
      </c>
      <c r="AW298" s="16" t="s">
        <v>33</v>
      </c>
      <c r="AX298" s="16" t="s">
        <v>84</v>
      </c>
      <c r="AY298" s="274" t="s">
        <v>242</v>
      </c>
    </row>
    <row r="299" spans="1:65" s="2" customFormat="1" ht="22.15" customHeight="1">
      <c r="A299" s="35"/>
      <c r="B299" s="36"/>
      <c r="C299" s="201" t="s">
        <v>757</v>
      </c>
      <c r="D299" s="201" t="s">
        <v>244</v>
      </c>
      <c r="E299" s="202" t="s">
        <v>1132</v>
      </c>
      <c r="F299" s="203" t="s">
        <v>1386</v>
      </c>
      <c r="G299" s="204" t="s">
        <v>247</v>
      </c>
      <c r="H299" s="205">
        <v>62.8</v>
      </c>
      <c r="I299" s="206"/>
      <c r="J299" s="207">
        <f>ROUND(I299*H299,2)</f>
        <v>0</v>
      </c>
      <c r="K299" s="208"/>
      <c r="L299" s="40"/>
      <c r="M299" s="209" t="s">
        <v>1</v>
      </c>
      <c r="N299" s="210" t="s">
        <v>43</v>
      </c>
      <c r="O299" s="76"/>
      <c r="P299" s="211">
        <f>O299*H299</f>
        <v>0</v>
      </c>
      <c r="Q299" s="211">
        <v>9.3000000000000005E-4</v>
      </c>
      <c r="R299" s="211">
        <f>Q299*H299</f>
        <v>5.8403999999999998E-2</v>
      </c>
      <c r="S299" s="211">
        <v>0</v>
      </c>
      <c r="T299" s="212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13" t="s">
        <v>311</v>
      </c>
      <c r="AT299" s="213" t="s">
        <v>244</v>
      </c>
      <c r="AU299" s="213" t="s">
        <v>90</v>
      </c>
      <c r="AY299" s="18" t="s">
        <v>242</v>
      </c>
      <c r="BE299" s="214">
        <f>IF(N299="základná",J299,0)</f>
        <v>0</v>
      </c>
      <c r="BF299" s="214">
        <f>IF(N299="znížená",J299,0)</f>
        <v>0</v>
      </c>
      <c r="BG299" s="214">
        <f>IF(N299="zákl. prenesená",J299,0)</f>
        <v>0</v>
      </c>
      <c r="BH299" s="214">
        <f>IF(N299="zníž. prenesená",J299,0)</f>
        <v>0</v>
      </c>
      <c r="BI299" s="214">
        <f>IF(N299="nulová",J299,0)</f>
        <v>0</v>
      </c>
      <c r="BJ299" s="18" t="s">
        <v>90</v>
      </c>
      <c r="BK299" s="214">
        <f>ROUND(I299*H299,2)</f>
        <v>0</v>
      </c>
      <c r="BL299" s="18" t="s">
        <v>311</v>
      </c>
      <c r="BM299" s="213" t="s">
        <v>3447</v>
      </c>
    </row>
    <row r="300" spans="1:65" s="13" customFormat="1">
      <c r="B300" s="226"/>
      <c r="C300" s="227"/>
      <c r="D300" s="228" t="s">
        <v>304</v>
      </c>
      <c r="E300" s="229" t="s">
        <v>1</v>
      </c>
      <c r="F300" s="230" t="s">
        <v>3442</v>
      </c>
      <c r="G300" s="227"/>
      <c r="H300" s="231">
        <v>18</v>
      </c>
      <c r="I300" s="232"/>
      <c r="J300" s="227"/>
      <c r="K300" s="227"/>
      <c r="L300" s="233"/>
      <c r="M300" s="234"/>
      <c r="N300" s="235"/>
      <c r="O300" s="235"/>
      <c r="P300" s="235"/>
      <c r="Q300" s="235"/>
      <c r="R300" s="235"/>
      <c r="S300" s="235"/>
      <c r="T300" s="236"/>
      <c r="AT300" s="237" t="s">
        <v>304</v>
      </c>
      <c r="AU300" s="237" t="s">
        <v>90</v>
      </c>
      <c r="AV300" s="13" t="s">
        <v>90</v>
      </c>
      <c r="AW300" s="13" t="s">
        <v>33</v>
      </c>
      <c r="AX300" s="13" t="s">
        <v>77</v>
      </c>
      <c r="AY300" s="237" t="s">
        <v>242</v>
      </c>
    </row>
    <row r="301" spans="1:65" s="13" customFormat="1">
      <c r="B301" s="226"/>
      <c r="C301" s="227"/>
      <c r="D301" s="228" t="s">
        <v>304</v>
      </c>
      <c r="E301" s="229" t="s">
        <v>1</v>
      </c>
      <c r="F301" s="230" t="s">
        <v>3443</v>
      </c>
      <c r="G301" s="227"/>
      <c r="H301" s="231">
        <v>26</v>
      </c>
      <c r="I301" s="232"/>
      <c r="J301" s="227"/>
      <c r="K301" s="227"/>
      <c r="L301" s="233"/>
      <c r="M301" s="234"/>
      <c r="N301" s="235"/>
      <c r="O301" s="235"/>
      <c r="P301" s="235"/>
      <c r="Q301" s="235"/>
      <c r="R301" s="235"/>
      <c r="S301" s="235"/>
      <c r="T301" s="236"/>
      <c r="AT301" s="237" t="s">
        <v>304</v>
      </c>
      <c r="AU301" s="237" t="s">
        <v>90</v>
      </c>
      <c r="AV301" s="13" t="s">
        <v>90</v>
      </c>
      <c r="AW301" s="13" t="s">
        <v>33</v>
      </c>
      <c r="AX301" s="13" t="s">
        <v>77</v>
      </c>
      <c r="AY301" s="237" t="s">
        <v>242</v>
      </c>
    </row>
    <row r="302" spans="1:65" s="13" customFormat="1">
      <c r="B302" s="226"/>
      <c r="C302" s="227"/>
      <c r="D302" s="228" t="s">
        <v>304</v>
      </c>
      <c r="E302" s="229" t="s">
        <v>1</v>
      </c>
      <c r="F302" s="230" t="s">
        <v>3444</v>
      </c>
      <c r="G302" s="227"/>
      <c r="H302" s="231">
        <v>6.8</v>
      </c>
      <c r="I302" s="232"/>
      <c r="J302" s="227"/>
      <c r="K302" s="227"/>
      <c r="L302" s="233"/>
      <c r="M302" s="234"/>
      <c r="N302" s="235"/>
      <c r="O302" s="235"/>
      <c r="P302" s="235"/>
      <c r="Q302" s="235"/>
      <c r="R302" s="235"/>
      <c r="S302" s="235"/>
      <c r="T302" s="236"/>
      <c r="AT302" s="237" t="s">
        <v>304</v>
      </c>
      <c r="AU302" s="237" t="s">
        <v>90</v>
      </c>
      <c r="AV302" s="13" t="s">
        <v>90</v>
      </c>
      <c r="AW302" s="13" t="s">
        <v>33</v>
      </c>
      <c r="AX302" s="13" t="s">
        <v>77</v>
      </c>
      <c r="AY302" s="237" t="s">
        <v>242</v>
      </c>
    </row>
    <row r="303" spans="1:65" s="13" customFormat="1">
      <c r="B303" s="226"/>
      <c r="C303" s="227"/>
      <c r="D303" s="228" t="s">
        <v>304</v>
      </c>
      <c r="E303" s="229" t="s">
        <v>1</v>
      </c>
      <c r="F303" s="230" t="s">
        <v>3445</v>
      </c>
      <c r="G303" s="227"/>
      <c r="H303" s="231">
        <v>12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33</v>
      </c>
      <c r="AX303" s="13" t="s">
        <v>77</v>
      </c>
      <c r="AY303" s="237" t="s">
        <v>242</v>
      </c>
    </row>
    <row r="304" spans="1:65" s="16" customFormat="1">
      <c r="B304" s="264"/>
      <c r="C304" s="265"/>
      <c r="D304" s="228" t="s">
        <v>304</v>
      </c>
      <c r="E304" s="266" t="s">
        <v>1</v>
      </c>
      <c r="F304" s="267" t="s">
        <v>388</v>
      </c>
      <c r="G304" s="265"/>
      <c r="H304" s="268">
        <v>62.8</v>
      </c>
      <c r="I304" s="269"/>
      <c r="J304" s="265"/>
      <c r="K304" s="265"/>
      <c r="L304" s="270"/>
      <c r="M304" s="271"/>
      <c r="N304" s="272"/>
      <c r="O304" s="272"/>
      <c r="P304" s="272"/>
      <c r="Q304" s="272"/>
      <c r="R304" s="272"/>
      <c r="S304" s="272"/>
      <c r="T304" s="273"/>
      <c r="AT304" s="274" t="s">
        <v>304</v>
      </c>
      <c r="AU304" s="274" t="s">
        <v>90</v>
      </c>
      <c r="AV304" s="16" t="s">
        <v>248</v>
      </c>
      <c r="AW304" s="16" t="s">
        <v>33</v>
      </c>
      <c r="AX304" s="16" t="s">
        <v>84</v>
      </c>
      <c r="AY304" s="274" t="s">
        <v>242</v>
      </c>
    </row>
    <row r="305" spans="1:65" s="12" customFormat="1" ht="25.9" customHeight="1">
      <c r="B305" s="185"/>
      <c r="C305" s="186"/>
      <c r="D305" s="187" t="s">
        <v>76</v>
      </c>
      <c r="E305" s="188" t="s">
        <v>261</v>
      </c>
      <c r="F305" s="188" t="s">
        <v>1388</v>
      </c>
      <c r="G305" s="186"/>
      <c r="H305" s="186"/>
      <c r="I305" s="189"/>
      <c r="J305" s="190">
        <f>BK305</f>
        <v>0</v>
      </c>
      <c r="K305" s="186"/>
      <c r="L305" s="191"/>
      <c r="M305" s="192"/>
      <c r="N305" s="193"/>
      <c r="O305" s="193"/>
      <c r="P305" s="194">
        <f>P306</f>
        <v>0</v>
      </c>
      <c r="Q305" s="193"/>
      <c r="R305" s="194">
        <f>R306</f>
        <v>0</v>
      </c>
      <c r="S305" s="193"/>
      <c r="T305" s="195">
        <f>T306</f>
        <v>0</v>
      </c>
      <c r="AR305" s="196" t="s">
        <v>100</v>
      </c>
      <c r="AT305" s="197" t="s">
        <v>76</v>
      </c>
      <c r="AU305" s="197" t="s">
        <v>77</v>
      </c>
      <c r="AY305" s="196" t="s">
        <v>242</v>
      </c>
      <c r="BK305" s="198">
        <f>BK306</f>
        <v>0</v>
      </c>
    </row>
    <row r="306" spans="1:65" s="12" customFormat="1" ht="22.9" customHeight="1">
      <c r="B306" s="185"/>
      <c r="C306" s="186"/>
      <c r="D306" s="187" t="s">
        <v>76</v>
      </c>
      <c r="E306" s="199" t="s">
        <v>1389</v>
      </c>
      <c r="F306" s="199" t="s">
        <v>1390</v>
      </c>
      <c r="G306" s="186"/>
      <c r="H306" s="186"/>
      <c r="I306" s="189"/>
      <c r="J306" s="200">
        <f>BK306</f>
        <v>0</v>
      </c>
      <c r="K306" s="186"/>
      <c r="L306" s="191"/>
      <c r="M306" s="192"/>
      <c r="N306" s="193"/>
      <c r="O306" s="193"/>
      <c r="P306" s="194">
        <f>SUM(P307:P312)</f>
        <v>0</v>
      </c>
      <c r="Q306" s="193"/>
      <c r="R306" s="194">
        <f>SUM(R307:R312)</f>
        <v>0</v>
      </c>
      <c r="S306" s="193"/>
      <c r="T306" s="195">
        <f>SUM(T307:T312)</f>
        <v>0</v>
      </c>
      <c r="AR306" s="196" t="s">
        <v>100</v>
      </c>
      <c r="AT306" s="197" t="s">
        <v>76</v>
      </c>
      <c r="AU306" s="197" t="s">
        <v>84</v>
      </c>
      <c r="AY306" s="196" t="s">
        <v>242</v>
      </c>
      <c r="BK306" s="198">
        <f>SUM(BK307:BK312)</f>
        <v>0</v>
      </c>
    </row>
    <row r="307" spans="1:65" s="2" customFormat="1" ht="45" customHeight="1">
      <c r="A307" s="35"/>
      <c r="B307" s="36"/>
      <c r="C307" s="201" t="s">
        <v>762</v>
      </c>
      <c r="D307" s="201" t="s">
        <v>244</v>
      </c>
      <c r="E307" s="202" t="s">
        <v>1395</v>
      </c>
      <c r="F307" s="203" t="s">
        <v>3448</v>
      </c>
      <c r="G307" s="204" t="s">
        <v>323</v>
      </c>
      <c r="H307" s="205">
        <v>3.8</v>
      </c>
      <c r="I307" s="206"/>
      <c r="J307" s="207">
        <f>ROUND(I307*H307,2)</f>
        <v>0</v>
      </c>
      <c r="K307" s="208"/>
      <c r="L307" s="40"/>
      <c r="M307" s="209" t="s">
        <v>1</v>
      </c>
      <c r="N307" s="210" t="s">
        <v>43</v>
      </c>
      <c r="O307" s="76"/>
      <c r="P307" s="211">
        <f>O307*H307</f>
        <v>0</v>
      </c>
      <c r="Q307" s="211">
        <v>0</v>
      </c>
      <c r="R307" s="211">
        <f>Q307*H307</f>
        <v>0</v>
      </c>
      <c r="S307" s="211">
        <v>0</v>
      </c>
      <c r="T307" s="21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13" t="s">
        <v>737</v>
      </c>
      <c r="AT307" s="213" t="s">
        <v>244</v>
      </c>
      <c r="AU307" s="213" t="s">
        <v>90</v>
      </c>
      <c r="AY307" s="18" t="s">
        <v>242</v>
      </c>
      <c r="BE307" s="214">
        <f>IF(N307="základná",J307,0)</f>
        <v>0</v>
      </c>
      <c r="BF307" s="214">
        <f>IF(N307="znížená",J307,0)</f>
        <v>0</v>
      </c>
      <c r="BG307" s="214">
        <f>IF(N307="zákl. prenesená",J307,0)</f>
        <v>0</v>
      </c>
      <c r="BH307" s="214">
        <f>IF(N307="zníž. prenesená",J307,0)</f>
        <v>0</v>
      </c>
      <c r="BI307" s="214">
        <f>IF(N307="nulová",J307,0)</f>
        <v>0</v>
      </c>
      <c r="BJ307" s="18" t="s">
        <v>90</v>
      </c>
      <c r="BK307" s="214">
        <f>ROUND(I307*H307,2)</f>
        <v>0</v>
      </c>
      <c r="BL307" s="18" t="s">
        <v>737</v>
      </c>
      <c r="BM307" s="213" t="s">
        <v>3449</v>
      </c>
    </row>
    <row r="308" spans="1:65" s="2" customFormat="1" ht="34.9" customHeight="1">
      <c r="A308" s="35"/>
      <c r="B308" s="36"/>
      <c r="C308" s="201" t="s">
        <v>766</v>
      </c>
      <c r="D308" s="201" t="s">
        <v>244</v>
      </c>
      <c r="E308" s="202" t="s">
        <v>1398</v>
      </c>
      <c r="F308" s="203" t="s">
        <v>3450</v>
      </c>
      <c r="G308" s="204" t="s">
        <v>323</v>
      </c>
      <c r="H308" s="205">
        <v>152</v>
      </c>
      <c r="I308" s="206"/>
      <c r="J308" s="207">
        <f>ROUND(I308*H308,2)</f>
        <v>0</v>
      </c>
      <c r="K308" s="208"/>
      <c r="L308" s="40"/>
      <c r="M308" s="209" t="s">
        <v>1</v>
      </c>
      <c r="N308" s="210" t="s">
        <v>43</v>
      </c>
      <c r="O308" s="76"/>
      <c r="P308" s="211">
        <f>O308*H308</f>
        <v>0</v>
      </c>
      <c r="Q308" s="211">
        <v>0</v>
      </c>
      <c r="R308" s="211">
        <f>Q308*H308</f>
        <v>0</v>
      </c>
      <c r="S308" s="211">
        <v>0</v>
      </c>
      <c r="T308" s="21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13" t="s">
        <v>737</v>
      </c>
      <c r="AT308" s="213" t="s">
        <v>244</v>
      </c>
      <c r="AU308" s="213" t="s">
        <v>90</v>
      </c>
      <c r="AY308" s="18" t="s">
        <v>242</v>
      </c>
      <c r="BE308" s="214">
        <f>IF(N308="základná",J308,0)</f>
        <v>0</v>
      </c>
      <c r="BF308" s="214">
        <f>IF(N308="znížená",J308,0)</f>
        <v>0</v>
      </c>
      <c r="BG308" s="214">
        <f>IF(N308="zákl. prenesená",J308,0)</f>
        <v>0</v>
      </c>
      <c r="BH308" s="214">
        <f>IF(N308="zníž. prenesená",J308,0)</f>
        <v>0</v>
      </c>
      <c r="BI308" s="214">
        <f>IF(N308="nulová",J308,0)</f>
        <v>0</v>
      </c>
      <c r="BJ308" s="18" t="s">
        <v>90</v>
      </c>
      <c r="BK308" s="214">
        <f>ROUND(I308*H308,2)</f>
        <v>0</v>
      </c>
      <c r="BL308" s="18" t="s">
        <v>737</v>
      </c>
      <c r="BM308" s="213" t="s">
        <v>3451</v>
      </c>
    </row>
    <row r="309" spans="1:65" s="13" customFormat="1">
      <c r="B309" s="226"/>
      <c r="C309" s="227"/>
      <c r="D309" s="228" t="s">
        <v>304</v>
      </c>
      <c r="E309" s="227"/>
      <c r="F309" s="230" t="s">
        <v>3452</v>
      </c>
      <c r="G309" s="227"/>
      <c r="H309" s="231">
        <v>152</v>
      </c>
      <c r="I309" s="232"/>
      <c r="J309" s="227"/>
      <c r="K309" s="227"/>
      <c r="L309" s="233"/>
      <c r="M309" s="234"/>
      <c r="N309" s="235"/>
      <c r="O309" s="235"/>
      <c r="P309" s="235"/>
      <c r="Q309" s="235"/>
      <c r="R309" s="235"/>
      <c r="S309" s="235"/>
      <c r="T309" s="236"/>
      <c r="AT309" s="237" t="s">
        <v>304</v>
      </c>
      <c r="AU309" s="237" t="s">
        <v>90</v>
      </c>
      <c r="AV309" s="13" t="s">
        <v>90</v>
      </c>
      <c r="AW309" s="13" t="s">
        <v>4</v>
      </c>
      <c r="AX309" s="13" t="s">
        <v>84</v>
      </c>
      <c r="AY309" s="237" t="s">
        <v>242</v>
      </c>
    </row>
    <row r="310" spans="1:65" s="2" customFormat="1" ht="30" customHeight="1">
      <c r="A310" s="35"/>
      <c r="B310" s="36"/>
      <c r="C310" s="201" t="s">
        <v>770</v>
      </c>
      <c r="D310" s="201" t="s">
        <v>244</v>
      </c>
      <c r="E310" s="202" t="s">
        <v>1391</v>
      </c>
      <c r="F310" s="203" t="s">
        <v>1392</v>
      </c>
      <c r="G310" s="204" t="s">
        <v>247</v>
      </c>
      <c r="H310" s="205">
        <v>71</v>
      </c>
      <c r="I310" s="206"/>
      <c r="J310" s="207">
        <f>ROUND(I310*H310,2)</f>
        <v>0</v>
      </c>
      <c r="K310" s="208"/>
      <c r="L310" s="40"/>
      <c r="M310" s="209" t="s">
        <v>1</v>
      </c>
      <c r="N310" s="210" t="s">
        <v>43</v>
      </c>
      <c r="O310" s="76"/>
      <c r="P310" s="211">
        <f>O310*H310</f>
        <v>0</v>
      </c>
      <c r="Q310" s="211">
        <v>0</v>
      </c>
      <c r="R310" s="211">
        <f>Q310*H310</f>
        <v>0</v>
      </c>
      <c r="S310" s="211">
        <v>0</v>
      </c>
      <c r="T310" s="21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13" t="s">
        <v>737</v>
      </c>
      <c r="AT310" s="213" t="s">
        <v>244</v>
      </c>
      <c r="AU310" s="213" t="s">
        <v>90</v>
      </c>
      <c r="AY310" s="18" t="s">
        <v>242</v>
      </c>
      <c r="BE310" s="214">
        <f>IF(N310="základná",J310,0)</f>
        <v>0</v>
      </c>
      <c r="BF310" s="214">
        <f>IF(N310="znížená",J310,0)</f>
        <v>0</v>
      </c>
      <c r="BG310" s="214">
        <f>IF(N310="zákl. prenesená",J310,0)</f>
        <v>0</v>
      </c>
      <c r="BH310" s="214">
        <f>IF(N310="zníž. prenesená",J310,0)</f>
        <v>0</v>
      </c>
      <c r="BI310" s="214">
        <f>IF(N310="nulová",J310,0)</f>
        <v>0</v>
      </c>
      <c r="BJ310" s="18" t="s">
        <v>90</v>
      </c>
      <c r="BK310" s="214">
        <f>ROUND(I310*H310,2)</f>
        <v>0</v>
      </c>
      <c r="BL310" s="18" t="s">
        <v>737</v>
      </c>
      <c r="BM310" s="213" t="s">
        <v>3453</v>
      </c>
    </row>
    <row r="311" spans="1:65" s="13" customFormat="1">
      <c r="B311" s="226"/>
      <c r="C311" s="227"/>
      <c r="D311" s="228" t="s">
        <v>304</v>
      </c>
      <c r="E311" s="229" t="s">
        <v>1</v>
      </c>
      <c r="F311" s="230" t="s">
        <v>3454</v>
      </c>
      <c r="G311" s="227"/>
      <c r="H311" s="231">
        <v>71</v>
      </c>
      <c r="I311" s="232"/>
      <c r="J311" s="227"/>
      <c r="K311" s="227"/>
      <c r="L311" s="233"/>
      <c r="M311" s="234"/>
      <c r="N311" s="235"/>
      <c r="O311" s="235"/>
      <c r="P311" s="235"/>
      <c r="Q311" s="235"/>
      <c r="R311" s="235"/>
      <c r="S311" s="235"/>
      <c r="T311" s="236"/>
      <c r="AT311" s="237" t="s">
        <v>304</v>
      </c>
      <c r="AU311" s="237" t="s">
        <v>90</v>
      </c>
      <c r="AV311" s="13" t="s">
        <v>90</v>
      </c>
      <c r="AW311" s="13" t="s">
        <v>33</v>
      </c>
      <c r="AX311" s="13" t="s">
        <v>84</v>
      </c>
      <c r="AY311" s="237" t="s">
        <v>242</v>
      </c>
    </row>
    <row r="312" spans="1:65" s="2" customFormat="1" ht="22.15" customHeight="1">
      <c r="A312" s="35"/>
      <c r="B312" s="36"/>
      <c r="C312" s="201" t="s">
        <v>774</v>
      </c>
      <c r="D312" s="201" t="s">
        <v>244</v>
      </c>
      <c r="E312" s="202" t="s">
        <v>3455</v>
      </c>
      <c r="F312" s="203" t="s">
        <v>3456</v>
      </c>
      <c r="G312" s="204" t="s">
        <v>1362</v>
      </c>
      <c r="H312" s="205">
        <v>3800</v>
      </c>
      <c r="I312" s="206"/>
      <c r="J312" s="207">
        <f>ROUND(I312*H312,2)</f>
        <v>0</v>
      </c>
      <c r="K312" s="208"/>
      <c r="L312" s="40"/>
      <c r="M312" s="238" t="s">
        <v>1</v>
      </c>
      <c r="N312" s="239" t="s">
        <v>43</v>
      </c>
      <c r="O312" s="240"/>
      <c r="P312" s="241">
        <f>O312*H312</f>
        <v>0</v>
      </c>
      <c r="Q312" s="241">
        <v>0</v>
      </c>
      <c r="R312" s="241">
        <f>Q312*H312</f>
        <v>0</v>
      </c>
      <c r="S312" s="241">
        <v>0</v>
      </c>
      <c r="T312" s="24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13" t="s">
        <v>737</v>
      </c>
      <c r="AT312" s="213" t="s">
        <v>244</v>
      </c>
      <c r="AU312" s="213" t="s">
        <v>90</v>
      </c>
      <c r="AY312" s="18" t="s">
        <v>242</v>
      </c>
      <c r="BE312" s="214">
        <f>IF(N312="základná",J312,0)</f>
        <v>0</v>
      </c>
      <c r="BF312" s="214">
        <f>IF(N312="znížená",J312,0)</f>
        <v>0</v>
      </c>
      <c r="BG312" s="214">
        <f>IF(N312="zákl. prenesená",J312,0)</f>
        <v>0</v>
      </c>
      <c r="BH312" s="214">
        <f>IF(N312="zníž. prenesená",J312,0)</f>
        <v>0</v>
      </c>
      <c r="BI312" s="214">
        <f>IF(N312="nulová",J312,0)</f>
        <v>0</v>
      </c>
      <c r="BJ312" s="18" t="s">
        <v>90</v>
      </c>
      <c r="BK312" s="214">
        <f>ROUND(I312*H312,2)</f>
        <v>0</v>
      </c>
      <c r="BL312" s="18" t="s">
        <v>737</v>
      </c>
      <c r="BM312" s="213" t="s">
        <v>3457</v>
      </c>
    </row>
    <row r="313" spans="1:65" s="2" customFormat="1" ht="6.95" customHeight="1">
      <c r="A313" s="35"/>
      <c r="B313" s="59"/>
      <c r="C313" s="60"/>
      <c r="D313" s="60"/>
      <c r="E313" s="60"/>
      <c r="F313" s="60"/>
      <c r="G313" s="60"/>
      <c r="H313" s="60"/>
      <c r="I313" s="60"/>
      <c r="J313" s="60"/>
      <c r="K313" s="60"/>
      <c r="L313" s="40"/>
      <c r="M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</row>
  </sheetData>
  <sheetProtection algorithmName="SHA-512" hashValue="WwpHPxm/KUe9bdtdCHL5NV1EKDjjwISAWIv3EXERoEoWk6GDwFcSFmX6p6YC3Xl7nmsVJVEOzBXLMIxmvhyTNw==" saltValue="V3I8F3a7OiX/UqGf02cPzojaMsNVMP0UbEb0JNUpgs9jiLatwyclWgmMtmxoFMgcO+NdbXfEtGYbmkGzBx7l4g==" spinCount="100000" sheet="1" objects="1" scenarios="1" formatColumns="0" formatRows="0" autoFilter="0"/>
  <autoFilter ref="C135:K312" xr:uid="{00000000-0009-0000-0000-000014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322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161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3458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ROUND((SUM(BE134:BE321)),  2)</f>
        <v>0</v>
      </c>
      <c r="G35" s="136"/>
      <c r="H35" s="136"/>
      <c r="I35" s="137">
        <v>0.2</v>
      </c>
      <c r="J35" s="135">
        <f>ROUND(((SUM(BE134:BE321))*I35),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ROUND((SUM(BF134:BF321)),  2)</f>
        <v>0</v>
      </c>
      <c r="G36" s="136"/>
      <c r="H36" s="136"/>
      <c r="I36" s="137">
        <v>0.2</v>
      </c>
      <c r="J36" s="135">
        <f>ROUND(((SUM(BF134:BF321))*I36),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ROUND((SUM(BG134:BG321)),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ROUND((SUM(BH134:BH321)),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ROUND((SUM(BI134:BI321)),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1136-2-16 - SO 02.16 - Most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J136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J182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J198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J211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J225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J246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J251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J281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J287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J288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J303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1943</v>
      </c>
      <c r="E111" s="170"/>
      <c r="F111" s="170"/>
      <c r="G111" s="170"/>
      <c r="H111" s="170"/>
      <c r="I111" s="170"/>
      <c r="J111" s="171">
        <f>J311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J316</f>
        <v>0</v>
      </c>
      <c r="K112" s="109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228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4" t="str">
        <f>E7</f>
        <v>Cyklotrasa Rimavská Sobota - Poltár</v>
      </c>
      <c r="F122" s="335"/>
      <c r="G122" s="335"/>
      <c r="H122" s="335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214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4" t="s">
        <v>1145</v>
      </c>
      <c r="F124" s="333"/>
      <c r="G124" s="333"/>
      <c r="H124" s="333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216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07" t="str">
        <f>E11</f>
        <v>1136-2-16 - SO 02.16 - Most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229</v>
      </c>
      <c r="D133" s="176" t="s">
        <v>62</v>
      </c>
      <c r="E133" s="176" t="s">
        <v>58</v>
      </c>
      <c r="F133" s="176" t="s">
        <v>59</v>
      </c>
      <c r="G133" s="176" t="s">
        <v>230</v>
      </c>
      <c r="H133" s="176" t="s">
        <v>231</v>
      </c>
      <c r="I133" s="176" t="s">
        <v>232</v>
      </c>
      <c r="J133" s="177" t="s">
        <v>220</v>
      </c>
      <c r="K133" s="178" t="s">
        <v>233</v>
      </c>
      <c r="L133" s="179"/>
      <c r="M133" s="80" t="s">
        <v>1</v>
      </c>
      <c r="N133" s="81" t="s">
        <v>41</v>
      </c>
      <c r="O133" s="81" t="s">
        <v>234</v>
      </c>
      <c r="P133" s="81" t="s">
        <v>235</v>
      </c>
      <c r="Q133" s="81" t="s">
        <v>236</v>
      </c>
      <c r="R133" s="81" t="s">
        <v>237</v>
      </c>
      <c r="S133" s="81" t="s">
        <v>238</v>
      </c>
      <c r="T133" s="82" t="s">
        <v>239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221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P135+P287</f>
        <v>0</v>
      </c>
      <c r="Q134" s="84"/>
      <c r="R134" s="182">
        <f>R135+R287</f>
        <v>91.361680820000018</v>
      </c>
      <c r="S134" s="84"/>
      <c r="T134" s="183">
        <f>T135+T287</f>
        <v>85.444879999999998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222</v>
      </c>
      <c r="BK134" s="184">
        <f>BK135+BK287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240</v>
      </c>
      <c r="F135" s="188" t="s">
        <v>241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P136+P182+P198+P211+P225+P246+P251+P281</f>
        <v>0</v>
      </c>
      <c r="Q135" s="193"/>
      <c r="R135" s="194">
        <f>R136+R182+R198+R211+R225+R246+R251+R281</f>
        <v>91.105684070000024</v>
      </c>
      <c r="S135" s="193"/>
      <c r="T135" s="195">
        <f>T136+T182+T198+T211+T225+T246+T251+T281</f>
        <v>85.444879999999998</v>
      </c>
      <c r="AR135" s="196" t="s">
        <v>84</v>
      </c>
      <c r="AT135" s="197" t="s">
        <v>76</v>
      </c>
      <c r="AU135" s="197" t="s">
        <v>77</v>
      </c>
      <c r="AY135" s="196" t="s">
        <v>242</v>
      </c>
      <c r="BK135" s="198">
        <f>BK136+BK182+BK198+BK211+BK225+BK246+BK251+BK281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243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SUM(P137:P181)</f>
        <v>0</v>
      </c>
      <c r="Q136" s="193"/>
      <c r="R136" s="194">
        <f>SUM(R137:R181)</f>
        <v>14.4</v>
      </c>
      <c r="S136" s="193"/>
      <c r="T136" s="195">
        <f>SUM(T137:T181)</f>
        <v>0</v>
      </c>
      <c r="AR136" s="196" t="s">
        <v>84</v>
      </c>
      <c r="AT136" s="197" t="s">
        <v>76</v>
      </c>
      <c r="AU136" s="197" t="s">
        <v>84</v>
      </c>
      <c r="AY136" s="196" t="s">
        <v>242</v>
      </c>
      <c r="BK136" s="198">
        <f>SUM(BK137:BK181)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244</v>
      </c>
      <c r="E137" s="202" t="s">
        <v>998</v>
      </c>
      <c r="F137" s="203" t="s">
        <v>999</v>
      </c>
      <c r="G137" s="204" t="s">
        <v>247</v>
      </c>
      <c r="H137" s="205">
        <v>48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248</v>
      </c>
      <c r="AT137" s="213" t="s">
        <v>244</v>
      </c>
      <c r="AU137" s="213" t="s">
        <v>90</v>
      </c>
      <c r="AY137" s="18" t="s">
        <v>242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90</v>
      </c>
      <c r="BK137" s="214">
        <f>ROUND(I137*H137,2)</f>
        <v>0</v>
      </c>
      <c r="BL137" s="18" t="s">
        <v>248</v>
      </c>
      <c r="BM137" s="213" t="s">
        <v>3459</v>
      </c>
    </row>
    <row r="138" spans="1:65" s="14" customFormat="1" ht="22.5">
      <c r="B138" s="243"/>
      <c r="C138" s="244"/>
      <c r="D138" s="228" t="s">
        <v>304</v>
      </c>
      <c r="E138" s="245" t="s">
        <v>1</v>
      </c>
      <c r="F138" s="246" t="s">
        <v>1945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3460</v>
      </c>
      <c r="G139" s="227"/>
      <c r="H139" s="231">
        <v>48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19.899999999999999" customHeight="1">
      <c r="A140" s="35"/>
      <c r="B140" s="36"/>
      <c r="C140" s="201" t="s">
        <v>90</v>
      </c>
      <c r="D140" s="201" t="s">
        <v>244</v>
      </c>
      <c r="E140" s="202" t="s">
        <v>3461</v>
      </c>
      <c r="F140" s="203" t="s">
        <v>3462</v>
      </c>
      <c r="G140" s="204" t="s">
        <v>406</v>
      </c>
      <c r="H140" s="205">
        <v>55.424999999999997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3463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3464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3465</v>
      </c>
      <c r="G142" s="227"/>
      <c r="H142" s="231">
        <v>55.424999999999997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22.15" customHeight="1">
      <c r="A143" s="35"/>
      <c r="B143" s="36"/>
      <c r="C143" s="201" t="s">
        <v>100</v>
      </c>
      <c r="D143" s="201" t="s">
        <v>244</v>
      </c>
      <c r="E143" s="202" t="s">
        <v>3466</v>
      </c>
      <c r="F143" s="203" t="s">
        <v>3467</v>
      </c>
      <c r="G143" s="204" t="s">
        <v>406</v>
      </c>
      <c r="H143" s="205">
        <v>55.424999999999997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3468</v>
      </c>
    </row>
    <row r="144" spans="1:65" s="2" customFormat="1" ht="19.899999999999999" customHeight="1">
      <c r="A144" s="35"/>
      <c r="B144" s="36"/>
      <c r="C144" s="201" t="s">
        <v>248</v>
      </c>
      <c r="D144" s="201" t="s">
        <v>244</v>
      </c>
      <c r="E144" s="202" t="s">
        <v>830</v>
      </c>
      <c r="F144" s="203" t="s">
        <v>1859</v>
      </c>
      <c r="G144" s="204" t="s">
        <v>406</v>
      </c>
      <c r="H144" s="205">
        <v>0.24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3469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1953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3470</v>
      </c>
      <c r="G146" s="227"/>
      <c r="H146" s="231">
        <v>0.24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30" customHeight="1">
      <c r="A147" s="35"/>
      <c r="B147" s="36"/>
      <c r="C147" s="201" t="s">
        <v>250</v>
      </c>
      <c r="D147" s="201" t="s">
        <v>244</v>
      </c>
      <c r="E147" s="202" t="s">
        <v>834</v>
      </c>
      <c r="F147" s="203" t="s">
        <v>835</v>
      </c>
      <c r="G147" s="204" t="s">
        <v>406</v>
      </c>
      <c r="H147" s="205">
        <v>0.24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3471</v>
      </c>
    </row>
    <row r="148" spans="1:65" s="2" customFormat="1" ht="22.15" customHeight="1">
      <c r="A148" s="35"/>
      <c r="B148" s="36"/>
      <c r="C148" s="201" t="s">
        <v>269</v>
      </c>
      <c r="D148" s="201" t="s">
        <v>244</v>
      </c>
      <c r="E148" s="202" t="s">
        <v>1021</v>
      </c>
      <c r="F148" s="203" t="s">
        <v>1022</v>
      </c>
      <c r="G148" s="204" t="s">
        <v>406</v>
      </c>
      <c r="H148" s="205">
        <v>124.9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3472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3473</v>
      </c>
      <c r="G149" s="227"/>
      <c r="H149" s="231">
        <v>62.45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3474</v>
      </c>
      <c r="G150" s="227"/>
      <c r="H150" s="231">
        <v>62.45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124.9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30" customHeight="1">
      <c r="A152" s="35"/>
      <c r="B152" s="36"/>
      <c r="C152" s="201" t="s">
        <v>273</v>
      </c>
      <c r="D152" s="201" t="s">
        <v>244</v>
      </c>
      <c r="E152" s="202" t="s">
        <v>440</v>
      </c>
      <c r="F152" s="203" t="s">
        <v>441</v>
      </c>
      <c r="G152" s="204" t="s">
        <v>406</v>
      </c>
      <c r="H152" s="205">
        <v>7.9909999999999997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3475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3476</v>
      </c>
      <c r="G153" s="227"/>
      <c r="H153" s="231">
        <v>55.66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3477</v>
      </c>
      <c r="G154" s="227"/>
      <c r="H154" s="231">
        <v>6.79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3478</v>
      </c>
      <c r="G155" s="227"/>
      <c r="H155" s="231">
        <v>-24.43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3479</v>
      </c>
      <c r="G156" s="227"/>
      <c r="H156" s="231">
        <v>-29.32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3480</v>
      </c>
      <c r="G157" s="227"/>
      <c r="H157" s="231">
        <v>-8.7089999999999996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3187</v>
      </c>
      <c r="G158" s="227"/>
      <c r="H158" s="231">
        <v>8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77</v>
      </c>
      <c r="AY158" s="237" t="s">
        <v>242</v>
      </c>
    </row>
    <row r="159" spans="1:65" s="16" customFormat="1">
      <c r="B159" s="264"/>
      <c r="C159" s="265"/>
      <c r="D159" s="228" t="s">
        <v>304</v>
      </c>
      <c r="E159" s="266" t="s">
        <v>1</v>
      </c>
      <c r="F159" s="267" t="s">
        <v>388</v>
      </c>
      <c r="G159" s="265"/>
      <c r="H159" s="268">
        <v>7.9909999999999961</v>
      </c>
      <c r="I159" s="269"/>
      <c r="J159" s="265"/>
      <c r="K159" s="265"/>
      <c r="L159" s="270"/>
      <c r="M159" s="271"/>
      <c r="N159" s="272"/>
      <c r="O159" s="272"/>
      <c r="P159" s="272"/>
      <c r="Q159" s="272"/>
      <c r="R159" s="272"/>
      <c r="S159" s="272"/>
      <c r="T159" s="273"/>
      <c r="AT159" s="274" t="s">
        <v>304</v>
      </c>
      <c r="AU159" s="274" t="s">
        <v>90</v>
      </c>
      <c r="AV159" s="16" t="s">
        <v>248</v>
      </c>
      <c r="AW159" s="16" t="s">
        <v>33</v>
      </c>
      <c r="AX159" s="16" t="s">
        <v>84</v>
      </c>
      <c r="AY159" s="274" t="s">
        <v>242</v>
      </c>
    </row>
    <row r="160" spans="1:65" s="2" customFormat="1" ht="22.15" customHeight="1">
      <c r="A160" s="35"/>
      <c r="B160" s="36"/>
      <c r="C160" s="201" t="s">
        <v>264</v>
      </c>
      <c r="D160" s="201" t="s">
        <v>244</v>
      </c>
      <c r="E160" s="202" t="s">
        <v>1037</v>
      </c>
      <c r="F160" s="203" t="s">
        <v>1038</v>
      </c>
      <c r="G160" s="204" t="s">
        <v>406</v>
      </c>
      <c r="H160" s="205">
        <v>77.239999999999995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3481</v>
      </c>
    </row>
    <row r="161" spans="1:65" s="13" customFormat="1" ht="22.5">
      <c r="B161" s="226"/>
      <c r="C161" s="227"/>
      <c r="D161" s="228" t="s">
        <v>304</v>
      </c>
      <c r="E161" s="229" t="s">
        <v>1</v>
      </c>
      <c r="F161" s="230" t="s">
        <v>3482</v>
      </c>
      <c r="G161" s="227"/>
      <c r="H161" s="231">
        <v>77.239999999999995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84</v>
      </c>
      <c r="AY161" s="237" t="s">
        <v>242</v>
      </c>
    </row>
    <row r="162" spans="1:65" s="2" customFormat="1" ht="19.899999999999999" customHeight="1">
      <c r="A162" s="35"/>
      <c r="B162" s="36"/>
      <c r="C162" s="201" t="s">
        <v>255</v>
      </c>
      <c r="D162" s="201" t="s">
        <v>244</v>
      </c>
      <c r="E162" s="202" t="s">
        <v>1042</v>
      </c>
      <c r="F162" s="203" t="s">
        <v>1043</v>
      </c>
      <c r="G162" s="204" t="s">
        <v>406</v>
      </c>
      <c r="H162" s="205">
        <v>77.239999999999995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3483</v>
      </c>
    </row>
    <row r="163" spans="1:65" s="2" customFormat="1" ht="22.15" customHeight="1">
      <c r="A163" s="35"/>
      <c r="B163" s="36"/>
      <c r="C163" s="201" t="s">
        <v>284</v>
      </c>
      <c r="D163" s="201" t="s">
        <v>244</v>
      </c>
      <c r="E163" s="202" t="s">
        <v>3484</v>
      </c>
      <c r="F163" s="203" t="s">
        <v>3485</v>
      </c>
      <c r="G163" s="204" t="s">
        <v>406</v>
      </c>
      <c r="H163" s="205">
        <v>29.285</v>
      </c>
      <c r="I163" s="206"/>
      <c r="J163" s="207">
        <f>ROUND(I163*H163,2)</f>
        <v>0</v>
      </c>
      <c r="K163" s="208"/>
      <c r="L163" s="40"/>
      <c r="M163" s="209" t="s">
        <v>1</v>
      </c>
      <c r="N163" s="210" t="s">
        <v>43</v>
      </c>
      <c r="O163" s="76"/>
      <c r="P163" s="211">
        <f>O163*H163</f>
        <v>0</v>
      </c>
      <c r="Q163" s="211">
        <v>0</v>
      </c>
      <c r="R163" s="211">
        <f>Q163*H163</f>
        <v>0</v>
      </c>
      <c r="S163" s="211">
        <v>0</v>
      </c>
      <c r="T163" s="21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248</v>
      </c>
      <c r="AT163" s="213" t="s">
        <v>244</v>
      </c>
      <c r="AU163" s="213" t="s">
        <v>90</v>
      </c>
      <c r="AY163" s="18" t="s">
        <v>242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90</v>
      </c>
      <c r="BK163" s="214">
        <f>ROUND(I163*H163,2)</f>
        <v>0</v>
      </c>
      <c r="BL163" s="18" t="s">
        <v>248</v>
      </c>
      <c r="BM163" s="213" t="s">
        <v>3486</v>
      </c>
    </row>
    <row r="164" spans="1:65" s="13" customFormat="1">
      <c r="B164" s="226"/>
      <c r="C164" s="227"/>
      <c r="D164" s="228" t="s">
        <v>304</v>
      </c>
      <c r="E164" s="229" t="s">
        <v>1</v>
      </c>
      <c r="F164" s="230" t="s">
        <v>3487</v>
      </c>
      <c r="G164" s="227"/>
      <c r="H164" s="231">
        <v>2.96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304</v>
      </c>
      <c r="AU164" s="237" t="s">
        <v>90</v>
      </c>
      <c r="AV164" s="13" t="s">
        <v>90</v>
      </c>
      <c r="AW164" s="13" t="s">
        <v>33</v>
      </c>
      <c r="AX164" s="13" t="s">
        <v>77</v>
      </c>
      <c r="AY164" s="237" t="s">
        <v>242</v>
      </c>
    </row>
    <row r="165" spans="1:65" s="13" customFormat="1" ht="22.5">
      <c r="B165" s="226"/>
      <c r="C165" s="227"/>
      <c r="D165" s="228" t="s">
        <v>304</v>
      </c>
      <c r="E165" s="229" t="s">
        <v>1</v>
      </c>
      <c r="F165" s="230" t="s">
        <v>3488</v>
      </c>
      <c r="G165" s="227"/>
      <c r="H165" s="231">
        <v>26.324999999999999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304</v>
      </c>
      <c r="AU165" s="237" t="s">
        <v>90</v>
      </c>
      <c r="AV165" s="13" t="s">
        <v>90</v>
      </c>
      <c r="AW165" s="13" t="s">
        <v>33</v>
      </c>
      <c r="AX165" s="13" t="s">
        <v>77</v>
      </c>
      <c r="AY165" s="237" t="s">
        <v>242</v>
      </c>
    </row>
    <row r="166" spans="1:65" s="16" customFormat="1">
      <c r="B166" s="264"/>
      <c r="C166" s="265"/>
      <c r="D166" s="228" t="s">
        <v>304</v>
      </c>
      <c r="E166" s="266" t="s">
        <v>1</v>
      </c>
      <c r="F166" s="267" t="s">
        <v>388</v>
      </c>
      <c r="G166" s="265"/>
      <c r="H166" s="268">
        <v>29.285</v>
      </c>
      <c r="I166" s="269"/>
      <c r="J166" s="265"/>
      <c r="K166" s="265"/>
      <c r="L166" s="270"/>
      <c r="M166" s="271"/>
      <c r="N166" s="272"/>
      <c r="O166" s="272"/>
      <c r="P166" s="272"/>
      <c r="Q166" s="272"/>
      <c r="R166" s="272"/>
      <c r="S166" s="272"/>
      <c r="T166" s="273"/>
      <c r="AT166" s="274" t="s">
        <v>304</v>
      </c>
      <c r="AU166" s="274" t="s">
        <v>90</v>
      </c>
      <c r="AV166" s="16" t="s">
        <v>248</v>
      </c>
      <c r="AW166" s="16" t="s">
        <v>33</v>
      </c>
      <c r="AX166" s="16" t="s">
        <v>84</v>
      </c>
      <c r="AY166" s="274" t="s">
        <v>242</v>
      </c>
    </row>
    <row r="167" spans="1:65" s="2" customFormat="1" ht="14.45" customHeight="1">
      <c r="A167" s="35"/>
      <c r="B167" s="36"/>
      <c r="C167" s="201" t="s">
        <v>288</v>
      </c>
      <c r="D167" s="201" t="s">
        <v>244</v>
      </c>
      <c r="E167" s="202" t="s">
        <v>1045</v>
      </c>
      <c r="F167" s="203" t="s">
        <v>1046</v>
      </c>
      <c r="G167" s="204" t="s">
        <v>406</v>
      </c>
      <c r="H167" s="205">
        <v>62.45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0</v>
      </c>
      <c r="R167" s="211">
        <f>Q167*H167</f>
        <v>0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248</v>
      </c>
      <c r="AT167" s="213" t="s">
        <v>244</v>
      </c>
      <c r="AU167" s="213" t="s">
        <v>90</v>
      </c>
      <c r="AY167" s="18" t="s">
        <v>242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90</v>
      </c>
      <c r="BK167" s="214">
        <f>ROUND(I167*H167,2)</f>
        <v>0</v>
      </c>
      <c r="BL167" s="18" t="s">
        <v>248</v>
      </c>
      <c r="BM167" s="213" t="s">
        <v>3489</v>
      </c>
    </row>
    <row r="168" spans="1:65" s="13" customFormat="1">
      <c r="B168" s="226"/>
      <c r="C168" s="227"/>
      <c r="D168" s="228" t="s">
        <v>304</v>
      </c>
      <c r="E168" s="229" t="s">
        <v>1</v>
      </c>
      <c r="F168" s="230" t="s">
        <v>3490</v>
      </c>
      <c r="G168" s="227"/>
      <c r="H168" s="231">
        <v>62.45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304</v>
      </c>
      <c r="AU168" s="237" t="s">
        <v>90</v>
      </c>
      <c r="AV168" s="13" t="s">
        <v>90</v>
      </c>
      <c r="AW168" s="13" t="s">
        <v>33</v>
      </c>
      <c r="AX168" s="13" t="s">
        <v>84</v>
      </c>
      <c r="AY168" s="237" t="s">
        <v>242</v>
      </c>
    </row>
    <row r="169" spans="1:65" s="2" customFormat="1" ht="22.15" customHeight="1">
      <c r="A169" s="35"/>
      <c r="B169" s="36"/>
      <c r="C169" s="201" t="s">
        <v>292</v>
      </c>
      <c r="D169" s="201" t="s">
        <v>244</v>
      </c>
      <c r="E169" s="202" t="s">
        <v>1173</v>
      </c>
      <c r="F169" s="203" t="s">
        <v>1174</v>
      </c>
      <c r="G169" s="204" t="s">
        <v>406</v>
      </c>
      <c r="H169" s="205">
        <v>24.431999999999999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3491</v>
      </c>
    </row>
    <row r="170" spans="1:65" s="14" customFormat="1" ht="22.5">
      <c r="B170" s="243"/>
      <c r="C170" s="244"/>
      <c r="D170" s="228" t="s">
        <v>304</v>
      </c>
      <c r="E170" s="245" t="s">
        <v>1</v>
      </c>
      <c r="F170" s="246" t="s">
        <v>3492</v>
      </c>
      <c r="G170" s="244"/>
      <c r="H170" s="245" t="s">
        <v>1</v>
      </c>
      <c r="I170" s="247"/>
      <c r="J170" s="244"/>
      <c r="K170" s="244"/>
      <c r="L170" s="248"/>
      <c r="M170" s="249"/>
      <c r="N170" s="250"/>
      <c r="O170" s="250"/>
      <c r="P170" s="250"/>
      <c r="Q170" s="250"/>
      <c r="R170" s="250"/>
      <c r="S170" s="250"/>
      <c r="T170" s="251"/>
      <c r="AT170" s="252" t="s">
        <v>304</v>
      </c>
      <c r="AU170" s="252" t="s">
        <v>90</v>
      </c>
      <c r="AV170" s="14" t="s">
        <v>84</v>
      </c>
      <c r="AW170" s="14" t="s">
        <v>33</v>
      </c>
      <c r="AX170" s="14" t="s">
        <v>77</v>
      </c>
      <c r="AY170" s="252" t="s">
        <v>242</v>
      </c>
    </row>
    <row r="171" spans="1:65" s="13" customFormat="1">
      <c r="B171" s="226"/>
      <c r="C171" s="227"/>
      <c r="D171" s="228" t="s">
        <v>304</v>
      </c>
      <c r="E171" s="229" t="s">
        <v>1</v>
      </c>
      <c r="F171" s="230" t="s">
        <v>3493</v>
      </c>
      <c r="G171" s="227"/>
      <c r="H171" s="231">
        <v>11.64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77</v>
      </c>
      <c r="AY171" s="237" t="s">
        <v>242</v>
      </c>
    </row>
    <row r="172" spans="1:65" s="13" customFormat="1">
      <c r="B172" s="226"/>
      <c r="C172" s="227"/>
      <c r="D172" s="228" t="s">
        <v>304</v>
      </c>
      <c r="E172" s="229" t="s">
        <v>1</v>
      </c>
      <c r="F172" s="230" t="s">
        <v>3494</v>
      </c>
      <c r="G172" s="227"/>
      <c r="H172" s="231">
        <v>12.792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33</v>
      </c>
      <c r="AX172" s="13" t="s">
        <v>77</v>
      </c>
      <c r="AY172" s="237" t="s">
        <v>242</v>
      </c>
    </row>
    <row r="173" spans="1:65" s="16" customFormat="1">
      <c r="B173" s="264"/>
      <c r="C173" s="265"/>
      <c r="D173" s="228" t="s">
        <v>304</v>
      </c>
      <c r="E173" s="266" t="s">
        <v>1</v>
      </c>
      <c r="F173" s="267" t="s">
        <v>388</v>
      </c>
      <c r="G173" s="265"/>
      <c r="H173" s="268">
        <v>24.432000000000002</v>
      </c>
      <c r="I173" s="269"/>
      <c r="J173" s="265"/>
      <c r="K173" s="265"/>
      <c r="L173" s="270"/>
      <c r="M173" s="271"/>
      <c r="N173" s="272"/>
      <c r="O173" s="272"/>
      <c r="P173" s="272"/>
      <c r="Q173" s="272"/>
      <c r="R173" s="272"/>
      <c r="S173" s="272"/>
      <c r="T173" s="273"/>
      <c r="AT173" s="274" t="s">
        <v>304</v>
      </c>
      <c r="AU173" s="274" t="s">
        <v>90</v>
      </c>
      <c r="AV173" s="16" t="s">
        <v>248</v>
      </c>
      <c r="AW173" s="16" t="s">
        <v>33</v>
      </c>
      <c r="AX173" s="16" t="s">
        <v>84</v>
      </c>
      <c r="AY173" s="274" t="s">
        <v>242</v>
      </c>
    </row>
    <row r="174" spans="1:65" s="2" customFormat="1" ht="30" customHeight="1">
      <c r="A174" s="35"/>
      <c r="B174" s="36"/>
      <c r="C174" s="201" t="s">
        <v>296</v>
      </c>
      <c r="D174" s="201" t="s">
        <v>244</v>
      </c>
      <c r="E174" s="202" t="s">
        <v>1974</v>
      </c>
      <c r="F174" s="203" t="s">
        <v>1975</v>
      </c>
      <c r="G174" s="204" t="s">
        <v>406</v>
      </c>
      <c r="H174" s="205">
        <v>8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0</v>
      </c>
      <c r="R174" s="211">
        <f>Q174*H174</f>
        <v>0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248</v>
      </c>
      <c r="AT174" s="213" t="s">
        <v>244</v>
      </c>
      <c r="AU174" s="213" t="s">
        <v>90</v>
      </c>
      <c r="AY174" s="18" t="s">
        <v>242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90</v>
      </c>
      <c r="BK174" s="214">
        <f>ROUND(I174*H174,2)</f>
        <v>0</v>
      </c>
      <c r="BL174" s="18" t="s">
        <v>248</v>
      </c>
      <c r="BM174" s="213" t="s">
        <v>3495</v>
      </c>
    </row>
    <row r="175" spans="1:65" s="13" customFormat="1">
      <c r="B175" s="226"/>
      <c r="C175" s="227"/>
      <c r="D175" s="228" t="s">
        <v>304</v>
      </c>
      <c r="E175" s="229" t="s">
        <v>1</v>
      </c>
      <c r="F175" s="230" t="s">
        <v>1977</v>
      </c>
      <c r="G175" s="227"/>
      <c r="H175" s="231">
        <v>4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304</v>
      </c>
      <c r="AU175" s="237" t="s">
        <v>90</v>
      </c>
      <c r="AV175" s="13" t="s">
        <v>90</v>
      </c>
      <c r="AW175" s="13" t="s">
        <v>33</v>
      </c>
      <c r="AX175" s="13" t="s">
        <v>77</v>
      </c>
      <c r="AY175" s="237" t="s">
        <v>242</v>
      </c>
    </row>
    <row r="176" spans="1:65" s="13" customFormat="1" ht="22.5">
      <c r="B176" s="226"/>
      <c r="C176" s="227"/>
      <c r="D176" s="228" t="s">
        <v>304</v>
      </c>
      <c r="E176" s="229" t="s">
        <v>1</v>
      </c>
      <c r="F176" s="230" t="s">
        <v>1978</v>
      </c>
      <c r="G176" s="227"/>
      <c r="H176" s="231">
        <v>4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77</v>
      </c>
      <c r="AY176" s="237" t="s">
        <v>242</v>
      </c>
    </row>
    <row r="177" spans="1:65" s="16" customFormat="1">
      <c r="B177" s="264"/>
      <c r="C177" s="265"/>
      <c r="D177" s="228" t="s">
        <v>304</v>
      </c>
      <c r="E177" s="266" t="s">
        <v>1</v>
      </c>
      <c r="F177" s="267" t="s">
        <v>388</v>
      </c>
      <c r="G177" s="265"/>
      <c r="H177" s="268">
        <v>8</v>
      </c>
      <c r="I177" s="269"/>
      <c r="J177" s="265"/>
      <c r="K177" s="265"/>
      <c r="L177" s="270"/>
      <c r="M177" s="271"/>
      <c r="N177" s="272"/>
      <c r="O177" s="272"/>
      <c r="P177" s="272"/>
      <c r="Q177" s="272"/>
      <c r="R177" s="272"/>
      <c r="S177" s="272"/>
      <c r="T177" s="273"/>
      <c r="AT177" s="274" t="s">
        <v>304</v>
      </c>
      <c r="AU177" s="274" t="s">
        <v>90</v>
      </c>
      <c r="AV177" s="16" t="s">
        <v>248</v>
      </c>
      <c r="AW177" s="16" t="s">
        <v>33</v>
      </c>
      <c r="AX177" s="16" t="s">
        <v>84</v>
      </c>
      <c r="AY177" s="274" t="s">
        <v>242</v>
      </c>
    </row>
    <row r="178" spans="1:65" s="2" customFormat="1" ht="14.45" customHeight="1">
      <c r="A178" s="35"/>
      <c r="B178" s="36"/>
      <c r="C178" s="215" t="s">
        <v>300</v>
      </c>
      <c r="D178" s="215" t="s">
        <v>261</v>
      </c>
      <c r="E178" s="216" t="s">
        <v>1979</v>
      </c>
      <c r="F178" s="217" t="s">
        <v>1980</v>
      </c>
      <c r="G178" s="218" t="s">
        <v>323</v>
      </c>
      <c r="H178" s="219">
        <v>14.4</v>
      </c>
      <c r="I178" s="220"/>
      <c r="J178" s="221">
        <f>ROUND(I178*H178,2)</f>
        <v>0</v>
      </c>
      <c r="K178" s="222"/>
      <c r="L178" s="223"/>
      <c r="M178" s="224" t="s">
        <v>1</v>
      </c>
      <c r="N178" s="225" t="s">
        <v>43</v>
      </c>
      <c r="O178" s="76"/>
      <c r="P178" s="211">
        <f>O178*H178</f>
        <v>0</v>
      </c>
      <c r="Q178" s="211">
        <v>1</v>
      </c>
      <c r="R178" s="211">
        <f>Q178*H178</f>
        <v>14.4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264</v>
      </c>
      <c r="AT178" s="213" t="s">
        <v>261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3496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1982</v>
      </c>
      <c r="G179" s="227"/>
      <c r="H179" s="231">
        <v>14.4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84</v>
      </c>
      <c r="AY179" s="237" t="s">
        <v>242</v>
      </c>
    </row>
    <row r="180" spans="1:65" s="2" customFormat="1" ht="22.15" customHeight="1">
      <c r="A180" s="35"/>
      <c r="B180" s="36"/>
      <c r="C180" s="201" t="s">
        <v>306</v>
      </c>
      <c r="D180" s="201" t="s">
        <v>244</v>
      </c>
      <c r="E180" s="202" t="s">
        <v>1983</v>
      </c>
      <c r="F180" s="203" t="s">
        <v>1984</v>
      </c>
      <c r="G180" s="204" t="s">
        <v>247</v>
      </c>
      <c r="H180" s="205">
        <v>40.799999999999997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0</v>
      </c>
      <c r="R180" s="211">
        <f>Q180*H180</f>
        <v>0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3497</v>
      </c>
    </row>
    <row r="181" spans="1:65" s="13" customFormat="1" ht="22.5">
      <c r="B181" s="226"/>
      <c r="C181" s="227"/>
      <c r="D181" s="228" t="s">
        <v>304</v>
      </c>
      <c r="E181" s="229" t="s">
        <v>1</v>
      </c>
      <c r="F181" s="230" t="s">
        <v>3498</v>
      </c>
      <c r="G181" s="227"/>
      <c r="H181" s="231">
        <v>40.799999999999997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304</v>
      </c>
      <c r="AU181" s="237" t="s">
        <v>90</v>
      </c>
      <c r="AV181" s="13" t="s">
        <v>90</v>
      </c>
      <c r="AW181" s="13" t="s">
        <v>33</v>
      </c>
      <c r="AX181" s="13" t="s">
        <v>84</v>
      </c>
      <c r="AY181" s="237" t="s">
        <v>242</v>
      </c>
    </row>
    <row r="182" spans="1:65" s="12" customFormat="1" ht="22.9" customHeight="1">
      <c r="B182" s="185"/>
      <c r="C182" s="186"/>
      <c r="D182" s="187" t="s">
        <v>76</v>
      </c>
      <c r="E182" s="199" t="s">
        <v>90</v>
      </c>
      <c r="F182" s="199" t="s">
        <v>454</v>
      </c>
      <c r="G182" s="186"/>
      <c r="H182" s="186"/>
      <c r="I182" s="189"/>
      <c r="J182" s="200">
        <f>BK182</f>
        <v>0</v>
      </c>
      <c r="K182" s="186"/>
      <c r="L182" s="191"/>
      <c r="M182" s="192"/>
      <c r="N182" s="193"/>
      <c r="O182" s="193"/>
      <c r="P182" s="194">
        <f>SUM(P183:P197)</f>
        <v>0</v>
      </c>
      <c r="Q182" s="193"/>
      <c r="R182" s="194">
        <f>SUM(R183:R197)</f>
        <v>17.502914909999998</v>
      </c>
      <c r="S182" s="193"/>
      <c r="T182" s="195">
        <f>SUM(T183:T197)</f>
        <v>0</v>
      </c>
      <c r="AR182" s="196" t="s">
        <v>84</v>
      </c>
      <c r="AT182" s="197" t="s">
        <v>76</v>
      </c>
      <c r="AU182" s="197" t="s">
        <v>84</v>
      </c>
      <c r="AY182" s="196" t="s">
        <v>242</v>
      </c>
      <c r="BK182" s="198">
        <f>SUM(BK183:BK197)</f>
        <v>0</v>
      </c>
    </row>
    <row r="183" spans="1:65" s="2" customFormat="1" ht="22.15" customHeight="1">
      <c r="A183" s="35"/>
      <c r="B183" s="36"/>
      <c r="C183" s="201" t="s">
        <v>311</v>
      </c>
      <c r="D183" s="201" t="s">
        <v>244</v>
      </c>
      <c r="E183" s="202" t="s">
        <v>1182</v>
      </c>
      <c r="F183" s="203" t="s">
        <v>1183</v>
      </c>
      <c r="G183" s="204" t="s">
        <v>406</v>
      </c>
      <c r="H183" s="205">
        <v>2.254</v>
      </c>
      <c r="I183" s="206"/>
      <c r="J183" s="207">
        <f>ROUND(I183*H183,2)</f>
        <v>0</v>
      </c>
      <c r="K183" s="208"/>
      <c r="L183" s="40"/>
      <c r="M183" s="209" t="s">
        <v>1</v>
      </c>
      <c r="N183" s="210" t="s">
        <v>43</v>
      </c>
      <c r="O183" s="76"/>
      <c r="P183" s="211">
        <f>O183*H183</f>
        <v>0</v>
      </c>
      <c r="Q183" s="211">
        <v>2.2751700000000001</v>
      </c>
      <c r="R183" s="211">
        <f>Q183*H183</f>
        <v>5.1282331800000005</v>
      </c>
      <c r="S183" s="211">
        <v>0</v>
      </c>
      <c r="T183" s="21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3" t="s">
        <v>248</v>
      </c>
      <c r="AT183" s="213" t="s">
        <v>244</v>
      </c>
      <c r="AU183" s="213" t="s">
        <v>90</v>
      </c>
      <c r="AY183" s="18" t="s">
        <v>242</v>
      </c>
      <c r="BE183" s="214">
        <f>IF(N183="základná",J183,0)</f>
        <v>0</v>
      </c>
      <c r="BF183" s="214">
        <f>IF(N183="znížená",J183,0)</f>
        <v>0</v>
      </c>
      <c r="BG183" s="214">
        <f>IF(N183="zákl. prenesená",J183,0)</f>
        <v>0</v>
      </c>
      <c r="BH183" s="214">
        <f>IF(N183="zníž. prenesená",J183,0)</f>
        <v>0</v>
      </c>
      <c r="BI183" s="214">
        <f>IF(N183="nulová",J183,0)</f>
        <v>0</v>
      </c>
      <c r="BJ183" s="18" t="s">
        <v>90</v>
      </c>
      <c r="BK183" s="214">
        <f>ROUND(I183*H183,2)</f>
        <v>0</v>
      </c>
      <c r="BL183" s="18" t="s">
        <v>248</v>
      </c>
      <c r="BM183" s="213" t="s">
        <v>3499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3500</v>
      </c>
      <c r="G184" s="227"/>
      <c r="H184" s="231">
        <v>2.254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84</v>
      </c>
      <c r="AY184" s="237" t="s">
        <v>242</v>
      </c>
    </row>
    <row r="185" spans="1:65" s="2" customFormat="1" ht="22.15" customHeight="1">
      <c r="A185" s="35"/>
      <c r="B185" s="36"/>
      <c r="C185" s="201" t="s">
        <v>316</v>
      </c>
      <c r="D185" s="201" t="s">
        <v>244</v>
      </c>
      <c r="E185" s="202" t="s">
        <v>1186</v>
      </c>
      <c r="F185" s="203" t="s">
        <v>1187</v>
      </c>
      <c r="G185" s="204" t="s">
        <v>247</v>
      </c>
      <c r="H185" s="205">
        <v>2.4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9.3799999999999994E-3</v>
      </c>
      <c r="R185" s="211">
        <f>Q185*H185</f>
        <v>2.2511999999999997E-2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248</v>
      </c>
      <c r="AT185" s="213" t="s">
        <v>244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3501</v>
      </c>
    </row>
    <row r="186" spans="1:65" s="2" customFormat="1" ht="22.15" customHeight="1">
      <c r="A186" s="35"/>
      <c r="B186" s="36"/>
      <c r="C186" s="201" t="s">
        <v>320</v>
      </c>
      <c r="D186" s="201" t="s">
        <v>244</v>
      </c>
      <c r="E186" s="202" t="s">
        <v>1190</v>
      </c>
      <c r="F186" s="203" t="s">
        <v>1191</v>
      </c>
      <c r="G186" s="204" t="s">
        <v>247</v>
      </c>
      <c r="H186" s="205">
        <v>2.4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0</v>
      </c>
      <c r="R186" s="211">
        <f>Q186*H186</f>
        <v>0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248</v>
      </c>
      <c r="AT186" s="213" t="s">
        <v>244</v>
      </c>
      <c r="AU186" s="213" t="s">
        <v>90</v>
      </c>
      <c r="AY186" s="18" t="s">
        <v>242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90</v>
      </c>
      <c r="BK186" s="214">
        <f>ROUND(I186*H186,2)</f>
        <v>0</v>
      </c>
      <c r="BL186" s="18" t="s">
        <v>248</v>
      </c>
      <c r="BM186" s="213" t="s">
        <v>3502</v>
      </c>
    </row>
    <row r="187" spans="1:65" s="2" customFormat="1" ht="22.15" customHeight="1">
      <c r="A187" s="35"/>
      <c r="B187" s="36"/>
      <c r="C187" s="201" t="s">
        <v>326</v>
      </c>
      <c r="D187" s="201" t="s">
        <v>244</v>
      </c>
      <c r="E187" s="202" t="s">
        <v>3503</v>
      </c>
      <c r="F187" s="203" t="s">
        <v>3504</v>
      </c>
      <c r="G187" s="204" t="s">
        <v>406</v>
      </c>
      <c r="H187" s="205">
        <v>4.641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2.4321299999999999</v>
      </c>
      <c r="R187" s="211">
        <f>Q187*H187</f>
        <v>11.28751533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3505</v>
      </c>
    </row>
    <row r="188" spans="1:65" s="13" customFormat="1">
      <c r="B188" s="226"/>
      <c r="C188" s="227"/>
      <c r="D188" s="228" t="s">
        <v>304</v>
      </c>
      <c r="E188" s="229" t="s">
        <v>1</v>
      </c>
      <c r="F188" s="230" t="s">
        <v>3506</v>
      </c>
      <c r="G188" s="227"/>
      <c r="H188" s="231">
        <v>4.641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304</v>
      </c>
      <c r="AU188" s="237" t="s">
        <v>90</v>
      </c>
      <c r="AV188" s="13" t="s">
        <v>90</v>
      </c>
      <c r="AW188" s="13" t="s">
        <v>33</v>
      </c>
      <c r="AX188" s="13" t="s">
        <v>84</v>
      </c>
      <c r="AY188" s="237" t="s">
        <v>242</v>
      </c>
    </row>
    <row r="189" spans="1:65" s="2" customFormat="1" ht="22.15" customHeight="1">
      <c r="A189" s="35"/>
      <c r="B189" s="36"/>
      <c r="C189" s="201" t="s">
        <v>7</v>
      </c>
      <c r="D189" s="201" t="s">
        <v>244</v>
      </c>
      <c r="E189" s="202" t="s">
        <v>1186</v>
      </c>
      <c r="F189" s="203" t="s">
        <v>1187</v>
      </c>
      <c r="G189" s="204" t="s">
        <v>247</v>
      </c>
      <c r="H189" s="205">
        <v>7.84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9.3799999999999994E-3</v>
      </c>
      <c r="R189" s="211">
        <f>Q189*H189</f>
        <v>7.3539199999999999E-2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3507</v>
      </c>
    </row>
    <row r="190" spans="1:65" s="13" customFormat="1">
      <c r="B190" s="226"/>
      <c r="C190" s="227"/>
      <c r="D190" s="228" t="s">
        <v>304</v>
      </c>
      <c r="E190" s="229" t="s">
        <v>1</v>
      </c>
      <c r="F190" s="230" t="s">
        <v>3508</v>
      </c>
      <c r="G190" s="227"/>
      <c r="H190" s="231">
        <v>7.84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304</v>
      </c>
      <c r="AU190" s="237" t="s">
        <v>90</v>
      </c>
      <c r="AV190" s="13" t="s">
        <v>90</v>
      </c>
      <c r="AW190" s="13" t="s">
        <v>33</v>
      </c>
      <c r="AX190" s="13" t="s">
        <v>84</v>
      </c>
      <c r="AY190" s="237" t="s">
        <v>242</v>
      </c>
    </row>
    <row r="191" spans="1:65" s="2" customFormat="1" ht="22.15" customHeight="1">
      <c r="A191" s="35"/>
      <c r="B191" s="36"/>
      <c r="C191" s="201" t="s">
        <v>334</v>
      </c>
      <c r="D191" s="201" t="s">
        <v>244</v>
      </c>
      <c r="E191" s="202" t="s">
        <v>1190</v>
      </c>
      <c r="F191" s="203" t="s">
        <v>1191</v>
      </c>
      <c r="G191" s="204" t="s">
        <v>247</v>
      </c>
      <c r="H191" s="205">
        <v>7.84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0</v>
      </c>
      <c r="R191" s="211">
        <f>Q191*H191</f>
        <v>0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3509</v>
      </c>
    </row>
    <row r="192" spans="1:65" s="2" customFormat="1" ht="22.15" customHeight="1">
      <c r="A192" s="35"/>
      <c r="B192" s="36"/>
      <c r="C192" s="201" t="s">
        <v>339</v>
      </c>
      <c r="D192" s="201" t="s">
        <v>244</v>
      </c>
      <c r="E192" s="202" t="s">
        <v>3510</v>
      </c>
      <c r="F192" s="203" t="s">
        <v>3511</v>
      </c>
      <c r="G192" s="204" t="s">
        <v>323</v>
      </c>
      <c r="H192" s="205">
        <v>0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1.0379499999999999</v>
      </c>
      <c r="R192" s="211">
        <f>Q192*H192</f>
        <v>0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248</v>
      </c>
      <c r="AT192" s="213" t="s">
        <v>244</v>
      </c>
      <c r="AU192" s="213" t="s">
        <v>90</v>
      </c>
      <c r="AY192" s="18" t="s">
        <v>242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90</v>
      </c>
      <c r="BK192" s="214">
        <f>ROUND(I192*H192,2)</f>
        <v>0</v>
      </c>
      <c r="BL192" s="18" t="s">
        <v>248</v>
      </c>
      <c r="BM192" s="213" t="s">
        <v>3512</v>
      </c>
    </row>
    <row r="193" spans="1:65" s="2" customFormat="1" ht="14.45" customHeight="1">
      <c r="A193" s="35"/>
      <c r="B193" s="36"/>
      <c r="C193" s="201" t="s">
        <v>344</v>
      </c>
      <c r="D193" s="201" t="s">
        <v>244</v>
      </c>
      <c r="E193" s="202" t="s">
        <v>1071</v>
      </c>
      <c r="F193" s="203" t="s">
        <v>1072</v>
      </c>
      <c r="G193" s="204" t="s">
        <v>406</v>
      </c>
      <c r="H193" s="205">
        <v>0.41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2.4157199999999999</v>
      </c>
      <c r="R193" s="211">
        <f>Q193*H193</f>
        <v>0.99044519999999991</v>
      </c>
      <c r="S193" s="211">
        <v>0</v>
      </c>
      <c r="T193" s="21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248</v>
      </c>
      <c r="AT193" s="213" t="s">
        <v>244</v>
      </c>
      <c r="AU193" s="213" t="s">
        <v>90</v>
      </c>
      <c r="AY193" s="18" t="s">
        <v>242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90</v>
      </c>
      <c r="BK193" s="214">
        <f>ROUND(I193*H193,2)</f>
        <v>0</v>
      </c>
      <c r="BL193" s="18" t="s">
        <v>248</v>
      </c>
      <c r="BM193" s="213" t="s">
        <v>3513</v>
      </c>
    </row>
    <row r="194" spans="1:65" s="13" customFormat="1">
      <c r="B194" s="226"/>
      <c r="C194" s="227"/>
      <c r="D194" s="228" t="s">
        <v>304</v>
      </c>
      <c r="E194" s="229" t="s">
        <v>1</v>
      </c>
      <c r="F194" s="230" t="s">
        <v>3514</v>
      </c>
      <c r="G194" s="227"/>
      <c r="H194" s="231">
        <v>0.41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304</v>
      </c>
      <c r="AU194" s="237" t="s">
        <v>90</v>
      </c>
      <c r="AV194" s="13" t="s">
        <v>90</v>
      </c>
      <c r="AW194" s="13" t="s">
        <v>33</v>
      </c>
      <c r="AX194" s="13" t="s">
        <v>84</v>
      </c>
      <c r="AY194" s="237" t="s">
        <v>242</v>
      </c>
    </row>
    <row r="195" spans="1:65" s="2" customFormat="1" ht="14.45" customHeight="1">
      <c r="A195" s="35"/>
      <c r="B195" s="36"/>
      <c r="C195" s="201" t="s">
        <v>348</v>
      </c>
      <c r="D195" s="201" t="s">
        <v>244</v>
      </c>
      <c r="E195" s="202" t="s">
        <v>1991</v>
      </c>
      <c r="F195" s="203" t="s">
        <v>1992</v>
      </c>
      <c r="G195" s="204" t="s">
        <v>247</v>
      </c>
      <c r="H195" s="205">
        <v>1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6.7000000000000002E-4</v>
      </c>
      <c r="R195" s="211">
        <f>Q195*H195</f>
        <v>6.7000000000000002E-4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3515</v>
      </c>
    </row>
    <row r="196" spans="1:65" s="13" customFormat="1">
      <c r="B196" s="226"/>
      <c r="C196" s="227"/>
      <c r="D196" s="228" t="s">
        <v>304</v>
      </c>
      <c r="E196" s="229" t="s">
        <v>1</v>
      </c>
      <c r="F196" s="230" t="s">
        <v>1994</v>
      </c>
      <c r="G196" s="227"/>
      <c r="H196" s="231">
        <v>1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84</v>
      </c>
      <c r="AY196" s="237" t="s">
        <v>242</v>
      </c>
    </row>
    <row r="197" spans="1:65" s="2" customFormat="1" ht="19.899999999999999" customHeight="1">
      <c r="A197" s="35"/>
      <c r="B197" s="36"/>
      <c r="C197" s="201" t="s">
        <v>352</v>
      </c>
      <c r="D197" s="201" t="s">
        <v>244</v>
      </c>
      <c r="E197" s="202" t="s">
        <v>1995</v>
      </c>
      <c r="F197" s="203" t="s">
        <v>1996</v>
      </c>
      <c r="G197" s="204" t="s">
        <v>247</v>
      </c>
      <c r="H197" s="205">
        <v>1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0</v>
      </c>
      <c r="R197" s="211">
        <f>Q197*H197</f>
        <v>0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3516</v>
      </c>
    </row>
    <row r="198" spans="1:65" s="12" customFormat="1" ht="22.9" customHeight="1">
      <c r="B198" s="185"/>
      <c r="C198" s="186"/>
      <c r="D198" s="187" t="s">
        <v>76</v>
      </c>
      <c r="E198" s="199" t="s">
        <v>100</v>
      </c>
      <c r="F198" s="199" t="s">
        <v>1202</v>
      </c>
      <c r="G198" s="186"/>
      <c r="H198" s="186"/>
      <c r="I198" s="189"/>
      <c r="J198" s="200">
        <f>BK198</f>
        <v>0</v>
      </c>
      <c r="K198" s="186"/>
      <c r="L198" s="191"/>
      <c r="M198" s="192"/>
      <c r="N198" s="193"/>
      <c r="O198" s="193"/>
      <c r="P198" s="194">
        <f>SUM(P199:P210)</f>
        <v>0</v>
      </c>
      <c r="Q198" s="193"/>
      <c r="R198" s="194">
        <f>SUM(R199:R210)</f>
        <v>11.540477339999999</v>
      </c>
      <c r="S198" s="193"/>
      <c r="T198" s="195">
        <f>SUM(T199:T210)</f>
        <v>0</v>
      </c>
      <c r="AR198" s="196" t="s">
        <v>84</v>
      </c>
      <c r="AT198" s="197" t="s">
        <v>76</v>
      </c>
      <c r="AU198" s="197" t="s">
        <v>84</v>
      </c>
      <c r="AY198" s="196" t="s">
        <v>242</v>
      </c>
      <c r="BK198" s="198">
        <f>SUM(BK199:BK210)</f>
        <v>0</v>
      </c>
    </row>
    <row r="199" spans="1:65" s="2" customFormat="1" ht="22.15" customHeight="1">
      <c r="A199" s="35"/>
      <c r="B199" s="36"/>
      <c r="C199" s="201" t="s">
        <v>358</v>
      </c>
      <c r="D199" s="201" t="s">
        <v>244</v>
      </c>
      <c r="E199" s="202" t="s">
        <v>1203</v>
      </c>
      <c r="F199" s="203" t="s">
        <v>1204</v>
      </c>
      <c r="G199" s="204" t="s">
        <v>406</v>
      </c>
      <c r="H199" s="205">
        <v>2.625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2.3620999999999999</v>
      </c>
      <c r="R199" s="211">
        <f>Q199*H199</f>
        <v>6.2005124999999994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3517</v>
      </c>
    </row>
    <row r="200" spans="1:65" s="13" customFormat="1">
      <c r="B200" s="226"/>
      <c r="C200" s="227"/>
      <c r="D200" s="228" t="s">
        <v>304</v>
      </c>
      <c r="E200" s="229" t="s">
        <v>1</v>
      </c>
      <c r="F200" s="230" t="s">
        <v>3518</v>
      </c>
      <c r="G200" s="227"/>
      <c r="H200" s="231">
        <v>2.625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33</v>
      </c>
      <c r="AX200" s="13" t="s">
        <v>84</v>
      </c>
      <c r="AY200" s="237" t="s">
        <v>242</v>
      </c>
    </row>
    <row r="201" spans="1:65" s="2" customFormat="1" ht="22.15" customHeight="1">
      <c r="A201" s="35"/>
      <c r="B201" s="36"/>
      <c r="C201" s="201" t="s">
        <v>526</v>
      </c>
      <c r="D201" s="201" t="s">
        <v>244</v>
      </c>
      <c r="E201" s="202" t="s">
        <v>3519</v>
      </c>
      <c r="F201" s="203" t="s">
        <v>3520</v>
      </c>
      <c r="G201" s="204" t="s">
        <v>406</v>
      </c>
      <c r="H201" s="205">
        <v>1.8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2.3620999999999999</v>
      </c>
      <c r="R201" s="211">
        <f>Q201*H201</f>
        <v>4.2517800000000001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3521</v>
      </c>
    </row>
    <row r="202" spans="1:65" s="13" customFormat="1">
      <c r="B202" s="226"/>
      <c r="C202" s="227"/>
      <c r="D202" s="228" t="s">
        <v>304</v>
      </c>
      <c r="E202" s="229" t="s">
        <v>1</v>
      </c>
      <c r="F202" s="230" t="s">
        <v>3522</v>
      </c>
      <c r="G202" s="227"/>
      <c r="H202" s="231">
        <v>1.8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84</v>
      </c>
      <c r="AY202" s="237" t="s">
        <v>242</v>
      </c>
    </row>
    <row r="203" spans="1:65" s="2" customFormat="1" ht="22.15" customHeight="1">
      <c r="A203" s="35"/>
      <c r="B203" s="36"/>
      <c r="C203" s="201" t="s">
        <v>535</v>
      </c>
      <c r="D203" s="201" t="s">
        <v>244</v>
      </c>
      <c r="E203" s="202" t="s">
        <v>1207</v>
      </c>
      <c r="F203" s="203" t="s">
        <v>3523</v>
      </c>
      <c r="G203" s="204" t="s">
        <v>247</v>
      </c>
      <c r="H203" s="205">
        <v>19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3.46E-3</v>
      </c>
      <c r="R203" s="211">
        <f>Q203*H203</f>
        <v>6.5739999999999993E-2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3524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3525</v>
      </c>
      <c r="G204" s="227"/>
      <c r="H204" s="231">
        <v>19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84</v>
      </c>
      <c r="AY204" s="237" t="s">
        <v>242</v>
      </c>
    </row>
    <row r="205" spans="1:65" s="2" customFormat="1" ht="22.15" customHeight="1">
      <c r="A205" s="35"/>
      <c r="B205" s="36"/>
      <c r="C205" s="201" t="s">
        <v>547</v>
      </c>
      <c r="D205" s="201" t="s">
        <v>244</v>
      </c>
      <c r="E205" s="202" t="s">
        <v>2282</v>
      </c>
      <c r="F205" s="203" t="s">
        <v>3526</v>
      </c>
      <c r="G205" s="204" t="s">
        <v>247</v>
      </c>
      <c r="H205" s="205">
        <v>13.5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4.5700000000000003E-3</v>
      </c>
      <c r="R205" s="211">
        <f>Q205*H205</f>
        <v>6.1695000000000007E-2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248</v>
      </c>
      <c r="AT205" s="213" t="s">
        <v>244</v>
      </c>
      <c r="AU205" s="213" t="s">
        <v>90</v>
      </c>
      <c r="AY205" s="18" t="s">
        <v>242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90</v>
      </c>
      <c r="BK205" s="214">
        <f>ROUND(I205*H205,2)</f>
        <v>0</v>
      </c>
      <c r="BL205" s="18" t="s">
        <v>248</v>
      </c>
      <c r="BM205" s="213" t="s">
        <v>3527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3528</v>
      </c>
      <c r="G206" s="227"/>
      <c r="H206" s="231">
        <v>13.5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84</v>
      </c>
      <c r="AY206" s="237" t="s">
        <v>242</v>
      </c>
    </row>
    <row r="207" spans="1:65" s="2" customFormat="1" ht="22.15" customHeight="1">
      <c r="A207" s="35"/>
      <c r="B207" s="36"/>
      <c r="C207" s="201" t="s">
        <v>553</v>
      </c>
      <c r="D207" s="201" t="s">
        <v>244</v>
      </c>
      <c r="E207" s="202" t="s">
        <v>1226</v>
      </c>
      <c r="F207" s="203" t="s">
        <v>1880</v>
      </c>
      <c r="G207" s="204" t="s">
        <v>247</v>
      </c>
      <c r="H207" s="205">
        <v>19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5.0000000000000002E-5</v>
      </c>
      <c r="R207" s="211">
        <f>Q207*H207</f>
        <v>9.5E-4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248</v>
      </c>
      <c r="AT207" s="213" t="s">
        <v>244</v>
      </c>
      <c r="AU207" s="213" t="s">
        <v>90</v>
      </c>
      <c r="AY207" s="18" t="s">
        <v>242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90</v>
      </c>
      <c r="BK207" s="214">
        <f>ROUND(I207*H207,2)</f>
        <v>0</v>
      </c>
      <c r="BL207" s="18" t="s">
        <v>248</v>
      </c>
      <c r="BM207" s="213" t="s">
        <v>3529</v>
      </c>
    </row>
    <row r="208" spans="1:65" s="2" customFormat="1" ht="22.15" customHeight="1">
      <c r="A208" s="35"/>
      <c r="B208" s="36"/>
      <c r="C208" s="201" t="s">
        <v>565</v>
      </c>
      <c r="D208" s="201" t="s">
        <v>244</v>
      </c>
      <c r="E208" s="202" t="s">
        <v>2287</v>
      </c>
      <c r="F208" s="203" t="s">
        <v>3530</v>
      </c>
      <c r="G208" s="204" t="s">
        <v>247</v>
      </c>
      <c r="H208" s="205">
        <v>13.5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4.0000000000000003E-5</v>
      </c>
      <c r="R208" s="211">
        <f>Q208*H208</f>
        <v>5.4000000000000001E-4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248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3531</v>
      </c>
    </row>
    <row r="209" spans="1:65" s="2" customFormat="1" ht="22.15" customHeight="1">
      <c r="A209" s="35"/>
      <c r="B209" s="36"/>
      <c r="C209" s="201" t="s">
        <v>569</v>
      </c>
      <c r="D209" s="201" t="s">
        <v>244</v>
      </c>
      <c r="E209" s="202" t="s">
        <v>1214</v>
      </c>
      <c r="F209" s="203" t="s">
        <v>3532</v>
      </c>
      <c r="G209" s="204" t="s">
        <v>323</v>
      </c>
      <c r="H209" s="205">
        <v>0.92400000000000004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1.03816</v>
      </c>
      <c r="R209" s="211">
        <f>Q209*H209</f>
        <v>0.95925983999999997</v>
      </c>
      <c r="S209" s="211">
        <v>0</v>
      </c>
      <c r="T209" s="21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248</v>
      </c>
      <c r="AT209" s="213" t="s">
        <v>244</v>
      </c>
      <c r="AU209" s="213" t="s">
        <v>90</v>
      </c>
      <c r="AY209" s="18" t="s">
        <v>242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90</v>
      </c>
      <c r="BK209" s="214">
        <f>ROUND(I209*H209,2)</f>
        <v>0</v>
      </c>
      <c r="BL209" s="18" t="s">
        <v>248</v>
      </c>
      <c r="BM209" s="213" t="s">
        <v>3533</v>
      </c>
    </row>
    <row r="210" spans="1:65" s="13" customFormat="1">
      <c r="B210" s="226"/>
      <c r="C210" s="227"/>
      <c r="D210" s="228" t="s">
        <v>304</v>
      </c>
      <c r="E210" s="229" t="s">
        <v>1</v>
      </c>
      <c r="F210" s="230" t="s">
        <v>3534</v>
      </c>
      <c r="G210" s="227"/>
      <c r="H210" s="231">
        <v>0.92400000000000004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84</v>
      </c>
      <c r="AY210" s="237" t="s">
        <v>242</v>
      </c>
    </row>
    <row r="211" spans="1:65" s="12" customFormat="1" ht="22.9" customHeight="1">
      <c r="B211" s="185"/>
      <c r="C211" s="186"/>
      <c r="D211" s="187" t="s">
        <v>76</v>
      </c>
      <c r="E211" s="199" t="s">
        <v>248</v>
      </c>
      <c r="F211" s="199" t="s">
        <v>1229</v>
      </c>
      <c r="G211" s="186"/>
      <c r="H211" s="186"/>
      <c r="I211" s="189"/>
      <c r="J211" s="200">
        <f>BK211</f>
        <v>0</v>
      </c>
      <c r="K211" s="186"/>
      <c r="L211" s="191"/>
      <c r="M211" s="192"/>
      <c r="N211" s="193"/>
      <c r="O211" s="193"/>
      <c r="P211" s="194">
        <f>SUM(P212:P224)</f>
        <v>0</v>
      </c>
      <c r="Q211" s="193"/>
      <c r="R211" s="194">
        <f>SUM(R212:R224)</f>
        <v>29.390920040000005</v>
      </c>
      <c r="S211" s="193"/>
      <c r="T211" s="195">
        <f>SUM(T212:T224)</f>
        <v>0</v>
      </c>
      <c r="AR211" s="196" t="s">
        <v>84</v>
      </c>
      <c r="AT211" s="197" t="s">
        <v>76</v>
      </c>
      <c r="AU211" s="197" t="s">
        <v>84</v>
      </c>
      <c r="AY211" s="196" t="s">
        <v>242</v>
      </c>
      <c r="BK211" s="198">
        <f>SUM(BK212:BK224)</f>
        <v>0</v>
      </c>
    </row>
    <row r="212" spans="1:65" s="2" customFormat="1" ht="22.15" customHeight="1">
      <c r="A212" s="35"/>
      <c r="B212" s="36"/>
      <c r="C212" s="201" t="s">
        <v>573</v>
      </c>
      <c r="D212" s="201" t="s">
        <v>244</v>
      </c>
      <c r="E212" s="202" t="s">
        <v>2008</v>
      </c>
      <c r="F212" s="203" t="s">
        <v>2009</v>
      </c>
      <c r="G212" s="204" t="s">
        <v>406</v>
      </c>
      <c r="H212" s="205">
        <v>2.2999999999999998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2.3856000000000002</v>
      </c>
      <c r="R212" s="211">
        <f>Q212*H212</f>
        <v>5.4868800000000002</v>
      </c>
      <c r="S212" s="211">
        <v>0</v>
      </c>
      <c r="T212" s="21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248</v>
      </c>
      <c r="AT212" s="213" t="s">
        <v>244</v>
      </c>
      <c r="AU212" s="213" t="s">
        <v>90</v>
      </c>
      <c r="AY212" s="18" t="s">
        <v>242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90</v>
      </c>
      <c r="BK212" s="214">
        <f>ROUND(I212*H212,2)</f>
        <v>0</v>
      </c>
      <c r="BL212" s="18" t="s">
        <v>248</v>
      </c>
      <c r="BM212" s="213" t="s">
        <v>3535</v>
      </c>
    </row>
    <row r="213" spans="1:65" s="13" customFormat="1" ht="22.5">
      <c r="B213" s="226"/>
      <c r="C213" s="227"/>
      <c r="D213" s="228" t="s">
        <v>304</v>
      </c>
      <c r="E213" s="229" t="s">
        <v>1</v>
      </c>
      <c r="F213" s="230" t="s">
        <v>3536</v>
      </c>
      <c r="G213" s="227"/>
      <c r="H213" s="231">
        <v>2.2999999999999998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84</v>
      </c>
      <c r="AY213" s="237" t="s">
        <v>242</v>
      </c>
    </row>
    <row r="214" spans="1:65" s="2" customFormat="1" ht="22.15" customHeight="1">
      <c r="A214" s="35"/>
      <c r="B214" s="36"/>
      <c r="C214" s="201" t="s">
        <v>578</v>
      </c>
      <c r="D214" s="201" t="s">
        <v>244</v>
      </c>
      <c r="E214" s="202" t="s">
        <v>2012</v>
      </c>
      <c r="F214" s="203" t="s">
        <v>2013</v>
      </c>
      <c r="G214" s="204" t="s">
        <v>247</v>
      </c>
      <c r="H214" s="205">
        <v>4.5999999999999996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1.099E-2</v>
      </c>
      <c r="R214" s="211">
        <f>Q214*H214</f>
        <v>5.0553999999999995E-2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3537</v>
      </c>
    </row>
    <row r="215" spans="1:65" s="13" customFormat="1">
      <c r="B215" s="226"/>
      <c r="C215" s="227"/>
      <c r="D215" s="228" t="s">
        <v>304</v>
      </c>
      <c r="E215" s="229" t="s">
        <v>1</v>
      </c>
      <c r="F215" s="230" t="s">
        <v>3538</v>
      </c>
      <c r="G215" s="227"/>
      <c r="H215" s="231">
        <v>4.5999999999999996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84</v>
      </c>
      <c r="AY215" s="237" t="s">
        <v>242</v>
      </c>
    </row>
    <row r="216" spans="1:65" s="2" customFormat="1" ht="22.15" customHeight="1">
      <c r="A216" s="35"/>
      <c r="B216" s="36"/>
      <c r="C216" s="201" t="s">
        <v>583</v>
      </c>
      <c r="D216" s="201" t="s">
        <v>244</v>
      </c>
      <c r="E216" s="202" t="s">
        <v>2016</v>
      </c>
      <c r="F216" s="203" t="s">
        <v>2017</v>
      </c>
      <c r="G216" s="204" t="s">
        <v>247</v>
      </c>
      <c r="H216" s="205">
        <v>4.5999999999999996</v>
      </c>
      <c r="I216" s="206"/>
      <c r="J216" s="207">
        <f>ROUND(I216*H216,2)</f>
        <v>0</v>
      </c>
      <c r="K216" s="208"/>
      <c r="L216" s="40"/>
      <c r="M216" s="209" t="s">
        <v>1</v>
      </c>
      <c r="N216" s="210" t="s">
        <v>43</v>
      </c>
      <c r="O216" s="76"/>
      <c r="P216" s="211">
        <f>O216*H216</f>
        <v>0</v>
      </c>
      <c r="Q216" s="211">
        <v>4.0000000000000003E-5</v>
      </c>
      <c r="R216" s="211">
        <f>Q216*H216</f>
        <v>1.84E-4</v>
      </c>
      <c r="S216" s="211">
        <v>0</v>
      </c>
      <c r="T216" s="21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3" t="s">
        <v>248</v>
      </c>
      <c r="AT216" s="213" t="s">
        <v>244</v>
      </c>
      <c r="AU216" s="213" t="s">
        <v>90</v>
      </c>
      <c r="AY216" s="18" t="s">
        <v>242</v>
      </c>
      <c r="BE216" s="214">
        <f>IF(N216="základná",J216,0)</f>
        <v>0</v>
      </c>
      <c r="BF216" s="214">
        <f>IF(N216="znížená",J216,0)</f>
        <v>0</v>
      </c>
      <c r="BG216" s="214">
        <f>IF(N216="zákl. prenesená",J216,0)</f>
        <v>0</v>
      </c>
      <c r="BH216" s="214">
        <f>IF(N216="zníž. prenesená",J216,0)</f>
        <v>0</v>
      </c>
      <c r="BI216" s="214">
        <f>IF(N216="nulová",J216,0)</f>
        <v>0</v>
      </c>
      <c r="BJ216" s="18" t="s">
        <v>90</v>
      </c>
      <c r="BK216" s="214">
        <f>ROUND(I216*H216,2)</f>
        <v>0</v>
      </c>
      <c r="BL216" s="18" t="s">
        <v>248</v>
      </c>
      <c r="BM216" s="213" t="s">
        <v>3539</v>
      </c>
    </row>
    <row r="217" spans="1:65" s="2" customFormat="1" ht="22.15" customHeight="1">
      <c r="A217" s="35"/>
      <c r="B217" s="36"/>
      <c r="C217" s="201" t="s">
        <v>590</v>
      </c>
      <c r="D217" s="201" t="s">
        <v>244</v>
      </c>
      <c r="E217" s="202" t="s">
        <v>2019</v>
      </c>
      <c r="F217" s="203" t="s">
        <v>2020</v>
      </c>
      <c r="G217" s="204" t="s">
        <v>323</v>
      </c>
      <c r="H217" s="205">
        <v>0.64600000000000002</v>
      </c>
      <c r="I217" s="206"/>
      <c r="J217" s="207">
        <f>ROUND(I217*H217,2)</f>
        <v>0</v>
      </c>
      <c r="K217" s="208"/>
      <c r="L217" s="40"/>
      <c r="M217" s="209" t="s">
        <v>1</v>
      </c>
      <c r="N217" s="210" t="s">
        <v>43</v>
      </c>
      <c r="O217" s="76"/>
      <c r="P217" s="211">
        <f>O217*H217</f>
        <v>0</v>
      </c>
      <c r="Q217" s="211">
        <v>1.0490999999999999</v>
      </c>
      <c r="R217" s="211">
        <f>Q217*H217</f>
        <v>0.67771859999999995</v>
      </c>
      <c r="S217" s="211">
        <v>0</v>
      </c>
      <c r="T217" s="21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248</v>
      </c>
      <c r="AT217" s="213" t="s">
        <v>244</v>
      </c>
      <c r="AU217" s="213" t="s">
        <v>90</v>
      </c>
      <c r="AY217" s="18" t="s">
        <v>242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90</v>
      </c>
      <c r="BK217" s="214">
        <f>ROUND(I217*H217,2)</f>
        <v>0</v>
      </c>
      <c r="BL217" s="18" t="s">
        <v>248</v>
      </c>
      <c r="BM217" s="213" t="s">
        <v>3540</v>
      </c>
    </row>
    <row r="218" spans="1:65" s="13" customFormat="1">
      <c r="B218" s="226"/>
      <c r="C218" s="227"/>
      <c r="D218" s="228" t="s">
        <v>304</v>
      </c>
      <c r="E218" s="229" t="s">
        <v>1</v>
      </c>
      <c r="F218" s="230" t="s">
        <v>3541</v>
      </c>
      <c r="G218" s="227"/>
      <c r="H218" s="231">
        <v>0.64600000000000002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AT218" s="237" t="s">
        <v>304</v>
      </c>
      <c r="AU218" s="237" t="s">
        <v>90</v>
      </c>
      <c r="AV218" s="13" t="s">
        <v>90</v>
      </c>
      <c r="AW218" s="13" t="s">
        <v>33</v>
      </c>
      <c r="AX218" s="13" t="s">
        <v>84</v>
      </c>
      <c r="AY218" s="237" t="s">
        <v>242</v>
      </c>
    </row>
    <row r="219" spans="1:65" s="2" customFormat="1" ht="22.15" customHeight="1">
      <c r="A219" s="35"/>
      <c r="B219" s="36"/>
      <c r="C219" s="201" t="s">
        <v>595</v>
      </c>
      <c r="D219" s="201" t="s">
        <v>244</v>
      </c>
      <c r="E219" s="202" t="s">
        <v>2023</v>
      </c>
      <c r="F219" s="203" t="s">
        <v>2024</v>
      </c>
      <c r="G219" s="204" t="s">
        <v>259</v>
      </c>
      <c r="H219" s="205">
        <v>2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2.8500000000000001E-3</v>
      </c>
      <c r="R219" s="211">
        <f>Q219*H219</f>
        <v>5.7000000000000002E-3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248</v>
      </c>
      <c r="AT219" s="213" t="s">
        <v>244</v>
      </c>
      <c r="AU219" s="213" t="s">
        <v>90</v>
      </c>
      <c r="AY219" s="18" t="s">
        <v>242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90</v>
      </c>
      <c r="BK219" s="214">
        <f>ROUND(I219*H219,2)</f>
        <v>0</v>
      </c>
      <c r="BL219" s="18" t="s">
        <v>248</v>
      </c>
      <c r="BM219" s="213" t="s">
        <v>3542</v>
      </c>
    </row>
    <row r="220" spans="1:65" s="2" customFormat="1" ht="22.15" customHeight="1">
      <c r="A220" s="35"/>
      <c r="B220" s="36"/>
      <c r="C220" s="215" t="s">
        <v>600</v>
      </c>
      <c r="D220" s="215" t="s">
        <v>261</v>
      </c>
      <c r="E220" s="216" t="s">
        <v>2026</v>
      </c>
      <c r="F220" s="217" t="s">
        <v>3543</v>
      </c>
      <c r="G220" s="218" t="s">
        <v>259</v>
      </c>
      <c r="H220" s="219">
        <v>2</v>
      </c>
      <c r="I220" s="220"/>
      <c r="J220" s="221">
        <f>ROUND(I220*H220,2)</f>
        <v>0</v>
      </c>
      <c r="K220" s="222"/>
      <c r="L220" s="223"/>
      <c r="M220" s="224" t="s">
        <v>1</v>
      </c>
      <c r="N220" s="225" t="s">
        <v>43</v>
      </c>
      <c r="O220" s="76"/>
      <c r="P220" s="211">
        <f>O220*H220</f>
        <v>0</v>
      </c>
      <c r="Q220" s="211">
        <v>11.55</v>
      </c>
      <c r="R220" s="211">
        <f>Q220*H220</f>
        <v>23.1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264</v>
      </c>
      <c r="AT220" s="213" t="s">
        <v>261</v>
      </c>
      <c r="AU220" s="213" t="s">
        <v>90</v>
      </c>
      <c r="AY220" s="18" t="s">
        <v>242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90</v>
      </c>
      <c r="BK220" s="214">
        <f>ROUND(I220*H220,2)</f>
        <v>0</v>
      </c>
      <c r="BL220" s="18" t="s">
        <v>248</v>
      </c>
      <c r="BM220" s="213" t="s">
        <v>3544</v>
      </c>
    </row>
    <row r="221" spans="1:65" s="2" customFormat="1" ht="19.899999999999999" customHeight="1">
      <c r="A221" s="35"/>
      <c r="B221" s="36"/>
      <c r="C221" s="201" t="s">
        <v>604</v>
      </c>
      <c r="D221" s="201" t="s">
        <v>244</v>
      </c>
      <c r="E221" s="202" t="s">
        <v>1230</v>
      </c>
      <c r="F221" s="203" t="s">
        <v>1231</v>
      </c>
      <c r="G221" s="204" t="s">
        <v>247</v>
      </c>
      <c r="H221" s="205">
        <v>0.20399999999999999</v>
      </c>
      <c r="I221" s="206"/>
      <c r="J221" s="207">
        <f>ROUND(I221*H221,2)</f>
        <v>0</v>
      </c>
      <c r="K221" s="208"/>
      <c r="L221" s="40"/>
      <c r="M221" s="209" t="s">
        <v>1</v>
      </c>
      <c r="N221" s="210" t="s">
        <v>43</v>
      </c>
      <c r="O221" s="76"/>
      <c r="P221" s="211">
        <f>O221*H221</f>
        <v>0</v>
      </c>
      <c r="Q221" s="211">
        <v>2.266E-2</v>
      </c>
      <c r="R221" s="211">
        <f>Q221*H221</f>
        <v>4.6226399999999999E-3</v>
      </c>
      <c r="S221" s="211">
        <v>0</v>
      </c>
      <c r="T221" s="21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3" t="s">
        <v>248</v>
      </c>
      <c r="AT221" s="213" t="s">
        <v>244</v>
      </c>
      <c r="AU221" s="213" t="s">
        <v>90</v>
      </c>
      <c r="AY221" s="18" t="s">
        <v>242</v>
      </c>
      <c r="BE221" s="214">
        <f>IF(N221="základná",J221,0)</f>
        <v>0</v>
      </c>
      <c r="BF221" s="214">
        <f>IF(N221="znížená",J221,0)</f>
        <v>0</v>
      </c>
      <c r="BG221" s="214">
        <f>IF(N221="zákl. prenesená",J221,0)</f>
        <v>0</v>
      </c>
      <c r="BH221" s="214">
        <f>IF(N221="zníž. prenesená",J221,0)</f>
        <v>0</v>
      </c>
      <c r="BI221" s="214">
        <f>IF(N221="nulová",J221,0)</f>
        <v>0</v>
      </c>
      <c r="BJ221" s="18" t="s">
        <v>90</v>
      </c>
      <c r="BK221" s="214">
        <f>ROUND(I221*H221,2)</f>
        <v>0</v>
      </c>
      <c r="BL221" s="18" t="s">
        <v>248</v>
      </c>
      <c r="BM221" s="213" t="s">
        <v>3545</v>
      </c>
    </row>
    <row r="222" spans="1:65" s="13" customFormat="1">
      <c r="B222" s="226"/>
      <c r="C222" s="227"/>
      <c r="D222" s="228" t="s">
        <v>304</v>
      </c>
      <c r="E222" s="229" t="s">
        <v>1</v>
      </c>
      <c r="F222" s="230" t="s">
        <v>2702</v>
      </c>
      <c r="G222" s="227"/>
      <c r="H222" s="231">
        <v>0.20399999999999999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AT222" s="237" t="s">
        <v>304</v>
      </c>
      <c r="AU222" s="237" t="s">
        <v>90</v>
      </c>
      <c r="AV222" s="13" t="s">
        <v>90</v>
      </c>
      <c r="AW222" s="13" t="s">
        <v>33</v>
      </c>
      <c r="AX222" s="13" t="s">
        <v>84</v>
      </c>
      <c r="AY222" s="237" t="s">
        <v>242</v>
      </c>
    </row>
    <row r="223" spans="1:65" s="2" customFormat="1" ht="22.15" customHeight="1">
      <c r="A223" s="35"/>
      <c r="B223" s="36"/>
      <c r="C223" s="201" t="s">
        <v>608</v>
      </c>
      <c r="D223" s="201" t="s">
        <v>244</v>
      </c>
      <c r="E223" s="202" t="s">
        <v>2031</v>
      </c>
      <c r="F223" s="203" t="s">
        <v>3546</v>
      </c>
      <c r="G223" s="204" t="s">
        <v>247</v>
      </c>
      <c r="H223" s="205">
        <v>2.88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2.266E-2</v>
      </c>
      <c r="R223" s="211">
        <f>Q223*H223</f>
        <v>6.5260799999999994E-2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3547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3548</v>
      </c>
      <c r="G224" s="227"/>
      <c r="H224" s="231">
        <v>2.88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84</v>
      </c>
      <c r="AY224" s="237" t="s">
        <v>242</v>
      </c>
    </row>
    <row r="225" spans="1:65" s="12" customFormat="1" ht="22.9" customHeight="1">
      <c r="B225" s="185"/>
      <c r="C225" s="186"/>
      <c r="D225" s="187" t="s">
        <v>76</v>
      </c>
      <c r="E225" s="199" t="s">
        <v>250</v>
      </c>
      <c r="F225" s="199" t="s">
        <v>251</v>
      </c>
      <c r="G225" s="186"/>
      <c r="H225" s="186"/>
      <c r="I225" s="189"/>
      <c r="J225" s="200">
        <f>BK225</f>
        <v>0</v>
      </c>
      <c r="K225" s="186"/>
      <c r="L225" s="191"/>
      <c r="M225" s="192"/>
      <c r="N225" s="193"/>
      <c r="O225" s="193"/>
      <c r="P225" s="194">
        <f>SUM(P226:P245)</f>
        <v>0</v>
      </c>
      <c r="Q225" s="193"/>
      <c r="R225" s="194">
        <f>SUM(R226:R245)</f>
        <v>12.434905440000001</v>
      </c>
      <c r="S225" s="193"/>
      <c r="T225" s="195">
        <f>SUM(T226:T245)</f>
        <v>31.021280000000001</v>
      </c>
      <c r="AR225" s="196" t="s">
        <v>84</v>
      </c>
      <c r="AT225" s="197" t="s">
        <v>76</v>
      </c>
      <c r="AU225" s="197" t="s">
        <v>84</v>
      </c>
      <c r="AY225" s="196" t="s">
        <v>242</v>
      </c>
      <c r="BK225" s="198">
        <f>SUM(BK226:BK245)</f>
        <v>0</v>
      </c>
    </row>
    <row r="226" spans="1:65" s="2" customFormat="1" ht="22.15" customHeight="1">
      <c r="A226" s="35"/>
      <c r="B226" s="36"/>
      <c r="C226" s="201" t="s">
        <v>613</v>
      </c>
      <c r="D226" s="201" t="s">
        <v>244</v>
      </c>
      <c r="E226" s="202" t="s">
        <v>1084</v>
      </c>
      <c r="F226" s="203" t="s">
        <v>1085</v>
      </c>
      <c r="G226" s="204" t="s">
        <v>406</v>
      </c>
      <c r="H226" s="205">
        <v>16.66</v>
      </c>
      <c r="I226" s="206"/>
      <c r="J226" s="207">
        <f>ROUND(I226*H226,2)</f>
        <v>0</v>
      </c>
      <c r="K226" s="208"/>
      <c r="L226" s="40"/>
      <c r="M226" s="209" t="s">
        <v>1</v>
      </c>
      <c r="N226" s="210" t="s">
        <v>43</v>
      </c>
      <c r="O226" s="76"/>
      <c r="P226" s="211">
        <f>O226*H226</f>
        <v>0</v>
      </c>
      <c r="Q226" s="211">
        <v>0</v>
      </c>
      <c r="R226" s="211">
        <f>Q226*H226</f>
        <v>0</v>
      </c>
      <c r="S226" s="211">
        <v>1.8080000000000001</v>
      </c>
      <c r="T226" s="212">
        <f>S226*H226</f>
        <v>30.121280000000002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3" t="s">
        <v>248</v>
      </c>
      <c r="AT226" s="213" t="s">
        <v>244</v>
      </c>
      <c r="AU226" s="213" t="s">
        <v>90</v>
      </c>
      <c r="AY226" s="18" t="s">
        <v>242</v>
      </c>
      <c r="BE226" s="214">
        <f>IF(N226="základná",J226,0)</f>
        <v>0</v>
      </c>
      <c r="BF226" s="214">
        <f>IF(N226="znížená",J226,0)</f>
        <v>0</v>
      </c>
      <c r="BG226" s="214">
        <f>IF(N226="zákl. prenesená",J226,0)</f>
        <v>0</v>
      </c>
      <c r="BH226" s="214">
        <f>IF(N226="zníž. prenesená",J226,0)</f>
        <v>0</v>
      </c>
      <c r="BI226" s="214">
        <f>IF(N226="nulová",J226,0)</f>
        <v>0</v>
      </c>
      <c r="BJ226" s="18" t="s">
        <v>90</v>
      </c>
      <c r="BK226" s="214">
        <f>ROUND(I226*H226,2)</f>
        <v>0</v>
      </c>
      <c r="BL226" s="18" t="s">
        <v>248</v>
      </c>
      <c r="BM226" s="213" t="s">
        <v>3549</v>
      </c>
    </row>
    <row r="227" spans="1:65" s="14" customFormat="1">
      <c r="B227" s="243"/>
      <c r="C227" s="244"/>
      <c r="D227" s="228" t="s">
        <v>304</v>
      </c>
      <c r="E227" s="245" t="s">
        <v>1</v>
      </c>
      <c r="F227" s="246" t="s">
        <v>2036</v>
      </c>
      <c r="G227" s="244"/>
      <c r="H227" s="245" t="s">
        <v>1</v>
      </c>
      <c r="I227" s="247"/>
      <c r="J227" s="244"/>
      <c r="K227" s="244"/>
      <c r="L227" s="248"/>
      <c r="M227" s="249"/>
      <c r="N227" s="250"/>
      <c r="O227" s="250"/>
      <c r="P227" s="250"/>
      <c r="Q227" s="250"/>
      <c r="R227" s="250"/>
      <c r="S227" s="250"/>
      <c r="T227" s="251"/>
      <c r="AT227" s="252" t="s">
        <v>304</v>
      </c>
      <c r="AU227" s="252" t="s">
        <v>90</v>
      </c>
      <c r="AV227" s="14" t="s">
        <v>84</v>
      </c>
      <c r="AW227" s="14" t="s">
        <v>33</v>
      </c>
      <c r="AX227" s="14" t="s">
        <v>77</v>
      </c>
      <c r="AY227" s="252" t="s">
        <v>242</v>
      </c>
    </row>
    <row r="228" spans="1:65" s="13" customFormat="1">
      <c r="B228" s="226"/>
      <c r="C228" s="227"/>
      <c r="D228" s="228" t="s">
        <v>304</v>
      </c>
      <c r="E228" s="229" t="s">
        <v>1</v>
      </c>
      <c r="F228" s="230" t="s">
        <v>3550</v>
      </c>
      <c r="G228" s="227"/>
      <c r="H228" s="231">
        <v>16.66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304</v>
      </c>
      <c r="AU228" s="237" t="s">
        <v>90</v>
      </c>
      <c r="AV228" s="13" t="s">
        <v>90</v>
      </c>
      <c r="AW228" s="13" t="s">
        <v>33</v>
      </c>
      <c r="AX228" s="13" t="s">
        <v>84</v>
      </c>
      <c r="AY228" s="237" t="s">
        <v>242</v>
      </c>
    </row>
    <row r="229" spans="1:65" s="2" customFormat="1" ht="14.45" customHeight="1">
      <c r="A229" s="35"/>
      <c r="B229" s="36"/>
      <c r="C229" s="201" t="s">
        <v>617</v>
      </c>
      <c r="D229" s="201" t="s">
        <v>244</v>
      </c>
      <c r="E229" s="202" t="s">
        <v>495</v>
      </c>
      <c r="F229" s="203" t="s">
        <v>496</v>
      </c>
      <c r="G229" s="204" t="s">
        <v>259</v>
      </c>
      <c r="H229" s="205">
        <v>6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0</v>
      </c>
      <c r="R229" s="211">
        <f>Q229*H229</f>
        <v>0</v>
      </c>
      <c r="S229" s="211">
        <v>0.15</v>
      </c>
      <c r="T229" s="212">
        <f>S229*H229</f>
        <v>0.89999999999999991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248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248</v>
      </c>
      <c r="BM229" s="213" t="s">
        <v>3551</v>
      </c>
    </row>
    <row r="230" spans="1:65" s="2" customFormat="1" ht="22.15" customHeight="1">
      <c r="A230" s="35"/>
      <c r="B230" s="36"/>
      <c r="C230" s="201" t="s">
        <v>619</v>
      </c>
      <c r="D230" s="201" t="s">
        <v>244</v>
      </c>
      <c r="E230" s="202" t="s">
        <v>502</v>
      </c>
      <c r="F230" s="203" t="s">
        <v>1236</v>
      </c>
      <c r="G230" s="204" t="s">
        <v>247</v>
      </c>
      <c r="H230" s="205">
        <v>14.256</v>
      </c>
      <c r="I230" s="206"/>
      <c r="J230" s="207">
        <f>ROUND(I230*H230,2)</f>
        <v>0</v>
      </c>
      <c r="K230" s="208"/>
      <c r="L230" s="40"/>
      <c r="M230" s="209" t="s">
        <v>1</v>
      </c>
      <c r="N230" s="210" t="s">
        <v>43</v>
      </c>
      <c r="O230" s="76"/>
      <c r="P230" s="211">
        <f>O230*H230</f>
        <v>0</v>
      </c>
      <c r="Q230" s="211">
        <v>0.27994000000000002</v>
      </c>
      <c r="R230" s="211">
        <f>Q230*H230</f>
        <v>3.9908246400000005</v>
      </c>
      <c r="S230" s="211">
        <v>0</v>
      </c>
      <c r="T230" s="21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13" t="s">
        <v>248</v>
      </c>
      <c r="AT230" s="213" t="s">
        <v>244</v>
      </c>
      <c r="AU230" s="213" t="s">
        <v>90</v>
      </c>
      <c r="AY230" s="18" t="s">
        <v>242</v>
      </c>
      <c r="BE230" s="214">
        <f>IF(N230="základná",J230,0)</f>
        <v>0</v>
      </c>
      <c r="BF230" s="214">
        <f>IF(N230="znížená",J230,0)</f>
        <v>0</v>
      </c>
      <c r="BG230" s="214">
        <f>IF(N230="zákl. prenesená",J230,0)</f>
        <v>0</v>
      </c>
      <c r="BH230" s="214">
        <f>IF(N230="zníž. prenesená",J230,0)</f>
        <v>0</v>
      </c>
      <c r="BI230" s="214">
        <f>IF(N230="nulová",J230,0)</f>
        <v>0</v>
      </c>
      <c r="BJ230" s="18" t="s">
        <v>90</v>
      </c>
      <c r="BK230" s="214">
        <f>ROUND(I230*H230,2)</f>
        <v>0</v>
      </c>
      <c r="BL230" s="18" t="s">
        <v>248</v>
      </c>
      <c r="BM230" s="213" t="s">
        <v>3552</v>
      </c>
    </row>
    <row r="231" spans="1:65" s="13" customFormat="1">
      <c r="B231" s="226"/>
      <c r="C231" s="227"/>
      <c r="D231" s="228" t="s">
        <v>304</v>
      </c>
      <c r="E231" s="229" t="s">
        <v>1</v>
      </c>
      <c r="F231" s="230" t="s">
        <v>3553</v>
      </c>
      <c r="G231" s="227"/>
      <c r="H231" s="231">
        <v>14.256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304</v>
      </c>
      <c r="AU231" s="237" t="s">
        <v>90</v>
      </c>
      <c r="AV231" s="13" t="s">
        <v>90</v>
      </c>
      <c r="AW231" s="13" t="s">
        <v>33</v>
      </c>
      <c r="AX231" s="13" t="s">
        <v>84</v>
      </c>
      <c r="AY231" s="237" t="s">
        <v>242</v>
      </c>
    </row>
    <row r="232" spans="1:65" s="2" customFormat="1" ht="34.9" customHeight="1">
      <c r="A232" s="35"/>
      <c r="B232" s="36"/>
      <c r="C232" s="201" t="s">
        <v>621</v>
      </c>
      <c r="D232" s="201" t="s">
        <v>244</v>
      </c>
      <c r="E232" s="202" t="s">
        <v>1239</v>
      </c>
      <c r="F232" s="203" t="s">
        <v>2594</v>
      </c>
      <c r="G232" s="204" t="s">
        <v>247</v>
      </c>
      <c r="H232" s="205">
        <v>46.655999999999999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8.0000000000000004E-4</v>
      </c>
      <c r="R232" s="211">
        <f>Q232*H232</f>
        <v>3.7324799999999998E-2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248</v>
      </c>
      <c r="AT232" s="213" t="s">
        <v>244</v>
      </c>
      <c r="AU232" s="213" t="s">
        <v>90</v>
      </c>
      <c r="AY232" s="18" t="s">
        <v>242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90</v>
      </c>
      <c r="BK232" s="214">
        <f>ROUND(I232*H232,2)</f>
        <v>0</v>
      </c>
      <c r="BL232" s="18" t="s">
        <v>248</v>
      </c>
      <c r="BM232" s="213" t="s">
        <v>3554</v>
      </c>
    </row>
    <row r="233" spans="1:65" s="13" customFormat="1">
      <c r="B233" s="226"/>
      <c r="C233" s="227"/>
      <c r="D233" s="228" t="s">
        <v>304</v>
      </c>
      <c r="E233" s="229" t="s">
        <v>1</v>
      </c>
      <c r="F233" s="230" t="s">
        <v>3555</v>
      </c>
      <c r="G233" s="227"/>
      <c r="H233" s="231">
        <v>32.4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77</v>
      </c>
      <c r="AY233" s="237" t="s">
        <v>242</v>
      </c>
    </row>
    <row r="234" spans="1:65" s="13" customFormat="1">
      <c r="B234" s="226"/>
      <c r="C234" s="227"/>
      <c r="D234" s="228" t="s">
        <v>304</v>
      </c>
      <c r="E234" s="229" t="s">
        <v>1</v>
      </c>
      <c r="F234" s="230" t="s">
        <v>3556</v>
      </c>
      <c r="G234" s="227"/>
      <c r="H234" s="231">
        <v>14.256</v>
      </c>
      <c r="I234" s="232"/>
      <c r="J234" s="227"/>
      <c r="K234" s="227"/>
      <c r="L234" s="233"/>
      <c r="M234" s="234"/>
      <c r="N234" s="235"/>
      <c r="O234" s="235"/>
      <c r="P234" s="235"/>
      <c r="Q234" s="235"/>
      <c r="R234" s="235"/>
      <c r="S234" s="235"/>
      <c r="T234" s="236"/>
      <c r="AT234" s="237" t="s">
        <v>304</v>
      </c>
      <c r="AU234" s="237" t="s">
        <v>90</v>
      </c>
      <c r="AV234" s="13" t="s">
        <v>90</v>
      </c>
      <c r="AW234" s="13" t="s">
        <v>33</v>
      </c>
      <c r="AX234" s="13" t="s">
        <v>77</v>
      </c>
      <c r="AY234" s="237" t="s">
        <v>242</v>
      </c>
    </row>
    <row r="235" spans="1:65" s="16" customFormat="1">
      <c r="B235" s="264"/>
      <c r="C235" s="265"/>
      <c r="D235" s="228" t="s">
        <v>304</v>
      </c>
      <c r="E235" s="266" t="s">
        <v>1</v>
      </c>
      <c r="F235" s="267" t="s">
        <v>388</v>
      </c>
      <c r="G235" s="265"/>
      <c r="H235" s="268">
        <v>46.655999999999999</v>
      </c>
      <c r="I235" s="269"/>
      <c r="J235" s="265"/>
      <c r="K235" s="265"/>
      <c r="L235" s="270"/>
      <c r="M235" s="271"/>
      <c r="N235" s="272"/>
      <c r="O235" s="272"/>
      <c r="P235" s="272"/>
      <c r="Q235" s="272"/>
      <c r="R235" s="272"/>
      <c r="S235" s="272"/>
      <c r="T235" s="273"/>
      <c r="AT235" s="274" t="s">
        <v>304</v>
      </c>
      <c r="AU235" s="274" t="s">
        <v>90</v>
      </c>
      <c r="AV235" s="16" t="s">
        <v>248</v>
      </c>
      <c r="AW235" s="16" t="s">
        <v>33</v>
      </c>
      <c r="AX235" s="16" t="s">
        <v>84</v>
      </c>
      <c r="AY235" s="274" t="s">
        <v>242</v>
      </c>
    </row>
    <row r="236" spans="1:65" s="2" customFormat="1" ht="30" customHeight="1">
      <c r="A236" s="35"/>
      <c r="B236" s="36"/>
      <c r="C236" s="201" t="s">
        <v>623</v>
      </c>
      <c r="D236" s="201" t="s">
        <v>244</v>
      </c>
      <c r="E236" s="202" t="s">
        <v>1242</v>
      </c>
      <c r="F236" s="203" t="s">
        <v>2597</v>
      </c>
      <c r="G236" s="204" t="s">
        <v>247</v>
      </c>
      <c r="H236" s="205">
        <v>30.456</v>
      </c>
      <c r="I236" s="206"/>
      <c r="J236" s="207">
        <f>ROUND(I236*H236,2)</f>
        <v>0</v>
      </c>
      <c r="K236" s="208"/>
      <c r="L236" s="40"/>
      <c r="M236" s="209" t="s">
        <v>1</v>
      </c>
      <c r="N236" s="210" t="s">
        <v>43</v>
      </c>
      <c r="O236" s="76"/>
      <c r="P236" s="211">
        <f>O236*H236</f>
        <v>0</v>
      </c>
      <c r="Q236" s="211">
        <v>0.10373</v>
      </c>
      <c r="R236" s="211">
        <f>Q236*H236</f>
        <v>3.1592008800000002</v>
      </c>
      <c r="S236" s="211">
        <v>0</v>
      </c>
      <c r="T236" s="21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3" t="s">
        <v>248</v>
      </c>
      <c r="AT236" s="213" t="s">
        <v>244</v>
      </c>
      <c r="AU236" s="213" t="s">
        <v>90</v>
      </c>
      <c r="AY236" s="18" t="s">
        <v>242</v>
      </c>
      <c r="BE236" s="214">
        <f>IF(N236="základná",J236,0)</f>
        <v>0</v>
      </c>
      <c r="BF236" s="214">
        <f>IF(N236="znížená",J236,0)</f>
        <v>0</v>
      </c>
      <c r="BG236" s="214">
        <f>IF(N236="zákl. prenesená",J236,0)</f>
        <v>0</v>
      </c>
      <c r="BH236" s="214">
        <f>IF(N236="zníž. prenesená",J236,0)</f>
        <v>0</v>
      </c>
      <c r="BI236" s="214">
        <f>IF(N236="nulová",J236,0)</f>
        <v>0</v>
      </c>
      <c r="BJ236" s="18" t="s">
        <v>90</v>
      </c>
      <c r="BK236" s="214">
        <f>ROUND(I236*H236,2)</f>
        <v>0</v>
      </c>
      <c r="BL236" s="18" t="s">
        <v>248</v>
      </c>
      <c r="BM236" s="213" t="s">
        <v>3557</v>
      </c>
    </row>
    <row r="237" spans="1:65" s="13" customFormat="1">
      <c r="B237" s="226"/>
      <c r="C237" s="227"/>
      <c r="D237" s="228" t="s">
        <v>304</v>
      </c>
      <c r="E237" s="229" t="s">
        <v>1</v>
      </c>
      <c r="F237" s="230" t="s">
        <v>3558</v>
      </c>
      <c r="G237" s="227"/>
      <c r="H237" s="231">
        <v>16.2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304</v>
      </c>
      <c r="AU237" s="237" t="s">
        <v>90</v>
      </c>
      <c r="AV237" s="13" t="s">
        <v>90</v>
      </c>
      <c r="AW237" s="13" t="s">
        <v>33</v>
      </c>
      <c r="AX237" s="13" t="s">
        <v>77</v>
      </c>
      <c r="AY237" s="237" t="s">
        <v>242</v>
      </c>
    </row>
    <row r="238" spans="1:65" s="13" customFormat="1">
      <c r="B238" s="226"/>
      <c r="C238" s="227"/>
      <c r="D238" s="228" t="s">
        <v>304</v>
      </c>
      <c r="E238" s="229" t="s">
        <v>1</v>
      </c>
      <c r="F238" s="230" t="s">
        <v>3559</v>
      </c>
      <c r="G238" s="227"/>
      <c r="H238" s="231">
        <v>14.256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304</v>
      </c>
      <c r="AU238" s="237" t="s">
        <v>90</v>
      </c>
      <c r="AV238" s="13" t="s">
        <v>90</v>
      </c>
      <c r="AW238" s="13" t="s">
        <v>33</v>
      </c>
      <c r="AX238" s="13" t="s">
        <v>77</v>
      </c>
      <c r="AY238" s="237" t="s">
        <v>242</v>
      </c>
    </row>
    <row r="239" spans="1:65" s="16" customFormat="1">
      <c r="B239" s="264"/>
      <c r="C239" s="265"/>
      <c r="D239" s="228" t="s">
        <v>304</v>
      </c>
      <c r="E239" s="266" t="s">
        <v>1</v>
      </c>
      <c r="F239" s="267" t="s">
        <v>388</v>
      </c>
      <c r="G239" s="265"/>
      <c r="H239" s="268">
        <v>30.456</v>
      </c>
      <c r="I239" s="269"/>
      <c r="J239" s="265"/>
      <c r="K239" s="265"/>
      <c r="L239" s="270"/>
      <c r="M239" s="271"/>
      <c r="N239" s="272"/>
      <c r="O239" s="272"/>
      <c r="P239" s="272"/>
      <c r="Q239" s="272"/>
      <c r="R239" s="272"/>
      <c r="S239" s="272"/>
      <c r="T239" s="273"/>
      <c r="AT239" s="274" t="s">
        <v>304</v>
      </c>
      <c r="AU239" s="274" t="s">
        <v>90</v>
      </c>
      <c r="AV239" s="16" t="s">
        <v>248</v>
      </c>
      <c r="AW239" s="16" t="s">
        <v>33</v>
      </c>
      <c r="AX239" s="16" t="s">
        <v>84</v>
      </c>
      <c r="AY239" s="274" t="s">
        <v>242</v>
      </c>
    </row>
    <row r="240" spans="1:65" s="2" customFormat="1" ht="34.9" customHeight="1">
      <c r="A240" s="35"/>
      <c r="B240" s="36"/>
      <c r="C240" s="201" t="s">
        <v>625</v>
      </c>
      <c r="D240" s="201" t="s">
        <v>244</v>
      </c>
      <c r="E240" s="202" t="s">
        <v>2050</v>
      </c>
      <c r="F240" s="203" t="s">
        <v>2601</v>
      </c>
      <c r="G240" s="204" t="s">
        <v>247</v>
      </c>
      <c r="H240" s="205">
        <v>16.2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0.15559000000000001</v>
      </c>
      <c r="R240" s="211">
        <f>Q240*H240</f>
        <v>2.5205579999999999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248</v>
      </c>
      <c r="AT240" s="213" t="s">
        <v>244</v>
      </c>
      <c r="AU240" s="213" t="s">
        <v>90</v>
      </c>
      <c r="AY240" s="18" t="s">
        <v>242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90</v>
      </c>
      <c r="BK240" s="214">
        <f>ROUND(I240*H240,2)</f>
        <v>0</v>
      </c>
      <c r="BL240" s="18" t="s">
        <v>248</v>
      </c>
      <c r="BM240" s="213" t="s">
        <v>3560</v>
      </c>
    </row>
    <row r="241" spans="1:65" s="13" customFormat="1">
      <c r="B241" s="226"/>
      <c r="C241" s="227"/>
      <c r="D241" s="228" t="s">
        <v>304</v>
      </c>
      <c r="E241" s="229" t="s">
        <v>1</v>
      </c>
      <c r="F241" s="230" t="s">
        <v>3561</v>
      </c>
      <c r="G241" s="227"/>
      <c r="H241" s="231">
        <v>16.2</v>
      </c>
      <c r="I241" s="232"/>
      <c r="J241" s="227"/>
      <c r="K241" s="227"/>
      <c r="L241" s="233"/>
      <c r="M241" s="234"/>
      <c r="N241" s="235"/>
      <c r="O241" s="235"/>
      <c r="P241" s="235"/>
      <c r="Q241" s="235"/>
      <c r="R241" s="235"/>
      <c r="S241" s="235"/>
      <c r="T241" s="236"/>
      <c r="AT241" s="237" t="s">
        <v>304</v>
      </c>
      <c r="AU241" s="237" t="s">
        <v>90</v>
      </c>
      <c r="AV241" s="13" t="s">
        <v>90</v>
      </c>
      <c r="AW241" s="13" t="s">
        <v>33</v>
      </c>
      <c r="AX241" s="13" t="s">
        <v>84</v>
      </c>
      <c r="AY241" s="237" t="s">
        <v>242</v>
      </c>
    </row>
    <row r="242" spans="1:65" s="2" customFormat="1" ht="34.9" customHeight="1">
      <c r="A242" s="35"/>
      <c r="B242" s="36"/>
      <c r="C242" s="201" t="s">
        <v>631</v>
      </c>
      <c r="D242" s="201" t="s">
        <v>244</v>
      </c>
      <c r="E242" s="202" t="s">
        <v>1245</v>
      </c>
      <c r="F242" s="203" t="s">
        <v>1246</v>
      </c>
      <c r="G242" s="204" t="s">
        <v>247</v>
      </c>
      <c r="H242" s="205">
        <v>14.256</v>
      </c>
      <c r="I242" s="206"/>
      <c r="J242" s="207">
        <f>ROUND(I242*H242,2)</f>
        <v>0</v>
      </c>
      <c r="K242" s="208"/>
      <c r="L242" s="40"/>
      <c r="M242" s="209" t="s">
        <v>1</v>
      </c>
      <c r="N242" s="210" t="s">
        <v>43</v>
      </c>
      <c r="O242" s="76"/>
      <c r="P242" s="211">
        <f>O242*H242</f>
        <v>0</v>
      </c>
      <c r="Q242" s="211">
        <v>0.18151999999999999</v>
      </c>
      <c r="R242" s="211">
        <f>Q242*H242</f>
        <v>2.5877491199999998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248</v>
      </c>
      <c r="AT242" s="213" t="s">
        <v>244</v>
      </c>
      <c r="AU242" s="213" t="s">
        <v>90</v>
      </c>
      <c r="AY242" s="18" t="s">
        <v>242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90</v>
      </c>
      <c r="BK242" s="214">
        <f>ROUND(I242*H242,2)</f>
        <v>0</v>
      </c>
      <c r="BL242" s="18" t="s">
        <v>248</v>
      </c>
      <c r="BM242" s="213" t="s">
        <v>3562</v>
      </c>
    </row>
    <row r="243" spans="1:65" s="13" customFormat="1">
      <c r="B243" s="226"/>
      <c r="C243" s="227"/>
      <c r="D243" s="228" t="s">
        <v>304</v>
      </c>
      <c r="E243" s="229" t="s">
        <v>1</v>
      </c>
      <c r="F243" s="230" t="s">
        <v>3563</v>
      </c>
      <c r="G243" s="227"/>
      <c r="H243" s="231">
        <v>14.256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304</v>
      </c>
      <c r="AU243" s="237" t="s">
        <v>90</v>
      </c>
      <c r="AV243" s="13" t="s">
        <v>90</v>
      </c>
      <c r="AW243" s="13" t="s">
        <v>33</v>
      </c>
      <c r="AX243" s="13" t="s">
        <v>84</v>
      </c>
      <c r="AY243" s="237" t="s">
        <v>242</v>
      </c>
    </row>
    <row r="244" spans="1:65" s="2" customFormat="1" ht="22.15" customHeight="1">
      <c r="A244" s="35"/>
      <c r="B244" s="36"/>
      <c r="C244" s="201" t="s">
        <v>638</v>
      </c>
      <c r="D244" s="201" t="s">
        <v>244</v>
      </c>
      <c r="E244" s="202" t="s">
        <v>2057</v>
      </c>
      <c r="F244" s="203" t="s">
        <v>2058</v>
      </c>
      <c r="G244" s="204" t="s">
        <v>247</v>
      </c>
      <c r="H244" s="205">
        <v>0.24</v>
      </c>
      <c r="I244" s="206"/>
      <c r="J244" s="207">
        <f>ROUND(I244*H244,2)</f>
        <v>0</v>
      </c>
      <c r="K244" s="208"/>
      <c r="L244" s="40"/>
      <c r="M244" s="209" t="s">
        <v>1</v>
      </c>
      <c r="N244" s="210" t="s">
        <v>43</v>
      </c>
      <c r="O244" s="76"/>
      <c r="P244" s="211">
        <f>O244*H244</f>
        <v>0</v>
      </c>
      <c r="Q244" s="211">
        <v>0.58020000000000005</v>
      </c>
      <c r="R244" s="211">
        <f>Q244*H244</f>
        <v>0.13924800000000001</v>
      </c>
      <c r="S244" s="211">
        <v>0</v>
      </c>
      <c r="T244" s="21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13" t="s">
        <v>248</v>
      </c>
      <c r="AT244" s="213" t="s">
        <v>244</v>
      </c>
      <c r="AU244" s="213" t="s">
        <v>90</v>
      </c>
      <c r="AY244" s="18" t="s">
        <v>242</v>
      </c>
      <c r="BE244" s="214">
        <f>IF(N244="základná",J244,0)</f>
        <v>0</v>
      </c>
      <c r="BF244" s="214">
        <f>IF(N244="znížená",J244,0)</f>
        <v>0</v>
      </c>
      <c r="BG244" s="214">
        <f>IF(N244="zákl. prenesená",J244,0)</f>
        <v>0</v>
      </c>
      <c r="BH244" s="214">
        <f>IF(N244="zníž. prenesená",J244,0)</f>
        <v>0</v>
      </c>
      <c r="BI244" s="214">
        <f>IF(N244="nulová",J244,0)</f>
        <v>0</v>
      </c>
      <c r="BJ244" s="18" t="s">
        <v>90</v>
      </c>
      <c r="BK244" s="214">
        <f>ROUND(I244*H244,2)</f>
        <v>0</v>
      </c>
      <c r="BL244" s="18" t="s">
        <v>248</v>
      </c>
      <c r="BM244" s="213" t="s">
        <v>3564</v>
      </c>
    </row>
    <row r="245" spans="1:65" s="13" customFormat="1" ht="22.5">
      <c r="B245" s="226"/>
      <c r="C245" s="227"/>
      <c r="D245" s="228" t="s">
        <v>304</v>
      </c>
      <c r="E245" s="229" t="s">
        <v>1</v>
      </c>
      <c r="F245" s="230" t="s">
        <v>2060</v>
      </c>
      <c r="G245" s="227"/>
      <c r="H245" s="231">
        <v>0.24</v>
      </c>
      <c r="I245" s="232"/>
      <c r="J245" s="227"/>
      <c r="K245" s="227"/>
      <c r="L245" s="233"/>
      <c r="M245" s="234"/>
      <c r="N245" s="235"/>
      <c r="O245" s="235"/>
      <c r="P245" s="235"/>
      <c r="Q245" s="235"/>
      <c r="R245" s="235"/>
      <c r="S245" s="235"/>
      <c r="T245" s="236"/>
      <c r="AT245" s="237" t="s">
        <v>304</v>
      </c>
      <c r="AU245" s="237" t="s">
        <v>90</v>
      </c>
      <c r="AV245" s="13" t="s">
        <v>90</v>
      </c>
      <c r="AW245" s="13" t="s">
        <v>33</v>
      </c>
      <c r="AX245" s="13" t="s">
        <v>84</v>
      </c>
      <c r="AY245" s="237" t="s">
        <v>242</v>
      </c>
    </row>
    <row r="246" spans="1:65" s="12" customFormat="1" ht="22.9" customHeight="1">
      <c r="B246" s="185"/>
      <c r="C246" s="186"/>
      <c r="D246" s="187" t="s">
        <v>76</v>
      </c>
      <c r="E246" s="199" t="s">
        <v>269</v>
      </c>
      <c r="F246" s="199" t="s">
        <v>577</v>
      </c>
      <c r="G246" s="186"/>
      <c r="H246" s="186"/>
      <c r="I246" s="189"/>
      <c r="J246" s="200">
        <f>BK246</f>
        <v>0</v>
      </c>
      <c r="K246" s="186"/>
      <c r="L246" s="191"/>
      <c r="M246" s="192"/>
      <c r="N246" s="193"/>
      <c r="O246" s="193"/>
      <c r="P246" s="194">
        <f>SUM(P247:P250)</f>
        <v>0</v>
      </c>
      <c r="Q246" s="193"/>
      <c r="R246" s="194">
        <f>SUM(R247:R250)</f>
        <v>2.2143179999999996</v>
      </c>
      <c r="S246" s="193"/>
      <c r="T246" s="195">
        <f>SUM(T247:T250)</f>
        <v>0</v>
      </c>
      <c r="AR246" s="196" t="s">
        <v>84</v>
      </c>
      <c r="AT246" s="197" t="s">
        <v>76</v>
      </c>
      <c r="AU246" s="197" t="s">
        <v>84</v>
      </c>
      <c r="AY246" s="196" t="s">
        <v>242</v>
      </c>
      <c r="BK246" s="198">
        <f>SUM(BK247:BK250)</f>
        <v>0</v>
      </c>
    </row>
    <row r="247" spans="1:65" s="2" customFormat="1" ht="22.15" customHeight="1">
      <c r="A247" s="35"/>
      <c r="B247" s="36"/>
      <c r="C247" s="201" t="s">
        <v>645</v>
      </c>
      <c r="D247" s="201" t="s">
        <v>244</v>
      </c>
      <c r="E247" s="202" t="s">
        <v>2064</v>
      </c>
      <c r="F247" s="203" t="s">
        <v>2065</v>
      </c>
      <c r="G247" s="204" t="s">
        <v>406</v>
      </c>
      <c r="H247" s="205">
        <v>0.9</v>
      </c>
      <c r="I247" s="206"/>
      <c r="J247" s="207">
        <f>ROUND(I247*H247,2)</f>
        <v>0</v>
      </c>
      <c r="K247" s="208"/>
      <c r="L247" s="40"/>
      <c r="M247" s="209" t="s">
        <v>1</v>
      </c>
      <c r="N247" s="210" t="s">
        <v>43</v>
      </c>
      <c r="O247" s="76"/>
      <c r="P247" s="211">
        <f>O247*H247</f>
        <v>0</v>
      </c>
      <c r="Q247" s="211">
        <v>2.4157199999999999</v>
      </c>
      <c r="R247" s="211">
        <f>Q247*H247</f>
        <v>2.1741479999999997</v>
      </c>
      <c r="S247" s="211">
        <v>0</v>
      </c>
      <c r="T247" s="21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248</v>
      </c>
      <c r="AT247" s="213" t="s">
        <v>244</v>
      </c>
      <c r="AU247" s="213" t="s">
        <v>90</v>
      </c>
      <c r="AY247" s="18" t="s">
        <v>242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90</v>
      </c>
      <c r="BK247" s="214">
        <f>ROUND(I247*H247,2)</f>
        <v>0</v>
      </c>
      <c r="BL247" s="18" t="s">
        <v>248</v>
      </c>
      <c r="BM247" s="213" t="s">
        <v>3565</v>
      </c>
    </row>
    <row r="248" spans="1:65" s="13" customFormat="1">
      <c r="B248" s="226"/>
      <c r="C248" s="227"/>
      <c r="D248" s="228" t="s">
        <v>304</v>
      </c>
      <c r="E248" s="229" t="s">
        <v>1</v>
      </c>
      <c r="F248" s="230" t="s">
        <v>3566</v>
      </c>
      <c r="G248" s="227"/>
      <c r="H248" s="231">
        <v>0.9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33</v>
      </c>
      <c r="AX248" s="13" t="s">
        <v>84</v>
      </c>
      <c r="AY248" s="237" t="s">
        <v>242</v>
      </c>
    </row>
    <row r="249" spans="1:65" s="2" customFormat="1" ht="22.15" customHeight="1">
      <c r="A249" s="35"/>
      <c r="B249" s="36"/>
      <c r="C249" s="201" t="s">
        <v>648</v>
      </c>
      <c r="D249" s="201" t="s">
        <v>244</v>
      </c>
      <c r="E249" s="202" t="s">
        <v>2068</v>
      </c>
      <c r="F249" s="203" t="s">
        <v>2069</v>
      </c>
      <c r="G249" s="204" t="s">
        <v>247</v>
      </c>
      <c r="H249" s="205">
        <v>1.3</v>
      </c>
      <c r="I249" s="206"/>
      <c r="J249" s="207">
        <f>ROUND(I249*H249,2)</f>
        <v>0</v>
      </c>
      <c r="K249" s="208"/>
      <c r="L249" s="40"/>
      <c r="M249" s="209" t="s">
        <v>1</v>
      </c>
      <c r="N249" s="210" t="s">
        <v>43</v>
      </c>
      <c r="O249" s="76"/>
      <c r="P249" s="211">
        <f>O249*H249</f>
        <v>0</v>
      </c>
      <c r="Q249" s="211">
        <v>3.09E-2</v>
      </c>
      <c r="R249" s="211">
        <f>Q249*H249</f>
        <v>4.0170000000000004E-2</v>
      </c>
      <c r="S249" s="211">
        <v>0</v>
      </c>
      <c r="T249" s="21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3" t="s">
        <v>248</v>
      </c>
      <c r="AT249" s="213" t="s">
        <v>244</v>
      </c>
      <c r="AU249" s="213" t="s">
        <v>90</v>
      </c>
      <c r="AY249" s="18" t="s">
        <v>242</v>
      </c>
      <c r="BE249" s="214">
        <f>IF(N249="základná",J249,0)</f>
        <v>0</v>
      </c>
      <c r="BF249" s="214">
        <f>IF(N249="znížená",J249,0)</f>
        <v>0</v>
      </c>
      <c r="BG249" s="214">
        <f>IF(N249="zákl. prenesená",J249,0)</f>
        <v>0</v>
      </c>
      <c r="BH249" s="214">
        <f>IF(N249="zníž. prenesená",J249,0)</f>
        <v>0</v>
      </c>
      <c r="BI249" s="214">
        <f>IF(N249="nulová",J249,0)</f>
        <v>0</v>
      </c>
      <c r="BJ249" s="18" t="s">
        <v>90</v>
      </c>
      <c r="BK249" s="214">
        <f>ROUND(I249*H249,2)</f>
        <v>0</v>
      </c>
      <c r="BL249" s="18" t="s">
        <v>248</v>
      </c>
      <c r="BM249" s="213" t="s">
        <v>3567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3568</v>
      </c>
      <c r="G250" s="227"/>
      <c r="H250" s="231">
        <v>1.3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84</v>
      </c>
      <c r="AY250" s="237" t="s">
        <v>242</v>
      </c>
    </row>
    <row r="251" spans="1:65" s="12" customFormat="1" ht="22.9" customHeight="1">
      <c r="B251" s="185"/>
      <c r="C251" s="186"/>
      <c r="D251" s="187" t="s">
        <v>76</v>
      </c>
      <c r="E251" s="199" t="s">
        <v>255</v>
      </c>
      <c r="F251" s="199" t="s">
        <v>256</v>
      </c>
      <c r="G251" s="186"/>
      <c r="H251" s="186"/>
      <c r="I251" s="189"/>
      <c r="J251" s="200">
        <f>BK251</f>
        <v>0</v>
      </c>
      <c r="K251" s="186"/>
      <c r="L251" s="191"/>
      <c r="M251" s="192"/>
      <c r="N251" s="193"/>
      <c r="O251" s="193"/>
      <c r="P251" s="194">
        <f>SUM(P252:P280)</f>
        <v>0</v>
      </c>
      <c r="Q251" s="193"/>
      <c r="R251" s="194">
        <f>SUM(R252:R280)</f>
        <v>3.6110683399999997</v>
      </c>
      <c r="S251" s="193"/>
      <c r="T251" s="195">
        <f>SUM(T252:T280)</f>
        <v>54.4236</v>
      </c>
      <c r="AR251" s="196" t="s">
        <v>84</v>
      </c>
      <c r="AT251" s="197" t="s">
        <v>76</v>
      </c>
      <c r="AU251" s="197" t="s">
        <v>84</v>
      </c>
      <c r="AY251" s="196" t="s">
        <v>242</v>
      </c>
      <c r="BK251" s="198">
        <f>SUM(BK252:BK280)</f>
        <v>0</v>
      </c>
    </row>
    <row r="252" spans="1:65" s="2" customFormat="1" ht="30" customHeight="1">
      <c r="A252" s="35"/>
      <c r="B252" s="36"/>
      <c r="C252" s="201" t="s">
        <v>655</v>
      </c>
      <c r="D252" s="201" t="s">
        <v>244</v>
      </c>
      <c r="E252" s="202" t="s">
        <v>2072</v>
      </c>
      <c r="F252" s="203" t="s">
        <v>2073</v>
      </c>
      <c r="G252" s="204" t="s">
        <v>282</v>
      </c>
      <c r="H252" s="205">
        <v>1.53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0.12662000000000001</v>
      </c>
      <c r="R252" s="211">
        <f>Q252*H252</f>
        <v>0.19372860000000003</v>
      </c>
      <c r="S252" s="211">
        <v>0</v>
      </c>
      <c r="T252" s="21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248</v>
      </c>
      <c r="AT252" s="213" t="s">
        <v>244</v>
      </c>
      <c r="AU252" s="213" t="s">
        <v>90</v>
      </c>
      <c r="AY252" s="18" t="s">
        <v>242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90</v>
      </c>
      <c r="BK252" s="214">
        <f>ROUND(I252*H252,2)</f>
        <v>0</v>
      </c>
      <c r="BL252" s="18" t="s">
        <v>248</v>
      </c>
      <c r="BM252" s="213" t="s">
        <v>3569</v>
      </c>
    </row>
    <row r="253" spans="1:65" s="13" customFormat="1">
      <c r="B253" s="226"/>
      <c r="C253" s="227"/>
      <c r="D253" s="228" t="s">
        <v>304</v>
      </c>
      <c r="E253" s="229" t="s">
        <v>1</v>
      </c>
      <c r="F253" s="230" t="s">
        <v>2075</v>
      </c>
      <c r="G253" s="227"/>
      <c r="H253" s="231">
        <v>1.53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AT253" s="237" t="s">
        <v>304</v>
      </c>
      <c r="AU253" s="237" t="s">
        <v>90</v>
      </c>
      <c r="AV253" s="13" t="s">
        <v>90</v>
      </c>
      <c r="AW253" s="13" t="s">
        <v>33</v>
      </c>
      <c r="AX253" s="13" t="s">
        <v>84</v>
      </c>
      <c r="AY253" s="237" t="s">
        <v>242</v>
      </c>
    </row>
    <row r="254" spans="1:65" s="2" customFormat="1" ht="14.45" customHeight="1">
      <c r="A254" s="35"/>
      <c r="B254" s="36"/>
      <c r="C254" s="215" t="s">
        <v>660</v>
      </c>
      <c r="D254" s="215" t="s">
        <v>261</v>
      </c>
      <c r="E254" s="216" t="s">
        <v>2076</v>
      </c>
      <c r="F254" s="217" t="s">
        <v>2077</v>
      </c>
      <c r="G254" s="218" t="s">
        <v>259</v>
      </c>
      <c r="H254" s="219">
        <v>3.0750000000000002</v>
      </c>
      <c r="I254" s="220"/>
      <c r="J254" s="221">
        <f>ROUND(I254*H254,2)</f>
        <v>0</v>
      </c>
      <c r="K254" s="222"/>
      <c r="L254" s="223"/>
      <c r="M254" s="224" t="s">
        <v>1</v>
      </c>
      <c r="N254" s="225" t="s">
        <v>43</v>
      </c>
      <c r="O254" s="76"/>
      <c r="P254" s="211">
        <f>O254*H254</f>
        <v>0</v>
      </c>
      <c r="Q254" s="211">
        <v>2.1000000000000001E-2</v>
      </c>
      <c r="R254" s="211">
        <f>Q254*H254</f>
        <v>6.4575000000000007E-2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264</v>
      </c>
      <c r="AT254" s="213" t="s">
        <v>261</v>
      </c>
      <c r="AU254" s="213" t="s">
        <v>90</v>
      </c>
      <c r="AY254" s="18" t="s">
        <v>242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90</v>
      </c>
      <c r="BK254" s="214">
        <f>ROUND(I254*H254,2)</f>
        <v>0</v>
      </c>
      <c r="BL254" s="18" t="s">
        <v>248</v>
      </c>
      <c r="BM254" s="213" t="s">
        <v>3570</v>
      </c>
    </row>
    <row r="255" spans="1:65" s="13" customFormat="1">
      <c r="B255" s="226"/>
      <c r="C255" s="227"/>
      <c r="D255" s="228" t="s">
        <v>304</v>
      </c>
      <c r="E255" s="227"/>
      <c r="F255" s="230" t="s">
        <v>2079</v>
      </c>
      <c r="G255" s="227"/>
      <c r="H255" s="231">
        <v>3.0750000000000002</v>
      </c>
      <c r="I255" s="232"/>
      <c r="J255" s="227"/>
      <c r="K255" s="227"/>
      <c r="L255" s="233"/>
      <c r="M255" s="234"/>
      <c r="N255" s="235"/>
      <c r="O255" s="235"/>
      <c r="P255" s="235"/>
      <c r="Q255" s="235"/>
      <c r="R255" s="235"/>
      <c r="S255" s="235"/>
      <c r="T255" s="236"/>
      <c r="AT255" s="237" t="s">
        <v>304</v>
      </c>
      <c r="AU255" s="237" t="s">
        <v>90</v>
      </c>
      <c r="AV255" s="13" t="s">
        <v>90</v>
      </c>
      <c r="AW255" s="13" t="s">
        <v>4</v>
      </c>
      <c r="AX255" s="13" t="s">
        <v>84</v>
      </c>
      <c r="AY255" s="237" t="s">
        <v>242</v>
      </c>
    </row>
    <row r="256" spans="1:65" s="2" customFormat="1" ht="22.15" customHeight="1">
      <c r="A256" s="35"/>
      <c r="B256" s="36"/>
      <c r="C256" s="201" t="s">
        <v>667</v>
      </c>
      <c r="D256" s="201" t="s">
        <v>244</v>
      </c>
      <c r="E256" s="202" t="s">
        <v>1257</v>
      </c>
      <c r="F256" s="203" t="s">
        <v>1258</v>
      </c>
      <c r="G256" s="204" t="s">
        <v>282</v>
      </c>
      <c r="H256" s="205">
        <v>7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1.0000000000000001E-5</v>
      </c>
      <c r="R256" s="211">
        <f>Q256*H256</f>
        <v>7.0000000000000007E-5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248</v>
      </c>
      <c r="AT256" s="213" t="s">
        <v>244</v>
      </c>
      <c r="AU256" s="213" t="s">
        <v>90</v>
      </c>
      <c r="AY256" s="18" t="s">
        <v>242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90</v>
      </c>
      <c r="BK256" s="214">
        <f>ROUND(I256*H256,2)</f>
        <v>0</v>
      </c>
      <c r="BL256" s="18" t="s">
        <v>248</v>
      </c>
      <c r="BM256" s="213" t="s">
        <v>3571</v>
      </c>
    </row>
    <row r="257" spans="1:65" s="13" customFormat="1">
      <c r="B257" s="226"/>
      <c r="C257" s="227"/>
      <c r="D257" s="228" t="s">
        <v>304</v>
      </c>
      <c r="E257" s="229" t="s">
        <v>1</v>
      </c>
      <c r="F257" s="230" t="s">
        <v>3572</v>
      </c>
      <c r="G257" s="227"/>
      <c r="H257" s="231">
        <v>7</v>
      </c>
      <c r="I257" s="232"/>
      <c r="J257" s="227"/>
      <c r="K257" s="227"/>
      <c r="L257" s="233"/>
      <c r="M257" s="234"/>
      <c r="N257" s="235"/>
      <c r="O257" s="235"/>
      <c r="P257" s="235"/>
      <c r="Q257" s="235"/>
      <c r="R257" s="235"/>
      <c r="S257" s="235"/>
      <c r="T257" s="236"/>
      <c r="AT257" s="237" t="s">
        <v>304</v>
      </c>
      <c r="AU257" s="237" t="s">
        <v>90</v>
      </c>
      <c r="AV257" s="13" t="s">
        <v>90</v>
      </c>
      <c r="AW257" s="13" t="s">
        <v>33</v>
      </c>
      <c r="AX257" s="13" t="s">
        <v>84</v>
      </c>
      <c r="AY257" s="237" t="s">
        <v>242</v>
      </c>
    </row>
    <row r="258" spans="1:65" s="2" customFormat="1" ht="22.15" customHeight="1">
      <c r="A258" s="35"/>
      <c r="B258" s="36"/>
      <c r="C258" s="201" t="s">
        <v>672</v>
      </c>
      <c r="D258" s="201" t="s">
        <v>244</v>
      </c>
      <c r="E258" s="202" t="s">
        <v>1265</v>
      </c>
      <c r="F258" s="203" t="s">
        <v>1266</v>
      </c>
      <c r="G258" s="204" t="s">
        <v>282</v>
      </c>
      <c r="H258" s="205">
        <v>7</v>
      </c>
      <c r="I258" s="206"/>
      <c r="J258" s="207">
        <f>ROUND(I258*H258,2)</f>
        <v>0</v>
      </c>
      <c r="K258" s="208"/>
      <c r="L258" s="40"/>
      <c r="M258" s="209" t="s">
        <v>1</v>
      </c>
      <c r="N258" s="210" t="s">
        <v>43</v>
      </c>
      <c r="O258" s="76"/>
      <c r="P258" s="211">
        <f>O258*H258</f>
        <v>0</v>
      </c>
      <c r="Q258" s="211">
        <v>2.4000000000000001E-4</v>
      </c>
      <c r="R258" s="211">
        <f>Q258*H258</f>
        <v>1.6800000000000001E-3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248</v>
      </c>
      <c r="AT258" s="213" t="s">
        <v>244</v>
      </c>
      <c r="AU258" s="213" t="s">
        <v>90</v>
      </c>
      <c r="AY258" s="18" t="s">
        <v>242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90</v>
      </c>
      <c r="BK258" s="214">
        <f>ROUND(I258*H258,2)</f>
        <v>0</v>
      </c>
      <c r="BL258" s="18" t="s">
        <v>248</v>
      </c>
      <c r="BM258" s="213" t="s">
        <v>3573</v>
      </c>
    </row>
    <row r="259" spans="1:65" s="13" customFormat="1">
      <c r="B259" s="226"/>
      <c r="C259" s="227"/>
      <c r="D259" s="228" t="s">
        <v>304</v>
      </c>
      <c r="E259" s="229" t="s">
        <v>1</v>
      </c>
      <c r="F259" s="230" t="s">
        <v>3574</v>
      </c>
      <c r="G259" s="227"/>
      <c r="H259" s="231">
        <v>7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33</v>
      </c>
      <c r="AX259" s="13" t="s">
        <v>84</v>
      </c>
      <c r="AY259" s="237" t="s">
        <v>242</v>
      </c>
    </row>
    <row r="260" spans="1:65" s="2" customFormat="1" ht="19.899999999999999" customHeight="1">
      <c r="A260" s="35"/>
      <c r="B260" s="36"/>
      <c r="C260" s="201" t="s">
        <v>678</v>
      </c>
      <c r="D260" s="201" t="s">
        <v>244</v>
      </c>
      <c r="E260" s="202" t="s">
        <v>2084</v>
      </c>
      <c r="F260" s="203" t="s">
        <v>2085</v>
      </c>
      <c r="G260" s="204" t="s">
        <v>282</v>
      </c>
      <c r="H260" s="205">
        <v>3.4</v>
      </c>
      <c r="I260" s="206"/>
      <c r="J260" s="207">
        <f>ROUND(I260*H260,2)</f>
        <v>0</v>
      </c>
      <c r="K260" s="208"/>
      <c r="L260" s="40"/>
      <c r="M260" s="209" t="s">
        <v>1</v>
      </c>
      <c r="N260" s="210" t="s">
        <v>43</v>
      </c>
      <c r="O260" s="76"/>
      <c r="P260" s="211">
        <f>O260*H260</f>
        <v>0</v>
      </c>
      <c r="Q260" s="211">
        <v>0.11743000000000001</v>
      </c>
      <c r="R260" s="211">
        <f>Q260*H260</f>
        <v>0.39926200000000001</v>
      </c>
      <c r="S260" s="211">
        <v>0</v>
      </c>
      <c r="T260" s="21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3" t="s">
        <v>248</v>
      </c>
      <c r="AT260" s="213" t="s">
        <v>244</v>
      </c>
      <c r="AU260" s="213" t="s">
        <v>90</v>
      </c>
      <c r="AY260" s="18" t="s">
        <v>242</v>
      </c>
      <c r="BE260" s="214">
        <f>IF(N260="základná",J260,0)</f>
        <v>0</v>
      </c>
      <c r="BF260" s="214">
        <f>IF(N260="znížená",J260,0)</f>
        <v>0</v>
      </c>
      <c r="BG260" s="214">
        <f>IF(N260="zákl. prenesená",J260,0)</f>
        <v>0</v>
      </c>
      <c r="BH260" s="214">
        <f>IF(N260="zníž. prenesená",J260,0)</f>
        <v>0</v>
      </c>
      <c r="BI260" s="214">
        <f>IF(N260="nulová",J260,0)</f>
        <v>0</v>
      </c>
      <c r="BJ260" s="18" t="s">
        <v>90</v>
      </c>
      <c r="BK260" s="214">
        <f>ROUND(I260*H260,2)</f>
        <v>0</v>
      </c>
      <c r="BL260" s="18" t="s">
        <v>248</v>
      </c>
      <c r="BM260" s="213" t="s">
        <v>3575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3576</v>
      </c>
      <c r="G261" s="227"/>
      <c r="H261" s="231">
        <v>3.4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90</v>
      </c>
      <c r="AV261" s="13" t="s">
        <v>90</v>
      </c>
      <c r="AW261" s="13" t="s">
        <v>33</v>
      </c>
      <c r="AX261" s="13" t="s">
        <v>84</v>
      </c>
      <c r="AY261" s="237" t="s">
        <v>242</v>
      </c>
    </row>
    <row r="262" spans="1:65" s="2" customFormat="1" ht="14.45" customHeight="1">
      <c r="A262" s="35"/>
      <c r="B262" s="36"/>
      <c r="C262" s="215" t="s">
        <v>681</v>
      </c>
      <c r="D262" s="215" t="s">
        <v>261</v>
      </c>
      <c r="E262" s="216" t="s">
        <v>2088</v>
      </c>
      <c r="F262" s="217" t="s">
        <v>2089</v>
      </c>
      <c r="G262" s="218" t="s">
        <v>259</v>
      </c>
      <c r="H262" s="219">
        <v>8.67</v>
      </c>
      <c r="I262" s="220"/>
      <c r="J262" s="221">
        <f>ROUND(I262*H262,2)</f>
        <v>0</v>
      </c>
      <c r="K262" s="222"/>
      <c r="L262" s="223"/>
      <c r="M262" s="224" t="s">
        <v>1</v>
      </c>
      <c r="N262" s="225" t="s">
        <v>43</v>
      </c>
      <c r="O262" s="76"/>
      <c r="P262" s="211">
        <f>O262*H262</f>
        <v>0</v>
      </c>
      <c r="Q262" s="211">
        <v>5.2999999999999999E-2</v>
      </c>
      <c r="R262" s="211">
        <f>Q262*H262</f>
        <v>0.45950999999999997</v>
      </c>
      <c r="S262" s="211">
        <v>0</v>
      </c>
      <c r="T262" s="21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13" t="s">
        <v>264</v>
      </c>
      <c r="AT262" s="213" t="s">
        <v>261</v>
      </c>
      <c r="AU262" s="213" t="s">
        <v>90</v>
      </c>
      <c r="AY262" s="18" t="s">
        <v>242</v>
      </c>
      <c r="BE262" s="214">
        <f>IF(N262="základná",J262,0)</f>
        <v>0</v>
      </c>
      <c r="BF262" s="214">
        <f>IF(N262="znížená",J262,0)</f>
        <v>0</v>
      </c>
      <c r="BG262" s="214">
        <f>IF(N262="zákl. prenesená",J262,0)</f>
        <v>0</v>
      </c>
      <c r="BH262" s="214">
        <f>IF(N262="zníž. prenesená",J262,0)</f>
        <v>0</v>
      </c>
      <c r="BI262" s="214">
        <f>IF(N262="nulová",J262,0)</f>
        <v>0</v>
      </c>
      <c r="BJ262" s="18" t="s">
        <v>90</v>
      </c>
      <c r="BK262" s="214">
        <f>ROUND(I262*H262,2)</f>
        <v>0</v>
      </c>
      <c r="BL262" s="18" t="s">
        <v>248</v>
      </c>
      <c r="BM262" s="213" t="s">
        <v>3577</v>
      </c>
    </row>
    <row r="263" spans="1:65" s="13" customFormat="1">
      <c r="B263" s="226"/>
      <c r="C263" s="227"/>
      <c r="D263" s="228" t="s">
        <v>304</v>
      </c>
      <c r="E263" s="227"/>
      <c r="F263" s="230" t="s">
        <v>3578</v>
      </c>
      <c r="G263" s="227"/>
      <c r="H263" s="231">
        <v>8.67</v>
      </c>
      <c r="I263" s="232"/>
      <c r="J263" s="227"/>
      <c r="K263" s="227"/>
      <c r="L263" s="233"/>
      <c r="M263" s="234"/>
      <c r="N263" s="235"/>
      <c r="O263" s="235"/>
      <c r="P263" s="235"/>
      <c r="Q263" s="235"/>
      <c r="R263" s="235"/>
      <c r="S263" s="235"/>
      <c r="T263" s="236"/>
      <c r="AT263" s="237" t="s">
        <v>304</v>
      </c>
      <c r="AU263" s="237" t="s">
        <v>90</v>
      </c>
      <c r="AV263" s="13" t="s">
        <v>90</v>
      </c>
      <c r="AW263" s="13" t="s">
        <v>4</v>
      </c>
      <c r="AX263" s="13" t="s">
        <v>84</v>
      </c>
      <c r="AY263" s="237" t="s">
        <v>242</v>
      </c>
    </row>
    <row r="264" spans="1:65" s="2" customFormat="1" ht="22.15" customHeight="1">
      <c r="A264" s="35"/>
      <c r="B264" s="36"/>
      <c r="C264" s="201" t="s">
        <v>688</v>
      </c>
      <c r="D264" s="201" t="s">
        <v>244</v>
      </c>
      <c r="E264" s="202" t="s">
        <v>2092</v>
      </c>
      <c r="F264" s="203" t="s">
        <v>2093</v>
      </c>
      <c r="G264" s="204" t="s">
        <v>247</v>
      </c>
      <c r="H264" s="205">
        <v>1.7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2.3380000000000001E-2</v>
      </c>
      <c r="R264" s="211">
        <f>Q264*H264</f>
        <v>3.9746000000000004E-2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248</v>
      </c>
      <c r="AT264" s="213" t="s">
        <v>244</v>
      </c>
      <c r="AU264" s="213" t="s">
        <v>90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248</v>
      </c>
      <c r="BM264" s="213" t="s">
        <v>3579</v>
      </c>
    </row>
    <row r="265" spans="1:65" s="13" customFormat="1">
      <c r="B265" s="226"/>
      <c r="C265" s="227"/>
      <c r="D265" s="228" t="s">
        <v>304</v>
      </c>
      <c r="E265" s="229" t="s">
        <v>1</v>
      </c>
      <c r="F265" s="230" t="s">
        <v>3580</v>
      </c>
      <c r="G265" s="227"/>
      <c r="H265" s="231">
        <v>1.7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90</v>
      </c>
      <c r="AV265" s="13" t="s">
        <v>90</v>
      </c>
      <c r="AW265" s="13" t="s">
        <v>33</v>
      </c>
      <c r="AX265" s="13" t="s">
        <v>84</v>
      </c>
      <c r="AY265" s="237" t="s">
        <v>242</v>
      </c>
    </row>
    <row r="266" spans="1:65" s="2" customFormat="1" ht="34.9" customHeight="1">
      <c r="A266" s="35"/>
      <c r="B266" s="36"/>
      <c r="C266" s="201" t="s">
        <v>693</v>
      </c>
      <c r="D266" s="201" t="s">
        <v>244</v>
      </c>
      <c r="E266" s="202" t="s">
        <v>2096</v>
      </c>
      <c r="F266" s="203" t="s">
        <v>2097</v>
      </c>
      <c r="G266" s="204" t="s">
        <v>282</v>
      </c>
      <c r="H266" s="205">
        <v>10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0.19399</v>
      </c>
      <c r="R266" s="211">
        <f>Q266*H266</f>
        <v>1.9399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248</v>
      </c>
      <c r="AT266" s="213" t="s">
        <v>244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248</v>
      </c>
      <c r="BM266" s="213" t="s">
        <v>3581</v>
      </c>
    </row>
    <row r="267" spans="1:65" s="13" customFormat="1">
      <c r="B267" s="226"/>
      <c r="C267" s="227"/>
      <c r="D267" s="228" t="s">
        <v>304</v>
      </c>
      <c r="E267" s="229" t="s">
        <v>1</v>
      </c>
      <c r="F267" s="230" t="s">
        <v>3582</v>
      </c>
      <c r="G267" s="227"/>
      <c r="H267" s="231">
        <v>10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90</v>
      </c>
      <c r="AV267" s="13" t="s">
        <v>90</v>
      </c>
      <c r="AW267" s="13" t="s">
        <v>33</v>
      </c>
      <c r="AX267" s="13" t="s">
        <v>84</v>
      </c>
      <c r="AY267" s="237" t="s">
        <v>242</v>
      </c>
    </row>
    <row r="268" spans="1:65" s="2" customFormat="1" ht="50.45" customHeight="1">
      <c r="A268" s="35"/>
      <c r="B268" s="36"/>
      <c r="C268" s="215" t="s">
        <v>701</v>
      </c>
      <c r="D268" s="215" t="s">
        <v>261</v>
      </c>
      <c r="E268" s="216" t="s">
        <v>2100</v>
      </c>
      <c r="F268" s="217" t="s">
        <v>2101</v>
      </c>
      <c r="G268" s="218" t="s">
        <v>259</v>
      </c>
      <c r="H268" s="219">
        <v>10.8</v>
      </c>
      <c r="I268" s="220"/>
      <c r="J268" s="221">
        <f>ROUND(I268*H268,2)</f>
        <v>0</v>
      </c>
      <c r="K268" s="222"/>
      <c r="L268" s="223"/>
      <c r="M268" s="224" t="s">
        <v>1</v>
      </c>
      <c r="N268" s="225" t="s">
        <v>43</v>
      </c>
      <c r="O268" s="76"/>
      <c r="P268" s="211">
        <f>O268*H268</f>
        <v>0</v>
      </c>
      <c r="Q268" s="211">
        <v>1.9599999999999999E-2</v>
      </c>
      <c r="R268" s="211">
        <f>Q268*H268</f>
        <v>0.21168000000000001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264</v>
      </c>
      <c r="AT268" s="213" t="s">
        <v>261</v>
      </c>
      <c r="AU268" s="213" t="s">
        <v>90</v>
      </c>
      <c r="AY268" s="18" t="s">
        <v>242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90</v>
      </c>
      <c r="BK268" s="214">
        <f>ROUND(I268*H268,2)</f>
        <v>0</v>
      </c>
      <c r="BL268" s="18" t="s">
        <v>248</v>
      </c>
      <c r="BM268" s="213" t="s">
        <v>3583</v>
      </c>
    </row>
    <row r="269" spans="1:65" s="13" customFormat="1">
      <c r="B269" s="226"/>
      <c r="C269" s="227"/>
      <c r="D269" s="228" t="s">
        <v>304</v>
      </c>
      <c r="E269" s="227"/>
      <c r="F269" s="230" t="s">
        <v>3584</v>
      </c>
      <c r="G269" s="227"/>
      <c r="H269" s="231">
        <v>10.8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AT269" s="237" t="s">
        <v>304</v>
      </c>
      <c r="AU269" s="237" t="s">
        <v>90</v>
      </c>
      <c r="AV269" s="13" t="s">
        <v>90</v>
      </c>
      <c r="AW269" s="13" t="s">
        <v>4</v>
      </c>
      <c r="AX269" s="13" t="s">
        <v>84</v>
      </c>
      <c r="AY269" s="237" t="s">
        <v>242</v>
      </c>
    </row>
    <row r="270" spans="1:65" s="2" customFormat="1" ht="50.45" customHeight="1">
      <c r="A270" s="35"/>
      <c r="B270" s="36"/>
      <c r="C270" s="201" t="s">
        <v>705</v>
      </c>
      <c r="D270" s="201" t="s">
        <v>244</v>
      </c>
      <c r="E270" s="202" t="s">
        <v>1274</v>
      </c>
      <c r="F270" s="203" t="s">
        <v>1275</v>
      </c>
      <c r="G270" s="204" t="s">
        <v>247</v>
      </c>
      <c r="H270" s="205">
        <v>9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2.8680000000000001E-2</v>
      </c>
      <c r="R270" s="211">
        <f>Q270*H270</f>
        <v>0.25812000000000002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248</v>
      </c>
      <c r="AT270" s="213" t="s">
        <v>244</v>
      </c>
      <c r="AU270" s="213" t="s">
        <v>90</v>
      </c>
      <c r="AY270" s="18" t="s">
        <v>242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90</v>
      </c>
      <c r="BK270" s="214">
        <f>ROUND(I270*H270,2)</f>
        <v>0</v>
      </c>
      <c r="BL270" s="18" t="s">
        <v>248</v>
      </c>
      <c r="BM270" s="213" t="s">
        <v>3585</v>
      </c>
    </row>
    <row r="271" spans="1:65" s="13" customFormat="1">
      <c r="B271" s="226"/>
      <c r="C271" s="227"/>
      <c r="D271" s="228" t="s">
        <v>304</v>
      </c>
      <c r="E271" s="229" t="s">
        <v>1</v>
      </c>
      <c r="F271" s="230" t="s">
        <v>1277</v>
      </c>
      <c r="G271" s="227"/>
      <c r="H271" s="231">
        <v>9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304</v>
      </c>
      <c r="AU271" s="237" t="s">
        <v>90</v>
      </c>
      <c r="AV271" s="13" t="s">
        <v>90</v>
      </c>
      <c r="AW271" s="13" t="s">
        <v>33</v>
      </c>
      <c r="AX271" s="13" t="s">
        <v>84</v>
      </c>
      <c r="AY271" s="237" t="s">
        <v>242</v>
      </c>
    </row>
    <row r="272" spans="1:65" s="2" customFormat="1" ht="30" customHeight="1">
      <c r="A272" s="35"/>
      <c r="B272" s="36"/>
      <c r="C272" s="201" t="s">
        <v>711</v>
      </c>
      <c r="D272" s="201" t="s">
        <v>244</v>
      </c>
      <c r="E272" s="202" t="s">
        <v>1292</v>
      </c>
      <c r="F272" s="203" t="s">
        <v>1293</v>
      </c>
      <c r="G272" s="204" t="s">
        <v>406</v>
      </c>
      <c r="H272" s="205">
        <v>24.738</v>
      </c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1.73E-3</v>
      </c>
      <c r="R272" s="211">
        <f>Q272*H272</f>
        <v>4.279674E-2</v>
      </c>
      <c r="S272" s="211">
        <v>2.2000000000000002</v>
      </c>
      <c r="T272" s="212">
        <f>S272*H272</f>
        <v>54.4236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248</v>
      </c>
      <c r="AT272" s="213" t="s">
        <v>244</v>
      </c>
      <c r="AU272" s="213" t="s">
        <v>90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248</v>
      </c>
      <c r="BM272" s="213" t="s">
        <v>3586</v>
      </c>
    </row>
    <row r="273" spans="1:65" s="14" customFormat="1">
      <c r="B273" s="243"/>
      <c r="C273" s="244"/>
      <c r="D273" s="228" t="s">
        <v>304</v>
      </c>
      <c r="E273" s="245" t="s">
        <v>1</v>
      </c>
      <c r="F273" s="246" t="s">
        <v>3587</v>
      </c>
      <c r="G273" s="244"/>
      <c r="H273" s="245" t="s">
        <v>1</v>
      </c>
      <c r="I273" s="247"/>
      <c r="J273" s="244"/>
      <c r="K273" s="244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304</v>
      </c>
      <c r="AU273" s="252" t="s">
        <v>90</v>
      </c>
      <c r="AV273" s="14" t="s">
        <v>84</v>
      </c>
      <c r="AW273" s="14" t="s">
        <v>33</v>
      </c>
      <c r="AX273" s="14" t="s">
        <v>77</v>
      </c>
      <c r="AY273" s="252" t="s">
        <v>242</v>
      </c>
    </row>
    <row r="274" spans="1:65" s="13" customFormat="1">
      <c r="B274" s="226"/>
      <c r="C274" s="227"/>
      <c r="D274" s="228" t="s">
        <v>304</v>
      </c>
      <c r="E274" s="229" t="s">
        <v>1</v>
      </c>
      <c r="F274" s="230" t="s">
        <v>3588</v>
      </c>
      <c r="G274" s="227"/>
      <c r="H274" s="231">
        <v>12.369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304</v>
      </c>
      <c r="AU274" s="237" t="s">
        <v>90</v>
      </c>
      <c r="AV274" s="13" t="s">
        <v>90</v>
      </c>
      <c r="AW274" s="13" t="s">
        <v>33</v>
      </c>
      <c r="AX274" s="13" t="s">
        <v>77</v>
      </c>
      <c r="AY274" s="237" t="s">
        <v>242</v>
      </c>
    </row>
    <row r="275" spans="1:65" s="13" customFormat="1">
      <c r="B275" s="226"/>
      <c r="C275" s="227"/>
      <c r="D275" s="228" t="s">
        <v>304</v>
      </c>
      <c r="E275" s="229" t="s">
        <v>1</v>
      </c>
      <c r="F275" s="230" t="s">
        <v>3589</v>
      </c>
      <c r="G275" s="227"/>
      <c r="H275" s="231">
        <v>12.369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AT275" s="237" t="s">
        <v>304</v>
      </c>
      <c r="AU275" s="237" t="s">
        <v>90</v>
      </c>
      <c r="AV275" s="13" t="s">
        <v>90</v>
      </c>
      <c r="AW275" s="13" t="s">
        <v>33</v>
      </c>
      <c r="AX275" s="13" t="s">
        <v>77</v>
      </c>
      <c r="AY275" s="237" t="s">
        <v>242</v>
      </c>
    </row>
    <row r="276" spans="1:65" s="16" customFormat="1">
      <c r="B276" s="264"/>
      <c r="C276" s="265"/>
      <c r="D276" s="228" t="s">
        <v>304</v>
      </c>
      <c r="E276" s="266" t="s">
        <v>1</v>
      </c>
      <c r="F276" s="267" t="s">
        <v>388</v>
      </c>
      <c r="G276" s="265"/>
      <c r="H276" s="268">
        <v>24.738</v>
      </c>
      <c r="I276" s="269"/>
      <c r="J276" s="265"/>
      <c r="K276" s="265"/>
      <c r="L276" s="270"/>
      <c r="M276" s="271"/>
      <c r="N276" s="272"/>
      <c r="O276" s="272"/>
      <c r="P276" s="272"/>
      <c r="Q276" s="272"/>
      <c r="R276" s="272"/>
      <c r="S276" s="272"/>
      <c r="T276" s="273"/>
      <c r="AT276" s="274" t="s">
        <v>304</v>
      </c>
      <c r="AU276" s="274" t="s">
        <v>90</v>
      </c>
      <c r="AV276" s="16" t="s">
        <v>248</v>
      </c>
      <c r="AW276" s="16" t="s">
        <v>33</v>
      </c>
      <c r="AX276" s="16" t="s">
        <v>84</v>
      </c>
      <c r="AY276" s="274" t="s">
        <v>242</v>
      </c>
    </row>
    <row r="277" spans="1:65" s="2" customFormat="1" ht="22.15" customHeight="1">
      <c r="A277" s="35"/>
      <c r="B277" s="36"/>
      <c r="C277" s="201" t="s">
        <v>720</v>
      </c>
      <c r="D277" s="201" t="s">
        <v>244</v>
      </c>
      <c r="E277" s="202" t="s">
        <v>767</v>
      </c>
      <c r="F277" s="203" t="s">
        <v>1111</v>
      </c>
      <c r="G277" s="204" t="s">
        <v>323</v>
      </c>
      <c r="H277" s="205">
        <v>71.12</v>
      </c>
      <c r="I277" s="206"/>
      <c r="J277" s="207">
        <f>ROUND(I277*H277,2)</f>
        <v>0</v>
      </c>
      <c r="K277" s="208"/>
      <c r="L277" s="40"/>
      <c r="M277" s="209" t="s">
        <v>1</v>
      </c>
      <c r="N277" s="210" t="s">
        <v>43</v>
      </c>
      <c r="O277" s="76"/>
      <c r="P277" s="211">
        <f>O277*H277</f>
        <v>0</v>
      </c>
      <c r="Q277" s="211">
        <v>0</v>
      </c>
      <c r="R277" s="211">
        <f>Q277*H277</f>
        <v>0</v>
      </c>
      <c r="S277" s="211">
        <v>0</v>
      </c>
      <c r="T277" s="21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13" t="s">
        <v>248</v>
      </c>
      <c r="AT277" s="213" t="s">
        <v>244</v>
      </c>
      <c r="AU277" s="213" t="s">
        <v>90</v>
      </c>
      <c r="AY277" s="18" t="s">
        <v>242</v>
      </c>
      <c r="BE277" s="214">
        <f>IF(N277="základná",J277,0)</f>
        <v>0</v>
      </c>
      <c r="BF277" s="214">
        <f>IF(N277="znížená",J277,0)</f>
        <v>0</v>
      </c>
      <c r="BG277" s="214">
        <f>IF(N277="zákl. prenesená",J277,0)</f>
        <v>0</v>
      </c>
      <c r="BH277" s="214">
        <f>IF(N277="zníž. prenesená",J277,0)</f>
        <v>0</v>
      </c>
      <c r="BI277" s="214">
        <f>IF(N277="nulová",J277,0)</f>
        <v>0</v>
      </c>
      <c r="BJ277" s="18" t="s">
        <v>90</v>
      </c>
      <c r="BK277" s="214">
        <f>ROUND(I277*H277,2)</f>
        <v>0</v>
      </c>
      <c r="BL277" s="18" t="s">
        <v>248</v>
      </c>
      <c r="BM277" s="213" t="s">
        <v>3590</v>
      </c>
    </row>
    <row r="278" spans="1:65" s="13" customFormat="1" ht="22.5">
      <c r="B278" s="226"/>
      <c r="C278" s="227"/>
      <c r="D278" s="228" t="s">
        <v>304</v>
      </c>
      <c r="E278" s="229" t="s">
        <v>1</v>
      </c>
      <c r="F278" s="230" t="s">
        <v>3591</v>
      </c>
      <c r="G278" s="227"/>
      <c r="H278" s="231">
        <v>71.12</v>
      </c>
      <c r="I278" s="232"/>
      <c r="J278" s="227"/>
      <c r="K278" s="227"/>
      <c r="L278" s="233"/>
      <c r="M278" s="234"/>
      <c r="N278" s="235"/>
      <c r="O278" s="235"/>
      <c r="P278" s="235"/>
      <c r="Q278" s="235"/>
      <c r="R278" s="235"/>
      <c r="S278" s="235"/>
      <c r="T278" s="236"/>
      <c r="AT278" s="237" t="s">
        <v>304</v>
      </c>
      <c r="AU278" s="237" t="s">
        <v>90</v>
      </c>
      <c r="AV278" s="13" t="s">
        <v>90</v>
      </c>
      <c r="AW278" s="13" t="s">
        <v>33</v>
      </c>
      <c r="AX278" s="13" t="s">
        <v>84</v>
      </c>
      <c r="AY278" s="237" t="s">
        <v>242</v>
      </c>
    </row>
    <row r="279" spans="1:65" s="2" customFormat="1" ht="22.15" customHeight="1">
      <c r="A279" s="35"/>
      <c r="B279" s="36"/>
      <c r="C279" s="201" t="s">
        <v>729</v>
      </c>
      <c r="D279" s="201" t="s">
        <v>244</v>
      </c>
      <c r="E279" s="202" t="s">
        <v>1114</v>
      </c>
      <c r="F279" s="203" t="s">
        <v>1115</v>
      </c>
      <c r="G279" s="204" t="s">
        <v>323</v>
      </c>
      <c r="H279" s="205">
        <v>85.444999999999993</v>
      </c>
      <c r="I279" s="206"/>
      <c r="J279" s="207">
        <f>ROUND(I279*H279,2)</f>
        <v>0</v>
      </c>
      <c r="K279" s="208"/>
      <c r="L279" s="40"/>
      <c r="M279" s="209" t="s">
        <v>1</v>
      </c>
      <c r="N279" s="210" t="s">
        <v>43</v>
      </c>
      <c r="O279" s="76"/>
      <c r="P279" s="211">
        <f>O279*H279</f>
        <v>0</v>
      </c>
      <c r="Q279" s="211">
        <v>0</v>
      </c>
      <c r="R279" s="211">
        <f>Q279*H279</f>
        <v>0</v>
      </c>
      <c r="S279" s="211">
        <v>0</v>
      </c>
      <c r="T279" s="21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13" t="s">
        <v>248</v>
      </c>
      <c r="AT279" s="213" t="s">
        <v>244</v>
      </c>
      <c r="AU279" s="213" t="s">
        <v>90</v>
      </c>
      <c r="AY279" s="18" t="s">
        <v>242</v>
      </c>
      <c r="BE279" s="214">
        <f>IF(N279="základná",J279,0)</f>
        <v>0</v>
      </c>
      <c r="BF279" s="214">
        <f>IF(N279="znížená",J279,0)</f>
        <v>0</v>
      </c>
      <c r="BG279" s="214">
        <f>IF(N279="zákl. prenesená",J279,0)</f>
        <v>0</v>
      </c>
      <c r="BH279" s="214">
        <f>IF(N279="zníž. prenesená",J279,0)</f>
        <v>0</v>
      </c>
      <c r="BI279" s="214">
        <f>IF(N279="nulová",J279,0)</f>
        <v>0</v>
      </c>
      <c r="BJ279" s="18" t="s">
        <v>90</v>
      </c>
      <c r="BK279" s="214">
        <f>ROUND(I279*H279,2)</f>
        <v>0</v>
      </c>
      <c r="BL279" s="18" t="s">
        <v>248</v>
      </c>
      <c r="BM279" s="213" t="s">
        <v>3592</v>
      </c>
    </row>
    <row r="280" spans="1:65" s="2" customFormat="1" ht="14.45" customHeight="1">
      <c r="A280" s="35"/>
      <c r="B280" s="36"/>
      <c r="C280" s="201" t="s">
        <v>737</v>
      </c>
      <c r="D280" s="201" t="s">
        <v>244</v>
      </c>
      <c r="E280" s="202" t="s">
        <v>1120</v>
      </c>
      <c r="F280" s="203" t="s">
        <v>1121</v>
      </c>
      <c r="G280" s="204" t="s">
        <v>323</v>
      </c>
      <c r="H280" s="205">
        <v>85.444999999999993</v>
      </c>
      <c r="I280" s="206"/>
      <c r="J280" s="207">
        <f>ROUND(I280*H280,2)</f>
        <v>0</v>
      </c>
      <c r="K280" s="208"/>
      <c r="L280" s="40"/>
      <c r="M280" s="209" t="s">
        <v>1</v>
      </c>
      <c r="N280" s="210" t="s">
        <v>43</v>
      </c>
      <c r="O280" s="76"/>
      <c r="P280" s="211">
        <f>O280*H280</f>
        <v>0</v>
      </c>
      <c r="Q280" s="211">
        <v>0</v>
      </c>
      <c r="R280" s="211">
        <f>Q280*H280</f>
        <v>0</v>
      </c>
      <c r="S280" s="211">
        <v>0</v>
      </c>
      <c r="T280" s="21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13" t="s">
        <v>248</v>
      </c>
      <c r="AT280" s="213" t="s">
        <v>244</v>
      </c>
      <c r="AU280" s="213" t="s">
        <v>90</v>
      </c>
      <c r="AY280" s="18" t="s">
        <v>242</v>
      </c>
      <c r="BE280" s="214">
        <f>IF(N280="základná",J280,0)</f>
        <v>0</v>
      </c>
      <c r="BF280" s="214">
        <f>IF(N280="znížená",J280,0)</f>
        <v>0</v>
      </c>
      <c r="BG280" s="214">
        <f>IF(N280="zákl. prenesená",J280,0)</f>
        <v>0</v>
      </c>
      <c r="BH280" s="214">
        <f>IF(N280="zníž. prenesená",J280,0)</f>
        <v>0</v>
      </c>
      <c r="BI280" s="214">
        <f>IF(N280="nulová",J280,0)</f>
        <v>0</v>
      </c>
      <c r="BJ280" s="18" t="s">
        <v>90</v>
      </c>
      <c r="BK280" s="214">
        <f>ROUND(I280*H280,2)</f>
        <v>0</v>
      </c>
      <c r="BL280" s="18" t="s">
        <v>248</v>
      </c>
      <c r="BM280" s="213" t="s">
        <v>3593</v>
      </c>
    </row>
    <row r="281" spans="1:65" s="12" customFormat="1" ht="22.9" customHeight="1">
      <c r="B281" s="185"/>
      <c r="C281" s="186"/>
      <c r="D281" s="187" t="s">
        <v>76</v>
      </c>
      <c r="E281" s="199" t="s">
        <v>356</v>
      </c>
      <c r="F281" s="199" t="s">
        <v>357</v>
      </c>
      <c r="G281" s="186"/>
      <c r="H281" s="186"/>
      <c r="I281" s="189"/>
      <c r="J281" s="200">
        <f>BK281</f>
        <v>0</v>
      </c>
      <c r="K281" s="186"/>
      <c r="L281" s="191"/>
      <c r="M281" s="192"/>
      <c r="N281" s="193"/>
      <c r="O281" s="193"/>
      <c r="P281" s="194">
        <f>SUM(P282:P286)</f>
        <v>0</v>
      </c>
      <c r="Q281" s="193"/>
      <c r="R281" s="194">
        <f>SUM(R282:R286)</f>
        <v>1.108E-2</v>
      </c>
      <c r="S281" s="193"/>
      <c r="T281" s="195">
        <f>SUM(T282:T286)</f>
        <v>0</v>
      </c>
      <c r="AR281" s="196" t="s">
        <v>84</v>
      </c>
      <c r="AT281" s="197" t="s">
        <v>76</v>
      </c>
      <c r="AU281" s="197" t="s">
        <v>84</v>
      </c>
      <c r="AY281" s="196" t="s">
        <v>242</v>
      </c>
      <c r="BK281" s="198">
        <f>SUM(BK282:BK286)</f>
        <v>0</v>
      </c>
    </row>
    <row r="282" spans="1:65" s="2" customFormat="1" ht="22.15" customHeight="1">
      <c r="A282" s="35"/>
      <c r="B282" s="36"/>
      <c r="C282" s="201" t="s">
        <v>744</v>
      </c>
      <c r="D282" s="201" t="s">
        <v>244</v>
      </c>
      <c r="E282" s="202" t="s">
        <v>1616</v>
      </c>
      <c r="F282" s="203" t="s">
        <v>1617</v>
      </c>
      <c r="G282" s="204" t="s">
        <v>259</v>
      </c>
      <c r="H282" s="205">
        <v>2</v>
      </c>
      <c r="I282" s="206"/>
      <c r="J282" s="207">
        <f>ROUND(I282*H282,2)</f>
        <v>0</v>
      </c>
      <c r="K282" s="208"/>
      <c r="L282" s="40"/>
      <c r="M282" s="209" t="s">
        <v>1</v>
      </c>
      <c r="N282" s="210" t="s">
        <v>43</v>
      </c>
      <c r="O282" s="76"/>
      <c r="P282" s="211">
        <f>O282*H282</f>
        <v>0</v>
      </c>
      <c r="Q282" s="211">
        <v>2.7699999999999999E-3</v>
      </c>
      <c r="R282" s="211">
        <f>Q282*H282</f>
        <v>5.5399999999999998E-3</v>
      </c>
      <c r="S282" s="211">
        <v>0</v>
      </c>
      <c r="T282" s="21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3" t="s">
        <v>248</v>
      </c>
      <c r="AT282" s="213" t="s">
        <v>244</v>
      </c>
      <c r="AU282" s="213" t="s">
        <v>90</v>
      </c>
      <c r="AY282" s="18" t="s">
        <v>242</v>
      </c>
      <c r="BE282" s="214">
        <f>IF(N282="základná",J282,0)</f>
        <v>0</v>
      </c>
      <c r="BF282" s="214">
        <f>IF(N282="znížená",J282,0)</f>
        <v>0</v>
      </c>
      <c r="BG282" s="214">
        <f>IF(N282="zákl. prenesená",J282,0)</f>
        <v>0</v>
      </c>
      <c r="BH282" s="214">
        <f>IF(N282="zníž. prenesená",J282,0)</f>
        <v>0</v>
      </c>
      <c r="BI282" s="214">
        <f>IF(N282="nulová",J282,0)</f>
        <v>0</v>
      </c>
      <c r="BJ282" s="18" t="s">
        <v>90</v>
      </c>
      <c r="BK282" s="214">
        <f>ROUND(I282*H282,2)</f>
        <v>0</v>
      </c>
      <c r="BL282" s="18" t="s">
        <v>248</v>
      </c>
      <c r="BM282" s="213" t="s">
        <v>3594</v>
      </c>
    </row>
    <row r="283" spans="1:65" s="2" customFormat="1" ht="30" customHeight="1">
      <c r="A283" s="35"/>
      <c r="B283" s="36"/>
      <c r="C283" s="201" t="s">
        <v>748</v>
      </c>
      <c r="D283" s="201" t="s">
        <v>244</v>
      </c>
      <c r="E283" s="202" t="s">
        <v>1619</v>
      </c>
      <c r="F283" s="203" t="s">
        <v>1620</v>
      </c>
      <c r="G283" s="204" t="s">
        <v>259</v>
      </c>
      <c r="H283" s="205">
        <v>60</v>
      </c>
      <c r="I283" s="206"/>
      <c r="J283" s="207">
        <f>ROUND(I283*H283,2)</f>
        <v>0</v>
      </c>
      <c r="K283" s="208"/>
      <c r="L283" s="40"/>
      <c r="M283" s="209" t="s">
        <v>1</v>
      </c>
      <c r="N283" s="210" t="s">
        <v>43</v>
      </c>
      <c r="O283" s="76"/>
      <c r="P283" s="211">
        <f>O283*H283</f>
        <v>0</v>
      </c>
      <c r="Q283" s="211">
        <v>0</v>
      </c>
      <c r="R283" s="211">
        <f>Q283*H283</f>
        <v>0</v>
      </c>
      <c r="S283" s="211">
        <v>0</v>
      </c>
      <c r="T283" s="21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13" t="s">
        <v>248</v>
      </c>
      <c r="AT283" s="213" t="s">
        <v>244</v>
      </c>
      <c r="AU283" s="213" t="s">
        <v>90</v>
      </c>
      <c r="AY283" s="18" t="s">
        <v>242</v>
      </c>
      <c r="BE283" s="214">
        <f>IF(N283="základná",J283,0)</f>
        <v>0</v>
      </c>
      <c r="BF283" s="214">
        <f>IF(N283="znížená",J283,0)</f>
        <v>0</v>
      </c>
      <c r="BG283" s="214">
        <f>IF(N283="zákl. prenesená",J283,0)</f>
        <v>0</v>
      </c>
      <c r="BH283" s="214">
        <f>IF(N283="zníž. prenesená",J283,0)</f>
        <v>0</v>
      </c>
      <c r="BI283" s="214">
        <f>IF(N283="nulová",J283,0)</f>
        <v>0</v>
      </c>
      <c r="BJ283" s="18" t="s">
        <v>90</v>
      </c>
      <c r="BK283" s="214">
        <f>ROUND(I283*H283,2)</f>
        <v>0</v>
      </c>
      <c r="BL283" s="18" t="s">
        <v>248</v>
      </c>
      <c r="BM283" s="213" t="s">
        <v>3595</v>
      </c>
    </row>
    <row r="284" spans="1:65" s="13" customFormat="1">
      <c r="B284" s="226"/>
      <c r="C284" s="227"/>
      <c r="D284" s="228" t="s">
        <v>304</v>
      </c>
      <c r="E284" s="227"/>
      <c r="F284" s="230" t="s">
        <v>2120</v>
      </c>
      <c r="G284" s="227"/>
      <c r="H284" s="231">
        <v>60</v>
      </c>
      <c r="I284" s="232"/>
      <c r="J284" s="227"/>
      <c r="K284" s="227"/>
      <c r="L284" s="233"/>
      <c r="M284" s="234"/>
      <c r="N284" s="235"/>
      <c r="O284" s="235"/>
      <c r="P284" s="235"/>
      <c r="Q284" s="235"/>
      <c r="R284" s="235"/>
      <c r="S284" s="235"/>
      <c r="T284" s="236"/>
      <c r="AT284" s="237" t="s">
        <v>304</v>
      </c>
      <c r="AU284" s="237" t="s">
        <v>90</v>
      </c>
      <c r="AV284" s="13" t="s">
        <v>90</v>
      </c>
      <c r="AW284" s="13" t="s">
        <v>4</v>
      </c>
      <c r="AX284" s="13" t="s">
        <v>84</v>
      </c>
      <c r="AY284" s="237" t="s">
        <v>242</v>
      </c>
    </row>
    <row r="285" spans="1:65" s="2" customFormat="1" ht="22.15" customHeight="1">
      <c r="A285" s="35"/>
      <c r="B285" s="36"/>
      <c r="C285" s="201" t="s">
        <v>750</v>
      </c>
      <c r="D285" s="201" t="s">
        <v>244</v>
      </c>
      <c r="E285" s="202" t="s">
        <v>1623</v>
      </c>
      <c r="F285" s="203" t="s">
        <v>1624</v>
      </c>
      <c r="G285" s="204" t="s">
        <v>259</v>
      </c>
      <c r="H285" s="205">
        <v>2</v>
      </c>
      <c r="I285" s="206"/>
      <c r="J285" s="207">
        <f>ROUND(I285*H285,2)</f>
        <v>0</v>
      </c>
      <c r="K285" s="208"/>
      <c r="L285" s="40"/>
      <c r="M285" s="209" t="s">
        <v>1</v>
      </c>
      <c r="N285" s="210" t="s">
        <v>43</v>
      </c>
      <c r="O285" s="76"/>
      <c r="P285" s="211">
        <f>O285*H285</f>
        <v>0</v>
      </c>
      <c r="Q285" s="211">
        <v>2.7699999999999999E-3</v>
      </c>
      <c r="R285" s="211">
        <f>Q285*H285</f>
        <v>5.5399999999999998E-3</v>
      </c>
      <c r="S285" s="211">
        <v>0</v>
      </c>
      <c r="T285" s="21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13" t="s">
        <v>248</v>
      </c>
      <c r="AT285" s="213" t="s">
        <v>244</v>
      </c>
      <c r="AU285" s="213" t="s">
        <v>90</v>
      </c>
      <c r="AY285" s="18" t="s">
        <v>242</v>
      </c>
      <c r="BE285" s="214">
        <f>IF(N285="základná",J285,0)</f>
        <v>0</v>
      </c>
      <c r="BF285" s="214">
        <f>IF(N285="znížená",J285,0)</f>
        <v>0</v>
      </c>
      <c r="BG285" s="214">
        <f>IF(N285="zákl. prenesená",J285,0)</f>
        <v>0</v>
      </c>
      <c r="BH285" s="214">
        <f>IF(N285="zníž. prenesená",J285,0)</f>
        <v>0</v>
      </c>
      <c r="BI285" s="214">
        <f>IF(N285="nulová",J285,0)</f>
        <v>0</v>
      </c>
      <c r="BJ285" s="18" t="s">
        <v>90</v>
      </c>
      <c r="BK285" s="214">
        <f>ROUND(I285*H285,2)</f>
        <v>0</v>
      </c>
      <c r="BL285" s="18" t="s">
        <v>248</v>
      </c>
      <c r="BM285" s="213" t="s">
        <v>3596</v>
      </c>
    </row>
    <row r="286" spans="1:65" s="2" customFormat="1" ht="22.15" customHeight="1">
      <c r="A286" s="35"/>
      <c r="B286" s="36"/>
      <c r="C286" s="201" t="s">
        <v>753</v>
      </c>
      <c r="D286" s="201" t="s">
        <v>244</v>
      </c>
      <c r="E286" s="202" t="s">
        <v>1123</v>
      </c>
      <c r="F286" s="203" t="s">
        <v>1317</v>
      </c>
      <c r="G286" s="204" t="s">
        <v>323</v>
      </c>
      <c r="H286" s="205">
        <v>91.105999999999995</v>
      </c>
      <c r="I286" s="206"/>
      <c r="J286" s="207">
        <f>ROUND(I286*H286,2)</f>
        <v>0</v>
      </c>
      <c r="K286" s="208"/>
      <c r="L286" s="40"/>
      <c r="M286" s="209" t="s">
        <v>1</v>
      </c>
      <c r="N286" s="210" t="s">
        <v>43</v>
      </c>
      <c r="O286" s="76"/>
      <c r="P286" s="211">
        <f>O286*H286</f>
        <v>0</v>
      </c>
      <c r="Q286" s="211">
        <v>0</v>
      </c>
      <c r="R286" s="211">
        <f>Q286*H286</f>
        <v>0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248</v>
      </c>
      <c r="AT286" s="213" t="s">
        <v>244</v>
      </c>
      <c r="AU286" s="213" t="s">
        <v>90</v>
      </c>
      <c r="AY286" s="18" t="s">
        <v>242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90</v>
      </c>
      <c r="BK286" s="214">
        <f>ROUND(I286*H286,2)</f>
        <v>0</v>
      </c>
      <c r="BL286" s="18" t="s">
        <v>248</v>
      </c>
      <c r="BM286" s="213" t="s">
        <v>3597</v>
      </c>
    </row>
    <row r="287" spans="1:65" s="12" customFormat="1" ht="25.9" customHeight="1">
      <c r="B287" s="185"/>
      <c r="C287" s="186"/>
      <c r="D287" s="187" t="s">
        <v>76</v>
      </c>
      <c r="E287" s="188" t="s">
        <v>776</v>
      </c>
      <c r="F287" s="188" t="s">
        <v>777</v>
      </c>
      <c r="G287" s="186"/>
      <c r="H287" s="186"/>
      <c r="I287" s="189"/>
      <c r="J287" s="190">
        <f>BK287</f>
        <v>0</v>
      </c>
      <c r="K287" s="186"/>
      <c r="L287" s="191"/>
      <c r="M287" s="192"/>
      <c r="N287" s="193"/>
      <c r="O287" s="193"/>
      <c r="P287" s="194">
        <f>P288+P303+P311+P316</f>
        <v>0</v>
      </c>
      <c r="Q287" s="193"/>
      <c r="R287" s="194">
        <f>R288+R303+R311+R316</f>
        <v>0.25599675</v>
      </c>
      <c r="S287" s="193"/>
      <c r="T287" s="195">
        <f>T288+T303+T311+T316</f>
        <v>0</v>
      </c>
      <c r="AR287" s="196" t="s">
        <v>90</v>
      </c>
      <c r="AT287" s="197" t="s">
        <v>76</v>
      </c>
      <c r="AU287" s="197" t="s">
        <v>77</v>
      </c>
      <c r="AY287" s="196" t="s">
        <v>242</v>
      </c>
      <c r="BK287" s="198">
        <f>BK288+BK303+BK311+BK316</f>
        <v>0</v>
      </c>
    </row>
    <row r="288" spans="1:65" s="12" customFormat="1" ht="22.9" customHeight="1">
      <c r="B288" s="185"/>
      <c r="C288" s="186"/>
      <c r="D288" s="187" t="s">
        <v>76</v>
      </c>
      <c r="E288" s="199" t="s">
        <v>1319</v>
      </c>
      <c r="F288" s="199" t="s">
        <v>1320</v>
      </c>
      <c r="G288" s="186"/>
      <c r="H288" s="186"/>
      <c r="I288" s="189"/>
      <c r="J288" s="200">
        <f>BK288</f>
        <v>0</v>
      </c>
      <c r="K288" s="186"/>
      <c r="L288" s="191"/>
      <c r="M288" s="192"/>
      <c r="N288" s="193"/>
      <c r="O288" s="193"/>
      <c r="P288" s="194">
        <f>SUM(P289:P302)</f>
        <v>0</v>
      </c>
      <c r="Q288" s="193"/>
      <c r="R288" s="194">
        <f>SUM(R289:R302)</f>
        <v>0.16340874999999999</v>
      </c>
      <c r="S288" s="193"/>
      <c r="T288" s="195">
        <f>SUM(T289:T302)</f>
        <v>0</v>
      </c>
      <c r="AR288" s="196" t="s">
        <v>90</v>
      </c>
      <c r="AT288" s="197" t="s">
        <v>76</v>
      </c>
      <c r="AU288" s="197" t="s">
        <v>84</v>
      </c>
      <c r="AY288" s="196" t="s">
        <v>242</v>
      </c>
      <c r="BK288" s="198">
        <f>SUM(BK289:BK302)</f>
        <v>0</v>
      </c>
    </row>
    <row r="289" spans="1:65" s="2" customFormat="1" ht="22.15" customHeight="1">
      <c r="A289" s="35"/>
      <c r="B289" s="36"/>
      <c r="C289" s="201" t="s">
        <v>757</v>
      </c>
      <c r="D289" s="201" t="s">
        <v>244</v>
      </c>
      <c r="E289" s="202" t="s">
        <v>1321</v>
      </c>
      <c r="F289" s="203" t="s">
        <v>1322</v>
      </c>
      <c r="G289" s="204" t="s">
        <v>247</v>
      </c>
      <c r="H289" s="205">
        <v>24.35</v>
      </c>
      <c r="I289" s="206"/>
      <c r="J289" s="207">
        <f>ROUND(I289*H289,2)</f>
        <v>0</v>
      </c>
      <c r="K289" s="208"/>
      <c r="L289" s="40"/>
      <c r="M289" s="209" t="s">
        <v>1</v>
      </c>
      <c r="N289" s="210" t="s">
        <v>43</v>
      </c>
      <c r="O289" s="76"/>
      <c r="P289" s="211">
        <f>O289*H289</f>
        <v>0</v>
      </c>
      <c r="Q289" s="211">
        <v>0</v>
      </c>
      <c r="R289" s="211">
        <f>Q289*H289</f>
        <v>0</v>
      </c>
      <c r="S289" s="211">
        <v>0</v>
      </c>
      <c r="T289" s="21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13" t="s">
        <v>311</v>
      </c>
      <c r="AT289" s="213" t="s">
        <v>244</v>
      </c>
      <c r="AU289" s="213" t="s">
        <v>90</v>
      </c>
      <c r="AY289" s="18" t="s">
        <v>242</v>
      </c>
      <c r="BE289" s="214">
        <f>IF(N289="základná",J289,0)</f>
        <v>0</v>
      </c>
      <c r="BF289" s="214">
        <f>IF(N289="znížená",J289,0)</f>
        <v>0</v>
      </c>
      <c r="BG289" s="214">
        <f>IF(N289="zákl. prenesená",J289,0)</f>
        <v>0</v>
      </c>
      <c r="BH289" s="214">
        <f>IF(N289="zníž. prenesená",J289,0)</f>
        <v>0</v>
      </c>
      <c r="BI289" s="214">
        <f>IF(N289="nulová",J289,0)</f>
        <v>0</v>
      </c>
      <c r="BJ289" s="18" t="s">
        <v>90</v>
      </c>
      <c r="BK289" s="214">
        <f>ROUND(I289*H289,2)</f>
        <v>0</v>
      </c>
      <c r="BL289" s="18" t="s">
        <v>311</v>
      </c>
      <c r="BM289" s="213" t="s">
        <v>3598</v>
      </c>
    </row>
    <row r="290" spans="1:65" s="13" customFormat="1">
      <c r="B290" s="226"/>
      <c r="C290" s="227"/>
      <c r="D290" s="228" t="s">
        <v>304</v>
      </c>
      <c r="E290" s="229" t="s">
        <v>1</v>
      </c>
      <c r="F290" s="230" t="s">
        <v>3599</v>
      </c>
      <c r="G290" s="227"/>
      <c r="H290" s="231">
        <v>24.35</v>
      </c>
      <c r="I290" s="232"/>
      <c r="J290" s="227"/>
      <c r="K290" s="227"/>
      <c r="L290" s="233"/>
      <c r="M290" s="234"/>
      <c r="N290" s="235"/>
      <c r="O290" s="235"/>
      <c r="P290" s="235"/>
      <c r="Q290" s="235"/>
      <c r="R290" s="235"/>
      <c r="S290" s="235"/>
      <c r="T290" s="236"/>
      <c r="AT290" s="237" t="s">
        <v>304</v>
      </c>
      <c r="AU290" s="237" t="s">
        <v>90</v>
      </c>
      <c r="AV290" s="13" t="s">
        <v>90</v>
      </c>
      <c r="AW290" s="13" t="s">
        <v>33</v>
      </c>
      <c r="AX290" s="13" t="s">
        <v>84</v>
      </c>
      <c r="AY290" s="237" t="s">
        <v>242</v>
      </c>
    </row>
    <row r="291" spans="1:65" s="2" customFormat="1" ht="14.45" customHeight="1">
      <c r="A291" s="35"/>
      <c r="B291" s="36"/>
      <c r="C291" s="215" t="s">
        <v>762</v>
      </c>
      <c r="D291" s="215" t="s">
        <v>261</v>
      </c>
      <c r="E291" s="216" t="s">
        <v>1325</v>
      </c>
      <c r="F291" s="217" t="s">
        <v>1326</v>
      </c>
      <c r="G291" s="218" t="s">
        <v>323</v>
      </c>
      <c r="H291" s="219">
        <v>8.9999999999999993E-3</v>
      </c>
      <c r="I291" s="220"/>
      <c r="J291" s="221">
        <f>ROUND(I291*H291,2)</f>
        <v>0</v>
      </c>
      <c r="K291" s="222"/>
      <c r="L291" s="223"/>
      <c r="M291" s="224" t="s">
        <v>1</v>
      </c>
      <c r="N291" s="225" t="s">
        <v>43</v>
      </c>
      <c r="O291" s="76"/>
      <c r="P291" s="211">
        <f>O291*H291</f>
        <v>0</v>
      </c>
      <c r="Q291" s="211">
        <v>1</v>
      </c>
      <c r="R291" s="211">
        <f>Q291*H291</f>
        <v>8.9999999999999993E-3</v>
      </c>
      <c r="S291" s="211">
        <v>0</v>
      </c>
      <c r="T291" s="21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3" t="s">
        <v>569</v>
      </c>
      <c r="AT291" s="213" t="s">
        <v>261</v>
      </c>
      <c r="AU291" s="213" t="s">
        <v>90</v>
      </c>
      <c r="AY291" s="18" t="s">
        <v>242</v>
      </c>
      <c r="BE291" s="214">
        <f>IF(N291="základná",J291,0)</f>
        <v>0</v>
      </c>
      <c r="BF291" s="214">
        <f>IF(N291="znížená",J291,0)</f>
        <v>0</v>
      </c>
      <c r="BG291" s="214">
        <f>IF(N291="zákl. prenesená",J291,0)</f>
        <v>0</v>
      </c>
      <c r="BH291" s="214">
        <f>IF(N291="zníž. prenesená",J291,0)</f>
        <v>0</v>
      </c>
      <c r="BI291" s="214">
        <f>IF(N291="nulová",J291,0)</f>
        <v>0</v>
      </c>
      <c r="BJ291" s="18" t="s">
        <v>90</v>
      </c>
      <c r="BK291" s="214">
        <f>ROUND(I291*H291,2)</f>
        <v>0</v>
      </c>
      <c r="BL291" s="18" t="s">
        <v>311</v>
      </c>
      <c r="BM291" s="213" t="s">
        <v>3600</v>
      </c>
    </row>
    <row r="292" spans="1:65" s="13" customFormat="1">
      <c r="B292" s="226"/>
      <c r="C292" s="227"/>
      <c r="D292" s="228" t="s">
        <v>304</v>
      </c>
      <c r="E292" s="227"/>
      <c r="F292" s="230" t="s">
        <v>3601</v>
      </c>
      <c r="G292" s="227"/>
      <c r="H292" s="231">
        <v>8.9999999999999993E-3</v>
      </c>
      <c r="I292" s="232"/>
      <c r="J292" s="227"/>
      <c r="K292" s="227"/>
      <c r="L292" s="233"/>
      <c r="M292" s="234"/>
      <c r="N292" s="235"/>
      <c r="O292" s="235"/>
      <c r="P292" s="235"/>
      <c r="Q292" s="235"/>
      <c r="R292" s="235"/>
      <c r="S292" s="235"/>
      <c r="T292" s="236"/>
      <c r="AT292" s="237" t="s">
        <v>304</v>
      </c>
      <c r="AU292" s="237" t="s">
        <v>90</v>
      </c>
      <c r="AV292" s="13" t="s">
        <v>90</v>
      </c>
      <c r="AW292" s="13" t="s">
        <v>4</v>
      </c>
      <c r="AX292" s="13" t="s">
        <v>84</v>
      </c>
      <c r="AY292" s="237" t="s">
        <v>242</v>
      </c>
    </row>
    <row r="293" spans="1:65" s="2" customFormat="1" ht="22.15" customHeight="1">
      <c r="A293" s="35"/>
      <c r="B293" s="36"/>
      <c r="C293" s="201" t="s">
        <v>766</v>
      </c>
      <c r="D293" s="201" t="s">
        <v>244</v>
      </c>
      <c r="E293" s="202" t="s">
        <v>1329</v>
      </c>
      <c r="F293" s="203" t="s">
        <v>1330</v>
      </c>
      <c r="G293" s="204" t="s">
        <v>247</v>
      </c>
      <c r="H293" s="205">
        <v>48.7</v>
      </c>
      <c r="I293" s="206"/>
      <c r="J293" s="207">
        <f>ROUND(I293*H293,2)</f>
        <v>0</v>
      </c>
      <c r="K293" s="208"/>
      <c r="L293" s="40"/>
      <c r="M293" s="209" t="s">
        <v>1</v>
      </c>
      <c r="N293" s="210" t="s">
        <v>43</v>
      </c>
      <c r="O293" s="76"/>
      <c r="P293" s="211">
        <f>O293*H293</f>
        <v>0</v>
      </c>
      <c r="Q293" s="211">
        <v>0</v>
      </c>
      <c r="R293" s="211">
        <f>Q293*H293</f>
        <v>0</v>
      </c>
      <c r="S293" s="211">
        <v>0</v>
      </c>
      <c r="T293" s="21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13" t="s">
        <v>311</v>
      </c>
      <c r="AT293" s="213" t="s">
        <v>244</v>
      </c>
      <c r="AU293" s="213" t="s">
        <v>90</v>
      </c>
      <c r="AY293" s="18" t="s">
        <v>242</v>
      </c>
      <c r="BE293" s="214">
        <f>IF(N293="základná",J293,0)</f>
        <v>0</v>
      </c>
      <c r="BF293" s="214">
        <f>IF(N293="znížená",J293,0)</f>
        <v>0</v>
      </c>
      <c r="BG293" s="214">
        <f>IF(N293="zákl. prenesená",J293,0)</f>
        <v>0</v>
      </c>
      <c r="BH293" s="214">
        <f>IF(N293="zníž. prenesená",J293,0)</f>
        <v>0</v>
      </c>
      <c r="BI293" s="214">
        <f>IF(N293="nulová",J293,0)</f>
        <v>0</v>
      </c>
      <c r="BJ293" s="18" t="s">
        <v>90</v>
      </c>
      <c r="BK293" s="214">
        <f>ROUND(I293*H293,2)</f>
        <v>0</v>
      </c>
      <c r="BL293" s="18" t="s">
        <v>311</v>
      </c>
      <c r="BM293" s="213" t="s">
        <v>3602</v>
      </c>
    </row>
    <row r="294" spans="1:65" s="14" customFormat="1">
      <c r="B294" s="243"/>
      <c r="C294" s="244"/>
      <c r="D294" s="228" t="s">
        <v>304</v>
      </c>
      <c r="E294" s="245" t="s">
        <v>1</v>
      </c>
      <c r="F294" s="246" t="s">
        <v>3603</v>
      </c>
      <c r="G294" s="244"/>
      <c r="H294" s="245" t="s">
        <v>1</v>
      </c>
      <c r="I294" s="247"/>
      <c r="J294" s="244"/>
      <c r="K294" s="244"/>
      <c r="L294" s="248"/>
      <c r="M294" s="249"/>
      <c r="N294" s="250"/>
      <c r="O294" s="250"/>
      <c r="P294" s="250"/>
      <c r="Q294" s="250"/>
      <c r="R294" s="250"/>
      <c r="S294" s="250"/>
      <c r="T294" s="251"/>
      <c r="AT294" s="252" t="s">
        <v>304</v>
      </c>
      <c r="AU294" s="252" t="s">
        <v>90</v>
      </c>
      <c r="AV294" s="14" t="s">
        <v>84</v>
      </c>
      <c r="AW294" s="14" t="s">
        <v>33</v>
      </c>
      <c r="AX294" s="14" t="s">
        <v>77</v>
      </c>
      <c r="AY294" s="252" t="s">
        <v>242</v>
      </c>
    </row>
    <row r="295" spans="1:65" s="13" customFormat="1">
      <c r="B295" s="226"/>
      <c r="C295" s="227"/>
      <c r="D295" s="228" t="s">
        <v>304</v>
      </c>
      <c r="E295" s="229" t="s">
        <v>1</v>
      </c>
      <c r="F295" s="230" t="s">
        <v>3604</v>
      </c>
      <c r="G295" s="227"/>
      <c r="H295" s="231">
        <v>48.7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84</v>
      </c>
      <c r="AY295" s="237" t="s">
        <v>242</v>
      </c>
    </row>
    <row r="296" spans="1:65" s="2" customFormat="1" ht="14.45" customHeight="1">
      <c r="A296" s="35"/>
      <c r="B296" s="36"/>
      <c r="C296" s="215" t="s">
        <v>770</v>
      </c>
      <c r="D296" s="215" t="s">
        <v>261</v>
      </c>
      <c r="E296" s="216" t="s">
        <v>1333</v>
      </c>
      <c r="F296" s="217" t="s">
        <v>1334</v>
      </c>
      <c r="G296" s="218" t="s">
        <v>323</v>
      </c>
      <c r="H296" s="219">
        <v>5.3999999999999999E-2</v>
      </c>
      <c r="I296" s="220"/>
      <c r="J296" s="221">
        <f>ROUND(I296*H296,2)</f>
        <v>0</v>
      </c>
      <c r="K296" s="222"/>
      <c r="L296" s="223"/>
      <c r="M296" s="224" t="s">
        <v>1</v>
      </c>
      <c r="N296" s="225" t="s">
        <v>43</v>
      </c>
      <c r="O296" s="76"/>
      <c r="P296" s="211">
        <f>O296*H296</f>
        <v>0</v>
      </c>
      <c r="Q296" s="211">
        <v>1</v>
      </c>
      <c r="R296" s="211">
        <f>Q296*H296</f>
        <v>5.3999999999999999E-2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569</v>
      </c>
      <c r="AT296" s="213" t="s">
        <v>261</v>
      </c>
      <c r="AU296" s="213" t="s">
        <v>90</v>
      </c>
      <c r="AY296" s="18" t="s">
        <v>242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90</v>
      </c>
      <c r="BK296" s="214">
        <f>ROUND(I296*H296,2)</f>
        <v>0</v>
      </c>
      <c r="BL296" s="18" t="s">
        <v>311</v>
      </c>
      <c r="BM296" s="213" t="s">
        <v>3605</v>
      </c>
    </row>
    <row r="297" spans="1:65" s="13" customFormat="1">
      <c r="B297" s="226"/>
      <c r="C297" s="227"/>
      <c r="D297" s="228" t="s">
        <v>304</v>
      </c>
      <c r="E297" s="227"/>
      <c r="F297" s="230" t="s">
        <v>3606</v>
      </c>
      <c r="G297" s="227"/>
      <c r="H297" s="231">
        <v>5.3999999999999999E-2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AT297" s="237" t="s">
        <v>304</v>
      </c>
      <c r="AU297" s="237" t="s">
        <v>90</v>
      </c>
      <c r="AV297" s="13" t="s">
        <v>90</v>
      </c>
      <c r="AW297" s="13" t="s">
        <v>4</v>
      </c>
      <c r="AX297" s="13" t="s">
        <v>84</v>
      </c>
      <c r="AY297" s="237" t="s">
        <v>242</v>
      </c>
    </row>
    <row r="298" spans="1:65" s="2" customFormat="1" ht="22.15" customHeight="1">
      <c r="A298" s="35"/>
      <c r="B298" s="36"/>
      <c r="C298" s="201" t="s">
        <v>774</v>
      </c>
      <c r="D298" s="201" t="s">
        <v>244</v>
      </c>
      <c r="E298" s="202" t="s">
        <v>2132</v>
      </c>
      <c r="F298" s="203" t="s">
        <v>2133</v>
      </c>
      <c r="G298" s="204" t="s">
        <v>247</v>
      </c>
      <c r="H298" s="205">
        <v>18.5</v>
      </c>
      <c r="I298" s="206"/>
      <c r="J298" s="207">
        <f>ROUND(I298*H298,2)</f>
        <v>0</v>
      </c>
      <c r="K298" s="208"/>
      <c r="L298" s="40"/>
      <c r="M298" s="209" t="s">
        <v>1</v>
      </c>
      <c r="N298" s="210" t="s">
        <v>43</v>
      </c>
      <c r="O298" s="76"/>
      <c r="P298" s="211">
        <f>O298*H298</f>
        <v>0</v>
      </c>
      <c r="Q298" s="211">
        <v>5.4000000000000001E-4</v>
      </c>
      <c r="R298" s="211">
        <f>Q298*H298</f>
        <v>9.9900000000000006E-3</v>
      </c>
      <c r="S298" s="211">
        <v>0</v>
      </c>
      <c r="T298" s="21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13" t="s">
        <v>311</v>
      </c>
      <c r="AT298" s="213" t="s">
        <v>244</v>
      </c>
      <c r="AU298" s="213" t="s">
        <v>90</v>
      </c>
      <c r="AY298" s="18" t="s">
        <v>242</v>
      </c>
      <c r="BE298" s="214">
        <f>IF(N298="základná",J298,0)</f>
        <v>0</v>
      </c>
      <c r="BF298" s="214">
        <f>IF(N298="znížená",J298,0)</f>
        <v>0</v>
      </c>
      <c r="BG298" s="214">
        <f>IF(N298="zákl. prenesená",J298,0)</f>
        <v>0</v>
      </c>
      <c r="BH298" s="214">
        <f>IF(N298="zníž. prenesená",J298,0)</f>
        <v>0</v>
      </c>
      <c r="BI298" s="214">
        <f>IF(N298="nulová",J298,0)</f>
        <v>0</v>
      </c>
      <c r="BJ298" s="18" t="s">
        <v>90</v>
      </c>
      <c r="BK298" s="214">
        <f>ROUND(I298*H298,2)</f>
        <v>0</v>
      </c>
      <c r="BL298" s="18" t="s">
        <v>311</v>
      </c>
      <c r="BM298" s="213" t="s">
        <v>3607</v>
      </c>
    </row>
    <row r="299" spans="1:65" s="13" customFormat="1">
      <c r="B299" s="226"/>
      <c r="C299" s="227"/>
      <c r="D299" s="228" t="s">
        <v>304</v>
      </c>
      <c r="E299" s="229" t="s">
        <v>1</v>
      </c>
      <c r="F299" s="230" t="s">
        <v>3608</v>
      </c>
      <c r="G299" s="227"/>
      <c r="H299" s="231">
        <v>18.5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304</v>
      </c>
      <c r="AU299" s="237" t="s">
        <v>90</v>
      </c>
      <c r="AV299" s="13" t="s">
        <v>90</v>
      </c>
      <c r="AW299" s="13" t="s">
        <v>33</v>
      </c>
      <c r="AX299" s="13" t="s">
        <v>84</v>
      </c>
      <c r="AY299" s="237" t="s">
        <v>242</v>
      </c>
    </row>
    <row r="300" spans="1:65" s="2" customFormat="1" ht="22.15" customHeight="1">
      <c r="A300" s="35"/>
      <c r="B300" s="36"/>
      <c r="C300" s="215" t="s">
        <v>780</v>
      </c>
      <c r="D300" s="215" t="s">
        <v>261</v>
      </c>
      <c r="E300" s="216" t="s">
        <v>2136</v>
      </c>
      <c r="F300" s="217" t="s">
        <v>2137</v>
      </c>
      <c r="G300" s="218" t="s">
        <v>247</v>
      </c>
      <c r="H300" s="219">
        <v>21.274999999999999</v>
      </c>
      <c r="I300" s="220"/>
      <c r="J300" s="221">
        <f>ROUND(I300*H300,2)</f>
        <v>0</v>
      </c>
      <c r="K300" s="222"/>
      <c r="L300" s="223"/>
      <c r="M300" s="224" t="s">
        <v>1</v>
      </c>
      <c r="N300" s="225" t="s">
        <v>43</v>
      </c>
      <c r="O300" s="76"/>
      <c r="P300" s="211">
        <f>O300*H300</f>
        <v>0</v>
      </c>
      <c r="Q300" s="211">
        <v>4.2500000000000003E-3</v>
      </c>
      <c r="R300" s="211">
        <f>Q300*H300</f>
        <v>9.0418750000000006E-2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569</v>
      </c>
      <c r="AT300" s="213" t="s">
        <v>261</v>
      </c>
      <c r="AU300" s="213" t="s">
        <v>90</v>
      </c>
      <c r="AY300" s="18" t="s">
        <v>242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90</v>
      </c>
      <c r="BK300" s="214">
        <f>ROUND(I300*H300,2)</f>
        <v>0</v>
      </c>
      <c r="BL300" s="18" t="s">
        <v>311</v>
      </c>
      <c r="BM300" s="213" t="s">
        <v>3609</v>
      </c>
    </row>
    <row r="301" spans="1:65" s="13" customFormat="1">
      <c r="B301" s="226"/>
      <c r="C301" s="227"/>
      <c r="D301" s="228" t="s">
        <v>304</v>
      </c>
      <c r="E301" s="227"/>
      <c r="F301" s="230" t="s">
        <v>3610</v>
      </c>
      <c r="G301" s="227"/>
      <c r="H301" s="231">
        <v>21.274999999999999</v>
      </c>
      <c r="I301" s="232"/>
      <c r="J301" s="227"/>
      <c r="K301" s="227"/>
      <c r="L301" s="233"/>
      <c r="M301" s="234"/>
      <c r="N301" s="235"/>
      <c r="O301" s="235"/>
      <c r="P301" s="235"/>
      <c r="Q301" s="235"/>
      <c r="R301" s="235"/>
      <c r="S301" s="235"/>
      <c r="T301" s="236"/>
      <c r="AT301" s="237" t="s">
        <v>304</v>
      </c>
      <c r="AU301" s="237" t="s">
        <v>90</v>
      </c>
      <c r="AV301" s="13" t="s">
        <v>90</v>
      </c>
      <c r="AW301" s="13" t="s">
        <v>4</v>
      </c>
      <c r="AX301" s="13" t="s">
        <v>84</v>
      </c>
      <c r="AY301" s="237" t="s">
        <v>242</v>
      </c>
    </row>
    <row r="302" spans="1:65" s="2" customFormat="1" ht="22.15" customHeight="1">
      <c r="A302" s="35"/>
      <c r="B302" s="36"/>
      <c r="C302" s="201" t="s">
        <v>789</v>
      </c>
      <c r="D302" s="201" t="s">
        <v>244</v>
      </c>
      <c r="E302" s="202" t="s">
        <v>1337</v>
      </c>
      <c r="F302" s="203" t="s">
        <v>1338</v>
      </c>
      <c r="G302" s="204" t="s">
        <v>792</v>
      </c>
      <c r="H302" s="275"/>
      <c r="I302" s="206"/>
      <c r="J302" s="207">
        <f>ROUND(I302*H302,2)</f>
        <v>0</v>
      </c>
      <c r="K302" s="208"/>
      <c r="L302" s="40"/>
      <c r="M302" s="209" t="s">
        <v>1</v>
      </c>
      <c r="N302" s="210" t="s">
        <v>43</v>
      </c>
      <c r="O302" s="76"/>
      <c r="P302" s="211">
        <f>O302*H302</f>
        <v>0</v>
      </c>
      <c r="Q302" s="211">
        <v>0</v>
      </c>
      <c r="R302" s="211">
        <f>Q302*H302</f>
        <v>0</v>
      </c>
      <c r="S302" s="211">
        <v>0</v>
      </c>
      <c r="T302" s="21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3" t="s">
        <v>311</v>
      </c>
      <c r="AT302" s="213" t="s">
        <v>244</v>
      </c>
      <c r="AU302" s="213" t="s">
        <v>90</v>
      </c>
      <c r="AY302" s="18" t="s">
        <v>242</v>
      </c>
      <c r="BE302" s="214">
        <f>IF(N302="základná",J302,0)</f>
        <v>0</v>
      </c>
      <c r="BF302" s="214">
        <f>IF(N302="znížená",J302,0)</f>
        <v>0</v>
      </c>
      <c r="BG302" s="214">
        <f>IF(N302="zákl. prenesená",J302,0)</f>
        <v>0</v>
      </c>
      <c r="BH302" s="214">
        <f>IF(N302="zníž. prenesená",J302,0)</f>
        <v>0</v>
      </c>
      <c r="BI302" s="214">
        <f>IF(N302="nulová",J302,0)</f>
        <v>0</v>
      </c>
      <c r="BJ302" s="18" t="s">
        <v>90</v>
      </c>
      <c r="BK302" s="214">
        <f>ROUND(I302*H302,2)</f>
        <v>0</v>
      </c>
      <c r="BL302" s="18" t="s">
        <v>311</v>
      </c>
      <c r="BM302" s="213" t="s">
        <v>3611</v>
      </c>
    </row>
    <row r="303" spans="1:65" s="12" customFormat="1" ht="22.9" customHeight="1">
      <c r="B303" s="185"/>
      <c r="C303" s="186"/>
      <c r="D303" s="187" t="s">
        <v>76</v>
      </c>
      <c r="E303" s="199" t="s">
        <v>778</v>
      </c>
      <c r="F303" s="199" t="s">
        <v>779</v>
      </c>
      <c r="G303" s="186"/>
      <c r="H303" s="186"/>
      <c r="I303" s="189"/>
      <c r="J303" s="200">
        <f>BK303</f>
        <v>0</v>
      </c>
      <c r="K303" s="186"/>
      <c r="L303" s="191"/>
      <c r="M303" s="192"/>
      <c r="N303" s="193"/>
      <c r="O303" s="193"/>
      <c r="P303" s="194">
        <f>SUM(P304:P310)</f>
        <v>0</v>
      </c>
      <c r="Q303" s="193"/>
      <c r="R303" s="194">
        <f>SUM(R304:R310)</f>
        <v>4.1712999999999993E-2</v>
      </c>
      <c r="S303" s="193"/>
      <c r="T303" s="195">
        <f>SUM(T304:T310)</f>
        <v>0</v>
      </c>
      <c r="AR303" s="196" t="s">
        <v>90</v>
      </c>
      <c r="AT303" s="197" t="s">
        <v>76</v>
      </c>
      <c r="AU303" s="197" t="s">
        <v>84</v>
      </c>
      <c r="AY303" s="196" t="s">
        <v>242</v>
      </c>
      <c r="BK303" s="198">
        <f>SUM(BK304:BK310)</f>
        <v>0</v>
      </c>
    </row>
    <row r="304" spans="1:65" s="2" customFormat="1" ht="34.9" customHeight="1">
      <c r="A304" s="35"/>
      <c r="B304" s="36"/>
      <c r="C304" s="201" t="s">
        <v>986</v>
      </c>
      <c r="D304" s="201" t="s">
        <v>244</v>
      </c>
      <c r="E304" s="202" t="s">
        <v>1346</v>
      </c>
      <c r="F304" s="203" t="s">
        <v>1347</v>
      </c>
      <c r="G304" s="204" t="s">
        <v>282</v>
      </c>
      <c r="H304" s="205">
        <v>8.26</v>
      </c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5.0000000000000002E-5</v>
      </c>
      <c r="R304" s="211">
        <f>Q304*H304</f>
        <v>4.1300000000000001E-4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311</v>
      </c>
      <c r="AT304" s="213" t="s">
        <v>244</v>
      </c>
      <c r="AU304" s="213" t="s">
        <v>90</v>
      </c>
      <c r="AY304" s="18" t="s">
        <v>242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90</v>
      </c>
      <c r="BK304" s="214">
        <f>ROUND(I304*H304,2)</f>
        <v>0</v>
      </c>
      <c r="BL304" s="18" t="s">
        <v>311</v>
      </c>
      <c r="BM304" s="213" t="s">
        <v>3612</v>
      </c>
    </row>
    <row r="305" spans="1:65" s="13" customFormat="1">
      <c r="B305" s="226"/>
      <c r="C305" s="227"/>
      <c r="D305" s="228" t="s">
        <v>304</v>
      </c>
      <c r="E305" s="229" t="s">
        <v>1</v>
      </c>
      <c r="F305" s="230" t="s">
        <v>2651</v>
      </c>
      <c r="G305" s="227"/>
      <c r="H305" s="231">
        <v>8.26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AT305" s="237" t="s">
        <v>304</v>
      </c>
      <c r="AU305" s="237" t="s">
        <v>90</v>
      </c>
      <c r="AV305" s="13" t="s">
        <v>90</v>
      </c>
      <c r="AW305" s="13" t="s">
        <v>33</v>
      </c>
      <c r="AX305" s="13" t="s">
        <v>84</v>
      </c>
      <c r="AY305" s="237" t="s">
        <v>242</v>
      </c>
    </row>
    <row r="306" spans="1:65" s="2" customFormat="1" ht="22.15" customHeight="1">
      <c r="A306" s="35"/>
      <c r="B306" s="36"/>
      <c r="C306" s="215" t="s">
        <v>989</v>
      </c>
      <c r="D306" s="215" t="s">
        <v>261</v>
      </c>
      <c r="E306" s="216" t="s">
        <v>1647</v>
      </c>
      <c r="F306" s="217" t="s">
        <v>3613</v>
      </c>
      <c r="G306" s="218" t="s">
        <v>282</v>
      </c>
      <c r="H306" s="219">
        <v>8.26</v>
      </c>
      <c r="I306" s="220"/>
      <c r="J306" s="221">
        <f>ROUND(I306*H306,2)</f>
        <v>0</v>
      </c>
      <c r="K306" s="222"/>
      <c r="L306" s="223"/>
      <c r="M306" s="224" t="s">
        <v>1</v>
      </c>
      <c r="N306" s="225" t="s">
        <v>43</v>
      </c>
      <c r="O306" s="76"/>
      <c r="P306" s="211">
        <f>O306*H306</f>
        <v>0</v>
      </c>
      <c r="Q306" s="211">
        <v>5.0000000000000001E-3</v>
      </c>
      <c r="R306" s="211">
        <f>Q306*H306</f>
        <v>4.1299999999999996E-2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569</v>
      </c>
      <c r="AT306" s="213" t="s">
        <v>261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311</v>
      </c>
      <c r="BM306" s="213" t="s">
        <v>3614</v>
      </c>
    </row>
    <row r="307" spans="1:65" s="14" customFormat="1">
      <c r="B307" s="243"/>
      <c r="C307" s="244"/>
      <c r="D307" s="228" t="s">
        <v>304</v>
      </c>
      <c r="E307" s="245" t="s">
        <v>1</v>
      </c>
      <c r="F307" s="246" t="s">
        <v>3615</v>
      </c>
      <c r="G307" s="244"/>
      <c r="H307" s="245" t="s">
        <v>1</v>
      </c>
      <c r="I307" s="247"/>
      <c r="J307" s="244"/>
      <c r="K307" s="244"/>
      <c r="L307" s="248"/>
      <c r="M307" s="249"/>
      <c r="N307" s="250"/>
      <c r="O307" s="250"/>
      <c r="P307" s="250"/>
      <c r="Q307" s="250"/>
      <c r="R307" s="250"/>
      <c r="S307" s="250"/>
      <c r="T307" s="251"/>
      <c r="AT307" s="252" t="s">
        <v>304</v>
      </c>
      <c r="AU307" s="252" t="s">
        <v>90</v>
      </c>
      <c r="AV307" s="14" t="s">
        <v>84</v>
      </c>
      <c r="AW307" s="14" t="s">
        <v>33</v>
      </c>
      <c r="AX307" s="14" t="s">
        <v>77</v>
      </c>
      <c r="AY307" s="252" t="s">
        <v>242</v>
      </c>
    </row>
    <row r="308" spans="1:65" s="14" customFormat="1">
      <c r="B308" s="243"/>
      <c r="C308" s="244"/>
      <c r="D308" s="228" t="s">
        <v>304</v>
      </c>
      <c r="E308" s="245" t="s">
        <v>1</v>
      </c>
      <c r="F308" s="246" t="s">
        <v>3293</v>
      </c>
      <c r="G308" s="244"/>
      <c r="H308" s="245" t="s">
        <v>1</v>
      </c>
      <c r="I308" s="247"/>
      <c r="J308" s="244"/>
      <c r="K308" s="244"/>
      <c r="L308" s="248"/>
      <c r="M308" s="249"/>
      <c r="N308" s="250"/>
      <c r="O308" s="250"/>
      <c r="P308" s="250"/>
      <c r="Q308" s="250"/>
      <c r="R308" s="250"/>
      <c r="S308" s="250"/>
      <c r="T308" s="251"/>
      <c r="AT308" s="252" t="s">
        <v>304</v>
      </c>
      <c r="AU308" s="252" t="s">
        <v>90</v>
      </c>
      <c r="AV308" s="14" t="s">
        <v>84</v>
      </c>
      <c r="AW308" s="14" t="s">
        <v>33</v>
      </c>
      <c r="AX308" s="14" t="s">
        <v>77</v>
      </c>
      <c r="AY308" s="252" t="s">
        <v>242</v>
      </c>
    </row>
    <row r="309" spans="1:65" s="13" customFormat="1">
      <c r="B309" s="226"/>
      <c r="C309" s="227"/>
      <c r="D309" s="228" t="s">
        <v>304</v>
      </c>
      <c r="E309" s="229" t="s">
        <v>1</v>
      </c>
      <c r="F309" s="230" t="s">
        <v>2651</v>
      </c>
      <c r="G309" s="227"/>
      <c r="H309" s="231">
        <v>8.26</v>
      </c>
      <c r="I309" s="232"/>
      <c r="J309" s="227"/>
      <c r="K309" s="227"/>
      <c r="L309" s="233"/>
      <c r="M309" s="234"/>
      <c r="N309" s="235"/>
      <c r="O309" s="235"/>
      <c r="P309" s="235"/>
      <c r="Q309" s="235"/>
      <c r="R309" s="235"/>
      <c r="S309" s="235"/>
      <c r="T309" s="236"/>
      <c r="AT309" s="237" t="s">
        <v>304</v>
      </c>
      <c r="AU309" s="237" t="s">
        <v>90</v>
      </c>
      <c r="AV309" s="13" t="s">
        <v>90</v>
      </c>
      <c r="AW309" s="13" t="s">
        <v>33</v>
      </c>
      <c r="AX309" s="13" t="s">
        <v>84</v>
      </c>
      <c r="AY309" s="237" t="s">
        <v>242</v>
      </c>
    </row>
    <row r="310" spans="1:65" s="2" customFormat="1" ht="22.15" customHeight="1">
      <c r="A310" s="35"/>
      <c r="B310" s="36"/>
      <c r="C310" s="201" t="s">
        <v>993</v>
      </c>
      <c r="D310" s="201" t="s">
        <v>244</v>
      </c>
      <c r="E310" s="202" t="s">
        <v>790</v>
      </c>
      <c r="F310" s="203" t="s">
        <v>791</v>
      </c>
      <c r="G310" s="204" t="s">
        <v>792</v>
      </c>
      <c r="H310" s="275"/>
      <c r="I310" s="206"/>
      <c r="J310" s="207">
        <f>ROUND(I310*H310,2)</f>
        <v>0</v>
      </c>
      <c r="K310" s="208"/>
      <c r="L310" s="40"/>
      <c r="M310" s="209" t="s">
        <v>1</v>
      </c>
      <c r="N310" s="210" t="s">
        <v>43</v>
      </c>
      <c r="O310" s="76"/>
      <c r="P310" s="211">
        <f>O310*H310</f>
        <v>0</v>
      </c>
      <c r="Q310" s="211">
        <v>0</v>
      </c>
      <c r="R310" s="211">
        <f>Q310*H310</f>
        <v>0</v>
      </c>
      <c r="S310" s="211">
        <v>0</v>
      </c>
      <c r="T310" s="21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13" t="s">
        <v>311</v>
      </c>
      <c r="AT310" s="213" t="s">
        <v>244</v>
      </c>
      <c r="AU310" s="213" t="s">
        <v>90</v>
      </c>
      <c r="AY310" s="18" t="s">
        <v>242</v>
      </c>
      <c r="BE310" s="214">
        <f>IF(N310="základná",J310,0)</f>
        <v>0</v>
      </c>
      <c r="BF310" s="214">
        <f>IF(N310="znížená",J310,0)</f>
        <v>0</v>
      </c>
      <c r="BG310" s="214">
        <f>IF(N310="zákl. prenesená",J310,0)</f>
        <v>0</v>
      </c>
      <c r="BH310" s="214">
        <f>IF(N310="zníž. prenesená",J310,0)</f>
        <v>0</v>
      </c>
      <c r="BI310" s="214">
        <f>IF(N310="nulová",J310,0)</f>
        <v>0</v>
      </c>
      <c r="BJ310" s="18" t="s">
        <v>90</v>
      </c>
      <c r="BK310" s="214">
        <f>ROUND(I310*H310,2)</f>
        <v>0</v>
      </c>
      <c r="BL310" s="18" t="s">
        <v>311</v>
      </c>
      <c r="BM310" s="213" t="s">
        <v>3616</v>
      </c>
    </row>
    <row r="311" spans="1:65" s="12" customFormat="1" ht="22.9" customHeight="1">
      <c r="B311" s="185"/>
      <c r="C311" s="186"/>
      <c r="D311" s="187" t="s">
        <v>76</v>
      </c>
      <c r="E311" s="199" t="s">
        <v>2148</v>
      </c>
      <c r="F311" s="199" t="s">
        <v>2149</v>
      </c>
      <c r="G311" s="186"/>
      <c r="H311" s="186"/>
      <c r="I311" s="189"/>
      <c r="J311" s="200">
        <f>BK311</f>
        <v>0</v>
      </c>
      <c r="K311" s="186"/>
      <c r="L311" s="191"/>
      <c r="M311" s="192"/>
      <c r="N311" s="193"/>
      <c r="O311" s="193"/>
      <c r="P311" s="194">
        <f>SUM(P312:P315)</f>
        <v>0</v>
      </c>
      <c r="Q311" s="193"/>
      <c r="R311" s="194">
        <f>SUM(R312:R315)</f>
        <v>4.3750000000000004E-3</v>
      </c>
      <c r="S311" s="193"/>
      <c r="T311" s="195">
        <f>SUM(T312:T315)</f>
        <v>0</v>
      </c>
      <c r="AR311" s="196" t="s">
        <v>90</v>
      </c>
      <c r="AT311" s="197" t="s">
        <v>76</v>
      </c>
      <c r="AU311" s="197" t="s">
        <v>84</v>
      </c>
      <c r="AY311" s="196" t="s">
        <v>242</v>
      </c>
      <c r="BK311" s="198">
        <f>SUM(BK312:BK315)</f>
        <v>0</v>
      </c>
    </row>
    <row r="312" spans="1:65" s="2" customFormat="1" ht="22.15" customHeight="1">
      <c r="A312" s="35"/>
      <c r="B312" s="36"/>
      <c r="C312" s="201" t="s">
        <v>1672</v>
      </c>
      <c r="D312" s="201" t="s">
        <v>244</v>
      </c>
      <c r="E312" s="202" t="s">
        <v>2150</v>
      </c>
      <c r="F312" s="203" t="s">
        <v>2151</v>
      </c>
      <c r="G312" s="204" t="s">
        <v>247</v>
      </c>
      <c r="H312" s="205">
        <v>17.5</v>
      </c>
      <c r="I312" s="206"/>
      <c r="J312" s="207">
        <f>ROUND(I312*H312,2)</f>
        <v>0</v>
      </c>
      <c r="K312" s="208"/>
      <c r="L312" s="40"/>
      <c r="M312" s="209" t="s">
        <v>1</v>
      </c>
      <c r="N312" s="210" t="s">
        <v>43</v>
      </c>
      <c r="O312" s="76"/>
      <c r="P312" s="211">
        <f>O312*H312</f>
        <v>0</v>
      </c>
      <c r="Q312" s="211">
        <v>2.5000000000000001E-4</v>
      </c>
      <c r="R312" s="211">
        <f>Q312*H312</f>
        <v>4.3750000000000004E-3</v>
      </c>
      <c r="S312" s="211">
        <v>0</v>
      </c>
      <c r="T312" s="21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13" t="s">
        <v>311</v>
      </c>
      <c r="AT312" s="213" t="s">
        <v>244</v>
      </c>
      <c r="AU312" s="213" t="s">
        <v>90</v>
      </c>
      <c r="AY312" s="18" t="s">
        <v>242</v>
      </c>
      <c r="BE312" s="214">
        <f>IF(N312="základná",J312,0)</f>
        <v>0</v>
      </c>
      <c r="BF312" s="214">
        <f>IF(N312="znížená",J312,0)</f>
        <v>0</v>
      </c>
      <c r="BG312" s="214">
        <f>IF(N312="zákl. prenesená",J312,0)</f>
        <v>0</v>
      </c>
      <c r="BH312" s="214">
        <f>IF(N312="zníž. prenesená",J312,0)</f>
        <v>0</v>
      </c>
      <c r="BI312" s="214">
        <f>IF(N312="nulová",J312,0)</f>
        <v>0</v>
      </c>
      <c r="BJ312" s="18" t="s">
        <v>90</v>
      </c>
      <c r="BK312" s="214">
        <f>ROUND(I312*H312,2)</f>
        <v>0</v>
      </c>
      <c r="BL312" s="18" t="s">
        <v>311</v>
      </c>
      <c r="BM312" s="213" t="s">
        <v>3617</v>
      </c>
    </row>
    <row r="313" spans="1:65" s="14" customFormat="1">
      <c r="B313" s="243"/>
      <c r="C313" s="244"/>
      <c r="D313" s="228" t="s">
        <v>304</v>
      </c>
      <c r="E313" s="245" t="s">
        <v>1</v>
      </c>
      <c r="F313" s="246" t="s">
        <v>3618</v>
      </c>
      <c r="G313" s="244"/>
      <c r="H313" s="245" t="s">
        <v>1</v>
      </c>
      <c r="I313" s="247"/>
      <c r="J313" s="244"/>
      <c r="K313" s="244"/>
      <c r="L313" s="248"/>
      <c r="M313" s="249"/>
      <c r="N313" s="250"/>
      <c r="O313" s="250"/>
      <c r="P313" s="250"/>
      <c r="Q313" s="250"/>
      <c r="R313" s="250"/>
      <c r="S313" s="250"/>
      <c r="T313" s="251"/>
      <c r="AT313" s="252" t="s">
        <v>304</v>
      </c>
      <c r="AU313" s="252" t="s">
        <v>90</v>
      </c>
      <c r="AV313" s="14" t="s">
        <v>84</v>
      </c>
      <c r="AW313" s="14" t="s">
        <v>33</v>
      </c>
      <c r="AX313" s="14" t="s">
        <v>77</v>
      </c>
      <c r="AY313" s="252" t="s">
        <v>242</v>
      </c>
    </row>
    <row r="314" spans="1:65" s="13" customFormat="1">
      <c r="B314" s="226"/>
      <c r="C314" s="227"/>
      <c r="D314" s="228" t="s">
        <v>304</v>
      </c>
      <c r="E314" s="229" t="s">
        <v>1</v>
      </c>
      <c r="F314" s="230" t="s">
        <v>3619</v>
      </c>
      <c r="G314" s="227"/>
      <c r="H314" s="231">
        <v>17.5</v>
      </c>
      <c r="I314" s="232"/>
      <c r="J314" s="227"/>
      <c r="K314" s="227"/>
      <c r="L314" s="233"/>
      <c r="M314" s="234"/>
      <c r="N314" s="235"/>
      <c r="O314" s="235"/>
      <c r="P314" s="235"/>
      <c r="Q314" s="235"/>
      <c r="R314" s="235"/>
      <c r="S314" s="235"/>
      <c r="T314" s="236"/>
      <c r="AT314" s="237" t="s">
        <v>304</v>
      </c>
      <c r="AU314" s="237" t="s">
        <v>90</v>
      </c>
      <c r="AV314" s="13" t="s">
        <v>90</v>
      </c>
      <c r="AW314" s="13" t="s">
        <v>33</v>
      </c>
      <c r="AX314" s="13" t="s">
        <v>84</v>
      </c>
      <c r="AY314" s="237" t="s">
        <v>242</v>
      </c>
    </row>
    <row r="315" spans="1:65" s="2" customFormat="1" ht="22.15" customHeight="1">
      <c r="A315" s="35"/>
      <c r="B315" s="36"/>
      <c r="C315" s="201" t="s">
        <v>1844</v>
      </c>
      <c r="D315" s="201" t="s">
        <v>244</v>
      </c>
      <c r="E315" s="202" t="s">
        <v>2154</v>
      </c>
      <c r="F315" s="203" t="s">
        <v>2155</v>
      </c>
      <c r="G315" s="204" t="s">
        <v>792</v>
      </c>
      <c r="H315" s="275"/>
      <c r="I315" s="206"/>
      <c r="J315" s="207">
        <f>ROUND(I315*H315,2)</f>
        <v>0</v>
      </c>
      <c r="K315" s="208"/>
      <c r="L315" s="40"/>
      <c r="M315" s="209" t="s">
        <v>1</v>
      </c>
      <c r="N315" s="210" t="s">
        <v>43</v>
      </c>
      <c r="O315" s="76"/>
      <c r="P315" s="211">
        <f>O315*H315</f>
        <v>0</v>
      </c>
      <c r="Q315" s="211">
        <v>0</v>
      </c>
      <c r="R315" s="211">
        <f>Q315*H315</f>
        <v>0</v>
      </c>
      <c r="S315" s="211">
        <v>0</v>
      </c>
      <c r="T315" s="212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13" t="s">
        <v>311</v>
      </c>
      <c r="AT315" s="213" t="s">
        <v>244</v>
      </c>
      <c r="AU315" s="213" t="s">
        <v>90</v>
      </c>
      <c r="AY315" s="18" t="s">
        <v>242</v>
      </c>
      <c r="BE315" s="214">
        <f>IF(N315="základná",J315,0)</f>
        <v>0</v>
      </c>
      <c r="BF315" s="214">
        <f>IF(N315="znížená",J315,0)</f>
        <v>0</v>
      </c>
      <c r="BG315" s="214">
        <f>IF(N315="zákl. prenesená",J315,0)</f>
        <v>0</v>
      </c>
      <c r="BH315" s="214">
        <f>IF(N315="zníž. prenesená",J315,0)</f>
        <v>0</v>
      </c>
      <c r="BI315" s="214">
        <f>IF(N315="nulová",J315,0)</f>
        <v>0</v>
      </c>
      <c r="BJ315" s="18" t="s">
        <v>90</v>
      </c>
      <c r="BK315" s="214">
        <f>ROUND(I315*H315,2)</f>
        <v>0</v>
      </c>
      <c r="BL315" s="18" t="s">
        <v>311</v>
      </c>
      <c r="BM315" s="213" t="s">
        <v>3620</v>
      </c>
    </row>
    <row r="316" spans="1:65" s="12" customFormat="1" ht="22.9" customHeight="1">
      <c r="B316" s="185"/>
      <c r="C316" s="186"/>
      <c r="D316" s="187" t="s">
        <v>76</v>
      </c>
      <c r="E316" s="199" t="s">
        <v>1126</v>
      </c>
      <c r="F316" s="199" t="s">
        <v>1127</v>
      </c>
      <c r="G316" s="186"/>
      <c r="H316" s="186"/>
      <c r="I316" s="189"/>
      <c r="J316" s="200">
        <f>BK316</f>
        <v>0</v>
      </c>
      <c r="K316" s="186"/>
      <c r="L316" s="191"/>
      <c r="M316" s="192"/>
      <c r="N316" s="193"/>
      <c r="O316" s="193"/>
      <c r="P316" s="194">
        <f>SUM(P317:P321)</f>
        <v>0</v>
      </c>
      <c r="Q316" s="193"/>
      <c r="R316" s="194">
        <f>SUM(R317:R321)</f>
        <v>4.65E-2</v>
      </c>
      <c r="S316" s="193"/>
      <c r="T316" s="195">
        <f>SUM(T317:T321)</f>
        <v>0</v>
      </c>
      <c r="AR316" s="196" t="s">
        <v>90</v>
      </c>
      <c r="AT316" s="197" t="s">
        <v>76</v>
      </c>
      <c r="AU316" s="197" t="s">
        <v>84</v>
      </c>
      <c r="AY316" s="196" t="s">
        <v>242</v>
      </c>
      <c r="BK316" s="198">
        <f>SUM(BK317:BK321)</f>
        <v>0</v>
      </c>
    </row>
    <row r="317" spans="1:65" s="2" customFormat="1" ht="30" customHeight="1">
      <c r="A317" s="35"/>
      <c r="B317" s="36"/>
      <c r="C317" s="201" t="s">
        <v>1847</v>
      </c>
      <c r="D317" s="201" t="s">
        <v>244</v>
      </c>
      <c r="E317" s="202" t="s">
        <v>1379</v>
      </c>
      <c r="F317" s="203" t="s">
        <v>1380</v>
      </c>
      <c r="G317" s="204" t="s">
        <v>247</v>
      </c>
      <c r="H317" s="205">
        <v>25</v>
      </c>
      <c r="I317" s="206"/>
      <c r="J317" s="207">
        <f>ROUND(I317*H317,2)</f>
        <v>0</v>
      </c>
      <c r="K317" s="208"/>
      <c r="L317" s="40"/>
      <c r="M317" s="209" t="s">
        <v>1</v>
      </c>
      <c r="N317" s="210" t="s">
        <v>43</v>
      </c>
      <c r="O317" s="76"/>
      <c r="P317" s="211">
        <f>O317*H317</f>
        <v>0</v>
      </c>
      <c r="Q317" s="211">
        <v>9.3000000000000005E-4</v>
      </c>
      <c r="R317" s="211">
        <f>Q317*H317</f>
        <v>2.325E-2</v>
      </c>
      <c r="S317" s="211">
        <v>0</v>
      </c>
      <c r="T317" s="21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13" t="s">
        <v>311</v>
      </c>
      <c r="AT317" s="213" t="s">
        <v>244</v>
      </c>
      <c r="AU317" s="213" t="s">
        <v>90</v>
      </c>
      <c r="AY317" s="18" t="s">
        <v>242</v>
      </c>
      <c r="BE317" s="214">
        <f>IF(N317="základná",J317,0)</f>
        <v>0</v>
      </c>
      <c r="BF317" s="214">
        <f>IF(N317="znížená",J317,0)</f>
        <v>0</v>
      </c>
      <c r="BG317" s="214">
        <f>IF(N317="zákl. prenesená",J317,0)</f>
        <v>0</v>
      </c>
      <c r="BH317" s="214">
        <f>IF(N317="zníž. prenesená",J317,0)</f>
        <v>0</v>
      </c>
      <c r="BI317" s="214">
        <f>IF(N317="nulová",J317,0)</f>
        <v>0</v>
      </c>
      <c r="BJ317" s="18" t="s">
        <v>90</v>
      </c>
      <c r="BK317" s="214">
        <f>ROUND(I317*H317,2)</f>
        <v>0</v>
      </c>
      <c r="BL317" s="18" t="s">
        <v>311</v>
      </c>
      <c r="BM317" s="213" t="s">
        <v>3621</v>
      </c>
    </row>
    <row r="318" spans="1:65" s="13" customFormat="1">
      <c r="B318" s="226"/>
      <c r="C318" s="227"/>
      <c r="D318" s="228" t="s">
        <v>304</v>
      </c>
      <c r="E318" s="229" t="s">
        <v>1</v>
      </c>
      <c r="F318" s="230" t="s">
        <v>3299</v>
      </c>
      <c r="G318" s="227"/>
      <c r="H318" s="231">
        <v>12.56</v>
      </c>
      <c r="I318" s="232"/>
      <c r="J318" s="227"/>
      <c r="K318" s="227"/>
      <c r="L318" s="233"/>
      <c r="M318" s="234"/>
      <c r="N318" s="235"/>
      <c r="O318" s="235"/>
      <c r="P318" s="235"/>
      <c r="Q318" s="235"/>
      <c r="R318" s="235"/>
      <c r="S318" s="235"/>
      <c r="T318" s="236"/>
      <c r="AT318" s="237" t="s">
        <v>304</v>
      </c>
      <c r="AU318" s="237" t="s">
        <v>90</v>
      </c>
      <c r="AV318" s="13" t="s">
        <v>90</v>
      </c>
      <c r="AW318" s="13" t="s">
        <v>33</v>
      </c>
      <c r="AX318" s="13" t="s">
        <v>77</v>
      </c>
      <c r="AY318" s="237" t="s">
        <v>242</v>
      </c>
    </row>
    <row r="319" spans="1:65" s="13" customFormat="1">
      <c r="B319" s="226"/>
      <c r="C319" s="227"/>
      <c r="D319" s="228" t="s">
        <v>304</v>
      </c>
      <c r="E319" s="229" t="s">
        <v>1</v>
      </c>
      <c r="F319" s="230" t="s">
        <v>2662</v>
      </c>
      <c r="G319" s="227"/>
      <c r="H319" s="231">
        <v>12.44</v>
      </c>
      <c r="I319" s="232"/>
      <c r="J319" s="227"/>
      <c r="K319" s="227"/>
      <c r="L319" s="233"/>
      <c r="M319" s="234"/>
      <c r="N319" s="235"/>
      <c r="O319" s="235"/>
      <c r="P319" s="235"/>
      <c r="Q319" s="235"/>
      <c r="R319" s="235"/>
      <c r="S319" s="235"/>
      <c r="T319" s="236"/>
      <c r="AT319" s="237" t="s">
        <v>304</v>
      </c>
      <c r="AU319" s="237" t="s">
        <v>90</v>
      </c>
      <c r="AV319" s="13" t="s">
        <v>90</v>
      </c>
      <c r="AW319" s="13" t="s">
        <v>33</v>
      </c>
      <c r="AX319" s="13" t="s">
        <v>77</v>
      </c>
      <c r="AY319" s="237" t="s">
        <v>242</v>
      </c>
    </row>
    <row r="320" spans="1:65" s="16" customFormat="1">
      <c r="B320" s="264"/>
      <c r="C320" s="265"/>
      <c r="D320" s="228" t="s">
        <v>304</v>
      </c>
      <c r="E320" s="266" t="s">
        <v>1</v>
      </c>
      <c r="F320" s="267" t="s">
        <v>388</v>
      </c>
      <c r="G320" s="265"/>
      <c r="H320" s="268">
        <v>25</v>
      </c>
      <c r="I320" s="269"/>
      <c r="J320" s="265"/>
      <c r="K320" s="265"/>
      <c r="L320" s="270"/>
      <c r="M320" s="271"/>
      <c r="N320" s="272"/>
      <c r="O320" s="272"/>
      <c r="P320" s="272"/>
      <c r="Q320" s="272"/>
      <c r="R320" s="272"/>
      <c r="S320" s="272"/>
      <c r="T320" s="273"/>
      <c r="AT320" s="274" t="s">
        <v>304</v>
      </c>
      <c r="AU320" s="274" t="s">
        <v>90</v>
      </c>
      <c r="AV320" s="16" t="s">
        <v>248</v>
      </c>
      <c r="AW320" s="16" t="s">
        <v>33</v>
      </c>
      <c r="AX320" s="16" t="s">
        <v>84</v>
      </c>
      <c r="AY320" s="274" t="s">
        <v>242</v>
      </c>
    </row>
    <row r="321" spans="1:65" s="2" customFormat="1" ht="22.15" customHeight="1">
      <c r="A321" s="35"/>
      <c r="B321" s="36"/>
      <c r="C321" s="201" t="s">
        <v>1850</v>
      </c>
      <c r="D321" s="201" t="s">
        <v>244</v>
      </c>
      <c r="E321" s="202" t="s">
        <v>1132</v>
      </c>
      <c r="F321" s="203" t="s">
        <v>1386</v>
      </c>
      <c r="G321" s="204" t="s">
        <v>247</v>
      </c>
      <c r="H321" s="205">
        <v>25</v>
      </c>
      <c r="I321" s="206"/>
      <c r="J321" s="207">
        <f>ROUND(I321*H321,2)</f>
        <v>0</v>
      </c>
      <c r="K321" s="208"/>
      <c r="L321" s="40"/>
      <c r="M321" s="238" t="s">
        <v>1</v>
      </c>
      <c r="N321" s="239" t="s">
        <v>43</v>
      </c>
      <c r="O321" s="240"/>
      <c r="P321" s="241">
        <f>O321*H321</f>
        <v>0</v>
      </c>
      <c r="Q321" s="241">
        <v>9.3000000000000005E-4</v>
      </c>
      <c r="R321" s="241">
        <f>Q321*H321</f>
        <v>2.325E-2</v>
      </c>
      <c r="S321" s="241">
        <v>0</v>
      </c>
      <c r="T321" s="242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13" t="s">
        <v>311</v>
      </c>
      <c r="AT321" s="213" t="s">
        <v>244</v>
      </c>
      <c r="AU321" s="213" t="s">
        <v>90</v>
      </c>
      <c r="AY321" s="18" t="s">
        <v>242</v>
      </c>
      <c r="BE321" s="214">
        <f>IF(N321="základná",J321,0)</f>
        <v>0</v>
      </c>
      <c r="BF321" s="214">
        <f>IF(N321="znížená",J321,0)</f>
        <v>0</v>
      </c>
      <c r="BG321" s="214">
        <f>IF(N321="zákl. prenesená",J321,0)</f>
        <v>0</v>
      </c>
      <c r="BH321" s="214">
        <f>IF(N321="zníž. prenesená",J321,0)</f>
        <v>0</v>
      </c>
      <c r="BI321" s="214">
        <f>IF(N321="nulová",J321,0)</f>
        <v>0</v>
      </c>
      <c r="BJ321" s="18" t="s">
        <v>90</v>
      </c>
      <c r="BK321" s="214">
        <f>ROUND(I321*H321,2)</f>
        <v>0</v>
      </c>
      <c r="BL321" s="18" t="s">
        <v>311</v>
      </c>
      <c r="BM321" s="213" t="s">
        <v>3622</v>
      </c>
    </row>
    <row r="322" spans="1:65" s="2" customFormat="1" ht="6.95" customHeight="1">
      <c r="A322" s="35"/>
      <c r="B322" s="59"/>
      <c r="C322" s="60"/>
      <c r="D322" s="60"/>
      <c r="E322" s="60"/>
      <c r="F322" s="60"/>
      <c r="G322" s="60"/>
      <c r="H322" s="60"/>
      <c r="I322" s="60"/>
      <c r="J322" s="60"/>
      <c r="K322" s="60"/>
      <c r="L322" s="40"/>
      <c r="M322" s="35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</row>
  </sheetData>
  <sheetProtection algorithmName="SHA-512" hashValue="b7qEeypQJIAAnzWzzkXAlrq7FCnynBKWbdWUkWY+ogWjLU8vLQD1rE6t8fLbDSmai13i6DkzdwJtbz2PMEZfnQ==" saltValue="dL4z9SG4Es2J9YeZCS43JyDCxoDQ5DrlkZpOCUxoj389PjhFu9qBx9dm3FFkYp16JN5l9rfmt2pmYUxWBzdh2A==" spinCount="100000" sheet="1" objects="1" scenarios="1" formatColumns="0" formatRows="0" autoFilter="0"/>
  <autoFilter ref="C133:K321" xr:uid="{00000000-0009-0000-0000-000015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313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164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3623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ROUND((SUM(BE134:BE312)),  2)</f>
        <v>0</v>
      </c>
      <c r="G35" s="136"/>
      <c r="H35" s="136"/>
      <c r="I35" s="137">
        <v>0.2</v>
      </c>
      <c r="J35" s="135">
        <f>ROUND(((SUM(BE134:BE312))*I35),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ROUND((SUM(BF134:BF312)),  2)</f>
        <v>0</v>
      </c>
      <c r="G36" s="136"/>
      <c r="H36" s="136"/>
      <c r="I36" s="137">
        <v>0.2</v>
      </c>
      <c r="J36" s="135">
        <f>ROUND(((SUM(BF134:BF312))*I36),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ROUND((SUM(BG134:BG312)),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ROUND((SUM(BH134:BH312)),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ROUND((SUM(BI134:BI312)),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1136-2-17 - SO 02.17 - Most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J136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J178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J186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J194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J208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J229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J237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J271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J277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J278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J294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1943</v>
      </c>
      <c r="E111" s="170"/>
      <c r="F111" s="170"/>
      <c r="G111" s="170"/>
      <c r="H111" s="170"/>
      <c r="I111" s="170"/>
      <c r="J111" s="171">
        <f>J302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J307</f>
        <v>0</v>
      </c>
      <c r="K112" s="109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228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4" t="str">
        <f>E7</f>
        <v>Cyklotrasa Rimavská Sobota - Poltár</v>
      </c>
      <c r="F122" s="335"/>
      <c r="G122" s="335"/>
      <c r="H122" s="335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214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4" t="s">
        <v>1145</v>
      </c>
      <c r="F124" s="333"/>
      <c r="G124" s="333"/>
      <c r="H124" s="333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216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07" t="str">
        <f>E11</f>
        <v>1136-2-17 - SO 02.17 - Most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229</v>
      </c>
      <c r="D133" s="176" t="s">
        <v>62</v>
      </c>
      <c r="E133" s="176" t="s">
        <v>58</v>
      </c>
      <c r="F133" s="176" t="s">
        <v>59</v>
      </c>
      <c r="G133" s="176" t="s">
        <v>230</v>
      </c>
      <c r="H133" s="176" t="s">
        <v>231</v>
      </c>
      <c r="I133" s="176" t="s">
        <v>232</v>
      </c>
      <c r="J133" s="177" t="s">
        <v>220</v>
      </c>
      <c r="K133" s="178" t="s">
        <v>233</v>
      </c>
      <c r="L133" s="179"/>
      <c r="M133" s="80" t="s">
        <v>1</v>
      </c>
      <c r="N133" s="81" t="s">
        <v>41</v>
      </c>
      <c r="O133" s="81" t="s">
        <v>234</v>
      </c>
      <c r="P133" s="81" t="s">
        <v>235</v>
      </c>
      <c r="Q133" s="81" t="s">
        <v>236</v>
      </c>
      <c r="R133" s="81" t="s">
        <v>237</v>
      </c>
      <c r="S133" s="81" t="s">
        <v>238</v>
      </c>
      <c r="T133" s="82" t="s">
        <v>239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221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P135+P277</f>
        <v>0</v>
      </c>
      <c r="Q134" s="84"/>
      <c r="R134" s="182">
        <f>R135+R277</f>
        <v>68.877106710000021</v>
      </c>
      <c r="S134" s="84"/>
      <c r="T134" s="183">
        <f>T135+T277</f>
        <v>15.952016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222</v>
      </c>
      <c r="BK134" s="184">
        <f>BK135+BK277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240</v>
      </c>
      <c r="F135" s="188" t="s">
        <v>241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P136+P178+P186+P194+P208+P229+P237+P271</f>
        <v>0</v>
      </c>
      <c r="Q135" s="193"/>
      <c r="R135" s="194">
        <f>R136+R178+R186+R194+R208+R229+R237+R271</f>
        <v>68.644396680000014</v>
      </c>
      <c r="S135" s="193"/>
      <c r="T135" s="195">
        <f>T136+T178+T186+T194+T208+T229+T237+T271</f>
        <v>15.952016</v>
      </c>
      <c r="AR135" s="196" t="s">
        <v>84</v>
      </c>
      <c r="AT135" s="197" t="s">
        <v>76</v>
      </c>
      <c r="AU135" s="197" t="s">
        <v>77</v>
      </c>
      <c r="AY135" s="196" t="s">
        <v>242</v>
      </c>
      <c r="BK135" s="198">
        <f>BK136+BK178+BK186+BK194+BK208+BK229+BK237+BK271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243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SUM(P137:P177)</f>
        <v>0</v>
      </c>
      <c r="Q136" s="193"/>
      <c r="R136" s="194">
        <f>SUM(R137:R177)</f>
        <v>14.4</v>
      </c>
      <c r="S136" s="193"/>
      <c r="T136" s="195">
        <f>SUM(T137:T177)</f>
        <v>0</v>
      </c>
      <c r="AR136" s="196" t="s">
        <v>84</v>
      </c>
      <c r="AT136" s="197" t="s">
        <v>76</v>
      </c>
      <c r="AU136" s="197" t="s">
        <v>84</v>
      </c>
      <c r="AY136" s="196" t="s">
        <v>242</v>
      </c>
      <c r="BK136" s="198">
        <f>SUM(BK137:BK177)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244</v>
      </c>
      <c r="E137" s="202" t="s">
        <v>998</v>
      </c>
      <c r="F137" s="203" t="s">
        <v>999</v>
      </c>
      <c r="G137" s="204" t="s">
        <v>247</v>
      </c>
      <c r="H137" s="205">
        <v>34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248</v>
      </c>
      <c r="AT137" s="213" t="s">
        <v>244</v>
      </c>
      <c r="AU137" s="213" t="s">
        <v>90</v>
      </c>
      <c r="AY137" s="18" t="s">
        <v>242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90</v>
      </c>
      <c r="BK137" s="214">
        <f>ROUND(I137*H137,2)</f>
        <v>0</v>
      </c>
      <c r="BL137" s="18" t="s">
        <v>248</v>
      </c>
      <c r="BM137" s="213" t="s">
        <v>3624</v>
      </c>
    </row>
    <row r="138" spans="1:65" s="14" customFormat="1" ht="22.5">
      <c r="B138" s="243"/>
      <c r="C138" s="244"/>
      <c r="D138" s="228" t="s">
        <v>304</v>
      </c>
      <c r="E138" s="245" t="s">
        <v>1</v>
      </c>
      <c r="F138" s="246" t="s">
        <v>1945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3625</v>
      </c>
      <c r="G139" s="227"/>
      <c r="H139" s="231">
        <v>34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22.15" customHeight="1">
      <c r="A140" s="35"/>
      <c r="B140" s="36"/>
      <c r="C140" s="201" t="s">
        <v>90</v>
      </c>
      <c r="D140" s="201" t="s">
        <v>244</v>
      </c>
      <c r="E140" s="202" t="s">
        <v>1006</v>
      </c>
      <c r="F140" s="203" t="s">
        <v>1007</v>
      </c>
      <c r="G140" s="204" t="s">
        <v>406</v>
      </c>
      <c r="H140" s="205">
        <v>2.016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3626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1949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3627</v>
      </c>
      <c r="G142" s="227"/>
      <c r="H142" s="231">
        <v>2.016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30" customHeight="1">
      <c r="A143" s="35"/>
      <c r="B143" s="36"/>
      <c r="C143" s="201" t="s">
        <v>100</v>
      </c>
      <c r="D143" s="201" t="s">
        <v>244</v>
      </c>
      <c r="E143" s="202" t="s">
        <v>1011</v>
      </c>
      <c r="F143" s="203" t="s">
        <v>1012</v>
      </c>
      <c r="G143" s="204" t="s">
        <v>406</v>
      </c>
      <c r="H143" s="205">
        <v>2.016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3628</v>
      </c>
    </row>
    <row r="144" spans="1:65" s="2" customFormat="1" ht="19.899999999999999" customHeight="1">
      <c r="A144" s="35"/>
      <c r="B144" s="36"/>
      <c r="C144" s="201" t="s">
        <v>248</v>
      </c>
      <c r="D144" s="201" t="s">
        <v>244</v>
      </c>
      <c r="E144" s="202" t="s">
        <v>830</v>
      </c>
      <c r="F144" s="203" t="s">
        <v>1859</v>
      </c>
      <c r="G144" s="204" t="s">
        <v>406</v>
      </c>
      <c r="H144" s="205">
        <v>0.45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3629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1953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3630</v>
      </c>
      <c r="G146" s="227"/>
      <c r="H146" s="231">
        <v>0.45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30" customHeight="1">
      <c r="A147" s="35"/>
      <c r="B147" s="36"/>
      <c r="C147" s="201" t="s">
        <v>250</v>
      </c>
      <c r="D147" s="201" t="s">
        <v>244</v>
      </c>
      <c r="E147" s="202" t="s">
        <v>834</v>
      </c>
      <c r="F147" s="203" t="s">
        <v>835</v>
      </c>
      <c r="G147" s="204" t="s">
        <v>406</v>
      </c>
      <c r="H147" s="205">
        <v>0.45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3631</v>
      </c>
    </row>
    <row r="148" spans="1:65" s="2" customFormat="1" ht="22.15" customHeight="1">
      <c r="A148" s="35"/>
      <c r="B148" s="36"/>
      <c r="C148" s="201" t="s">
        <v>269</v>
      </c>
      <c r="D148" s="201" t="s">
        <v>244</v>
      </c>
      <c r="E148" s="202" t="s">
        <v>1021</v>
      </c>
      <c r="F148" s="203" t="s">
        <v>1022</v>
      </c>
      <c r="G148" s="204" t="s">
        <v>406</v>
      </c>
      <c r="H148" s="205">
        <v>10.039999999999999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3632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3633</v>
      </c>
      <c r="G149" s="227"/>
      <c r="H149" s="231">
        <v>5.0199999999999996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3634</v>
      </c>
      <c r="G150" s="227"/>
      <c r="H150" s="231">
        <v>5.0199999999999996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10.039999999999999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30" customHeight="1">
      <c r="A152" s="35"/>
      <c r="B152" s="36"/>
      <c r="C152" s="201" t="s">
        <v>273</v>
      </c>
      <c r="D152" s="201" t="s">
        <v>244</v>
      </c>
      <c r="E152" s="202" t="s">
        <v>440</v>
      </c>
      <c r="F152" s="203" t="s">
        <v>441</v>
      </c>
      <c r="G152" s="204" t="s">
        <v>406</v>
      </c>
      <c r="H152" s="205">
        <v>9.25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3635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3636</v>
      </c>
      <c r="G153" s="227"/>
      <c r="H153" s="231">
        <v>2.02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3637</v>
      </c>
      <c r="G154" s="227"/>
      <c r="H154" s="231">
        <v>0.45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3638</v>
      </c>
      <c r="G155" s="227"/>
      <c r="H155" s="231">
        <v>3.8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3639</v>
      </c>
      <c r="G156" s="227"/>
      <c r="H156" s="231">
        <v>-4.03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3640</v>
      </c>
      <c r="G157" s="227"/>
      <c r="H157" s="231">
        <v>-0.99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3187</v>
      </c>
      <c r="G158" s="227"/>
      <c r="H158" s="231">
        <v>8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77</v>
      </c>
      <c r="AY158" s="237" t="s">
        <v>242</v>
      </c>
    </row>
    <row r="159" spans="1:65" s="16" customFormat="1">
      <c r="B159" s="264"/>
      <c r="C159" s="265"/>
      <c r="D159" s="228" t="s">
        <v>304</v>
      </c>
      <c r="E159" s="266" t="s">
        <v>1</v>
      </c>
      <c r="F159" s="267" t="s">
        <v>388</v>
      </c>
      <c r="G159" s="265"/>
      <c r="H159" s="268">
        <v>9.25</v>
      </c>
      <c r="I159" s="269"/>
      <c r="J159" s="265"/>
      <c r="K159" s="265"/>
      <c r="L159" s="270"/>
      <c r="M159" s="271"/>
      <c r="N159" s="272"/>
      <c r="O159" s="272"/>
      <c r="P159" s="272"/>
      <c r="Q159" s="272"/>
      <c r="R159" s="272"/>
      <c r="S159" s="272"/>
      <c r="T159" s="273"/>
      <c r="AT159" s="274" t="s">
        <v>304</v>
      </c>
      <c r="AU159" s="274" t="s">
        <v>90</v>
      </c>
      <c r="AV159" s="16" t="s">
        <v>248</v>
      </c>
      <c r="AW159" s="16" t="s">
        <v>33</v>
      </c>
      <c r="AX159" s="16" t="s">
        <v>84</v>
      </c>
      <c r="AY159" s="274" t="s">
        <v>242</v>
      </c>
    </row>
    <row r="160" spans="1:65" s="2" customFormat="1" ht="22.15" customHeight="1">
      <c r="A160" s="35"/>
      <c r="B160" s="36"/>
      <c r="C160" s="201" t="s">
        <v>264</v>
      </c>
      <c r="D160" s="201" t="s">
        <v>244</v>
      </c>
      <c r="E160" s="202" t="s">
        <v>1037</v>
      </c>
      <c r="F160" s="203" t="s">
        <v>1038</v>
      </c>
      <c r="G160" s="204" t="s">
        <v>406</v>
      </c>
      <c r="H160" s="205">
        <v>13.02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3641</v>
      </c>
    </row>
    <row r="161" spans="1:65" s="13" customFormat="1" ht="22.5">
      <c r="B161" s="226"/>
      <c r="C161" s="227"/>
      <c r="D161" s="228" t="s">
        <v>304</v>
      </c>
      <c r="E161" s="229" t="s">
        <v>1</v>
      </c>
      <c r="F161" s="230" t="s">
        <v>3642</v>
      </c>
      <c r="G161" s="227"/>
      <c r="H161" s="231">
        <v>13.02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84</v>
      </c>
      <c r="AY161" s="237" t="s">
        <v>242</v>
      </c>
    </row>
    <row r="162" spans="1:65" s="2" customFormat="1" ht="19.899999999999999" customHeight="1">
      <c r="A162" s="35"/>
      <c r="B162" s="36"/>
      <c r="C162" s="201" t="s">
        <v>255</v>
      </c>
      <c r="D162" s="201" t="s">
        <v>244</v>
      </c>
      <c r="E162" s="202" t="s">
        <v>1042</v>
      </c>
      <c r="F162" s="203" t="s">
        <v>1043</v>
      </c>
      <c r="G162" s="204" t="s">
        <v>406</v>
      </c>
      <c r="H162" s="205">
        <v>13.02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3643</v>
      </c>
    </row>
    <row r="163" spans="1:65" s="2" customFormat="1" ht="14.45" customHeight="1">
      <c r="A163" s="35"/>
      <c r="B163" s="36"/>
      <c r="C163" s="201" t="s">
        <v>284</v>
      </c>
      <c r="D163" s="201" t="s">
        <v>244</v>
      </c>
      <c r="E163" s="202" t="s">
        <v>1045</v>
      </c>
      <c r="F163" s="203" t="s">
        <v>1046</v>
      </c>
      <c r="G163" s="204" t="s">
        <v>406</v>
      </c>
      <c r="H163" s="205">
        <v>5.0199999999999996</v>
      </c>
      <c r="I163" s="206"/>
      <c r="J163" s="207">
        <f>ROUND(I163*H163,2)</f>
        <v>0</v>
      </c>
      <c r="K163" s="208"/>
      <c r="L163" s="40"/>
      <c r="M163" s="209" t="s">
        <v>1</v>
      </c>
      <c r="N163" s="210" t="s">
        <v>43</v>
      </c>
      <c r="O163" s="76"/>
      <c r="P163" s="211">
        <f>O163*H163</f>
        <v>0</v>
      </c>
      <c r="Q163" s="211">
        <v>0</v>
      </c>
      <c r="R163" s="211">
        <f>Q163*H163</f>
        <v>0</v>
      </c>
      <c r="S163" s="211">
        <v>0</v>
      </c>
      <c r="T163" s="21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248</v>
      </c>
      <c r="AT163" s="213" t="s">
        <v>244</v>
      </c>
      <c r="AU163" s="213" t="s">
        <v>90</v>
      </c>
      <c r="AY163" s="18" t="s">
        <v>242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90</v>
      </c>
      <c r="BK163" s="214">
        <f>ROUND(I163*H163,2)</f>
        <v>0</v>
      </c>
      <c r="BL163" s="18" t="s">
        <v>248</v>
      </c>
      <c r="BM163" s="213" t="s">
        <v>3644</v>
      </c>
    </row>
    <row r="164" spans="1:65" s="13" customFormat="1">
      <c r="B164" s="226"/>
      <c r="C164" s="227"/>
      <c r="D164" s="228" t="s">
        <v>304</v>
      </c>
      <c r="E164" s="229" t="s">
        <v>1</v>
      </c>
      <c r="F164" s="230" t="s">
        <v>3645</v>
      </c>
      <c r="G164" s="227"/>
      <c r="H164" s="231">
        <v>5.0199999999999996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304</v>
      </c>
      <c r="AU164" s="237" t="s">
        <v>90</v>
      </c>
      <c r="AV164" s="13" t="s">
        <v>90</v>
      </c>
      <c r="AW164" s="13" t="s">
        <v>33</v>
      </c>
      <c r="AX164" s="13" t="s">
        <v>84</v>
      </c>
      <c r="AY164" s="237" t="s">
        <v>242</v>
      </c>
    </row>
    <row r="165" spans="1:65" s="2" customFormat="1" ht="22.15" customHeight="1">
      <c r="A165" s="35"/>
      <c r="B165" s="36"/>
      <c r="C165" s="201" t="s">
        <v>288</v>
      </c>
      <c r="D165" s="201" t="s">
        <v>244</v>
      </c>
      <c r="E165" s="202" t="s">
        <v>1173</v>
      </c>
      <c r="F165" s="203" t="s">
        <v>1174</v>
      </c>
      <c r="G165" s="204" t="s">
        <v>406</v>
      </c>
      <c r="H165" s="205">
        <v>4.032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90</v>
      </c>
      <c r="BK165" s="214">
        <f>ROUND(I165*H165,2)</f>
        <v>0</v>
      </c>
      <c r="BL165" s="18" t="s">
        <v>248</v>
      </c>
      <c r="BM165" s="213" t="s">
        <v>3646</v>
      </c>
    </row>
    <row r="166" spans="1:65" s="14" customFormat="1">
      <c r="B166" s="243"/>
      <c r="C166" s="244"/>
      <c r="D166" s="228" t="s">
        <v>304</v>
      </c>
      <c r="E166" s="245" t="s">
        <v>1</v>
      </c>
      <c r="F166" s="246" t="s">
        <v>1179</v>
      </c>
      <c r="G166" s="244"/>
      <c r="H166" s="245" t="s">
        <v>1</v>
      </c>
      <c r="I166" s="247"/>
      <c r="J166" s="244"/>
      <c r="K166" s="244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304</v>
      </c>
      <c r="AU166" s="252" t="s">
        <v>90</v>
      </c>
      <c r="AV166" s="14" t="s">
        <v>84</v>
      </c>
      <c r="AW166" s="14" t="s">
        <v>33</v>
      </c>
      <c r="AX166" s="14" t="s">
        <v>77</v>
      </c>
      <c r="AY166" s="252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3647</v>
      </c>
      <c r="G167" s="227"/>
      <c r="H167" s="231">
        <v>2.016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3" customFormat="1">
      <c r="B168" s="226"/>
      <c r="C168" s="227"/>
      <c r="D168" s="228" t="s">
        <v>304</v>
      </c>
      <c r="E168" s="229" t="s">
        <v>1</v>
      </c>
      <c r="F168" s="230" t="s">
        <v>3648</v>
      </c>
      <c r="G168" s="227"/>
      <c r="H168" s="231">
        <v>2.016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304</v>
      </c>
      <c r="AU168" s="237" t="s">
        <v>90</v>
      </c>
      <c r="AV168" s="13" t="s">
        <v>90</v>
      </c>
      <c r="AW168" s="13" t="s">
        <v>33</v>
      </c>
      <c r="AX168" s="13" t="s">
        <v>77</v>
      </c>
      <c r="AY168" s="237" t="s">
        <v>242</v>
      </c>
    </row>
    <row r="169" spans="1:65" s="16" customFormat="1">
      <c r="B169" s="264"/>
      <c r="C169" s="265"/>
      <c r="D169" s="228" t="s">
        <v>304</v>
      </c>
      <c r="E169" s="266" t="s">
        <v>1</v>
      </c>
      <c r="F169" s="267" t="s">
        <v>388</v>
      </c>
      <c r="G169" s="265"/>
      <c r="H169" s="268">
        <v>4.032</v>
      </c>
      <c r="I169" s="269"/>
      <c r="J169" s="265"/>
      <c r="K169" s="265"/>
      <c r="L169" s="270"/>
      <c r="M169" s="271"/>
      <c r="N169" s="272"/>
      <c r="O169" s="272"/>
      <c r="P169" s="272"/>
      <c r="Q169" s="272"/>
      <c r="R169" s="272"/>
      <c r="S169" s="272"/>
      <c r="T169" s="273"/>
      <c r="AT169" s="274" t="s">
        <v>304</v>
      </c>
      <c r="AU169" s="274" t="s">
        <v>90</v>
      </c>
      <c r="AV169" s="16" t="s">
        <v>248</v>
      </c>
      <c r="AW169" s="16" t="s">
        <v>33</v>
      </c>
      <c r="AX169" s="16" t="s">
        <v>84</v>
      </c>
      <c r="AY169" s="274" t="s">
        <v>242</v>
      </c>
    </row>
    <row r="170" spans="1:65" s="2" customFormat="1" ht="30" customHeight="1">
      <c r="A170" s="35"/>
      <c r="B170" s="36"/>
      <c r="C170" s="201" t="s">
        <v>292</v>
      </c>
      <c r="D170" s="201" t="s">
        <v>244</v>
      </c>
      <c r="E170" s="202" t="s">
        <v>1974</v>
      </c>
      <c r="F170" s="203" t="s">
        <v>1975</v>
      </c>
      <c r="G170" s="204" t="s">
        <v>406</v>
      </c>
      <c r="H170" s="205">
        <v>8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0</v>
      </c>
      <c r="R170" s="211">
        <f>Q170*H170</f>
        <v>0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248</v>
      </c>
      <c r="AT170" s="213" t="s">
        <v>244</v>
      </c>
      <c r="AU170" s="213" t="s">
        <v>90</v>
      </c>
      <c r="AY170" s="18" t="s">
        <v>242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90</v>
      </c>
      <c r="BK170" s="214">
        <f>ROUND(I170*H170,2)</f>
        <v>0</v>
      </c>
      <c r="BL170" s="18" t="s">
        <v>248</v>
      </c>
      <c r="BM170" s="213" t="s">
        <v>3649</v>
      </c>
    </row>
    <row r="171" spans="1:65" s="13" customFormat="1">
      <c r="B171" s="226"/>
      <c r="C171" s="227"/>
      <c r="D171" s="228" t="s">
        <v>304</v>
      </c>
      <c r="E171" s="229" t="s">
        <v>1</v>
      </c>
      <c r="F171" s="230" t="s">
        <v>1977</v>
      </c>
      <c r="G171" s="227"/>
      <c r="H171" s="231">
        <v>4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77</v>
      </c>
      <c r="AY171" s="237" t="s">
        <v>242</v>
      </c>
    </row>
    <row r="172" spans="1:65" s="13" customFormat="1" ht="22.5">
      <c r="B172" s="226"/>
      <c r="C172" s="227"/>
      <c r="D172" s="228" t="s">
        <v>304</v>
      </c>
      <c r="E172" s="229" t="s">
        <v>1</v>
      </c>
      <c r="F172" s="230" t="s">
        <v>1978</v>
      </c>
      <c r="G172" s="227"/>
      <c r="H172" s="231">
        <v>4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33</v>
      </c>
      <c r="AX172" s="13" t="s">
        <v>77</v>
      </c>
      <c r="AY172" s="237" t="s">
        <v>242</v>
      </c>
    </row>
    <row r="173" spans="1:65" s="16" customFormat="1">
      <c r="B173" s="264"/>
      <c r="C173" s="265"/>
      <c r="D173" s="228" t="s">
        <v>304</v>
      </c>
      <c r="E173" s="266" t="s">
        <v>1</v>
      </c>
      <c r="F173" s="267" t="s">
        <v>388</v>
      </c>
      <c r="G173" s="265"/>
      <c r="H173" s="268">
        <v>8</v>
      </c>
      <c r="I173" s="269"/>
      <c r="J173" s="265"/>
      <c r="K173" s="265"/>
      <c r="L173" s="270"/>
      <c r="M173" s="271"/>
      <c r="N173" s="272"/>
      <c r="O173" s="272"/>
      <c r="P173" s="272"/>
      <c r="Q173" s="272"/>
      <c r="R173" s="272"/>
      <c r="S173" s="272"/>
      <c r="T173" s="273"/>
      <c r="AT173" s="274" t="s">
        <v>304</v>
      </c>
      <c r="AU173" s="274" t="s">
        <v>90</v>
      </c>
      <c r="AV173" s="16" t="s">
        <v>248</v>
      </c>
      <c r="AW173" s="16" t="s">
        <v>33</v>
      </c>
      <c r="AX173" s="16" t="s">
        <v>84</v>
      </c>
      <c r="AY173" s="274" t="s">
        <v>242</v>
      </c>
    </row>
    <row r="174" spans="1:65" s="2" customFormat="1" ht="14.45" customHeight="1">
      <c r="A174" s="35"/>
      <c r="B174" s="36"/>
      <c r="C174" s="215" t="s">
        <v>296</v>
      </c>
      <c r="D174" s="215" t="s">
        <v>261</v>
      </c>
      <c r="E174" s="216" t="s">
        <v>1979</v>
      </c>
      <c r="F174" s="217" t="s">
        <v>1980</v>
      </c>
      <c r="G174" s="218" t="s">
        <v>323</v>
      </c>
      <c r="H174" s="219">
        <v>14.4</v>
      </c>
      <c r="I174" s="220"/>
      <c r="J174" s="221">
        <f>ROUND(I174*H174,2)</f>
        <v>0</v>
      </c>
      <c r="K174" s="222"/>
      <c r="L174" s="223"/>
      <c r="M174" s="224" t="s">
        <v>1</v>
      </c>
      <c r="N174" s="225" t="s">
        <v>43</v>
      </c>
      <c r="O174" s="76"/>
      <c r="P174" s="211">
        <f>O174*H174</f>
        <v>0</v>
      </c>
      <c r="Q174" s="211">
        <v>1</v>
      </c>
      <c r="R174" s="211">
        <f>Q174*H174</f>
        <v>14.4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264</v>
      </c>
      <c r="AT174" s="213" t="s">
        <v>261</v>
      </c>
      <c r="AU174" s="213" t="s">
        <v>90</v>
      </c>
      <c r="AY174" s="18" t="s">
        <v>242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90</v>
      </c>
      <c r="BK174" s="214">
        <f>ROUND(I174*H174,2)</f>
        <v>0</v>
      </c>
      <c r="BL174" s="18" t="s">
        <v>248</v>
      </c>
      <c r="BM174" s="213" t="s">
        <v>3650</v>
      </c>
    </row>
    <row r="175" spans="1:65" s="13" customFormat="1">
      <c r="B175" s="226"/>
      <c r="C175" s="227"/>
      <c r="D175" s="228" t="s">
        <v>304</v>
      </c>
      <c r="E175" s="229" t="s">
        <v>1</v>
      </c>
      <c r="F175" s="230" t="s">
        <v>1982</v>
      </c>
      <c r="G175" s="227"/>
      <c r="H175" s="231">
        <v>14.4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304</v>
      </c>
      <c r="AU175" s="237" t="s">
        <v>90</v>
      </c>
      <c r="AV175" s="13" t="s">
        <v>90</v>
      </c>
      <c r="AW175" s="13" t="s">
        <v>33</v>
      </c>
      <c r="AX175" s="13" t="s">
        <v>84</v>
      </c>
      <c r="AY175" s="237" t="s">
        <v>242</v>
      </c>
    </row>
    <row r="176" spans="1:65" s="2" customFormat="1" ht="22.15" customHeight="1">
      <c r="A176" s="35"/>
      <c r="B176" s="36"/>
      <c r="C176" s="201" t="s">
        <v>300</v>
      </c>
      <c r="D176" s="201" t="s">
        <v>244</v>
      </c>
      <c r="E176" s="202" t="s">
        <v>1983</v>
      </c>
      <c r="F176" s="203" t="s">
        <v>1984</v>
      </c>
      <c r="G176" s="204" t="s">
        <v>247</v>
      </c>
      <c r="H176" s="205">
        <v>24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0</v>
      </c>
      <c r="R176" s="211">
        <f>Q176*H176</f>
        <v>0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248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248</v>
      </c>
      <c r="BM176" s="213" t="s">
        <v>3651</v>
      </c>
    </row>
    <row r="177" spans="1:65" s="13" customFormat="1">
      <c r="B177" s="226"/>
      <c r="C177" s="227"/>
      <c r="D177" s="228" t="s">
        <v>304</v>
      </c>
      <c r="E177" s="229" t="s">
        <v>1</v>
      </c>
      <c r="F177" s="230" t="s">
        <v>2805</v>
      </c>
      <c r="G177" s="227"/>
      <c r="H177" s="231">
        <v>24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304</v>
      </c>
      <c r="AU177" s="237" t="s">
        <v>90</v>
      </c>
      <c r="AV177" s="13" t="s">
        <v>90</v>
      </c>
      <c r="AW177" s="13" t="s">
        <v>33</v>
      </c>
      <c r="AX177" s="13" t="s">
        <v>84</v>
      </c>
      <c r="AY177" s="237" t="s">
        <v>242</v>
      </c>
    </row>
    <row r="178" spans="1:65" s="12" customFormat="1" ht="22.9" customHeight="1">
      <c r="B178" s="185"/>
      <c r="C178" s="186"/>
      <c r="D178" s="187" t="s">
        <v>76</v>
      </c>
      <c r="E178" s="199" t="s">
        <v>90</v>
      </c>
      <c r="F178" s="199" t="s">
        <v>454</v>
      </c>
      <c r="G178" s="186"/>
      <c r="H178" s="186"/>
      <c r="I178" s="189"/>
      <c r="J178" s="200">
        <f>BK178</f>
        <v>0</v>
      </c>
      <c r="K178" s="186"/>
      <c r="L178" s="191"/>
      <c r="M178" s="192"/>
      <c r="N178" s="193"/>
      <c r="O178" s="193"/>
      <c r="P178" s="194">
        <f>SUM(P179:P185)</f>
        <v>0</v>
      </c>
      <c r="Q178" s="193"/>
      <c r="R178" s="194">
        <f>SUM(R179:R185)</f>
        <v>1.0963239999999999</v>
      </c>
      <c r="S178" s="193"/>
      <c r="T178" s="195">
        <f>SUM(T179:T185)</f>
        <v>0</v>
      </c>
      <c r="AR178" s="196" t="s">
        <v>84</v>
      </c>
      <c r="AT178" s="197" t="s">
        <v>76</v>
      </c>
      <c r="AU178" s="197" t="s">
        <v>84</v>
      </c>
      <c r="AY178" s="196" t="s">
        <v>242</v>
      </c>
      <c r="BK178" s="198">
        <f>SUM(BK179:BK185)</f>
        <v>0</v>
      </c>
    </row>
    <row r="179" spans="1:65" s="2" customFormat="1" ht="34.9" customHeight="1">
      <c r="A179" s="35"/>
      <c r="B179" s="36"/>
      <c r="C179" s="201" t="s">
        <v>306</v>
      </c>
      <c r="D179" s="201" t="s">
        <v>244</v>
      </c>
      <c r="E179" s="202" t="s">
        <v>1193</v>
      </c>
      <c r="F179" s="203" t="s">
        <v>1194</v>
      </c>
      <c r="G179" s="204" t="s">
        <v>1195</v>
      </c>
      <c r="H179" s="205">
        <v>429</v>
      </c>
      <c r="I179" s="206"/>
      <c r="J179" s="207">
        <f>ROUND(I179*H179,2)</f>
        <v>0</v>
      </c>
      <c r="K179" s="208"/>
      <c r="L179" s="40"/>
      <c r="M179" s="209" t="s">
        <v>1</v>
      </c>
      <c r="N179" s="210" t="s">
        <v>43</v>
      </c>
      <c r="O179" s="76"/>
      <c r="P179" s="211">
        <f>O179*H179</f>
        <v>0</v>
      </c>
      <c r="Q179" s="211">
        <v>2.0000000000000002E-5</v>
      </c>
      <c r="R179" s="211">
        <f>Q179*H179</f>
        <v>8.5800000000000008E-3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248</v>
      </c>
      <c r="AT179" s="213" t="s">
        <v>244</v>
      </c>
      <c r="AU179" s="213" t="s">
        <v>90</v>
      </c>
      <c r="AY179" s="18" t="s">
        <v>242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90</v>
      </c>
      <c r="BK179" s="214">
        <f>ROUND(I179*H179,2)</f>
        <v>0</v>
      </c>
      <c r="BL179" s="18" t="s">
        <v>248</v>
      </c>
      <c r="BM179" s="213" t="s">
        <v>3652</v>
      </c>
    </row>
    <row r="180" spans="1:65" s="13" customFormat="1">
      <c r="B180" s="226"/>
      <c r="C180" s="227"/>
      <c r="D180" s="228" t="s">
        <v>304</v>
      </c>
      <c r="E180" s="229" t="s">
        <v>1</v>
      </c>
      <c r="F180" s="230" t="s">
        <v>3201</v>
      </c>
      <c r="G180" s="227"/>
      <c r="H180" s="231">
        <v>429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304</v>
      </c>
      <c r="AU180" s="237" t="s">
        <v>90</v>
      </c>
      <c r="AV180" s="13" t="s">
        <v>90</v>
      </c>
      <c r="AW180" s="13" t="s">
        <v>33</v>
      </c>
      <c r="AX180" s="13" t="s">
        <v>84</v>
      </c>
      <c r="AY180" s="237" t="s">
        <v>242</v>
      </c>
    </row>
    <row r="181" spans="1:65" s="2" customFormat="1" ht="14.45" customHeight="1">
      <c r="A181" s="35"/>
      <c r="B181" s="36"/>
      <c r="C181" s="201" t="s">
        <v>311</v>
      </c>
      <c r="D181" s="201" t="s">
        <v>244</v>
      </c>
      <c r="E181" s="202" t="s">
        <v>1071</v>
      </c>
      <c r="F181" s="203" t="s">
        <v>1072</v>
      </c>
      <c r="G181" s="204" t="s">
        <v>406</v>
      </c>
      <c r="H181" s="205">
        <v>0.45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2.4157199999999999</v>
      </c>
      <c r="R181" s="211">
        <f>Q181*H181</f>
        <v>1.0870739999999999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3653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3654</v>
      </c>
      <c r="G182" s="227"/>
      <c r="H182" s="231">
        <v>0.45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84</v>
      </c>
      <c r="AY182" s="237" t="s">
        <v>242</v>
      </c>
    </row>
    <row r="183" spans="1:65" s="2" customFormat="1" ht="14.45" customHeight="1">
      <c r="A183" s="35"/>
      <c r="B183" s="36"/>
      <c r="C183" s="201" t="s">
        <v>316</v>
      </c>
      <c r="D183" s="201" t="s">
        <v>244</v>
      </c>
      <c r="E183" s="202" t="s">
        <v>1991</v>
      </c>
      <c r="F183" s="203" t="s">
        <v>1992</v>
      </c>
      <c r="G183" s="204" t="s">
        <v>247</v>
      </c>
      <c r="H183" s="205">
        <v>1</v>
      </c>
      <c r="I183" s="206"/>
      <c r="J183" s="207">
        <f>ROUND(I183*H183,2)</f>
        <v>0</v>
      </c>
      <c r="K183" s="208"/>
      <c r="L183" s="40"/>
      <c r="M183" s="209" t="s">
        <v>1</v>
      </c>
      <c r="N183" s="210" t="s">
        <v>43</v>
      </c>
      <c r="O183" s="76"/>
      <c r="P183" s="211">
        <f>O183*H183</f>
        <v>0</v>
      </c>
      <c r="Q183" s="211">
        <v>6.7000000000000002E-4</v>
      </c>
      <c r="R183" s="211">
        <f>Q183*H183</f>
        <v>6.7000000000000002E-4</v>
      </c>
      <c r="S183" s="211">
        <v>0</v>
      </c>
      <c r="T183" s="21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3" t="s">
        <v>248</v>
      </c>
      <c r="AT183" s="213" t="s">
        <v>244</v>
      </c>
      <c r="AU183" s="213" t="s">
        <v>90</v>
      </c>
      <c r="AY183" s="18" t="s">
        <v>242</v>
      </c>
      <c r="BE183" s="214">
        <f>IF(N183="základná",J183,0)</f>
        <v>0</v>
      </c>
      <c r="BF183" s="214">
        <f>IF(N183="znížená",J183,0)</f>
        <v>0</v>
      </c>
      <c r="BG183" s="214">
        <f>IF(N183="zákl. prenesená",J183,0)</f>
        <v>0</v>
      </c>
      <c r="BH183" s="214">
        <f>IF(N183="zníž. prenesená",J183,0)</f>
        <v>0</v>
      </c>
      <c r="BI183" s="214">
        <f>IF(N183="nulová",J183,0)</f>
        <v>0</v>
      </c>
      <c r="BJ183" s="18" t="s">
        <v>90</v>
      </c>
      <c r="BK183" s="214">
        <f>ROUND(I183*H183,2)</f>
        <v>0</v>
      </c>
      <c r="BL183" s="18" t="s">
        <v>248</v>
      </c>
      <c r="BM183" s="213" t="s">
        <v>3655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1994</v>
      </c>
      <c r="G184" s="227"/>
      <c r="H184" s="231">
        <v>1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84</v>
      </c>
      <c r="AY184" s="237" t="s">
        <v>242</v>
      </c>
    </row>
    <row r="185" spans="1:65" s="2" customFormat="1" ht="19.899999999999999" customHeight="1">
      <c r="A185" s="35"/>
      <c r="B185" s="36"/>
      <c r="C185" s="201" t="s">
        <v>320</v>
      </c>
      <c r="D185" s="201" t="s">
        <v>244</v>
      </c>
      <c r="E185" s="202" t="s">
        <v>1995</v>
      </c>
      <c r="F185" s="203" t="s">
        <v>1996</v>
      </c>
      <c r="G185" s="204" t="s">
        <v>247</v>
      </c>
      <c r="H185" s="205">
        <v>1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0</v>
      </c>
      <c r="R185" s="211">
        <f>Q185*H185</f>
        <v>0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248</v>
      </c>
      <c r="AT185" s="213" t="s">
        <v>244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3656</v>
      </c>
    </row>
    <row r="186" spans="1:65" s="12" customFormat="1" ht="22.9" customHeight="1">
      <c r="B186" s="185"/>
      <c r="C186" s="186"/>
      <c r="D186" s="187" t="s">
        <v>76</v>
      </c>
      <c r="E186" s="199" t="s">
        <v>100</v>
      </c>
      <c r="F186" s="199" t="s">
        <v>1202</v>
      </c>
      <c r="G186" s="186"/>
      <c r="H186" s="186"/>
      <c r="I186" s="189"/>
      <c r="J186" s="200">
        <f>BK186</f>
        <v>0</v>
      </c>
      <c r="K186" s="186"/>
      <c r="L186" s="191"/>
      <c r="M186" s="192"/>
      <c r="N186" s="193"/>
      <c r="O186" s="193"/>
      <c r="P186" s="194">
        <f>SUM(P187:P193)</f>
        <v>0</v>
      </c>
      <c r="Q186" s="193"/>
      <c r="R186" s="194">
        <f>SUM(R187:R193)</f>
        <v>6.3803497600000005</v>
      </c>
      <c r="S186" s="193"/>
      <c r="T186" s="195">
        <f>SUM(T187:T193)</f>
        <v>0</v>
      </c>
      <c r="AR186" s="196" t="s">
        <v>84</v>
      </c>
      <c r="AT186" s="197" t="s">
        <v>76</v>
      </c>
      <c r="AU186" s="197" t="s">
        <v>84</v>
      </c>
      <c r="AY186" s="196" t="s">
        <v>242</v>
      </c>
      <c r="BK186" s="198">
        <f>SUM(BK187:BK193)</f>
        <v>0</v>
      </c>
    </row>
    <row r="187" spans="1:65" s="2" customFormat="1" ht="14.45" customHeight="1">
      <c r="A187" s="35"/>
      <c r="B187" s="36"/>
      <c r="C187" s="201" t="s">
        <v>326</v>
      </c>
      <c r="D187" s="201" t="s">
        <v>244</v>
      </c>
      <c r="E187" s="202" t="s">
        <v>1998</v>
      </c>
      <c r="F187" s="203" t="s">
        <v>1999</v>
      </c>
      <c r="G187" s="204" t="s">
        <v>406</v>
      </c>
      <c r="H187" s="205">
        <v>2.7360000000000002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2.3225600000000002</v>
      </c>
      <c r="R187" s="211">
        <f>Q187*H187</f>
        <v>6.3545241600000013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3657</v>
      </c>
    </row>
    <row r="188" spans="1:65" s="13" customFormat="1">
      <c r="B188" s="226"/>
      <c r="C188" s="227"/>
      <c r="D188" s="228" t="s">
        <v>304</v>
      </c>
      <c r="E188" s="229" t="s">
        <v>1</v>
      </c>
      <c r="F188" s="230" t="s">
        <v>3658</v>
      </c>
      <c r="G188" s="227"/>
      <c r="H188" s="231">
        <v>2.7360000000000002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304</v>
      </c>
      <c r="AU188" s="237" t="s">
        <v>90</v>
      </c>
      <c r="AV188" s="13" t="s">
        <v>90</v>
      </c>
      <c r="AW188" s="13" t="s">
        <v>33</v>
      </c>
      <c r="AX188" s="13" t="s">
        <v>84</v>
      </c>
      <c r="AY188" s="237" t="s">
        <v>242</v>
      </c>
    </row>
    <row r="189" spans="1:65" s="2" customFormat="1" ht="22.15" customHeight="1">
      <c r="A189" s="35"/>
      <c r="B189" s="36"/>
      <c r="C189" s="201" t="s">
        <v>7</v>
      </c>
      <c r="D189" s="201" t="s">
        <v>244</v>
      </c>
      <c r="E189" s="202" t="s">
        <v>1207</v>
      </c>
      <c r="F189" s="203" t="s">
        <v>1208</v>
      </c>
      <c r="G189" s="204" t="s">
        <v>247</v>
      </c>
      <c r="H189" s="205">
        <v>4.4000000000000004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3.46E-3</v>
      </c>
      <c r="R189" s="211">
        <f>Q189*H189</f>
        <v>1.5224000000000001E-2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3659</v>
      </c>
    </row>
    <row r="190" spans="1:65" s="13" customFormat="1">
      <c r="B190" s="226"/>
      <c r="C190" s="227"/>
      <c r="D190" s="228" t="s">
        <v>304</v>
      </c>
      <c r="E190" s="229" t="s">
        <v>1</v>
      </c>
      <c r="F190" s="230" t="s">
        <v>3660</v>
      </c>
      <c r="G190" s="227"/>
      <c r="H190" s="231">
        <v>4.4000000000000004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304</v>
      </c>
      <c r="AU190" s="237" t="s">
        <v>90</v>
      </c>
      <c r="AV190" s="13" t="s">
        <v>90</v>
      </c>
      <c r="AW190" s="13" t="s">
        <v>33</v>
      </c>
      <c r="AX190" s="13" t="s">
        <v>84</v>
      </c>
      <c r="AY190" s="237" t="s">
        <v>242</v>
      </c>
    </row>
    <row r="191" spans="1:65" s="2" customFormat="1" ht="22.15" customHeight="1">
      <c r="A191" s="35"/>
      <c r="B191" s="36"/>
      <c r="C191" s="201" t="s">
        <v>334</v>
      </c>
      <c r="D191" s="201" t="s">
        <v>244</v>
      </c>
      <c r="E191" s="202" t="s">
        <v>1226</v>
      </c>
      <c r="F191" s="203" t="s">
        <v>1880</v>
      </c>
      <c r="G191" s="204" t="s">
        <v>247</v>
      </c>
      <c r="H191" s="205">
        <v>4.4000000000000004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5.0000000000000002E-5</v>
      </c>
      <c r="R191" s="211">
        <f>Q191*H191</f>
        <v>2.2000000000000003E-4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3661</v>
      </c>
    </row>
    <row r="192" spans="1:65" s="2" customFormat="1" ht="22.15" customHeight="1">
      <c r="A192" s="35"/>
      <c r="B192" s="36"/>
      <c r="C192" s="201" t="s">
        <v>339</v>
      </c>
      <c r="D192" s="201" t="s">
        <v>244</v>
      </c>
      <c r="E192" s="202" t="s">
        <v>1214</v>
      </c>
      <c r="F192" s="203" t="s">
        <v>2005</v>
      </c>
      <c r="G192" s="204" t="s">
        <v>323</v>
      </c>
      <c r="H192" s="205">
        <v>0.01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1.03816</v>
      </c>
      <c r="R192" s="211">
        <f>Q192*H192</f>
        <v>1.03816E-2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248</v>
      </c>
      <c r="AT192" s="213" t="s">
        <v>244</v>
      </c>
      <c r="AU192" s="213" t="s">
        <v>90</v>
      </c>
      <c r="AY192" s="18" t="s">
        <v>242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90</v>
      </c>
      <c r="BK192" s="214">
        <f>ROUND(I192*H192,2)</f>
        <v>0</v>
      </c>
      <c r="BL192" s="18" t="s">
        <v>248</v>
      </c>
      <c r="BM192" s="213" t="s">
        <v>3662</v>
      </c>
    </row>
    <row r="193" spans="1:65" s="13" customFormat="1">
      <c r="B193" s="226"/>
      <c r="C193" s="227"/>
      <c r="D193" s="228" t="s">
        <v>304</v>
      </c>
      <c r="E193" s="229" t="s">
        <v>1</v>
      </c>
      <c r="F193" s="230" t="s">
        <v>2007</v>
      </c>
      <c r="G193" s="227"/>
      <c r="H193" s="231">
        <v>0.01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84</v>
      </c>
      <c r="AY193" s="237" t="s">
        <v>242</v>
      </c>
    </row>
    <row r="194" spans="1:65" s="12" customFormat="1" ht="22.9" customHeight="1">
      <c r="B194" s="185"/>
      <c r="C194" s="186"/>
      <c r="D194" s="187" t="s">
        <v>76</v>
      </c>
      <c r="E194" s="199" t="s">
        <v>248</v>
      </c>
      <c r="F194" s="199" t="s">
        <v>1229</v>
      </c>
      <c r="G194" s="186"/>
      <c r="H194" s="186"/>
      <c r="I194" s="189"/>
      <c r="J194" s="200">
        <f>BK194</f>
        <v>0</v>
      </c>
      <c r="K194" s="186"/>
      <c r="L194" s="191"/>
      <c r="M194" s="192"/>
      <c r="N194" s="193"/>
      <c r="O194" s="193"/>
      <c r="P194" s="194">
        <f>SUM(P195:P207)</f>
        <v>0</v>
      </c>
      <c r="Q194" s="193"/>
      <c r="R194" s="194">
        <f>SUM(R195:R207)</f>
        <v>30.693877279999999</v>
      </c>
      <c r="S194" s="193"/>
      <c r="T194" s="195">
        <f>SUM(T195:T207)</f>
        <v>0</v>
      </c>
      <c r="AR194" s="196" t="s">
        <v>84</v>
      </c>
      <c r="AT194" s="197" t="s">
        <v>76</v>
      </c>
      <c r="AU194" s="197" t="s">
        <v>84</v>
      </c>
      <c r="AY194" s="196" t="s">
        <v>242</v>
      </c>
      <c r="BK194" s="198">
        <f>SUM(BK195:BK207)</f>
        <v>0</v>
      </c>
    </row>
    <row r="195" spans="1:65" s="2" customFormat="1" ht="22.15" customHeight="1">
      <c r="A195" s="35"/>
      <c r="B195" s="36"/>
      <c r="C195" s="201" t="s">
        <v>344</v>
      </c>
      <c r="D195" s="201" t="s">
        <v>244</v>
      </c>
      <c r="E195" s="202" t="s">
        <v>2008</v>
      </c>
      <c r="F195" s="203" t="s">
        <v>2009</v>
      </c>
      <c r="G195" s="204" t="s">
        <v>406</v>
      </c>
      <c r="H195" s="205">
        <v>2.7839999999999998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2.3856000000000002</v>
      </c>
      <c r="R195" s="211">
        <f>Q195*H195</f>
        <v>6.6415103999999996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3663</v>
      </c>
    </row>
    <row r="196" spans="1:65" s="13" customFormat="1" ht="22.5">
      <c r="B196" s="226"/>
      <c r="C196" s="227"/>
      <c r="D196" s="228" t="s">
        <v>304</v>
      </c>
      <c r="E196" s="229" t="s">
        <v>1</v>
      </c>
      <c r="F196" s="230" t="s">
        <v>3664</v>
      </c>
      <c r="G196" s="227"/>
      <c r="H196" s="231">
        <v>2.7839999999999998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84</v>
      </c>
      <c r="AY196" s="237" t="s">
        <v>242</v>
      </c>
    </row>
    <row r="197" spans="1:65" s="2" customFormat="1" ht="22.15" customHeight="1">
      <c r="A197" s="35"/>
      <c r="B197" s="36"/>
      <c r="C197" s="201" t="s">
        <v>348</v>
      </c>
      <c r="D197" s="201" t="s">
        <v>244</v>
      </c>
      <c r="E197" s="202" t="s">
        <v>2012</v>
      </c>
      <c r="F197" s="203" t="s">
        <v>2013</v>
      </c>
      <c r="G197" s="204" t="s">
        <v>247</v>
      </c>
      <c r="H197" s="205">
        <v>4.84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1.099E-2</v>
      </c>
      <c r="R197" s="211">
        <f>Q197*H197</f>
        <v>5.3191599999999999E-2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3665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3666</v>
      </c>
      <c r="G198" s="227"/>
      <c r="H198" s="231">
        <v>4.84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84</v>
      </c>
      <c r="AY198" s="237" t="s">
        <v>242</v>
      </c>
    </row>
    <row r="199" spans="1:65" s="2" customFormat="1" ht="22.15" customHeight="1">
      <c r="A199" s="35"/>
      <c r="B199" s="36"/>
      <c r="C199" s="201" t="s">
        <v>352</v>
      </c>
      <c r="D199" s="201" t="s">
        <v>244</v>
      </c>
      <c r="E199" s="202" t="s">
        <v>2016</v>
      </c>
      <c r="F199" s="203" t="s">
        <v>2017</v>
      </c>
      <c r="G199" s="204" t="s">
        <v>247</v>
      </c>
      <c r="H199" s="205">
        <v>4.84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4.0000000000000003E-5</v>
      </c>
      <c r="R199" s="211">
        <f>Q199*H199</f>
        <v>1.9360000000000002E-4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3667</v>
      </c>
    </row>
    <row r="200" spans="1:65" s="2" customFormat="1" ht="22.15" customHeight="1">
      <c r="A200" s="35"/>
      <c r="B200" s="36"/>
      <c r="C200" s="201" t="s">
        <v>358</v>
      </c>
      <c r="D200" s="201" t="s">
        <v>244</v>
      </c>
      <c r="E200" s="202" t="s">
        <v>2019</v>
      </c>
      <c r="F200" s="203" t="s">
        <v>2020</v>
      </c>
      <c r="G200" s="204" t="s">
        <v>323</v>
      </c>
      <c r="H200" s="205">
        <v>0.75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1.0490999999999999</v>
      </c>
      <c r="R200" s="211">
        <f>Q200*H200</f>
        <v>0.78682499999999989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248</v>
      </c>
      <c r="AT200" s="213" t="s">
        <v>244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248</v>
      </c>
      <c r="BM200" s="213" t="s">
        <v>3668</v>
      </c>
    </row>
    <row r="201" spans="1:65" s="13" customFormat="1">
      <c r="B201" s="226"/>
      <c r="C201" s="227"/>
      <c r="D201" s="228" t="s">
        <v>304</v>
      </c>
      <c r="E201" s="229" t="s">
        <v>1</v>
      </c>
      <c r="F201" s="230" t="s">
        <v>3669</v>
      </c>
      <c r="G201" s="227"/>
      <c r="H201" s="231">
        <v>0.75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304</v>
      </c>
      <c r="AU201" s="237" t="s">
        <v>90</v>
      </c>
      <c r="AV201" s="13" t="s">
        <v>90</v>
      </c>
      <c r="AW201" s="13" t="s">
        <v>33</v>
      </c>
      <c r="AX201" s="13" t="s">
        <v>84</v>
      </c>
      <c r="AY201" s="237" t="s">
        <v>242</v>
      </c>
    </row>
    <row r="202" spans="1:65" s="2" customFormat="1" ht="22.15" customHeight="1">
      <c r="A202" s="35"/>
      <c r="B202" s="36"/>
      <c r="C202" s="201" t="s">
        <v>526</v>
      </c>
      <c r="D202" s="201" t="s">
        <v>244</v>
      </c>
      <c r="E202" s="202" t="s">
        <v>2023</v>
      </c>
      <c r="F202" s="203" t="s">
        <v>2024</v>
      </c>
      <c r="G202" s="204" t="s">
        <v>259</v>
      </c>
      <c r="H202" s="205">
        <v>2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2.8500000000000001E-3</v>
      </c>
      <c r="R202" s="211">
        <f>Q202*H202</f>
        <v>5.7000000000000002E-3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248</v>
      </c>
      <c r="AT202" s="213" t="s">
        <v>244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3670</v>
      </c>
    </row>
    <row r="203" spans="1:65" s="2" customFormat="1" ht="22.15" customHeight="1">
      <c r="A203" s="35"/>
      <c r="B203" s="36"/>
      <c r="C203" s="215" t="s">
        <v>535</v>
      </c>
      <c r="D203" s="215" t="s">
        <v>261</v>
      </c>
      <c r="E203" s="216" t="s">
        <v>2026</v>
      </c>
      <c r="F203" s="217" t="s">
        <v>3671</v>
      </c>
      <c r="G203" s="218" t="s">
        <v>259</v>
      </c>
      <c r="H203" s="219">
        <v>2</v>
      </c>
      <c r="I203" s="220"/>
      <c r="J203" s="221">
        <f>ROUND(I203*H203,2)</f>
        <v>0</v>
      </c>
      <c r="K203" s="222"/>
      <c r="L203" s="223"/>
      <c r="M203" s="224" t="s">
        <v>1</v>
      </c>
      <c r="N203" s="225" t="s">
        <v>43</v>
      </c>
      <c r="O203" s="76"/>
      <c r="P203" s="211">
        <f>O203*H203</f>
        <v>0</v>
      </c>
      <c r="Q203" s="211">
        <v>11.55</v>
      </c>
      <c r="R203" s="211">
        <f>Q203*H203</f>
        <v>23.1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264</v>
      </c>
      <c r="AT203" s="213" t="s">
        <v>261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3672</v>
      </c>
    </row>
    <row r="204" spans="1:65" s="2" customFormat="1" ht="19.899999999999999" customHeight="1">
      <c r="A204" s="35"/>
      <c r="B204" s="36"/>
      <c r="C204" s="201" t="s">
        <v>547</v>
      </c>
      <c r="D204" s="201" t="s">
        <v>244</v>
      </c>
      <c r="E204" s="202" t="s">
        <v>1230</v>
      </c>
      <c r="F204" s="203" t="s">
        <v>1231</v>
      </c>
      <c r="G204" s="204" t="s">
        <v>247</v>
      </c>
      <c r="H204" s="205">
        <v>0.13800000000000001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2.266E-2</v>
      </c>
      <c r="R204" s="211">
        <f>Q204*H204</f>
        <v>3.1270800000000004E-3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248</v>
      </c>
      <c r="AT204" s="213" t="s">
        <v>244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248</v>
      </c>
      <c r="BM204" s="213" t="s">
        <v>3673</v>
      </c>
    </row>
    <row r="205" spans="1:65" s="13" customFormat="1">
      <c r="B205" s="226"/>
      <c r="C205" s="227"/>
      <c r="D205" s="228" t="s">
        <v>304</v>
      </c>
      <c r="E205" s="229" t="s">
        <v>1</v>
      </c>
      <c r="F205" s="230" t="s">
        <v>2030</v>
      </c>
      <c r="G205" s="227"/>
      <c r="H205" s="231">
        <v>0.13800000000000001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84</v>
      </c>
      <c r="AY205" s="237" t="s">
        <v>242</v>
      </c>
    </row>
    <row r="206" spans="1:65" s="2" customFormat="1" ht="22.15" customHeight="1">
      <c r="A206" s="35"/>
      <c r="B206" s="36"/>
      <c r="C206" s="201" t="s">
        <v>553</v>
      </c>
      <c r="D206" s="201" t="s">
        <v>244</v>
      </c>
      <c r="E206" s="202" t="s">
        <v>2031</v>
      </c>
      <c r="F206" s="203" t="s">
        <v>3546</v>
      </c>
      <c r="G206" s="204" t="s">
        <v>247</v>
      </c>
      <c r="H206" s="205">
        <v>4.5599999999999996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2.266E-2</v>
      </c>
      <c r="R206" s="211">
        <f>Q206*H206</f>
        <v>0.10332959999999999</v>
      </c>
      <c r="S206" s="211">
        <v>0</v>
      </c>
      <c r="T206" s="21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248</v>
      </c>
      <c r="AT206" s="213" t="s">
        <v>244</v>
      </c>
      <c r="AU206" s="213" t="s">
        <v>90</v>
      </c>
      <c r="AY206" s="18" t="s">
        <v>242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90</v>
      </c>
      <c r="BK206" s="214">
        <f>ROUND(I206*H206,2)</f>
        <v>0</v>
      </c>
      <c r="BL206" s="18" t="s">
        <v>248</v>
      </c>
      <c r="BM206" s="213" t="s">
        <v>3674</v>
      </c>
    </row>
    <row r="207" spans="1:65" s="13" customFormat="1">
      <c r="B207" s="226"/>
      <c r="C207" s="227"/>
      <c r="D207" s="228" t="s">
        <v>304</v>
      </c>
      <c r="E207" s="229" t="s">
        <v>1</v>
      </c>
      <c r="F207" s="230" t="s">
        <v>3675</v>
      </c>
      <c r="G207" s="227"/>
      <c r="H207" s="231">
        <v>4.5599999999999996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84</v>
      </c>
      <c r="AY207" s="237" t="s">
        <v>242</v>
      </c>
    </row>
    <row r="208" spans="1:65" s="12" customFormat="1" ht="22.9" customHeight="1">
      <c r="B208" s="185"/>
      <c r="C208" s="186"/>
      <c r="D208" s="187" t="s">
        <v>76</v>
      </c>
      <c r="E208" s="199" t="s">
        <v>250</v>
      </c>
      <c r="F208" s="199" t="s">
        <v>251</v>
      </c>
      <c r="G208" s="186"/>
      <c r="H208" s="186"/>
      <c r="I208" s="189"/>
      <c r="J208" s="200">
        <f>BK208</f>
        <v>0</v>
      </c>
      <c r="K208" s="186"/>
      <c r="L208" s="191"/>
      <c r="M208" s="192"/>
      <c r="N208" s="193"/>
      <c r="O208" s="193"/>
      <c r="P208" s="194">
        <f>SUM(P209:P228)</f>
        <v>0</v>
      </c>
      <c r="Q208" s="193"/>
      <c r="R208" s="194">
        <f>SUM(R209:R228)</f>
        <v>9.0883801599999998</v>
      </c>
      <c r="S208" s="193"/>
      <c r="T208" s="195">
        <f>SUM(T209:T228)</f>
        <v>7.1740159999999999</v>
      </c>
      <c r="AR208" s="196" t="s">
        <v>84</v>
      </c>
      <c r="AT208" s="197" t="s">
        <v>76</v>
      </c>
      <c r="AU208" s="197" t="s">
        <v>84</v>
      </c>
      <c r="AY208" s="196" t="s">
        <v>242</v>
      </c>
      <c r="BK208" s="198">
        <f>SUM(BK209:BK228)</f>
        <v>0</v>
      </c>
    </row>
    <row r="209" spans="1:65" s="2" customFormat="1" ht="22.15" customHeight="1">
      <c r="A209" s="35"/>
      <c r="B209" s="36"/>
      <c r="C209" s="201" t="s">
        <v>565</v>
      </c>
      <c r="D209" s="201" t="s">
        <v>244</v>
      </c>
      <c r="E209" s="202" t="s">
        <v>1084</v>
      </c>
      <c r="F209" s="203" t="s">
        <v>1085</v>
      </c>
      <c r="G209" s="204" t="s">
        <v>406</v>
      </c>
      <c r="H209" s="205">
        <v>3.802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0</v>
      </c>
      <c r="R209" s="211">
        <f>Q209*H209</f>
        <v>0</v>
      </c>
      <c r="S209" s="211">
        <v>1.8080000000000001</v>
      </c>
      <c r="T209" s="212">
        <f>S209*H209</f>
        <v>6.8740160000000001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248</v>
      </c>
      <c r="AT209" s="213" t="s">
        <v>244</v>
      </c>
      <c r="AU209" s="213" t="s">
        <v>90</v>
      </c>
      <c r="AY209" s="18" t="s">
        <v>242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90</v>
      </c>
      <c r="BK209" s="214">
        <f>ROUND(I209*H209,2)</f>
        <v>0</v>
      </c>
      <c r="BL209" s="18" t="s">
        <v>248</v>
      </c>
      <c r="BM209" s="213" t="s">
        <v>3676</v>
      </c>
    </row>
    <row r="210" spans="1:65" s="14" customFormat="1">
      <c r="B210" s="243"/>
      <c r="C210" s="244"/>
      <c r="D210" s="228" t="s">
        <v>304</v>
      </c>
      <c r="E210" s="245" t="s">
        <v>1</v>
      </c>
      <c r="F210" s="246" t="s">
        <v>2036</v>
      </c>
      <c r="G210" s="244"/>
      <c r="H210" s="245" t="s">
        <v>1</v>
      </c>
      <c r="I210" s="247"/>
      <c r="J210" s="244"/>
      <c r="K210" s="244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304</v>
      </c>
      <c r="AU210" s="252" t="s">
        <v>90</v>
      </c>
      <c r="AV210" s="14" t="s">
        <v>84</v>
      </c>
      <c r="AW210" s="14" t="s">
        <v>33</v>
      </c>
      <c r="AX210" s="14" t="s">
        <v>77</v>
      </c>
      <c r="AY210" s="252" t="s">
        <v>242</v>
      </c>
    </row>
    <row r="211" spans="1:65" s="13" customFormat="1">
      <c r="B211" s="226"/>
      <c r="C211" s="227"/>
      <c r="D211" s="228" t="s">
        <v>304</v>
      </c>
      <c r="E211" s="229" t="s">
        <v>1</v>
      </c>
      <c r="F211" s="230" t="s">
        <v>3677</v>
      </c>
      <c r="G211" s="227"/>
      <c r="H211" s="231">
        <v>3.802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304</v>
      </c>
      <c r="AU211" s="237" t="s">
        <v>90</v>
      </c>
      <c r="AV211" s="13" t="s">
        <v>90</v>
      </c>
      <c r="AW211" s="13" t="s">
        <v>33</v>
      </c>
      <c r="AX211" s="13" t="s">
        <v>84</v>
      </c>
      <c r="AY211" s="237" t="s">
        <v>242</v>
      </c>
    </row>
    <row r="212" spans="1:65" s="2" customFormat="1" ht="14.45" customHeight="1">
      <c r="A212" s="35"/>
      <c r="B212" s="36"/>
      <c r="C212" s="201" t="s">
        <v>569</v>
      </c>
      <c r="D212" s="201" t="s">
        <v>244</v>
      </c>
      <c r="E212" s="202" t="s">
        <v>495</v>
      </c>
      <c r="F212" s="203" t="s">
        <v>496</v>
      </c>
      <c r="G212" s="204" t="s">
        <v>259</v>
      </c>
      <c r="H212" s="205">
        <v>2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0</v>
      </c>
      <c r="R212" s="211">
        <f>Q212*H212</f>
        <v>0</v>
      </c>
      <c r="S212" s="211">
        <v>0.15</v>
      </c>
      <c r="T212" s="212">
        <f>S212*H212</f>
        <v>0.3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248</v>
      </c>
      <c r="AT212" s="213" t="s">
        <v>244</v>
      </c>
      <c r="AU212" s="213" t="s">
        <v>90</v>
      </c>
      <c r="AY212" s="18" t="s">
        <v>242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90</v>
      </c>
      <c r="BK212" s="214">
        <f>ROUND(I212*H212,2)</f>
        <v>0</v>
      </c>
      <c r="BL212" s="18" t="s">
        <v>248</v>
      </c>
      <c r="BM212" s="213" t="s">
        <v>3678</v>
      </c>
    </row>
    <row r="213" spans="1:65" s="2" customFormat="1" ht="22.15" customHeight="1">
      <c r="A213" s="35"/>
      <c r="B213" s="36"/>
      <c r="C213" s="201" t="s">
        <v>573</v>
      </c>
      <c r="D213" s="201" t="s">
        <v>244</v>
      </c>
      <c r="E213" s="202" t="s">
        <v>502</v>
      </c>
      <c r="F213" s="203" t="s">
        <v>1236</v>
      </c>
      <c r="G213" s="204" t="s">
        <v>247</v>
      </c>
      <c r="H213" s="205">
        <v>6.5880000000000001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0.27994000000000002</v>
      </c>
      <c r="R213" s="211">
        <f>Q213*H213</f>
        <v>1.8442447200000001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248</v>
      </c>
      <c r="AT213" s="213" t="s">
        <v>244</v>
      </c>
      <c r="AU213" s="213" t="s">
        <v>90</v>
      </c>
      <c r="AY213" s="18" t="s">
        <v>242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90</v>
      </c>
      <c r="BK213" s="214">
        <f>ROUND(I213*H213,2)</f>
        <v>0</v>
      </c>
      <c r="BL213" s="18" t="s">
        <v>248</v>
      </c>
      <c r="BM213" s="213" t="s">
        <v>3679</v>
      </c>
    </row>
    <row r="214" spans="1:65" s="13" customFormat="1">
      <c r="B214" s="226"/>
      <c r="C214" s="227"/>
      <c r="D214" s="228" t="s">
        <v>304</v>
      </c>
      <c r="E214" s="229" t="s">
        <v>1</v>
      </c>
      <c r="F214" s="230" t="s">
        <v>3680</v>
      </c>
      <c r="G214" s="227"/>
      <c r="H214" s="231">
        <v>6.5880000000000001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304</v>
      </c>
      <c r="AU214" s="237" t="s">
        <v>90</v>
      </c>
      <c r="AV214" s="13" t="s">
        <v>90</v>
      </c>
      <c r="AW214" s="13" t="s">
        <v>33</v>
      </c>
      <c r="AX214" s="13" t="s">
        <v>84</v>
      </c>
      <c r="AY214" s="237" t="s">
        <v>242</v>
      </c>
    </row>
    <row r="215" spans="1:65" s="2" customFormat="1" ht="34.9" customHeight="1">
      <c r="A215" s="35"/>
      <c r="B215" s="36"/>
      <c r="C215" s="201" t="s">
        <v>578</v>
      </c>
      <c r="D215" s="201" t="s">
        <v>244</v>
      </c>
      <c r="E215" s="202" t="s">
        <v>1239</v>
      </c>
      <c r="F215" s="203" t="s">
        <v>2594</v>
      </c>
      <c r="G215" s="204" t="s">
        <v>247</v>
      </c>
      <c r="H215" s="205">
        <v>48.688000000000002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8.0000000000000004E-4</v>
      </c>
      <c r="R215" s="211">
        <f>Q215*H215</f>
        <v>3.8950400000000003E-2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248</v>
      </c>
      <c r="AT215" s="213" t="s">
        <v>244</v>
      </c>
      <c r="AU215" s="213" t="s">
        <v>90</v>
      </c>
      <c r="AY215" s="18" t="s">
        <v>242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90</v>
      </c>
      <c r="BK215" s="214">
        <f>ROUND(I215*H215,2)</f>
        <v>0</v>
      </c>
      <c r="BL215" s="18" t="s">
        <v>248</v>
      </c>
      <c r="BM215" s="213" t="s">
        <v>3681</v>
      </c>
    </row>
    <row r="216" spans="1:65" s="13" customFormat="1">
      <c r="B216" s="226"/>
      <c r="C216" s="227"/>
      <c r="D216" s="228" t="s">
        <v>304</v>
      </c>
      <c r="E216" s="229" t="s">
        <v>1</v>
      </c>
      <c r="F216" s="230" t="s">
        <v>3682</v>
      </c>
      <c r="G216" s="227"/>
      <c r="H216" s="231">
        <v>41.527999999999999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77</v>
      </c>
      <c r="AY216" s="237" t="s">
        <v>242</v>
      </c>
    </row>
    <row r="217" spans="1:65" s="13" customFormat="1">
      <c r="B217" s="226"/>
      <c r="C217" s="227"/>
      <c r="D217" s="228" t="s">
        <v>304</v>
      </c>
      <c r="E217" s="229" t="s">
        <v>1</v>
      </c>
      <c r="F217" s="230" t="s">
        <v>3683</v>
      </c>
      <c r="G217" s="227"/>
      <c r="H217" s="231">
        <v>7.16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77</v>
      </c>
      <c r="AY217" s="237" t="s">
        <v>242</v>
      </c>
    </row>
    <row r="218" spans="1:65" s="16" customFormat="1">
      <c r="B218" s="264"/>
      <c r="C218" s="265"/>
      <c r="D218" s="228" t="s">
        <v>304</v>
      </c>
      <c r="E218" s="266" t="s">
        <v>1</v>
      </c>
      <c r="F218" s="267" t="s">
        <v>388</v>
      </c>
      <c r="G218" s="265"/>
      <c r="H218" s="268">
        <v>48.688000000000002</v>
      </c>
      <c r="I218" s="269"/>
      <c r="J218" s="265"/>
      <c r="K218" s="265"/>
      <c r="L218" s="270"/>
      <c r="M218" s="271"/>
      <c r="N218" s="272"/>
      <c r="O218" s="272"/>
      <c r="P218" s="272"/>
      <c r="Q218" s="272"/>
      <c r="R218" s="272"/>
      <c r="S218" s="272"/>
      <c r="T218" s="273"/>
      <c r="AT218" s="274" t="s">
        <v>304</v>
      </c>
      <c r="AU218" s="274" t="s">
        <v>90</v>
      </c>
      <c r="AV218" s="16" t="s">
        <v>248</v>
      </c>
      <c r="AW218" s="16" t="s">
        <v>33</v>
      </c>
      <c r="AX218" s="16" t="s">
        <v>84</v>
      </c>
      <c r="AY218" s="274" t="s">
        <v>242</v>
      </c>
    </row>
    <row r="219" spans="1:65" s="2" customFormat="1" ht="30" customHeight="1">
      <c r="A219" s="35"/>
      <c r="B219" s="36"/>
      <c r="C219" s="201" t="s">
        <v>583</v>
      </c>
      <c r="D219" s="201" t="s">
        <v>244</v>
      </c>
      <c r="E219" s="202" t="s">
        <v>1242</v>
      </c>
      <c r="F219" s="203" t="s">
        <v>2597</v>
      </c>
      <c r="G219" s="204" t="s">
        <v>247</v>
      </c>
      <c r="H219" s="205">
        <v>26.532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0.10373</v>
      </c>
      <c r="R219" s="211">
        <f>Q219*H219</f>
        <v>2.7521643600000001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248</v>
      </c>
      <c r="AT219" s="213" t="s">
        <v>244</v>
      </c>
      <c r="AU219" s="213" t="s">
        <v>90</v>
      </c>
      <c r="AY219" s="18" t="s">
        <v>242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90</v>
      </c>
      <c r="BK219" s="214">
        <f>ROUND(I219*H219,2)</f>
        <v>0</v>
      </c>
      <c r="BL219" s="18" t="s">
        <v>248</v>
      </c>
      <c r="BM219" s="213" t="s">
        <v>3684</v>
      </c>
    </row>
    <row r="220" spans="1:65" s="13" customFormat="1">
      <c r="B220" s="226"/>
      <c r="C220" s="227"/>
      <c r="D220" s="228" t="s">
        <v>304</v>
      </c>
      <c r="E220" s="229" t="s">
        <v>1</v>
      </c>
      <c r="F220" s="230" t="s">
        <v>3685</v>
      </c>
      <c r="G220" s="227"/>
      <c r="H220" s="231">
        <v>19.372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33</v>
      </c>
      <c r="AX220" s="13" t="s">
        <v>77</v>
      </c>
      <c r="AY220" s="237" t="s">
        <v>242</v>
      </c>
    </row>
    <row r="221" spans="1:65" s="13" customFormat="1">
      <c r="B221" s="226"/>
      <c r="C221" s="227"/>
      <c r="D221" s="228" t="s">
        <v>304</v>
      </c>
      <c r="E221" s="229" t="s">
        <v>1</v>
      </c>
      <c r="F221" s="230" t="s">
        <v>3686</v>
      </c>
      <c r="G221" s="227"/>
      <c r="H221" s="231">
        <v>7.16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304</v>
      </c>
      <c r="AU221" s="237" t="s">
        <v>90</v>
      </c>
      <c r="AV221" s="13" t="s">
        <v>90</v>
      </c>
      <c r="AW221" s="13" t="s">
        <v>33</v>
      </c>
      <c r="AX221" s="13" t="s">
        <v>77</v>
      </c>
      <c r="AY221" s="237" t="s">
        <v>242</v>
      </c>
    </row>
    <row r="222" spans="1:65" s="16" customFormat="1">
      <c r="B222" s="264"/>
      <c r="C222" s="265"/>
      <c r="D222" s="228" t="s">
        <v>304</v>
      </c>
      <c r="E222" s="266" t="s">
        <v>1</v>
      </c>
      <c r="F222" s="267" t="s">
        <v>388</v>
      </c>
      <c r="G222" s="265"/>
      <c r="H222" s="268">
        <v>26.532</v>
      </c>
      <c r="I222" s="269"/>
      <c r="J222" s="265"/>
      <c r="K222" s="265"/>
      <c r="L222" s="270"/>
      <c r="M222" s="271"/>
      <c r="N222" s="272"/>
      <c r="O222" s="272"/>
      <c r="P222" s="272"/>
      <c r="Q222" s="272"/>
      <c r="R222" s="272"/>
      <c r="S222" s="272"/>
      <c r="T222" s="273"/>
      <c r="AT222" s="274" t="s">
        <v>304</v>
      </c>
      <c r="AU222" s="274" t="s">
        <v>90</v>
      </c>
      <c r="AV222" s="16" t="s">
        <v>248</v>
      </c>
      <c r="AW222" s="16" t="s">
        <v>33</v>
      </c>
      <c r="AX222" s="16" t="s">
        <v>84</v>
      </c>
      <c r="AY222" s="274" t="s">
        <v>242</v>
      </c>
    </row>
    <row r="223" spans="1:65" s="2" customFormat="1" ht="34.9" customHeight="1">
      <c r="A223" s="35"/>
      <c r="B223" s="36"/>
      <c r="C223" s="201" t="s">
        <v>590</v>
      </c>
      <c r="D223" s="201" t="s">
        <v>244</v>
      </c>
      <c r="E223" s="202" t="s">
        <v>2050</v>
      </c>
      <c r="F223" s="203" t="s">
        <v>2601</v>
      </c>
      <c r="G223" s="204" t="s">
        <v>247</v>
      </c>
      <c r="H223" s="205">
        <v>19.372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0.15559000000000001</v>
      </c>
      <c r="R223" s="211">
        <f>Q223*H223</f>
        <v>3.01408948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3687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3688</v>
      </c>
      <c r="G224" s="227"/>
      <c r="H224" s="231">
        <v>19.372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84</v>
      </c>
      <c r="AY224" s="237" t="s">
        <v>242</v>
      </c>
    </row>
    <row r="225" spans="1:65" s="2" customFormat="1" ht="34.9" customHeight="1">
      <c r="A225" s="35"/>
      <c r="B225" s="36"/>
      <c r="C225" s="201" t="s">
        <v>595</v>
      </c>
      <c r="D225" s="201" t="s">
        <v>244</v>
      </c>
      <c r="E225" s="202" t="s">
        <v>1245</v>
      </c>
      <c r="F225" s="203" t="s">
        <v>1246</v>
      </c>
      <c r="G225" s="204" t="s">
        <v>247</v>
      </c>
      <c r="H225" s="205">
        <v>7.16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0.18151999999999999</v>
      </c>
      <c r="R225" s="211">
        <f>Q225*H225</f>
        <v>1.2996832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248</v>
      </c>
      <c r="AT225" s="213" t="s">
        <v>244</v>
      </c>
      <c r="AU225" s="213" t="s">
        <v>90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248</v>
      </c>
      <c r="BM225" s="213" t="s">
        <v>3689</v>
      </c>
    </row>
    <row r="226" spans="1:65" s="13" customFormat="1">
      <c r="B226" s="226"/>
      <c r="C226" s="227"/>
      <c r="D226" s="228" t="s">
        <v>304</v>
      </c>
      <c r="E226" s="229" t="s">
        <v>1</v>
      </c>
      <c r="F226" s="230" t="s">
        <v>3690</v>
      </c>
      <c r="G226" s="227"/>
      <c r="H226" s="231">
        <v>7.16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33</v>
      </c>
      <c r="AX226" s="13" t="s">
        <v>84</v>
      </c>
      <c r="AY226" s="237" t="s">
        <v>242</v>
      </c>
    </row>
    <row r="227" spans="1:65" s="2" customFormat="1" ht="22.15" customHeight="1">
      <c r="A227" s="35"/>
      <c r="B227" s="36"/>
      <c r="C227" s="201" t="s">
        <v>600</v>
      </c>
      <c r="D227" s="201" t="s">
        <v>244</v>
      </c>
      <c r="E227" s="202" t="s">
        <v>2057</v>
      </c>
      <c r="F227" s="203" t="s">
        <v>2058</v>
      </c>
      <c r="G227" s="204" t="s">
        <v>247</v>
      </c>
      <c r="H227" s="205">
        <v>0.24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0.58020000000000005</v>
      </c>
      <c r="R227" s="211">
        <f>Q227*H227</f>
        <v>0.13924800000000001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248</v>
      </c>
      <c r="AT227" s="213" t="s">
        <v>244</v>
      </c>
      <c r="AU227" s="213" t="s">
        <v>90</v>
      </c>
      <c r="AY227" s="18" t="s">
        <v>242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90</v>
      </c>
      <c r="BK227" s="214">
        <f>ROUND(I227*H227,2)</f>
        <v>0</v>
      </c>
      <c r="BL227" s="18" t="s">
        <v>248</v>
      </c>
      <c r="BM227" s="213" t="s">
        <v>3691</v>
      </c>
    </row>
    <row r="228" spans="1:65" s="13" customFormat="1" ht="22.5">
      <c r="B228" s="226"/>
      <c r="C228" s="227"/>
      <c r="D228" s="228" t="s">
        <v>304</v>
      </c>
      <c r="E228" s="229" t="s">
        <v>1</v>
      </c>
      <c r="F228" s="230" t="s">
        <v>2060</v>
      </c>
      <c r="G228" s="227"/>
      <c r="H228" s="231">
        <v>0.24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304</v>
      </c>
      <c r="AU228" s="237" t="s">
        <v>90</v>
      </c>
      <c r="AV228" s="13" t="s">
        <v>90</v>
      </c>
      <c r="AW228" s="13" t="s">
        <v>33</v>
      </c>
      <c r="AX228" s="13" t="s">
        <v>84</v>
      </c>
      <c r="AY228" s="237" t="s">
        <v>242</v>
      </c>
    </row>
    <row r="229" spans="1:65" s="12" customFormat="1" ht="22.9" customHeight="1">
      <c r="B229" s="185"/>
      <c r="C229" s="186"/>
      <c r="D229" s="187" t="s">
        <v>76</v>
      </c>
      <c r="E229" s="199" t="s">
        <v>269</v>
      </c>
      <c r="F229" s="199" t="s">
        <v>577</v>
      </c>
      <c r="G229" s="186"/>
      <c r="H229" s="186"/>
      <c r="I229" s="189"/>
      <c r="J229" s="200">
        <f>BK229</f>
        <v>0</v>
      </c>
      <c r="K229" s="186"/>
      <c r="L229" s="191"/>
      <c r="M229" s="192"/>
      <c r="N229" s="193"/>
      <c r="O229" s="193"/>
      <c r="P229" s="194">
        <f>SUM(P230:P236)</f>
        <v>0</v>
      </c>
      <c r="Q229" s="193"/>
      <c r="R229" s="194">
        <f>SUM(R230:R236)</f>
        <v>2.8419323799999998</v>
      </c>
      <c r="S229" s="193"/>
      <c r="T229" s="195">
        <f>SUM(T230:T236)</f>
        <v>0</v>
      </c>
      <c r="AR229" s="196" t="s">
        <v>84</v>
      </c>
      <c r="AT229" s="197" t="s">
        <v>76</v>
      </c>
      <c r="AU229" s="197" t="s">
        <v>84</v>
      </c>
      <c r="AY229" s="196" t="s">
        <v>242</v>
      </c>
      <c r="BK229" s="198">
        <f>SUM(BK230:BK236)</f>
        <v>0</v>
      </c>
    </row>
    <row r="230" spans="1:65" s="2" customFormat="1" ht="22.15" customHeight="1">
      <c r="A230" s="35"/>
      <c r="B230" s="36"/>
      <c r="C230" s="201" t="s">
        <v>604</v>
      </c>
      <c r="D230" s="201" t="s">
        <v>244</v>
      </c>
      <c r="E230" s="202" t="s">
        <v>1248</v>
      </c>
      <c r="F230" s="203" t="s">
        <v>1249</v>
      </c>
      <c r="G230" s="204" t="s">
        <v>247</v>
      </c>
      <c r="H230" s="205">
        <v>6.61</v>
      </c>
      <c r="I230" s="206"/>
      <c r="J230" s="207">
        <f>ROUND(I230*H230,2)</f>
        <v>0</v>
      </c>
      <c r="K230" s="208"/>
      <c r="L230" s="40"/>
      <c r="M230" s="209" t="s">
        <v>1</v>
      </c>
      <c r="N230" s="210" t="s">
        <v>43</v>
      </c>
      <c r="O230" s="76"/>
      <c r="P230" s="211">
        <f>O230*H230</f>
        <v>0</v>
      </c>
      <c r="Q230" s="211">
        <v>4.1349999999999998E-2</v>
      </c>
      <c r="R230" s="211">
        <f>Q230*H230</f>
        <v>0.2733235</v>
      </c>
      <c r="S230" s="211">
        <v>0</v>
      </c>
      <c r="T230" s="21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13" t="s">
        <v>248</v>
      </c>
      <c r="AT230" s="213" t="s">
        <v>244</v>
      </c>
      <c r="AU230" s="213" t="s">
        <v>90</v>
      </c>
      <c r="AY230" s="18" t="s">
        <v>242</v>
      </c>
      <c r="BE230" s="214">
        <f>IF(N230="základná",J230,0)</f>
        <v>0</v>
      </c>
      <c r="BF230" s="214">
        <f>IF(N230="znížená",J230,0)</f>
        <v>0</v>
      </c>
      <c r="BG230" s="214">
        <f>IF(N230="zákl. prenesená",J230,0)</f>
        <v>0</v>
      </c>
      <c r="BH230" s="214">
        <f>IF(N230="zníž. prenesená",J230,0)</f>
        <v>0</v>
      </c>
      <c r="BI230" s="214">
        <f>IF(N230="nulová",J230,0)</f>
        <v>0</v>
      </c>
      <c r="BJ230" s="18" t="s">
        <v>90</v>
      </c>
      <c r="BK230" s="214">
        <f>ROUND(I230*H230,2)</f>
        <v>0</v>
      </c>
      <c r="BL230" s="18" t="s">
        <v>248</v>
      </c>
      <c r="BM230" s="213" t="s">
        <v>3692</v>
      </c>
    </row>
    <row r="231" spans="1:65" s="14" customFormat="1" ht="22.5">
      <c r="B231" s="243"/>
      <c r="C231" s="244"/>
      <c r="D231" s="228" t="s">
        <v>304</v>
      </c>
      <c r="E231" s="245" t="s">
        <v>1</v>
      </c>
      <c r="F231" s="246" t="s">
        <v>2062</v>
      </c>
      <c r="G231" s="244"/>
      <c r="H231" s="245" t="s">
        <v>1</v>
      </c>
      <c r="I231" s="247"/>
      <c r="J231" s="244"/>
      <c r="K231" s="244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304</v>
      </c>
      <c r="AU231" s="252" t="s">
        <v>90</v>
      </c>
      <c r="AV231" s="14" t="s">
        <v>84</v>
      </c>
      <c r="AW231" s="14" t="s">
        <v>33</v>
      </c>
      <c r="AX231" s="14" t="s">
        <v>77</v>
      </c>
      <c r="AY231" s="252" t="s">
        <v>242</v>
      </c>
    </row>
    <row r="232" spans="1:65" s="13" customFormat="1">
      <c r="B232" s="226"/>
      <c r="C232" s="227"/>
      <c r="D232" s="228" t="s">
        <v>304</v>
      </c>
      <c r="E232" s="229" t="s">
        <v>1</v>
      </c>
      <c r="F232" s="230" t="s">
        <v>3693</v>
      </c>
      <c r="G232" s="227"/>
      <c r="H232" s="231">
        <v>6.61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304</v>
      </c>
      <c r="AU232" s="237" t="s">
        <v>90</v>
      </c>
      <c r="AV232" s="13" t="s">
        <v>90</v>
      </c>
      <c r="AW232" s="13" t="s">
        <v>33</v>
      </c>
      <c r="AX232" s="13" t="s">
        <v>84</v>
      </c>
      <c r="AY232" s="237" t="s">
        <v>242</v>
      </c>
    </row>
    <row r="233" spans="1:65" s="2" customFormat="1" ht="22.15" customHeight="1">
      <c r="A233" s="35"/>
      <c r="B233" s="36"/>
      <c r="C233" s="201" t="s">
        <v>608</v>
      </c>
      <c r="D233" s="201" t="s">
        <v>244</v>
      </c>
      <c r="E233" s="202" t="s">
        <v>2064</v>
      </c>
      <c r="F233" s="203" t="s">
        <v>2065</v>
      </c>
      <c r="G233" s="204" t="s">
        <v>406</v>
      </c>
      <c r="H233" s="205">
        <v>1.044</v>
      </c>
      <c r="I233" s="206"/>
      <c r="J233" s="207">
        <f>ROUND(I233*H233,2)</f>
        <v>0</v>
      </c>
      <c r="K233" s="208"/>
      <c r="L233" s="40"/>
      <c r="M233" s="209" t="s">
        <v>1</v>
      </c>
      <c r="N233" s="210" t="s">
        <v>43</v>
      </c>
      <c r="O233" s="76"/>
      <c r="P233" s="211">
        <f>O233*H233</f>
        <v>0</v>
      </c>
      <c r="Q233" s="211">
        <v>2.4157199999999999</v>
      </c>
      <c r="R233" s="211">
        <f>Q233*H233</f>
        <v>2.5220116799999999</v>
      </c>
      <c r="S233" s="211">
        <v>0</v>
      </c>
      <c r="T233" s="21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3" t="s">
        <v>248</v>
      </c>
      <c r="AT233" s="213" t="s">
        <v>244</v>
      </c>
      <c r="AU233" s="213" t="s">
        <v>90</v>
      </c>
      <c r="AY233" s="18" t="s">
        <v>242</v>
      </c>
      <c r="BE233" s="214">
        <f>IF(N233="základná",J233,0)</f>
        <v>0</v>
      </c>
      <c r="BF233" s="214">
        <f>IF(N233="znížená",J233,0)</f>
        <v>0</v>
      </c>
      <c r="BG233" s="214">
        <f>IF(N233="zákl. prenesená",J233,0)</f>
        <v>0</v>
      </c>
      <c r="BH233" s="214">
        <f>IF(N233="zníž. prenesená",J233,0)</f>
        <v>0</v>
      </c>
      <c r="BI233" s="214">
        <f>IF(N233="nulová",J233,0)</f>
        <v>0</v>
      </c>
      <c r="BJ233" s="18" t="s">
        <v>90</v>
      </c>
      <c r="BK233" s="214">
        <f>ROUND(I233*H233,2)</f>
        <v>0</v>
      </c>
      <c r="BL233" s="18" t="s">
        <v>248</v>
      </c>
      <c r="BM233" s="213" t="s">
        <v>3694</v>
      </c>
    </row>
    <row r="234" spans="1:65" s="13" customFormat="1">
      <c r="B234" s="226"/>
      <c r="C234" s="227"/>
      <c r="D234" s="228" t="s">
        <v>304</v>
      </c>
      <c r="E234" s="229" t="s">
        <v>1</v>
      </c>
      <c r="F234" s="230" t="s">
        <v>3695</v>
      </c>
      <c r="G234" s="227"/>
      <c r="H234" s="231">
        <v>1.044</v>
      </c>
      <c r="I234" s="232"/>
      <c r="J234" s="227"/>
      <c r="K234" s="227"/>
      <c r="L234" s="233"/>
      <c r="M234" s="234"/>
      <c r="N234" s="235"/>
      <c r="O234" s="235"/>
      <c r="P234" s="235"/>
      <c r="Q234" s="235"/>
      <c r="R234" s="235"/>
      <c r="S234" s="235"/>
      <c r="T234" s="236"/>
      <c r="AT234" s="237" t="s">
        <v>304</v>
      </c>
      <c r="AU234" s="237" t="s">
        <v>90</v>
      </c>
      <c r="AV234" s="13" t="s">
        <v>90</v>
      </c>
      <c r="AW234" s="13" t="s">
        <v>33</v>
      </c>
      <c r="AX234" s="13" t="s">
        <v>84</v>
      </c>
      <c r="AY234" s="237" t="s">
        <v>242</v>
      </c>
    </row>
    <row r="235" spans="1:65" s="2" customFormat="1" ht="22.15" customHeight="1">
      <c r="A235" s="35"/>
      <c r="B235" s="36"/>
      <c r="C235" s="201" t="s">
        <v>613</v>
      </c>
      <c r="D235" s="201" t="s">
        <v>244</v>
      </c>
      <c r="E235" s="202" t="s">
        <v>2068</v>
      </c>
      <c r="F235" s="203" t="s">
        <v>2069</v>
      </c>
      <c r="G235" s="204" t="s">
        <v>247</v>
      </c>
      <c r="H235" s="205">
        <v>1.508</v>
      </c>
      <c r="I235" s="206"/>
      <c r="J235" s="207">
        <f>ROUND(I235*H235,2)</f>
        <v>0</v>
      </c>
      <c r="K235" s="208"/>
      <c r="L235" s="40"/>
      <c r="M235" s="209" t="s">
        <v>1</v>
      </c>
      <c r="N235" s="210" t="s">
        <v>43</v>
      </c>
      <c r="O235" s="76"/>
      <c r="P235" s="211">
        <f>O235*H235</f>
        <v>0</v>
      </c>
      <c r="Q235" s="211">
        <v>3.09E-2</v>
      </c>
      <c r="R235" s="211">
        <f>Q235*H235</f>
        <v>4.6597199999999998E-2</v>
      </c>
      <c r="S235" s="211">
        <v>0</v>
      </c>
      <c r="T235" s="21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3" t="s">
        <v>248</v>
      </c>
      <c r="AT235" s="213" t="s">
        <v>244</v>
      </c>
      <c r="AU235" s="213" t="s">
        <v>90</v>
      </c>
      <c r="AY235" s="18" t="s">
        <v>242</v>
      </c>
      <c r="BE235" s="214">
        <f>IF(N235="základná",J235,0)</f>
        <v>0</v>
      </c>
      <c r="BF235" s="214">
        <f>IF(N235="znížená",J235,0)</f>
        <v>0</v>
      </c>
      <c r="BG235" s="214">
        <f>IF(N235="zákl. prenesená",J235,0)</f>
        <v>0</v>
      </c>
      <c r="BH235" s="214">
        <f>IF(N235="zníž. prenesená",J235,0)</f>
        <v>0</v>
      </c>
      <c r="BI235" s="214">
        <f>IF(N235="nulová",J235,0)</f>
        <v>0</v>
      </c>
      <c r="BJ235" s="18" t="s">
        <v>90</v>
      </c>
      <c r="BK235" s="214">
        <f>ROUND(I235*H235,2)</f>
        <v>0</v>
      </c>
      <c r="BL235" s="18" t="s">
        <v>248</v>
      </c>
      <c r="BM235" s="213" t="s">
        <v>3696</v>
      </c>
    </row>
    <row r="236" spans="1:65" s="13" customFormat="1">
      <c r="B236" s="226"/>
      <c r="C236" s="227"/>
      <c r="D236" s="228" t="s">
        <v>304</v>
      </c>
      <c r="E236" s="229" t="s">
        <v>1</v>
      </c>
      <c r="F236" s="230" t="s">
        <v>3697</v>
      </c>
      <c r="G236" s="227"/>
      <c r="H236" s="231">
        <v>1.508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304</v>
      </c>
      <c r="AU236" s="237" t="s">
        <v>90</v>
      </c>
      <c r="AV236" s="13" t="s">
        <v>90</v>
      </c>
      <c r="AW236" s="13" t="s">
        <v>33</v>
      </c>
      <c r="AX236" s="13" t="s">
        <v>84</v>
      </c>
      <c r="AY236" s="237" t="s">
        <v>242</v>
      </c>
    </row>
    <row r="237" spans="1:65" s="12" customFormat="1" ht="22.9" customHeight="1">
      <c r="B237" s="185"/>
      <c r="C237" s="186"/>
      <c r="D237" s="187" t="s">
        <v>76</v>
      </c>
      <c r="E237" s="199" t="s">
        <v>255</v>
      </c>
      <c r="F237" s="199" t="s">
        <v>256</v>
      </c>
      <c r="G237" s="186"/>
      <c r="H237" s="186"/>
      <c r="I237" s="189"/>
      <c r="J237" s="200">
        <f>BK237</f>
        <v>0</v>
      </c>
      <c r="K237" s="186"/>
      <c r="L237" s="191"/>
      <c r="M237" s="192"/>
      <c r="N237" s="193"/>
      <c r="O237" s="193"/>
      <c r="P237" s="194">
        <f>SUM(P238:P270)</f>
        <v>0</v>
      </c>
      <c r="Q237" s="193"/>
      <c r="R237" s="194">
        <f>SUM(R238:R270)</f>
        <v>4.1324531000000002</v>
      </c>
      <c r="S237" s="193"/>
      <c r="T237" s="195">
        <f>SUM(T238:T270)</f>
        <v>8.7780000000000005</v>
      </c>
      <c r="AR237" s="196" t="s">
        <v>84</v>
      </c>
      <c r="AT237" s="197" t="s">
        <v>76</v>
      </c>
      <c r="AU237" s="197" t="s">
        <v>84</v>
      </c>
      <c r="AY237" s="196" t="s">
        <v>242</v>
      </c>
      <c r="BK237" s="198">
        <f>SUM(BK238:BK270)</f>
        <v>0</v>
      </c>
    </row>
    <row r="238" spans="1:65" s="2" customFormat="1" ht="30" customHeight="1">
      <c r="A238" s="35"/>
      <c r="B238" s="36"/>
      <c r="C238" s="201" t="s">
        <v>617</v>
      </c>
      <c r="D238" s="201" t="s">
        <v>244</v>
      </c>
      <c r="E238" s="202" t="s">
        <v>2072</v>
      </c>
      <c r="F238" s="203" t="s">
        <v>2073</v>
      </c>
      <c r="G238" s="204" t="s">
        <v>282</v>
      </c>
      <c r="H238" s="205">
        <v>1.53</v>
      </c>
      <c r="I238" s="206"/>
      <c r="J238" s="207">
        <f>ROUND(I238*H238,2)</f>
        <v>0</v>
      </c>
      <c r="K238" s="208"/>
      <c r="L238" s="40"/>
      <c r="M238" s="209" t="s">
        <v>1</v>
      </c>
      <c r="N238" s="210" t="s">
        <v>43</v>
      </c>
      <c r="O238" s="76"/>
      <c r="P238" s="211">
        <f>O238*H238</f>
        <v>0</v>
      </c>
      <c r="Q238" s="211">
        <v>0.12662000000000001</v>
      </c>
      <c r="R238" s="211">
        <f>Q238*H238</f>
        <v>0.19372860000000003</v>
      </c>
      <c r="S238" s="211">
        <v>0</v>
      </c>
      <c r="T238" s="21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3" t="s">
        <v>248</v>
      </c>
      <c r="AT238" s="213" t="s">
        <v>244</v>
      </c>
      <c r="AU238" s="213" t="s">
        <v>90</v>
      </c>
      <c r="AY238" s="18" t="s">
        <v>242</v>
      </c>
      <c r="BE238" s="214">
        <f>IF(N238="základná",J238,0)</f>
        <v>0</v>
      </c>
      <c r="BF238" s="214">
        <f>IF(N238="znížená",J238,0)</f>
        <v>0</v>
      </c>
      <c r="BG238" s="214">
        <f>IF(N238="zákl. prenesená",J238,0)</f>
        <v>0</v>
      </c>
      <c r="BH238" s="214">
        <f>IF(N238="zníž. prenesená",J238,0)</f>
        <v>0</v>
      </c>
      <c r="BI238" s="214">
        <f>IF(N238="nulová",J238,0)</f>
        <v>0</v>
      </c>
      <c r="BJ238" s="18" t="s">
        <v>90</v>
      </c>
      <c r="BK238" s="214">
        <f>ROUND(I238*H238,2)</f>
        <v>0</v>
      </c>
      <c r="BL238" s="18" t="s">
        <v>248</v>
      </c>
      <c r="BM238" s="213" t="s">
        <v>3698</v>
      </c>
    </row>
    <row r="239" spans="1:65" s="13" customFormat="1">
      <c r="B239" s="226"/>
      <c r="C239" s="227"/>
      <c r="D239" s="228" t="s">
        <v>304</v>
      </c>
      <c r="E239" s="229" t="s">
        <v>1</v>
      </c>
      <c r="F239" s="230" t="s">
        <v>2075</v>
      </c>
      <c r="G239" s="227"/>
      <c r="H239" s="231">
        <v>1.53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304</v>
      </c>
      <c r="AU239" s="237" t="s">
        <v>90</v>
      </c>
      <c r="AV239" s="13" t="s">
        <v>90</v>
      </c>
      <c r="AW239" s="13" t="s">
        <v>33</v>
      </c>
      <c r="AX239" s="13" t="s">
        <v>84</v>
      </c>
      <c r="AY239" s="237" t="s">
        <v>242</v>
      </c>
    </row>
    <row r="240" spans="1:65" s="2" customFormat="1" ht="14.45" customHeight="1">
      <c r="A240" s="35"/>
      <c r="B240" s="36"/>
      <c r="C240" s="215" t="s">
        <v>619</v>
      </c>
      <c r="D240" s="215" t="s">
        <v>261</v>
      </c>
      <c r="E240" s="216" t="s">
        <v>2076</v>
      </c>
      <c r="F240" s="217" t="s">
        <v>2077</v>
      </c>
      <c r="G240" s="218" t="s">
        <v>259</v>
      </c>
      <c r="H240" s="219">
        <v>3.0750000000000002</v>
      </c>
      <c r="I240" s="220"/>
      <c r="J240" s="221">
        <f>ROUND(I240*H240,2)</f>
        <v>0</v>
      </c>
      <c r="K240" s="222"/>
      <c r="L240" s="223"/>
      <c r="M240" s="224" t="s">
        <v>1</v>
      </c>
      <c r="N240" s="225" t="s">
        <v>43</v>
      </c>
      <c r="O240" s="76"/>
      <c r="P240" s="211">
        <f>O240*H240</f>
        <v>0</v>
      </c>
      <c r="Q240" s="211">
        <v>2.1000000000000001E-2</v>
      </c>
      <c r="R240" s="211">
        <f>Q240*H240</f>
        <v>6.4575000000000007E-2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264</v>
      </c>
      <c r="AT240" s="213" t="s">
        <v>261</v>
      </c>
      <c r="AU240" s="213" t="s">
        <v>90</v>
      </c>
      <c r="AY240" s="18" t="s">
        <v>242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90</v>
      </c>
      <c r="BK240" s="214">
        <f>ROUND(I240*H240,2)</f>
        <v>0</v>
      </c>
      <c r="BL240" s="18" t="s">
        <v>248</v>
      </c>
      <c r="BM240" s="213" t="s">
        <v>3699</v>
      </c>
    </row>
    <row r="241" spans="1:65" s="13" customFormat="1">
      <c r="B241" s="226"/>
      <c r="C241" s="227"/>
      <c r="D241" s="228" t="s">
        <v>304</v>
      </c>
      <c r="E241" s="227"/>
      <c r="F241" s="230" t="s">
        <v>2079</v>
      </c>
      <c r="G241" s="227"/>
      <c r="H241" s="231">
        <v>3.0750000000000002</v>
      </c>
      <c r="I241" s="232"/>
      <c r="J241" s="227"/>
      <c r="K241" s="227"/>
      <c r="L241" s="233"/>
      <c r="M241" s="234"/>
      <c r="N241" s="235"/>
      <c r="O241" s="235"/>
      <c r="P241" s="235"/>
      <c r="Q241" s="235"/>
      <c r="R241" s="235"/>
      <c r="S241" s="235"/>
      <c r="T241" s="236"/>
      <c r="AT241" s="237" t="s">
        <v>304</v>
      </c>
      <c r="AU241" s="237" t="s">
        <v>90</v>
      </c>
      <c r="AV241" s="13" t="s">
        <v>90</v>
      </c>
      <c r="AW241" s="13" t="s">
        <v>4</v>
      </c>
      <c r="AX241" s="13" t="s">
        <v>84</v>
      </c>
      <c r="AY241" s="237" t="s">
        <v>242</v>
      </c>
    </row>
    <row r="242" spans="1:65" s="2" customFormat="1" ht="22.15" customHeight="1">
      <c r="A242" s="35"/>
      <c r="B242" s="36"/>
      <c r="C242" s="201" t="s">
        <v>621</v>
      </c>
      <c r="D242" s="201" t="s">
        <v>244</v>
      </c>
      <c r="E242" s="202" t="s">
        <v>1257</v>
      </c>
      <c r="F242" s="203" t="s">
        <v>1258</v>
      </c>
      <c r="G242" s="204" t="s">
        <v>282</v>
      </c>
      <c r="H242" s="205">
        <v>7.2</v>
      </c>
      <c r="I242" s="206"/>
      <c r="J242" s="207">
        <f>ROUND(I242*H242,2)</f>
        <v>0</v>
      </c>
      <c r="K242" s="208"/>
      <c r="L242" s="40"/>
      <c r="M242" s="209" t="s">
        <v>1</v>
      </c>
      <c r="N242" s="210" t="s">
        <v>43</v>
      </c>
      <c r="O242" s="76"/>
      <c r="P242" s="211">
        <f>O242*H242</f>
        <v>0</v>
      </c>
      <c r="Q242" s="211">
        <v>1.0000000000000001E-5</v>
      </c>
      <c r="R242" s="211">
        <f>Q242*H242</f>
        <v>7.2000000000000002E-5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248</v>
      </c>
      <c r="AT242" s="213" t="s">
        <v>244</v>
      </c>
      <c r="AU242" s="213" t="s">
        <v>90</v>
      </c>
      <c r="AY242" s="18" t="s">
        <v>242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90</v>
      </c>
      <c r="BK242" s="214">
        <f>ROUND(I242*H242,2)</f>
        <v>0</v>
      </c>
      <c r="BL242" s="18" t="s">
        <v>248</v>
      </c>
      <c r="BM242" s="213" t="s">
        <v>3700</v>
      </c>
    </row>
    <row r="243" spans="1:65" s="13" customFormat="1">
      <c r="B243" s="226"/>
      <c r="C243" s="227"/>
      <c r="D243" s="228" t="s">
        <v>304</v>
      </c>
      <c r="E243" s="229" t="s">
        <v>1</v>
      </c>
      <c r="F243" s="230" t="s">
        <v>3701</v>
      </c>
      <c r="G243" s="227"/>
      <c r="H243" s="231">
        <v>7.2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304</v>
      </c>
      <c r="AU243" s="237" t="s">
        <v>90</v>
      </c>
      <c r="AV243" s="13" t="s">
        <v>90</v>
      </c>
      <c r="AW243" s="13" t="s">
        <v>33</v>
      </c>
      <c r="AX243" s="13" t="s">
        <v>84</v>
      </c>
      <c r="AY243" s="237" t="s">
        <v>242</v>
      </c>
    </row>
    <row r="244" spans="1:65" s="2" customFormat="1" ht="22.15" customHeight="1">
      <c r="A244" s="35"/>
      <c r="B244" s="36"/>
      <c r="C244" s="201" t="s">
        <v>623</v>
      </c>
      <c r="D244" s="201" t="s">
        <v>244</v>
      </c>
      <c r="E244" s="202" t="s">
        <v>1265</v>
      </c>
      <c r="F244" s="203" t="s">
        <v>1266</v>
      </c>
      <c r="G244" s="204" t="s">
        <v>282</v>
      </c>
      <c r="H244" s="205">
        <v>7.2</v>
      </c>
      <c r="I244" s="206"/>
      <c r="J244" s="207">
        <f>ROUND(I244*H244,2)</f>
        <v>0</v>
      </c>
      <c r="K244" s="208"/>
      <c r="L244" s="40"/>
      <c r="M244" s="209" t="s">
        <v>1</v>
      </c>
      <c r="N244" s="210" t="s">
        <v>43</v>
      </c>
      <c r="O244" s="76"/>
      <c r="P244" s="211">
        <f>O244*H244</f>
        <v>0</v>
      </c>
      <c r="Q244" s="211">
        <v>2.4000000000000001E-4</v>
      </c>
      <c r="R244" s="211">
        <f>Q244*H244</f>
        <v>1.7280000000000002E-3</v>
      </c>
      <c r="S244" s="211">
        <v>0</v>
      </c>
      <c r="T244" s="21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13" t="s">
        <v>248</v>
      </c>
      <c r="AT244" s="213" t="s">
        <v>244</v>
      </c>
      <c r="AU244" s="213" t="s">
        <v>90</v>
      </c>
      <c r="AY244" s="18" t="s">
        <v>242</v>
      </c>
      <c r="BE244" s="214">
        <f>IF(N244="základná",J244,0)</f>
        <v>0</v>
      </c>
      <c r="BF244" s="214">
        <f>IF(N244="znížená",J244,0)</f>
        <v>0</v>
      </c>
      <c r="BG244" s="214">
        <f>IF(N244="zákl. prenesená",J244,0)</f>
        <v>0</v>
      </c>
      <c r="BH244" s="214">
        <f>IF(N244="zníž. prenesená",J244,0)</f>
        <v>0</v>
      </c>
      <c r="BI244" s="214">
        <f>IF(N244="nulová",J244,0)</f>
        <v>0</v>
      </c>
      <c r="BJ244" s="18" t="s">
        <v>90</v>
      </c>
      <c r="BK244" s="214">
        <f>ROUND(I244*H244,2)</f>
        <v>0</v>
      </c>
      <c r="BL244" s="18" t="s">
        <v>248</v>
      </c>
      <c r="BM244" s="213" t="s">
        <v>3702</v>
      </c>
    </row>
    <row r="245" spans="1:65" s="13" customFormat="1">
      <c r="B245" s="226"/>
      <c r="C245" s="227"/>
      <c r="D245" s="228" t="s">
        <v>304</v>
      </c>
      <c r="E245" s="229" t="s">
        <v>1</v>
      </c>
      <c r="F245" s="230" t="s">
        <v>3703</v>
      </c>
      <c r="G245" s="227"/>
      <c r="H245" s="231">
        <v>7.2</v>
      </c>
      <c r="I245" s="232"/>
      <c r="J245" s="227"/>
      <c r="K245" s="227"/>
      <c r="L245" s="233"/>
      <c r="M245" s="234"/>
      <c r="N245" s="235"/>
      <c r="O245" s="235"/>
      <c r="P245" s="235"/>
      <c r="Q245" s="235"/>
      <c r="R245" s="235"/>
      <c r="S245" s="235"/>
      <c r="T245" s="236"/>
      <c r="AT245" s="237" t="s">
        <v>304</v>
      </c>
      <c r="AU245" s="237" t="s">
        <v>90</v>
      </c>
      <c r="AV245" s="13" t="s">
        <v>90</v>
      </c>
      <c r="AW245" s="13" t="s">
        <v>33</v>
      </c>
      <c r="AX245" s="13" t="s">
        <v>84</v>
      </c>
      <c r="AY245" s="237" t="s">
        <v>242</v>
      </c>
    </row>
    <row r="246" spans="1:65" s="2" customFormat="1" ht="19.899999999999999" customHeight="1">
      <c r="A246" s="35"/>
      <c r="B246" s="36"/>
      <c r="C246" s="201" t="s">
        <v>625</v>
      </c>
      <c r="D246" s="201" t="s">
        <v>244</v>
      </c>
      <c r="E246" s="202" t="s">
        <v>2084</v>
      </c>
      <c r="F246" s="203" t="s">
        <v>2085</v>
      </c>
      <c r="G246" s="204" t="s">
        <v>282</v>
      </c>
      <c r="H246" s="205">
        <v>4.2</v>
      </c>
      <c r="I246" s="206"/>
      <c r="J246" s="207">
        <f>ROUND(I246*H246,2)</f>
        <v>0</v>
      </c>
      <c r="K246" s="208"/>
      <c r="L246" s="40"/>
      <c r="M246" s="209" t="s">
        <v>1</v>
      </c>
      <c r="N246" s="210" t="s">
        <v>43</v>
      </c>
      <c r="O246" s="76"/>
      <c r="P246" s="211">
        <f>O246*H246</f>
        <v>0</v>
      </c>
      <c r="Q246" s="211">
        <v>0.11743000000000001</v>
      </c>
      <c r="R246" s="211">
        <f>Q246*H246</f>
        <v>0.49320600000000003</v>
      </c>
      <c r="S246" s="211">
        <v>0</v>
      </c>
      <c r="T246" s="21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3" t="s">
        <v>248</v>
      </c>
      <c r="AT246" s="213" t="s">
        <v>244</v>
      </c>
      <c r="AU246" s="213" t="s">
        <v>90</v>
      </c>
      <c r="AY246" s="18" t="s">
        <v>242</v>
      </c>
      <c r="BE246" s="214">
        <f>IF(N246="základná",J246,0)</f>
        <v>0</v>
      </c>
      <c r="BF246" s="214">
        <f>IF(N246="znížená",J246,0)</f>
        <v>0</v>
      </c>
      <c r="BG246" s="214">
        <f>IF(N246="zákl. prenesená",J246,0)</f>
        <v>0</v>
      </c>
      <c r="BH246" s="214">
        <f>IF(N246="zníž. prenesená",J246,0)</f>
        <v>0</v>
      </c>
      <c r="BI246" s="214">
        <f>IF(N246="nulová",J246,0)</f>
        <v>0</v>
      </c>
      <c r="BJ246" s="18" t="s">
        <v>90</v>
      </c>
      <c r="BK246" s="214">
        <f>ROUND(I246*H246,2)</f>
        <v>0</v>
      </c>
      <c r="BL246" s="18" t="s">
        <v>248</v>
      </c>
      <c r="BM246" s="213" t="s">
        <v>3704</v>
      </c>
    </row>
    <row r="247" spans="1:65" s="13" customFormat="1">
      <c r="B247" s="226"/>
      <c r="C247" s="227"/>
      <c r="D247" s="228" t="s">
        <v>304</v>
      </c>
      <c r="E247" s="229" t="s">
        <v>1</v>
      </c>
      <c r="F247" s="230" t="s">
        <v>3705</v>
      </c>
      <c r="G247" s="227"/>
      <c r="H247" s="231">
        <v>4.2</v>
      </c>
      <c r="I247" s="232"/>
      <c r="J247" s="227"/>
      <c r="K247" s="227"/>
      <c r="L247" s="233"/>
      <c r="M247" s="234"/>
      <c r="N247" s="235"/>
      <c r="O247" s="235"/>
      <c r="P247" s="235"/>
      <c r="Q247" s="235"/>
      <c r="R247" s="235"/>
      <c r="S247" s="235"/>
      <c r="T247" s="236"/>
      <c r="AT247" s="237" t="s">
        <v>304</v>
      </c>
      <c r="AU247" s="237" t="s">
        <v>90</v>
      </c>
      <c r="AV247" s="13" t="s">
        <v>90</v>
      </c>
      <c r="AW247" s="13" t="s">
        <v>33</v>
      </c>
      <c r="AX247" s="13" t="s">
        <v>84</v>
      </c>
      <c r="AY247" s="237" t="s">
        <v>242</v>
      </c>
    </row>
    <row r="248" spans="1:65" s="2" customFormat="1" ht="14.45" customHeight="1">
      <c r="A248" s="35"/>
      <c r="B248" s="36"/>
      <c r="C248" s="215" t="s">
        <v>631</v>
      </c>
      <c r="D248" s="215" t="s">
        <v>261</v>
      </c>
      <c r="E248" s="216" t="s">
        <v>2088</v>
      </c>
      <c r="F248" s="217" t="s">
        <v>2089</v>
      </c>
      <c r="G248" s="218" t="s">
        <v>259</v>
      </c>
      <c r="H248" s="219">
        <v>10.71</v>
      </c>
      <c r="I248" s="220"/>
      <c r="J248" s="221">
        <f>ROUND(I248*H248,2)</f>
        <v>0</v>
      </c>
      <c r="K248" s="222"/>
      <c r="L248" s="223"/>
      <c r="M248" s="224" t="s">
        <v>1</v>
      </c>
      <c r="N248" s="225" t="s">
        <v>43</v>
      </c>
      <c r="O248" s="76"/>
      <c r="P248" s="211">
        <f>O248*H248</f>
        <v>0</v>
      </c>
      <c r="Q248" s="211">
        <v>5.2999999999999999E-2</v>
      </c>
      <c r="R248" s="211">
        <f>Q248*H248</f>
        <v>0.56763000000000008</v>
      </c>
      <c r="S248" s="211">
        <v>0</v>
      </c>
      <c r="T248" s="21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3" t="s">
        <v>264</v>
      </c>
      <c r="AT248" s="213" t="s">
        <v>261</v>
      </c>
      <c r="AU248" s="213" t="s">
        <v>90</v>
      </c>
      <c r="AY248" s="18" t="s">
        <v>242</v>
      </c>
      <c r="BE248" s="214">
        <f>IF(N248="základná",J248,0)</f>
        <v>0</v>
      </c>
      <c r="BF248" s="214">
        <f>IF(N248="znížená",J248,0)</f>
        <v>0</v>
      </c>
      <c r="BG248" s="214">
        <f>IF(N248="zákl. prenesená",J248,0)</f>
        <v>0</v>
      </c>
      <c r="BH248" s="214">
        <f>IF(N248="zníž. prenesená",J248,0)</f>
        <v>0</v>
      </c>
      <c r="BI248" s="214">
        <f>IF(N248="nulová",J248,0)</f>
        <v>0</v>
      </c>
      <c r="BJ248" s="18" t="s">
        <v>90</v>
      </c>
      <c r="BK248" s="214">
        <f>ROUND(I248*H248,2)</f>
        <v>0</v>
      </c>
      <c r="BL248" s="18" t="s">
        <v>248</v>
      </c>
      <c r="BM248" s="213" t="s">
        <v>3706</v>
      </c>
    </row>
    <row r="249" spans="1:65" s="13" customFormat="1">
      <c r="B249" s="226"/>
      <c r="C249" s="227"/>
      <c r="D249" s="228" t="s">
        <v>304</v>
      </c>
      <c r="E249" s="227"/>
      <c r="F249" s="230" t="s">
        <v>3707</v>
      </c>
      <c r="G249" s="227"/>
      <c r="H249" s="231">
        <v>10.71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AT249" s="237" t="s">
        <v>304</v>
      </c>
      <c r="AU249" s="237" t="s">
        <v>90</v>
      </c>
      <c r="AV249" s="13" t="s">
        <v>90</v>
      </c>
      <c r="AW249" s="13" t="s">
        <v>4</v>
      </c>
      <c r="AX249" s="13" t="s">
        <v>84</v>
      </c>
      <c r="AY249" s="237" t="s">
        <v>242</v>
      </c>
    </row>
    <row r="250" spans="1:65" s="2" customFormat="1" ht="22.15" customHeight="1">
      <c r="A250" s="35"/>
      <c r="B250" s="36"/>
      <c r="C250" s="201" t="s">
        <v>638</v>
      </c>
      <c r="D250" s="201" t="s">
        <v>244</v>
      </c>
      <c r="E250" s="202" t="s">
        <v>2092</v>
      </c>
      <c r="F250" s="203" t="s">
        <v>2093</v>
      </c>
      <c r="G250" s="204" t="s">
        <v>247</v>
      </c>
      <c r="H250" s="205">
        <v>2.1</v>
      </c>
      <c r="I250" s="206"/>
      <c r="J250" s="207">
        <f>ROUND(I250*H250,2)</f>
        <v>0</v>
      </c>
      <c r="K250" s="208"/>
      <c r="L250" s="40"/>
      <c r="M250" s="209" t="s">
        <v>1</v>
      </c>
      <c r="N250" s="210" t="s">
        <v>43</v>
      </c>
      <c r="O250" s="76"/>
      <c r="P250" s="211">
        <f>O250*H250</f>
        <v>0</v>
      </c>
      <c r="Q250" s="211">
        <v>2.3380000000000001E-2</v>
      </c>
      <c r="R250" s="211">
        <f>Q250*H250</f>
        <v>4.9098000000000003E-2</v>
      </c>
      <c r="S250" s="211">
        <v>0</v>
      </c>
      <c r="T250" s="21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3" t="s">
        <v>248</v>
      </c>
      <c r="AT250" s="213" t="s">
        <v>244</v>
      </c>
      <c r="AU250" s="213" t="s">
        <v>90</v>
      </c>
      <c r="AY250" s="18" t="s">
        <v>242</v>
      </c>
      <c r="BE250" s="214">
        <f>IF(N250="základná",J250,0)</f>
        <v>0</v>
      </c>
      <c r="BF250" s="214">
        <f>IF(N250="znížená",J250,0)</f>
        <v>0</v>
      </c>
      <c r="BG250" s="214">
        <f>IF(N250="zákl. prenesená",J250,0)</f>
        <v>0</v>
      </c>
      <c r="BH250" s="214">
        <f>IF(N250="zníž. prenesená",J250,0)</f>
        <v>0</v>
      </c>
      <c r="BI250" s="214">
        <f>IF(N250="nulová",J250,0)</f>
        <v>0</v>
      </c>
      <c r="BJ250" s="18" t="s">
        <v>90</v>
      </c>
      <c r="BK250" s="214">
        <f>ROUND(I250*H250,2)</f>
        <v>0</v>
      </c>
      <c r="BL250" s="18" t="s">
        <v>248</v>
      </c>
      <c r="BM250" s="213" t="s">
        <v>3708</v>
      </c>
    </row>
    <row r="251" spans="1:65" s="13" customFormat="1">
      <c r="B251" s="226"/>
      <c r="C251" s="227"/>
      <c r="D251" s="228" t="s">
        <v>304</v>
      </c>
      <c r="E251" s="229" t="s">
        <v>1</v>
      </c>
      <c r="F251" s="230" t="s">
        <v>3709</v>
      </c>
      <c r="G251" s="227"/>
      <c r="H251" s="231">
        <v>2.1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90</v>
      </c>
      <c r="AV251" s="13" t="s">
        <v>90</v>
      </c>
      <c r="AW251" s="13" t="s">
        <v>33</v>
      </c>
      <c r="AX251" s="13" t="s">
        <v>84</v>
      </c>
      <c r="AY251" s="237" t="s">
        <v>242</v>
      </c>
    </row>
    <row r="252" spans="1:65" s="2" customFormat="1" ht="34.9" customHeight="1">
      <c r="A252" s="35"/>
      <c r="B252" s="36"/>
      <c r="C252" s="201" t="s">
        <v>645</v>
      </c>
      <c r="D252" s="201" t="s">
        <v>244</v>
      </c>
      <c r="E252" s="202" t="s">
        <v>2096</v>
      </c>
      <c r="F252" s="203" t="s">
        <v>2097</v>
      </c>
      <c r="G252" s="204" t="s">
        <v>282</v>
      </c>
      <c r="H252" s="205">
        <v>11.6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0.19399</v>
      </c>
      <c r="R252" s="211">
        <f>Q252*H252</f>
        <v>2.2502839999999997</v>
      </c>
      <c r="S252" s="211">
        <v>0</v>
      </c>
      <c r="T252" s="21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248</v>
      </c>
      <c r="AT252" s="213" t="s">
        <v>244</v>
      </c>
      <c r="AU252" s="213" t="s">
        <v>90</v>
      </c>
      <c r="AY252" s="18" t="s">
        <v>242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90</v>
      </c>
      <c r="BK252" s="214">
        <f>ROUND(I252*H252,2)</f>
        <v>0</v>
      </c>
      <c r="BL252" s="18" t="s">
        <v>248</v>
      </c>
      <c r="BM252" s="213" t="s">
        <v>3710</v>
      </c>
    </row>
    <row r="253" spans="1:65" s="13" customFormat="1">
      <c r="B253" s="226"/>
      <c r="C253" s="227"/>
      <c r="D253" s="228" t="s">
        <v>304</v>
      </c>
      <c r="E253" s="229" t="s">
        <v>1</v>
      </c>
      <c r="F253" s="230" t="s">
        <v>3711</v>
      </c>
      <c r="G253" s="227"/>
      <c r="H253" s="231">
        <v>11.6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AT253" s="237" t="s">
        <v>304</v>
      </c>
      <c r="AU253" s="237" t="s">
        <v>90</v>
      </c>
      <c r="AV253" s="13" t="s">
        <v>90</v>
      </c>
      <c r="AW253" s="13" t="s">
        <v>33</v>
      </c>
      <c r="AX253" s="13" t="s">
        <v>84</v>
      </c>
      <c r="AY253" s="237" t="s">
        <v>242</v>
      </c>
    </row>
    <row r="254" spans="1:65" s="2" customFormat="1" ht="50.45" customHeight="1">
      <c r="A254" s="35"/>
      <c r="B254" s="36"/>
      <c r="C254" s="215" t="s">
        <v>648</v>
      </c>
      <c r="D254" s="215" t="s">
        <v>261</v>
      </c>
      <c r="E254" s="216" t="s">
        <v>2100</v>
      </c>
      <c r="F254" s="217" t="s">
        <v>2101</v>
      </c>
      <c r="G254" s="218" t="s">
        <v>259</v>
      </c>
      <c r="H254" s="219">
        <v>12.528</v>
      </c>
      <c r="I254" s="220"/>
      <c r="J254" s="221">
        <f>ROUND(I254*H254,2)</f>
        <v>0</v>
      </c>
      <c r="K254" s="222"/>
      <c r="L254" s="223"/>
      <c r="M254" s="224" t="s">
        <v>1</v>
      </c>
      <c r="N254" s="225" t="s">
        <v>43</v>
      </c>
      <c r="O254" s="76"/>
      <c r="P254" s="211">
        <f>O254*H254</f>
        <v>0</v>
      </c>
      <c r="Q254" s="211">
        <v>1.9599999999999999E-2</v>
      </c>
      <c r="R254" s="211">
        <f>Q254*H254</f>
        <v>0.24554880000000001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264</v>
      </c>
      <c r="AT254" s="213" t="s">
        <v>261</v>
      </c>
      <c r="AU254" s="213" t="s">
        <v>90</v>
      </c>
      <c r="AY254" s="18" t="s">
        <v>242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90</v>
      </c>
      <c r="BK254" s="214">
        <f>ROUND(I254*H254,2)</f>
        <v>0</v>
      </c>
      <c r="BL254" s="18" t="s">
        <v>248</v>
      </c>
      <c r="BM254" s="213" t="s">
        <v>3712</v>
      </c>
    </row>
    <row r="255" spans="1:65" s="13" customFormat="1">
      <c r="B255" s="226"/>
      <c r="C255" s="227"/>
      <c r="D255" s="228" t="s">
        <v>304</v>
      </c>
      <c r="E255" s="227"/>
      <c r="F255" s="230" t="s">
        <v>3713</v>
      </c>
      <c r="G255" s="227"/>
      <c r="H255" s="231">
        <v>12.528</v>
      </c>
      <c r="I255" s="232"/>
      <c r="J255" s="227"/>
      <c r="K255" s="227"/>
      <c r="L255" s="233"/>
      <c r="M255" s="234"/>
      <c r="N255" s="235"/>
      <c r="O255" s="235"/>
      <c r="P255" s="235"/>
      <c r="Q255" s="235"/>
      <c r="R255" s="235"/>
      <c r="S255" s="235"/>
      <c r="T255" s="236"/>
      <c r="AT255" s="237" t="s">
        <v>304</v>
      </c>
      <c r="AU255" s="237" t="s">
        <v>90</v>
      </c>
      <c r="AV255" s="13" t="s">
        <v>90</v>
      </c>
      <c r="AW255" s="13" t="s">
        <v>4</v>
      </c>
      <c r="AX255" s="13" t="s">
        <v>84</v>
      </c>
      <c r="AY255" s="237" t="s">
        <v>242</v>
      </c>
    </row>
    <row r="256" spans="1:65" s="2" customFormat="1" ht="34.9" customHeight="1">
      <c r="A256" s="35"/>
      <c r="B256" s="36"/>
      <c r="C256" s="201" t="s">
        <v>655</v>
      </c>
      <c r="D256" s="201" t="s">
        <v>244</v>
      </c>
      <c r="E256" s="202" t="s">
        <v>1269</v>
      </c>
      <c r="F256" s="203" t="s">
        <v>1270</v>
      </c>
      <c r="G256" s="204" t="s">
        <v>247</v>
      </c>
      <c r="H256" s="205">
        <v>7.3440000000000003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0</v>
      </c>
      <c r="R256" s="211">
        <f>Q256*H256</f>
        <v>0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248</v>
      </c>
      <c r="AT256" s="213" t="s">
        <v>244</v>
      </c>
      <c r="AU256" s="213" t="s">
        <v>90</v>
      </c>
      <c r="AY256" s="18" t="s">
        <v>242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90</v>
      </c>
      <c r="BK256" s="214">
        <f>ROUND(I256*H256,2)</f>
        <v>0</v>
      </c>
      <c r="BL256" s="18" t="s">
        <v>248</v>
      </c>
      <c r="BM256" s="213" t="s">
        <v>3714</v>
      </c>
    </row>
    <row r="257" spans="1:65" s="14" customFormat="1">
      <c r="B257" s="243"/>
      <c r="C257" s="244"/>
      <c r="D257" s="228" t="s">
        <v>304</v>
      </c>
      <c r="E257" s="245" t="s">
        <v>1</v>
      </c>
      <c r="F257" s="246" t="s">
        <v>1272</v>
      </c>
      <c r="G257" s="244"/>
      <c r="H257" s="245" t="s">
        <v>1</v>
      </c>
      <c r="I257" s="247"/>
      <c r="J257" s="244"/>
      <c r="K257" s="244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304</v>
      </c>
      <c r="AU257" s="252" t="s">
        <v>90</v>
      </c>
      <c r="AV257" s="14" t="s">
        <v>84</v>
      </c>
      <c r="AW257" s="14" t="s">
        <v>33</v>
      </c>
      <c r="AX257" s="14" t="s">
        <v>77</v>
      </c>
      <c r="AY257" s="252" t="s">
        <v>242</v>
      </c>
    </row>
    <row r="258" spans="1:65" s="13" customFormat="1">
      <c r="B258" s="226"/>
      <c r="C258" s="227"/>
      <c r="D258" s="228" t="s">
        <v>304</v>
      </c>
      <c r="E258" s="229" t="s">
        <v>1</v>
      </c>
      <c r="F258" s="230" t="s">
        <v>3715</v>
      </c>
      <c r="G258" s="227"/>
      <c r="H258" s="231">
        <v>7.3440000000000003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33</v>
      </c>
      <c r="AX258" s="13" t="s">
        <v>84</v>
      </c>
      <c r="AY258" s="237" t="s">
        <v>242</v>
      </c>
    </row>
    <row r="259" spans="1:65" s="2" customFormat="1" ht="50.45" customHeight="1">
      <c r="A259" s="35"/>
      <c r="B259" s="36"/>
      <c r="C259" s="201" t="s">
        <v>660</v>
      </c>
      <c r="D259" s="201" t="s">
        <v>244</v>
      </c>
      <c r="E259" s="202" t="s">
        <v>1274</v>
      </c>
      <c r="F259" s="203" t="s">
        <v>1275</v>
      </c>
      <c r="G259" s="204" t="s">
        <v>247</v>
      </c>
      <c r="H259" s="205">
        <v>9</v>
      </c>
      <c r="I259" s="206"/>
      <c r="J259" s="207">
        <f>ROUND(I259*H259,2)</f>
        <v>0</v>
      </c>
      <c r="K259" s="208"/>
      <c r="L259" s="40"/>
      <c r="M259" s="209" t="s">
        <v>1</v>
      </c>
      <c r="N259" s="210" t="s">
        <v>43</v>
      </c>
      <c r="O259" s="76"/>
      <c r="P259" s="211">
        <f>O259*H259</f>
        <v>0</v>
      </c>
      <c r="Q259" s="211">
        <v>2.8680000000000001E-2</v>
      </c>
      <c r="R259" s="211">
        <f>Q259*H259</f>
        <v>0.25812000000000002</v>
      </c>
      <c r="S259" s="211">
        <v>0</v>
      </c>
      <c r="T259" s="21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3" t="s">
        <v>248</v>
      </c>
      <c r="AT259" s="213" t="s">
        <v>244</v>
      </c>
      <c r="AU259" s="213" t="s">
        <v>90</v>
      </c>
      <c r="AY259" s="18" t="s">
        <v>242</v>
      </c>
      <c r="BE259" s="214">
        <f>IF(N259="základná",J259,0)</f>
        <v>0</v>
      </c>
      <c r="BF259" s="214">
        <f>IF(N259="znížená",J259,0)</f>
        <v>0</v>
      </c>
      <c r="BG259" s="214">
        <f>IF(N259="zákl. prenesená",J259,0)</f>
        <v>0</v>
      </c>
      <c r="BH259" s="214">
        <f>IF(N259="zníž. prenesená",J259,0)</f>
        <v>0</v>
      </c>
      <c r="BI259" s="214">
        <f>IF(N259="nulová",J259,0)</f>
        <v>0</v>
      </c>
      <c r="BJ259" s="18" t="s">
        <v>90</v>
      </c>
      <c r="BK259" s="214">
        <f>ROUND(I259*H259,2)</f>
        <v>0</v>
      </c>
      <c r="BL259" s="18" t="s">
        <v>248</v>
      </c>
      <c r="BM259" s="213" t="s">
        <v>3716</v>
      </c>
    </row>
    <row r="260" spans="1:65" s="13" customFormat="1">
      <c r="B260" s="226"/>
      <c r="C260" s="227"/>
      <c r="D260" s="228" t="s">
        <v>304</v>
      </c>
      <c r="E260" s="229" t="s">
        <v>1</v>
      </c>
      <c r="F260" s="230" t="s">
        <v>1277</v>
      </c>
      <c r="G260" s="227"/>
      <c r="H260" s="231">
        <v>9</v>
      </c>
      <c r="I260" s="232"/>
      <c r="J260" s="227"/>
      <c r="K260" s="227"/>
      <c r="L260" s="233"/>
      <c r="M260" s="234"/>
      <c r="N260" s="235"/>
      <c r="O260" s="235"/>
      <c r="P260" s="235"/>
      <c r="Q260" s="235"/>
      <c r="R260" s="235"/>
      <c r="S260" s="235"/>
      <c r="T260" s="236"/>
      <c r="AT260" s="237" t="s">
        <v>304</v>
      </c>
      <c r="AU260" s="237" t="s">
        <v>90</v>
      </c>
      <c r="AV260" s="13" t="s">
        <v>90</v>
      </c>
      <c r="AW260" s="13" t="s">
        <v>33</v>
      </c>
      <c r="AX260" s="13" t="s">
        <v>84</v>
      </c>
      <c r="AY260" s="237" t="s">
        <v>242</v>
      </c>
    </row>
    <row r="261" spans="1:65" s="2" customFormat="1" ht="30" customHeight="1">
      <c r="A261" s="35"/>
      <c r="B261" s="36"/>
      <c r="C261" s="201" t="s">
        <v>667</v>
      </c>
      <c r="D261" s="201" t="s">
        <v>244</v>
      </c>
      <c r="E261" s="202" t="s">
        <v>1292</v>
      </c>
      <c r="F261" s="203" t="s">
        <v>1293</v>
      </c>
      <c r="G261" s="204" t="s">
        <v>406</v>
      </c>
      <c r="H261" s="205">
        <v>3.99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1.73E-3</v>
      </c>
      <c r="R261" s="211">
        <f>Q261*H261</f>
        <v>6.9027000000000003E-3</v>
      </c>
      <c r="S261" s="211">
        <v>2.2000000000000002</v>
      </c>
      <c r="T261" s="212">
        <f>S261*H261</f>
        <v>8.7780000000000005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248</v>
      </c>
      <c r="AT261" s="213" t="s">
        <v>244</v>
      </c>
      <c r="AU261" s="213" t="s">
        <v>90</v>
      </c>
      <c r="AY261" s="18" t="s">
        <v>242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90</v>
      </c>
      <c r="BK261" s="214">
        <f>ROUND(I261*H261,2)</f>
        <v>0</v>
      </c>
      <c r="BL261" s="18" t="s">
        <v>248</v>
      </c>
      <c r="BM261" s="213" t="s">
        <v>3717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3718</v>
      </c>
      <c r="G262" s="227"/>
      <c r="H262" s="231">
        <v>1.9950000000000001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77</v>
      </c>
      <c r="AY262" s="237" t="s">
        <v>242</v>
      </c>
    </row>
    <row r="263" spans="1:65" s="13" customFormat="1">
      <c r="B263" s="226"/>
      <c r="C263" s="227"/>
      <c r="D263" s="228" t="s">
        <v>304</v>
      </c>
      <c r="E263" s="229" t="s">
        <v>1</v>
      </c>
      <c r="F263" s="230" t="s">
        <v>3719</v>
      </c>
      <c r="G263" s="227"/>
      <c r="H263" s="231">
        <v>1.9950000000000001</v>
      </c>
      <c r="I263" s="232"/>
      <c r="J263" s="227"/>
      <c r="K263" s="227"/>
      <c r="L263" s="233"/>
      <c r="M263" s="234"/>
      <c r="N263" s="235"/>
      <c r="O263" s="235"/>
      <c r="P263" s="235"/>
      <c r="Q263" s="235"/>
      <c r="R263" s="235"/>
      <c r="S263" s="235"/>
      <c r="T263" s="236"/>
      <c r="AT263" s="237" t="s">
        <v>304</v>
      </c>
      <c r="AU263" s="237" t="s">
        <v>90</v>
      </c>
      <c r="AV263" s="13" t="s">
        <v>90</v>
      </c>
      <c r="AW263" s="13" t="s">
        <v>33</v>
      </c>
      <c r="AX263" s="13" t="s">
        <v>77</v>
      </c>
      <c r="AY263" s="237" t="s">
        <v>242</v>
      </c>
    </row>
    <row r="264" spans="1:65" s="16" customFormat="1">
      <c r="B264" s="264"/>
      <c r="C264" s="265"/>
      <c r="D264" s="228" t="s">
        <v>304</v>
      </c>
      <c r="E264" s="266" t="s">
        <v>1</v>
      </c>
      <c r="F264" s="267" t="s">
        <v>388</v>
      </c>
      <c r="G264" s="265"/>
      <c r="H264" s="268">
        <v>3.99</v>
      </c>
      <c r="I264" s="269"/>
      <c r="J264" s="265"/>
      <c r="K264" s="265"/>
      <c r="L264" s="270"/>
      <c r="M264" s="271"/>
      <c r="N264" s="272"/>
      <c r="O264" s="272"/>
      <c r="P264" s="272"/>
      <c r="Q264" s="272"/>
      <c r="R264" s="272"/>
      <c r="S264" s="272"/>
      <c r="T264" s="273"/>
      <c r="AT264" s="274" t="s">
        <v>304</v>
      </c>
      <c r="AU264" s="274" t="s">
        <v>90</v>
      </c>
      <c r="AV264" s="16" t="s">
        <v>248</v>
      </c>
      <c r="AW264" s="16" t="s">
        <v>33</v>
      </c>
      <c r="AX264" s="16" t="s">
        <v>84</v>
      </c>
      <c r="AY264" s="274" t="s">
        <v>242</v>
      </c>
    </row>
    <row r="265" spans="1:65" s="2" customFormat="1" ht="22.15" customHeight="1">
      <c r="A265" s="35"/>
      <c r="B265" s="36"/>
      <c r="C265" s="201" t="s">
        <v>672</v>
      </c>
      <c r="D265" s="201" t="s">
        <v>244</v>
      </c>
      <c r="E265" s="202" t="s">
        <v>2110</v>
      </c>
      <c r="F265" s="203" t="s">
        <v>2111</v>
      </c>
      <c r="G265" s="204" t="s">
        <v>259</v>
      </c>
      <c r="H265" s="205">
        <v>26</v>
      </c>
      <c r="I265" s="206"/>
      <c r="J265" s="207">
        <f>ROUND(I265*H265,2)</f>
        <v>0</v>
      </c>
      <c r="K265" s="208"/>
      <c r="L265" s="40"/>
      <c r="M265" s="209" t="s">
        <v>1</v>
      </c>
      <c r="N265" s="210" t="s">
        <v>43</v>
      </c>
      <c r="O265" s="76"/>
      <c r="P265" s="211">
        <f>O265*H265</f>
        <v>0</v>
      </c>
      <c r="Q265" s="211">
        <v>6.0000000000000002E-5</v>
      </c>
      <c r="R265" s="211">
        <f>Q265*H265</f>
        <v>1.56E-3</v>
      </c>
      <c r="S265" s="211">
        <v>0</v>
      </c>
      <c r="T265" s="21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13" t="s">
        <v>248</v>
      </c>
      <c r="AT265" s="213" t="s">
        <v>244</v>
      </c>
      <c r="AU265" s="213" t="s">
        <v>90</v>
      </c>
      <c r="AY265" s="18" t="s">
        <v>242</v>
      </c>
      <c r="BE265" s="214">
        <f>IF(N265="základná",J265,0)</f>
        <v>0</v>
      </c>
      <c r="BF265" s="214">
        <f>IF(N265="znížená",J265,0)</f>
        <v>0</v>
      </c>
      <c r="BG265" s="214">
        <f>IF(N265="zákl. prenesená",J265,0)</f>
        <v>0</v>
      </c>
      <c r="BH265" s="214">
        <f>IF(N265="zníž. prenesená",J265,0)</f>
        <v>0</v>
      </c>
      <c r="BI265" s="214">
        <f>IF(N265="nulová",J265,0)</f>
        <v>0</v>
      </c>
      <c r="BJ265" s="18" t="s">
        <v>90</v>
      </c>
      <c r="BK265" s="214">
        <f>ROUND(I265*H265,2)</f>
        <v>0</v>
      </c>
      <c r="BL265" s="18" t="s">
        <v>248</v>
      </c>
      <c r="BM265" s="213" t="s">
        <v>3720</v>
      </c>
    </row>
    <row r="266" spans="1:65" s="13" customFormat="1">
      <c r="B266" s="226"/>
      <c r="C266" s="227"/>
      <c r="D266" s="228" t="s">
        <v>304</v>
      </c>
      <c r="E266" s="229" t="s">
        <v>1</v>
      </c>
      <c r="F266" s="230" t="s">
        <v>3267</v>
      </c>
      <c r="G266" s="227"/>
      <c r="H266" s="231">
        <v>26</v>
      </c>
      <c r="I266" s="232"/>
      <c r="J266" s="227"/>
      <c r="K266" s="227"/>
      <c r="L266" s="233"/>
      <c r="M266" s="234"/>
      <c r="N266" s="235"/>
      <c r="O266" s="235"/>
      <c r="P266" s="235"/>
      <c r="Q266" s="235"/>
      <c r="R266" s="235"/>
      <c r="S266" s="235"/>
      <c r="T266" s="236"/>
      <c r="AT266" s="237" t="s">
        <v>304</v>
      </c>
      <c r="AU266" s="237" t="s">
        <v>90</v>
      </c>
      <c r="AV266" s="13" t="s">
        <v>90</v>
      </c>
      <c r="AW266" s="13" t="s">
        <v>33</v>
      </c>
      <c r="AX266" s="13" t="s">
        <v>84</v>
      </c>
      <c r="AY266" s="237" t="s">
        <v>242</v>
      </c>
    </row>
    <row r="267" spans="1:65" s="2" customFormat="1" ht="22.15" customHeight="1">
      <c r="A267" s="35"/>
      <c r="B267" s="36"/>
      <c r="C267" s="201" t="s">
        <v>678</v>
      </c>
      <c r="D267" s="201" t="s">
        <v>244</v>
      </c>
      <c r="E267" s="202" t="s">
        <v>767</v>
      </c>
      <c r="F267" s="203" t="s">
        <v>1111</v>
      </c>
      <c r="G267" s="204" t="s">
        <v>323</v>
      </c>
      <c r="H267" s="205">
        <v>9.08</v>
      </c>
      <c r="I267" s="206"/>
      <c r="J267" s="207">
        <f>ROUND(I267*H267,2)</f>
        <v>0</v>
      </c>
      <c r="K267" s="208"/>
      <c r="L267" s="40"/>
      <c r="M267" s="209" t="s">
        <v>1</v>
      </c>
      <c r="N267" s="210" t="s">
        <v>43</v>
      </c>
      <c r="O267" s="76"/>
      <c r="P267" s="211">
        <f>O267*H267</f>
        <v>0</v>
      </c>
      <c r="Q267" s="211">
        <v>0</v>
      </c>
      <c r="R267" s="211">
        <f>Q267*H267</f>
        <v>0</v>
      </c>
      <c r="S267" s="211">
        <v>0</v>
      </c>
      <c r="T267" s="21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13" t="s">
        <v>248</v>
      </c>
      <c r="AT267" s="213" t="s">
        <v>244</v>
      </c>
      <c r="AU267" s="213" t="s">
        <v>90</v>
      </c>
      <c r="AY267" s="18" t="s">
        <v>242</v>
      </c>
      <c r="BE267" s="214">
        <f>IF(N267="základná",J267,0)</f>
        <v>0</v>
      </c>
      <c r="BF267" s="214">
        <f>IF(N267="znížená",J267,0)</f>
        <v>0</v>
      </c>
      <c r="BG267" s="214">
        <f>IF(N267="zákl. prenesená",J267,0)</f>
        <v>0</v>
      </c>
      <c r="BH267" s="214">
        <f>IF(N267="zníž. prenesená",J267,0)</f>
        <v>0</v>
      </c>
      <c r="BI267" s="214">
        <f>IF(N267="nulová",J267,0)</f>
        <v>0</v>
      </c>
      <c r="BJ267" s="18" t="s">
        <v>90</v>
      </c>
      <c r="BK267" s="214">
        <f>ROUND(I267*H267,2)</f>
        <v>0</v>
      </c>
      <c r="BL267" s="18" t="s">
        <v>248</v>
      </c>
      <c r="BM267" s="213" t="s">
        <v>3721</v>
      </c>
    </row>
    <row r="268" spans="1:65" s="13" customFormat="1" ht="22.5">
      <c r="B268" s="226"/>
      <c r="C268" s="227"/>
      <c r="D268" s="228" t="s">
        <v>304</v>
      </c>
      <c r="E268" s="229" t="s">
        <v>1</v>
      </c>
      <c r="F268" s="230" t="s">
        <v>3722</v>
      </c>
      <c r="G268" s="227"/>
      <c r="H268" s="231">
        <v>9.08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AT268" s="237" t="s">
        <v>304</v>
      </c>
      <c r="AU268" s="237" t="s">
        <v>90</v>
      </c>
      <c r="AV268" s="13" t="s">
        <v>90</v>
      </c>
      <c r="AW268" s="13" t="s">
        <v>33</v>
      </c>
      <c r="AX268" s="13" t="s">
        <v>84</v>
      </c>
      <c r="AY268" s="237" t="s">
        <v>242</v>
      </c>
    </row>
    <row r="269" spans="1:65" s="2" customFormat="1" ht="22.15" customHeight="1">
      <c r="A269" s="35"/>
      <c r="B269" s="36"/>
      <c r="C269" s="201" t="s">
        <v>681</v>
      </c>
      <c r="D269" s="201" t="s">
        <v>244</v>
      </c>
      <c r="E269" s="202" t="s">
        <v>1114</v>
      </c>
      <c r="F269" s="203" t="s">
        <v>1115</v>
      </c>
      <c r="G269" s="204" t="s">
        <v>323</v>
      </c>
      <c r="H269" s="205">
        <v>15.952</v>
      </c>
      <c r="I269" s="206"/>
      <c r="J269" s="207">
        <f>ROUND(I269*H269,2)</f>
        <v>0</v>
      </c>
      <c r="K269" s="208"/>
      <c r="L269" s="40"/>
      <c r="M269" s="209" t="s">
        <v>1</v>
      </c>
      <c r="N269" s="210" t="s">
        <v>43</v>
      </c>
      <c r="O269" s="76"/>
      <c r="P269" s="211">
        <f>O269*H269</f>
        <v>0</v>
      </c>
      <c r="Q269" s="211">
        <v>0</v>
      </c>
      <c r="R269" s="211">
        <f>Q269*H269</f>
        <v>0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248</v>
      </c>
      <c r="AT269" s="213" t="s">
        <v>244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248</v>
      </c>
      <c r="BM269" s="213" t="s">
        <v>3723</v>
      </c>
    </row>
    <row r="270" spans="1:65" s="2" customFormat="1" ht="14.45" customHeight="1">
      <c r="A270" s="35"/>
      <c r="B270" s="36"/>
      <c r="C270" s="201" t="s">
        <v>688</v>
      </c>
      <c r="D270" s="201" t="s">
        <v>244</v>
      </c>
      <c r="E270" s="202" t="s">
        <v>1120</v>
      </c>
      <c r="F270" s="203" t="s">
        <v>1121</v>
      </c>
      <c r="G270" s="204" t="s">
        <v>323</v>
      </c>
      <c r="H270" s="205">
        <v>15.952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0</v>
      </c>
      <c r="R270" s="211">
        <f>Q270*H270</f>
        <v>0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248</v>
      </c>
      <c r="AT270" s="213" t="s">
        <v>244</v>
      </c>
      <c r="AU270" s="213" t="s">
        <v>90</v>
      </c>
      <c r="AY270" s="18" t="s">
        <v>242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90</v>
      </c>
      <c r="BK270" s="214">
        <f>ROUND(I270*H270,2)</f>
        <v>0</v>
      </c>
      <c r="BL270" s="18" t="s">
        <v>248</v>
      </c>
      <c r="BM270" s="213" t="s">
        <v>3724</v>
      </c>
    </row>
    <row r="271" spans="1:65" s="12" customFormat="1" ht="22.9" customHeight="1">
      <c r="B271" s="185"/>
      <c r="C271" s="186"/>
      <c r="D271" s="187" t="s">
        <v>76</v>
      </c>
      <c r="E271" s="199" t="s">
        <v>356</v>
      </c>
      <c r="F271" s="199" t="s">
        <v>357</v>
      </c>
      <c r="G271" s="186"/>
      <c r="H271" s="186"/>
      <c r="I271" s="189"/>
      <c r="J271" s="200">
        <f>BK271</f>
        <v>0</v>
      </c>
      <c r="K271" s="186"/>
      <c r="L271" s="191"/>
      <c r="M271" s="192"/>
      <c r="N271" s="193"/>
      <c r="O271" s="193"/>
      <c r="P271" s="194">
        <f>SUM(P272:P276)</f>
        <v>0</v>
      </c>
      <c r="Q271" s="193"/>
      <c r="R271" s="194">
        <f>SUM(R272:R276)</f>
        <v>1.108E-2</v>
      </c>
      <c r="S271" s="193"/>
      <c r="T271" s="195">
        <f>SUM(T272:T276)</f>
        <v>0</v>
      </c>
      <c r="AR271" s="196" t="s">
        <v>84</v>
      </c>
      <c r="AT271" s="197" t="s">
        <v>76</v>
      </c>
      <c r="AU271" s="197" t="s">
        <v>84</v>
      </c>
      <c r="AY271" s="196" t="s">
        <v>242</v>
      </c>
      <c r="BK271" s="198">
        <f>SUM(BK272:BK276)</f>
        <v>0</v>
      </c>
    </row>
    <row r="272" spans="1:65" s="2" customFormat="1" ht="22.15" customHeight="1">
      <c r="A272" s="35"/>
      <c r="B272" s="36"/>
      <c r="C272" s="201" t="s">
        <v>693</v>
      </c>
      <c r="D272" s="201" t="s">
        <v>244</v>
      </c>
      <c r="E272" s="202" t="s">
        <v>1616</v>
      </c>
      <c r="F272" s="203" t="s">
        <v>1617</v>
      </c>
      <c r="G272" s="204" t="s">
        <v>259</v>
      </c>
      <c r="H272" s="205">
        <v>2</v>
      </c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2.7699999999999999E-3</v>
      </c>
      <c r="R272" s="211">
        <f>Q272*H272</f>
        <v>5.5399999999999998E-3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248</v>
      </c>
      <c r="AT272" s="213" t="s">
        <v>244</v>
      </c>
      <c r="AU272" s="213" t="s">
        <v>90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248</v>
      </c>
      <c r="BM272" s="213" t="s">
        <v>3725</v>
      </c>
    </row>
    <row r="273" spans="1:65" s="2" customFormat="1" ht="30" customHeight="1">
      <c r="A273" s="35"/>
      <c r="B273" s="36"/>
      <c r="C273" s="201" t="s">
        <v>701</v>
      </c>
      <c r="D273" s="201" t="s">
        <v>244</v>
      </c>
      <c r="E273" s="202" t="s">
        <v>1619</v>
      </c>
      <c r="F273" s="203" t="s">
        <v>1620</v>
      </c>
      <c r="G273" s="204" t="s">
        <v>259</v>
      </c>
      <c r="H273" s="205">
        <v>60</v>
      </c>
      <c r="I273" s="206"/>
      <c r="J273" s="207">
        <f>ROUND(I273*H273,2)</f>
        <v>0</v>
      </c>
      <c r="K273" s="208"/>
      <c r="L273" s="40"/>
      <c r="M273" s="209" t="s">
        <v>1</v>
      </c>
      <c r="N273" s="210" t="s">
        <v>43</v>
      </c>
      <c r="O273" s="76"/>
      <c r="P273" s="211">
        <f>O273*H273</f>
        <v>0</v>
      </c>
      <c r="Q273" s="211">
        <v>0</v>
      </c>
      <c r="R273" s="211">
        <f>Q273*H273</f>
        <v>0</v>
      </c>
      <c r="S273" s="211">
        <v>0</v>
      </c>
      <c r="T273" s="212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13" t="s">
        <v>248</v>
      </c>
      <c r="AT273" s="213" t="s">
        <v>244</v>
      </c>
      <c r="AU273" s="213" t="s">
        <v>90</v>
      </c>
      <c r="AY273" s="18" t="s">
        <v>242</v>
      </c>
      <c r="BE273" s="214">
        <f>IF(N273="základná",J273,0)</f>
        <v>0</v>
      </c>
      <c r="BF273" s="214">
        <f>IF(N273="znížená",J273,0)</f>
        <v>0</v>
      </c>
      <c r="BG273" s="214">
        <f>IF(N273="zákl. prenesená",J273,0)</f>
        <v>0</v>
      </c>
      <c r="BH273" s="214">
        <f>IF(N273="zníž. prenesená",J273,0)</f>
        <v>0</v>
      </c>
      <c r="BI273" s="214">
        <f>IF(N273="nulová",J273,0)</f>
        <v>0</v>
      </c>
      <c r="BJ273" s="18" t="s">
        <v>90</v>
      </c>
      <c r="BK273" s="214">
        <f>ROUND(I273*H273,2)</f>
        <v>0</v>
      </c>
      <c r="BL273" s="18" t="s">
        <v>248</v>
      </c>
      <c r="BM273" s="213" t="s">
        <v>3726</v>
      </c>
    </row>
    <row r="274" spans="1:65" s="13" customFormat="1">
      <c r="B274" s="226"/>
      <c r="C274" s="227"/>
      <c r="D274" s="228" t="s">
        <v>304</v>
      </c>
      <c r="E274" s="227"/>
      <c r="F274" s="230" t="s">
        <v>2120</v>
      </c>
      <c r="G274" s="227"/>
      <c r="H274" s="231">
        <v>60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304</v>
      </c>
      <c r="AU274" s="237" t="s">
        <v>90</v>
      </c>
      <c r="AV274" s="13" t="s">
        <v>90</v>
      </c>
      <c r="AW274" s="13" t="s">
        <v>4</v>
      </c>
      <c r="AX274" s="13" t="s">
        <v>84</v>
      </c>
      <c r="AY274" s="237" t="s">
        <v>242</v>
      </c>
    </row>
    <row r="275" spans="1:65" s="2" customFormat="1" ht="22.15" customHeight="1">
      <c r="A275" s="35"/>
      <c r="B275" s="36"/>
      <c r="C275" s="201" t="s">
        <v>705</v>
      </c>
      <c r="D275" s="201" t="s">
        <v>244</v>
      </c>
      <c r="E275" s="202" t="s">
        <v>1623</v>
      </c>
      <c r="F275" s="203" t="s">
        <v>1624</v>
      </c>
      <c r="G275" s="204" t="s">
        <v>259</v>
      </c>
      <c r="H275" s="205">
        <v>2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2.7699999999999999E-3</v>
      </c>
      <c r="R275" s="211">
        <f>Q275*H275</f>
        <v>5.5399999999999998E-3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248</v>
      </c>
      <c r="AT275" s="213" t="s">
        <v>244</v>
      </c>
      <c r="AU275" s="213" t="s">
        <v>90</v>
      </c>
      <c r="AY275" s="18" t="s">
        <v>242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90</v>
      </c>
      <c r="BK275" s="214">
        <f>ROUND(I275*H275,2)</f>
        <v>0</v>
      </c>
      <c r="BL275" s="18" t="s">
        <v>248</v>
      </c>
      <c r="BM275" s="213" t="s">
        <v>3727</v>
      </c>
    </row>
    <row r="276" spans="1:65" s="2" customFormat="1" ht="22.15" customHeight="1">
      <c r="A276" s="35"/>
      <c r="B276" s="36"/>
      <c r="C276" s="201" t="s">
        <v>711</v>
      </c>
      <c r="D276" s="201" t="s">
        <v>244</v>
      </c>
      <c r="E276" s="202" t="s">
        <v>1123</v>
      </c>
      <c r="F276" s="203" t="s">
        <v>1317</v>
      </c>
      <c r="G276" s="204" t="s">
        <v>323</v>
      </c>
      <c r="H276" s="205">
        <v>68.644000000000005</v>
      </c>
      <c r="I276" s="206"/>
      <c r="J276" s="207">
        <f>ROUND(I276*H276,2)</f>
        <v>0</v>
      </c>
      <c r="K276" s="208"/>
      <c r="L276" s="40"/>
      <c r="M276" s="209" t="s">
        <v>1</v>
      </c>
      <c r="N276" s="210" t="s">
        <v>43</v>
      </c>
      <c r="O276" s="76"/>
      <c r="P276" s="211">
        <f>O276*H276</f>
        <v>0</v>
      </c>
      <c r="Q276" s="211">
        <v>0</v>
      </c>
      <c r="R276" s="211">
        <f>Q276*H276</f>
        <v>0</v>
      </c>
      <c r="S276" s="211">
        <v>0</v>
      </c>
      <c r="T276" s="212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13" t="s">
        <v>248</v>
      </c>
      <c r="AT276" s="213" t="s">
        <v>244</v>
      </c>
      <c r="AU276" s="213" t="s">
        <v>90</v>
      </c>
      <c r="AY276" s="18" t="s">
        <v>242</v>
      </c>
      <c r="BE276" s="214">
        <f>IF(N276="základná",J276,0)</f>
        <v>0</v>
      </c>
      <c r="BF276" s="214">
        <f>IF(N276="znížená",J276,0)</f>
        <v>0</v>
      </c>
      <c r="BG276" s="214">
        <f>IF(N276="zákl. prenesená",J276,0)</f>
        <v>0</v>
      </c>
      <c r="BH276" s="214">
        <f>IF(N276="zníž. prenesená",J276,0)</f>
        <v>0</v>
      </c>
      <c r="BI276" s="214">
        <f>IF(N276="nulová",J276,0)</f>
        <v>0</v>
      </c>
      <c r="BJ276" s="18" t="s">
        <v>90</v>
      </c>
      <c r="BK276" s="214">
        <f>ROUND(I276*H276,2)</f>
        <v>0</v>
      </c>
      <c r="BL276" s="18" t="s">
        <v>248</v>
      </c>
      <c r="BM276" s="213" t="s">
        <v>3728</v>
      </c>
    </row>
    <row r="277" spans="1:65" s="12" customFormat="1" ht="25.9" customHeight="1">
      <c r="B277" s="185"/>
      <c r="C277" s="186"/>
      <c r="D277" s="187" t="s">
        <v>76</v>
      </c>
      <c r="E277" s="188" t="s">
        <v>776</v>
      </c>
      <c r="F277" s="188" t="s">
        <v>777</v>
      </c>
      <c r="G277" s="186"/>
      <c r="H277" s="186"/>
      <c r="I277" s="189"/>
      <c r="J277" s="190">
        <f>BK277</f>
        <v>0</v>
      </c>
      <c r="K277" s="186"/>
      <c r="L277" s="191"/>
      <c r="M277" s="192"/>
      <c r="N277" s="193"/>
      <c r="O277" s="193"/>
      <c r="P277" s="194">
        <f>P278+P294+P302+P307</f>
        <v>0</v>
      </c>
      <c r="Q277" s="193"/>
      <c r="R277" s="194">
        <f>R278+R294+R302+R307</f>
        <v>0.23271003000000001</v>
      </c>
      <c r="S277" s="193"/>
      <c r="T277" s="195">
        <f>T278+T294+T302+T307</f>
        <v>0</v>
      </c>
      <c r="AR277" s="196" t="s">
        <v>90</v>
      </c>
      <c r="AT277" s="197" t="s">
        <v>76</v>
      </c>
      <c r="AU277" s="197" t="s">
        <v>77</v>
      </c>
      <c r="AY277" s="196" t="s">
        <v>242</v>
      </c>
      <c r="BK277" s="198">
        <f>BK278+BK294+BK302+BK307</f>
        <v>0</v>
      </c>
    </row>
    <row r="278" spans="1:65" s="12" customFormat="1" ht="22.9" customHeight="1">
      <c r="B278" s="185"/>
      <c r="C278" s="186"/>
      <c r="D278" s="187" t="s">
        <v>76</v>
      </c>
      <c r="E278" s="199" t="s">
        <v>1319</v>
      </c>
      <c r="F278" s="199" t="s">
        <v>1320</v>
      </c>
      <c r="G278" s="186"/>
      <c r="H278" s="186"/>
      <c r="I278" s="189"/>
      <c r="J278" s="200">
        <f>BK278</f>
        <v>0</v>
      </c>
      <c r="K278" s="186"/>
      <c r="L278" s="191"/>
      <c r="M278" s="192"/>
      <c r="N278" s="193"/>
      <c r="O278" s="193"/>
      <c r="P278" s="194">
        <f>SUM(P279:P293)</f>
        <v>0</v>
      </c>
      <c r="Q278" s="193"/>
      <c r="R278" s="194">
        <f>SUM(R279:R293)</f>
        <v>0.13930603000000003</v>
      </c>
      <c r="S278" s="193"/>
      <c r="T278" s="195">
        <f>SUM(T279:T293)</f>
        <v>0</v>
      </c>
      <c r="AR278" s="196" t="s">
        <v>90</v>
      </c>
      <c r="AT278" s="197" t="s">
        <v>76</v>
      </c>
      <c r="AU278" s="197" t="s">
        <v>84</v>
      </c>
      <c r="AY278" s="196" t="s">
        <v>242</v>
      </c>
      <c r="BK278" s="198">
        <f>SUM(BK279:BK293)</f>
        <v>0</v>
      </c>
    </row>
    <row r="279" spans="1:65" s="2" customFormat="1" ht="22.15" customHeight="1">
      <c r="A279" s="35"/>
      <c r="B279" s="36"/>
      <c r="C279" s="201" t="s">
        <v>720</v>
      </c>
      <c r="D279" s="201" t="s">
        <v>244</v>
      </c>
      <c r="E279" s="202" t="s">
        <v>1321</v>
      </c>
      <c r="F279" s="203" t="s">
        <v>1322</v>
      </c>
      <c r="G279" s="204" t="s">
        <v>247</v>
      </c>
      <c r="H279" s="205">
        <v>7.6</v>
      </c>
      <c r="I279" s="206"/>
      <c r="J279" s="207">
        <f>ROUND(I279*H279,2)</f>
        <v>0</v>
      </c>
      <c r="K279" s="208"/>
      <c r="L279" s="40"/>
      <c r="M279" s="209" t="s">
        <v>1</v>
      </c>
      <c r="N279" s="210" t="s">
        <v>43</v>
      </c>
      <c r="O279" s="76"/>
      <c r="P279" s="211">
        <f>O279*H279</f>
        <v>0</v>
      </c>
      <c r="Q279" s="211">
        <v>0</v>
      </c>
      <c r="R279" s="211">
        <f>Q279*H279</f>
        <v>0</v>
      </c>
      <c r="S279" s="211">
        <v>0</v>
      </c>
      <c r="T279" s="21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13" t="s">
        <v>311</v>
      </c>
      <c r="AT279" s="213" t="s">
        <v>244</v>
      </c>
      <c r="AU279" s="213" t="s">
        <v>90</v>
      </c>
      <c r="AY279" s="18" t="s">
        <v>242</v>
      </c>
      <c r="BE279" s="214">
        <f>IF(N279="základná",J279,0)</f>
        <v>0</v>
      </c>
      <c r="BF279" s="214">
        <f>IF(N279="znížená",J279,0)</f>
        <v>0</v>
      </c>
      <c r="BG279" s="214">
        <f>IF(N279="zákl. prenesená",J279,0)</f>
        <v>0</v>
      </c>
      <c r="BH279" s="214">
        <f>IF(N279="zníž. prenesená",J279,0)</f>
        <v>0</v>
      </c>
      <c r="BI279" s="214">
        <f>IF(N279="nulová",J279,0)</f>
        <v>0</v>
      </c>
      <c r="BJ279" s="18" t="s">
        <v>90</v>
      </c>
      <c r="BK279" s="214">
        <f>ROUND(I279*H279,2)</f>
        <v>0</v>
      </c>
      <c r="BL279" s="18" t="s">
        <v>311</v>
      </c>
      <c r="BM279" s="213" t="s">
        <v>3729</v>
      </c>
    </row>
    <row r="280" spans="1:65" s="14" customFormat="1">
      <c r="B280" s="243"/>
      <c r="C280" s="244"/>
      <c r="D280" s="228" t="s">
        <v>304</v>
      </c>
      <c r="E280" s="245" t="s">
        <v>1</v>
      </c>
      <c r="F280" s="246" t="s">
        <v>2124</v>
      </c>
      <c r="G280" s="244"/>
      <c r="H280" s="245" t="s">
        <v>1</v>
      </c>
      <c r="I280" s="247"/>
      <c r="J280" s="244"/>
      <c r="K280" s="244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304</v>
      </c>
      <c r="AU280" s="252" t="s">
        <v>90</v>
      </c>
      <c r="AV280" s="14" t="s">
        <v>84</v>
      </c>
      <c r="AW280" s="14" t="s">
        <v>33</v>
      </c>
      <c r="AX280" s="14" t="s">
        <v>77</v>
      </c>
      <c r="AY280" s="252" t="s">
        <v>242</v>
      </c>
    </row>
    <row r="281" spans="1:65" s="13" customFormat="1">
      <c r="B281" s="226"/>
      <c r="C281" s="227"/>
      <c r="D281" s="228" t="s">
        <v>304</v>
      </c>
      <c r="E281" s="229" t="s">
        <v>1</v>
      </c>
      <c r="F281" s="230" t="s">
        <v>3730</v>
      </c>
      <c r="G281" s="227"/>
      <c r="H281" s="231">
        <v>7.6</v>
      </c>
      <c r="I281" s="232"/>
      <c r="J281" s="227"/>
      <c r="K281" s="227"/>
      <c r="L281" s="233"/>
      <c r="M281" s="234"/>
      <c r="N281" s="235"/>
      <c r="O281" s="235"/>
      <c r="P281" s="235"/>
      <c r="Q281" s="235"/>
      <c r="R281" s="235"/>
      <c r="S281" s="235"/>
      <c r="T281" s="236"/>
      <c r="AT281" s="237" t="s">
        <v>304</v>
      </c>
      <c r="AU281" s="237" t="s">
        <v>90</v>
      </c>
      <c r="AV281" s="13" t="s">
        <v>90</v>
      </c>
      <c r="AW281" s="13" t="s">
        <v>33</v>
      </c>
      <c r="AX281" s="13" t="s">
        <v>84</v>
      </c>
      <c r="AY281" s="237" t="s">
        <v>242</v>
      </c>
    </row>
    <row r="282" spans="1:65" s="2" customFormat="1" ht="14.45" customHeight="1">
      <c r="A282" s="35"/>
      <c r="B282" s="36"/>
      <c r="C282" s="215" t="s">
        <v>729</v>
      </c>
      <c r="D282" s="215" t="s">
        <v>261</v>
      </c>
      <c r="E282" s="216" t="s">
        <v>1325</v>
      </c>
      <c r="F282" s="217" t="s">
        <v>1326</v>
      </c>
      <c r="G282" s="218" t="s">
        <v>323</v>
      </c>
      <c r="H282" s="219">
        <v>3.0000000000000001E-3</v>
      </c>
      <c r="I282" s="220"/>
      <c r="J282" s="221">
        <f>ROUND(I282*H282,2)</f>
        <v>0</v>
      </c>
      <c r="K282" s="222"/>
      <c r="L282" s="223"/>
      <c r="M282" s="224" t="s">
        <v>1</v>
      </c>
      <c r="N282" s="225" t="s">
        <v>43</v>
      </c>
      <c r="O282" s="76"/>
      <c r="P282" s="211">
        <f>O282*H282</f>
        <v>0</v>
      </c>
      <c r="Q282" s="211">
        <v>1</v>
      </c>
      <c r="R282" s="211">
        <f>Q282*H282</f>
        <v>3.0000000000000001E-3</v>
      </c>
      <c r="S282" s="211">
        <v>0</v>
      </c>
      <c r="T282" s="21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3" t="s">
        <v>569</v>
      </c>
      <c r="AT282" s="213" t="s">
        <v>261</v>
      </c>
      <c r="AU282" s="213" t="s">
        <v>90</v>
      </c>
      <c r="AY282" s="18" t="s">
        <v>242</v>
      </c>
      <c r="BE282" s="214">
        <f>IF(N282="základná",J282,0)</f>
        <v>0</v>
      </c>
      <c r="BF282" s="214">
        <f>IF(N282="znížená",J282,0)</f>
        <v>0</v>
      </c>
      <c r="BG282" s="214">
        <f>IF(N282="zákl. prenesená",J282,0)</f>
        <v>0</v>
      </c>
      <c r="BH282" s="214">
        <f>IF(N282="zníž. prenesená",J282,0)</f>
        <v>0</v>
      </c>
      <c r="BI282" s="214">
        <f>IF(N282="nulová",J282,0)</f>
        <v>0</v>
      </c>
      <c r="BJ282" s="18" t="s">
        <v>90</v>
      </c>
      <c r="BK282" s="214">
        <f>ROUND(I282*H282,2)</f>
        <v>0</v>
      </c>
      <c r="BL282" s="18" t="s">
        <v>311</v>
      </c>
      <c r="BM282" s="213" t="s">
        <v>3731</v>
      </c>
    </row>
    <row r="283" spans="1:65" s="13" customFormat="1">
      <c r="B283" s="226"/>
      <c r="C283" s="227"/>
      <c r="D283" s="228" t="s">
        <v>304</v>
      </c>
      <c r="E283" s="227"/>
      <c r="F283" s="230" t="s">
        <v>3732</v>
      </c>
      <c r="G283" s="227"/>
      <c r="H283" s="231">
        <v>3.0000000000000001E-3</v>
      </c>
      <c r="I283" s="232"/>
      <c r="J283" s="227"/>
      <c r="K283" s="227"/>
      <c r="L283" s="233"/>
      <c r="M283" s="234"/>
      <c r="N283" s="235"/>
      <c r="O283" s="235"/>
      <c r="P283" s="235"/>
      <c r="Q283" s="235"/>
      <c r="R283" s="235"/>
      <c r="S283" s="235"/>
      <c r="T283" s="236"/>
      <c r="AT283" s="237" t="s">
        <v>304</v>
      </c>
      <c r="AU283" s="237" t="s">
        <v>90</v>
      </c>
      <c r="AV283" s="13" t="s">
        <v>90</v>
      </c>
      <c r="AW283" s="13" t="s">
        <v>4</v>
      </c>
      <c r="AX283" s="13" t="s">
        <v>84</v>
      </c>
      <c r="AY283" s="237" t="s">
        <v>242</v>
      </c>
    </row>
    <row r="284" spans="1:65" s="2" customFormat="1" ht="22.15" customHeight="1">
      <c r="A284" s="35"/>
      <c r="B284" s="36"/>
      <c r="C284" s="201" t="s">
        <v>737</v>
      </c>
      <c r="D284" s="201" t="s">
        <v>244</v>
      </c>
      <c r="E284" s="202" t="s">
        <v>1329</v>
      </c>
      <c r="F284" s="203" t="s">
        <v>1330</v>
      </c>
      <c r="G284" s="204" t="s">
        <v>247</v>
      </c>
      <c r="H284" s="205">
        <v>15.2</v>
      </c>
      <c r="I284" s="206"/>
      <c r="J284" s="207">
        <f>ROUND(I284*H284,2)</f>
        <v>0</v>
      </c>
      <c r="K284" s="208"/>
      <c r="L284" s="40"/>
      <c r="M284" s="209" t="s">
        <v>1</v>
      </c>
      <c r="N284" s="210" t="s">
        <v>43</v>
      </c>
      <c r="O284" s="76"/>
      <c r="P284" s="211">
        <f>O284*H284</f>
        <v>0</v>
      </c>
      <c r="Q284" s="211">
        <v>0</v>
      </c>
      <c r="R284" s="211">
        <f>Q284*H284</f>
        <v>0</v>
      </c>
      <c r="S284" s="211">
        <v>0</v>
      </c>
      <c r="T284" s="21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13" t="s">
        <v>311</v>
      </c>
      <c r="AT284" s="213" t="s">
        <v>244</v>
      </c>
      <c r="AU284" s="213" t="s">
        <v>90</v>
      </c>
      <c r="AY284" s="18" t="s">
        <v>242</v>
      </c>
      <c r="BE284" s="214">
        <f>IF(N284="základná",J284,0)</f>
        <v>0</v>
      </c>
      <c r="BF284" s="214">
        <f>IF(N284="znížená",J284,0)</f>
        <v>0</v>
      </c>
      <c r="BG284" s="214">
        <f>IF(N284="zákl. prenesená",J284,0)</f>
        <v>0</v>
      </c>
      <c r="BH284" s="214">
        <f>IF(N284="zníž. prenesená",J284,0)</f>
        <v>0</v>
      </c>
      <c r="BI284" s="214">
        <f>IF(N284="nulová",J284,0)</f>
        <v>0</v>
      </c>
      <c r="BJ284" s="18" t="s">
        <v>90</v>
      </c>
      <c r="BK284" s="214">
        <f>ROUND(I284*H284,2)</f>
        <v>0</v>
      </c>
      <c r="BL284" s="18" t="s">
        <v>311</v>
      </c>
      <c r="BM284" s="213" t="s">
        <v>3733</v>
      </c>
    </row>
    <row r="285" spans="1:65" s="14" customFormat="1">
      <c r="B285" s="243"/>
      <c r="C285" s="244"/>
      <c r="D285" s="228" t="s">
        <v>304</v>
      </c>
      <c r="E285" s="245" t="s">
        <v>1</v>
      </c>
      <c r="F285" s="246" t="s">
        <v>2124</v>
      </c>
      <c r="G285" s="244"/>
      <c r="H285" s="245" t="s">
        <v>1</v>
      </c>
      <c r="I285" s="247"/>
      <c r="J285" s="244"/>
      <c r="K285" s="244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304</v>
      </c>
      <c r="AU285" s="252" t="s">
        <v>90</v>
      </c>
      <c r="AV285" s="14" t="s">
        <v>84</v>
      </c>
      <c r="AW285" s="14" t="s">
        <v>33</v>
      </c>
      <c r="AX285" s="14" t="s">
        <v>77</v>
      </c>
      <c r="AY285" s="252" t="s">
        <v>242</v>
      </c>
    </row>
    <row r="286" spans="1:65" s="13" customFormat="1">
      <c r="B286" s="226"/>
      <c r="C286" s="227"/>
      <c r="D286" s="228" t="s">
        <v>304</v>
      </c>
      <c r="E286" s="229" t="s">
        <v>1</v>
      </c>
      <c r="F286" s="230" t="s">
        <v>3734</v>
      </c>
      <c r="G286" s="227"/>
      <c r="H286" s="231">
        <v>15.2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AT286" s="237" t="s">
        <v>304</v>
      </c>
      <c r="AU286" s="237" t="s">
        <v>90</v>
      </c>
      <c r="AV286" s="13" t="s">
        <v>90</v>
      </c>
      <c r="AW286" s="13" t="s">
        <v>33</v>
      </c>
      <c r="AX286" s="13" t="s">
        <v>84</v>
      </c>
      <c r="AY286" s="237" t="s">
        <v>242</v>
      </c>
    </row>
    <row r="287" spans="1:65" s="2" customFormat="1" ht="14.45" customHeight="1">
      <c r="A287" s="35"/>
      <c r="B287" s="36"/>
      <c r="C287" s="215" t="s">
        <v>744</v>
      </c>
      <c r="D287" s="215" t="s">
        <v>261</v>
      </c>
      <c r="E287" s="216" t="s">
        <v>1333</v>
      </c>
      <c r="F287" s="217" t="s">
        <v>1334</v>
      </c>
      <c r="G287" s="218" t="s">
        <v>323</v>
      </c>
      <c r="H287" s="219">
        <v>1.7000000000000001E-2</v>
      </c>
      <c r="I287" s="220"/>
      <c r="J287" s="221">
        <f>ROUND(I287*H287,2)</f>
        <v>0</v>
      </c>
      <c r="K287" s="222"/>
      <c r="L287" s="223"/>
      <c r="M287" s="224" t="s">
        <v>1</v>
      </c>
      <c r="N287" s="225" t="s">
        <v>43</v>
      </c>
      <c r="O287" s="76"/>
      <c r="P287" s="211">
        <f>O287*H287</f>
        <v>0</v>
      </c>
      <c r="Q287" s="211">
        <v>1</v>
      </c>
      <c r="R287" s="211">
        <f>Q287*H287</f>
        <v>1.7000000000000001E-2</v>
      </c>
      <c r="S287" s="211">
        <v>0</v>
      </c>
      <c r="T287" s="21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13" t="s">
        <v>569</v>
      </c>
      <c r="AT287" s="213" t="s">
        <v>261</v>
      </c>
      <c r="AU287" s="213" t="s">
        <v>90</v>
      </c>
      <c r="AY287" s="18" t="s">
        <v>242</v>
      </c>
      <c r="BE287" s="214">
        <f>IF(N287="základná",J287,0)</f>
        <v>0</v>
      </c>
      <c r="BF287" s="214">
        <f>IF(N287="znížená",J287,0)</f>
        <v>0</v>
      </c>
      <c r="BG287" s="214">
        <f>IF(N287="zákl. prenesená",J287,0)</f>
        <v>0</v>
      </c>
      <c r="BH287" s="214">
        <f>IF(N287="zníž. prenesená",J287,0)</f>
        <v>0</v>
      </c>
      <c r="BI287" s="214">
        <f>IF(N287="nulová",J287,0)</f>
        <v>0</v>
      </c>
      <c r="BJ287" s="18" t="s">
        <v>90</v>
      </c>
      <c r="BK287" s="214">
        <f>ROUND(I287*H287,2)</f>
        <v>0</v>
      </c>
      <c r="BL287" s="18" t="s">
        <v>311</v>
      </c>
      <c r="BM287" s="213" t="s">
        <v>3735</v>
      </c>
    </row>
    <row r="288" spans="1:65" s="13" customFormat="1">
      <c r="B288" s="226"/>
      <c r="C288" s="227"/>
      <c r="D288" s="228" t="s">
        <v>304</v>
      </c>
      <c r="E288" s="227"/>
      <c r="F288" s="230" t="s">
        <v>3736</v>
      </c>
      <c r="G288" s="227"/>
      <c r="H288" s="231">
        <v>1.7000000000000001E-2</v>
      </c>
      <c r="I288" s="232"/>
      <c r="J288" s="227"/>
      <c r="K288" s="227"/>
      <c r="L288" s="233"/>
      <c r="M288" s="234"/>
      <c r="N288" s="235"/>
      <c r="O288" s="235"/>
      <c r="P288" s="235"/>
      <c r="Q288" s="235"/>
      <c r="R288" s="235"/>
      <c r="S288" s="235"/>
      <c r="T288" s="236"/>
      <c r="AT288" s="237" t="s">
        <v>304</v>
      </c>
      <c r="AU288" s="237" t="s">
        <v>90</v>
      </c>
      <c r="AV288" s="13" t="s">
        <v>90</v>
      </c>
      <c r="AW288" s="13" t="s">
        <v>4</v>
      </c>
      <c r="AX288" s="13" t="s">
        <v>84</v>
      </c>
      <c r="AY288" s="237" t="s">
        <v>242</v>
      </c>
    </row>
    <row r="289" spans="1:65" s="2" customFormat="1" ht="22.15" customHeight="1">
      <c r="A289" s="35"/>
      <c r="B289" s="36"/>
      <c r="C289" s="201" t="s">
        <v>748</v>
      </c>
      <c r="D289" s="201" t="s">
        <v>244</v>
      </c>
      <c r="E289" s="202" t="s">
        <v>2132</v>
      </c>
      <c r="F289" s="203" t="s">
        <v>2133</v>
      </c>
      <c r="G289" s="204" t="s">
        <v>247</v>
      </c>
      <c r="H289" s="205">
        <v>21.981999999999999</v>
      </c>
      <c r="I289" s="206"/>
      <c r="J289" s="207">
        <f>ROUND(I289*H289,2)</f>
        <v>0</v>
      </c>
      <c r="K289" s="208"/>
      <c r="L289" s="40"/>
      <c r="M289" s="209" t="s">
        <v>1</v>
      </c>
      <c r="N289" s="210" t="s">
        <v>43</v>
      </c>
      <c r="O289" s="76"/>
      <c r="P289" s="211">
        <f>O289*H289</f>
        <v>0</v>
      </c>
      <c r="Q289" s="211">
        <v>5.4000000000000001E-4</v>
      </c>
      <c r="R289" s="211">
        <f>Q289*H289</f>
        <v>1.187028E-2</v>
      </c>
      <c r="S289" s="211">
        <v>0</v>
      </c>
      <c r="T289" s="21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13" t="s">
        <v>311</v>
      </c>
      <c r="AT289" s="213" t="s">
        <v>244</v>
      </c>
      <c r="AU289" s="213" t="s">
        <v>90</v>
      </c>
      <c r="AY289" s="18" t="s">
        <v>242</v>
      </c>
      <c r="BE289" s="214">
        <f>IF(N289="základná",J289,0)</f>
        <v>0</v>
      </c>
      <c r="BF289" s="214">
        <f>IF(N289="znížená",J289,0)</f>
        <v>0</v>
      </c>
      <c r="BG289" s="214">
        <f>IF(N289="zákl. prenesená",J289,0)</f>
        <v>0</v>
      </c>
      <c r="BH289" s="214">
        <f>IF(N289="zníž. prenesená",J289,0)</f>
        <v>0</v>
      </c>
      <c r="BI289" s="214">
        <f>IF(N289="nulová",J289,0)</f>
        <v>0</v>
      </c>
      <c r="BJ289" s="18" t="s">
        <v>90</v>
      </c>
      <c r="BK289" s="214">
        <f>ROUND(I289*H289,2)</f>
        <v>0</v>
      </c>
      <c r="BL289" s="18" t="s">
        <v>311</v>
      </c>
      <c r="BM289" s="213" t="s">
        <v>3737</v>
      </c>
    </row>
    <row r="290" spans="1:65" s="13" customFormat="1">
      <c r="B290" s="226"/>
      <c r="C290" s="227"/>
      <c r="D290" s="228" t="s">
        <v>304</v>
      </c>
      <c r="E290" s="229" t="s">
        <v>1</v>
      </c>
      <c r="F290" s="230" t="s">
        <v>3738</v>
      </c>
      <c r="G290" s="227"/>
      <c r="H290" s="231">
        <v>21.981999999999999</v>
      </c>
      <c r="I290" s="232"/>
      <c r="J290" s="227"/>
      <c r="K290" s="227"/>
      <c r="L290" s="233"/>
      <c r="M290" s="234"/>
      <c r="N290" s="235"/>
      <c r="O290" s="235"/>
      <c r="P290" s="235"/>
      <c r="Q290" s="235"/>
      <c r="R290" s="235"/>
      <c r="S290" s="235"/>
      <c r="T290" s="236"/>
      <c r="AT290" s="237" t="s">
        <v>304</v>
      </c>
      <c r="AU290" s="237" t="s">
        <v>90</v>
      </c>
      <c r="AV290" s="13" t="s">
        <v>90</v>
      </c>
      <c r="AW290" s="13" t="s">
        <v>33</v>
      </c>
      <c r="AX290" s="13" t="s">
        <v>84</v>
      </c>
      <c r="AY290" s="237" t="s">
        <v>242</v>
      </c>
    </row>
    <row r="291" spans="1:65" s="2" customFormat="1" ht="22.15" customHeight="1">
      <c r="A291" s="35"/>
      <c r="B291" s="36"/>
      <c r="C291" s="215" t="s">
        <v>750</v>
      </c>
      <c r="D291" s="215" t="s">
        <v>261</v>
      </c>
      <c r="E291" s="216" t="s">
        <v>2136</v>
      </c>
      <c r="F291" s="217" t="s">
        <v>2137</v>
      </c>
      <c r="G291" s="218" t="s">
        <v>247</v>
      </c>
      <c r="H291" s="219">
        <v>25.279</v>
      </c>
      <c r="I291" s="220"/>
      <c r="J291" s="221">
        <f>ROUND(I291*H291,2)</f>
        <v>0</v>
      </c>
      <c r="K291" s="222"/>
      <c r="L291" s="223"/>
      <c r="M291" s="224" t="s">
        <v>1</v>
      </c>
      <c r="N291" s="225" t="s">
        <v>43</v>
      </c>
      <c r="O291" s="76"/>
      <c r="P291" s="211">
        <f>O291*H291</f>
        <v>0</v>
      </c>
      <c r="Q291" s="211">
        <v>4.2500000000000003E-3</v>
      </c>
      <c r="R291" s="211">
        <f>Q291*H291</f>
        <v>0.10743575000000001</v>
      </c>
      <c r="S291" s="211">
        <v>0</v>
      </c>
      <c r="T291" s="21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3" t="s">
        <v>569</v>
      </c>
      <c r="AT291" s="213" t="s">
        <v>261</v>
      </c>
      <c r="AU291" s="213" t="s">
        <v>90</v>
      </c>
      <c r="AY291" s="18" t="s">
        <v>242</v>
      </c>
      <c r="BE291" s="214">
        <f>IF(N291="základná",J291,0)</f>
        <v>0</v>
      </c>
      <c r="BF291" s="214">
        <f>IF(N291="znížená",J291,0)</f>
        <v>0</v>
      </c>
      <c r="BG291" s="214">
        <f>IF(N291="zákl. prenesená",J291,0)</f>
        <v>0</v>
      </c>
      <c r="BH291" s="214">
        <f>IF(N291="zníž. prenesená",J291,0)</f>
        <v>0</v>
      </c>
      <c r="BI291" s="214">
        <f>IF(N291="nulová",J291,0)</f>
        <v>0</v>
      </c>
      <c r="BJ291" s="18" t="s">
        <v>90</v>
      </c>
      <c r="BK291" s="214">
        <f>ROUND(I291*H291,2)</f>
        <v>0</v>
      </c>
      <c r="BL291" s="18" t="s">
        <v>311</v>
      </c>
      <c r="BM291" s="213" t="s">
        <v>3739</v>
      </c>
    </row>
    <row r="292" spans="1:65" s="13" customFormat="1">
      <c r="B292" s="226"/>
      <c r="C292" s="227"/>
      <c r="D292" s="228" t="s">
        <v>304</v>
      </c>
      <c r="E292" s="227"/>
      <c r="F292" s="230" t="s">
        <v>3740</v>
      </c>
      <c r="G292" s="227"/>
      <c r="H292" s="231">
        <v>25.279</v>
      </c>
      <c r="I292" s="232"/>
      <c r="J292" s="227"/>
      <c r="K292" s="227"/>
      <c r="L292" s="233"/>
      <c r="M292" s="234"/>
      <c r="N292" s="235"/>
      <c r="O292" s="235"/>
      <c r="P292" s="235"/>
      <c r="Q292" s="235"/>
      <c r="R292" s="235"/>
      <c r="S292" s="235"/>
      <c r="T292" s="236"/>
      <c r="AT292" s="237" t="s">
        <v>304</v>
      </c>
      <c r="AU292" s="237" t="s">
        <v>90</v>
      </c>
      <c r="AV292" s="13" t="s">
        <v>90</v>
      </c>
      <c r="AW292" s="13" t="s">
        <v>4</v>
      </c>
      <c r="AX292" s="13" t="s">
        <v>84</v>
      </c>
      <c r="AY292" s="237" t="s">
        <v>242</v>
      </c>
    </row>
    <row r="293" spans="1:65" s="2" customFormat="1" ht="22.15" customHeight="1">
      <c r="A293" s="35"/>
      <c r="B293" s="36"/>
      <c r="C293" s="201" t="s">
        <v>753</v>
      </c>
      <c r="D293" s="201" t="s">
        <v>244</v>
      </c>
      <c r="E293" s="202" t="s">
        <v>1337</v>
      </c>
      <c r="F293" s="203" t="s">
        <v>1338</v>
      </c>
      <c r="G293" s="204" t="s">
        <v>792</v>
      </c>
      <c r="H293" s="275"/>
      <c r="I293" s="206"/>
      <c r="J293" s="207">
        <f>ROUND(I293*H293,2)</f>
        <v>0</v>
      </c>
      <c r="K293" s="208"/>
      <c r="L293" s="40"/>
      <c r="M293" s="209" t="s">
        <v>1</v>
      </c>
      <c r="N293" s="210" t="s">
        <v>43</v>
      </c>
      <c r="O293" s="76"/>
      <c r="P293" s="211">
        <f>O293*H293</f>
        <v>0</v>
      </c>
      <c r="Q293" s="211">
        <v>0</v>
      </c>
      <c r="R293" s="211">
        <f>Q293*H293</f>
        <v>0</v>
      </c>
      <c r="S293" s="211">
        <v>0</v>
      </c>
      <c r="T293" s="21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13" t="s">
        <v>311</v>
      </c>
      <c r="AT293" s="213" t="s">
        <v>244</v>
      </c>
      <c r="AU293" s="213" t="s">
        <v>90</v>
      </c>
      <c r="AY293" s="18" t="s">
        <v>242</v>
      </c>
      <c r="BE293" s="214">
        <f>IF(N293="základná",J293,0)</f>
        <v>0</v>
      </c>
      <c r="BF293" s="214">
        <f>IF(N293="znížená",J293,0)</f>
        <v>0</v>
      </c>
      <c r="BG293" s="214">
        <f>IF(N293="zákl. prenesená",J293,0)</f>
        <v>0</v>
      </c>
      <c r="BH293" s="214">
        <f>IF(N293="zníž. prenesená",J293,0)</f>
        <v>0</v>
      </c>
      <c r="BI293" s="214">
        <f>IF(N293="nulová",J293,0)</f>
        <v>0</v>
      </c>
      <c r="BJ293" s="18" t="s">
        <v>90</v>
      </c>
      <c r="BK293" s="214">
        <f>ROUND(I293*H293,2)</f>
        <v>0</v>
      </c>
      <c r="BL293" s="18" t="s">
        <v>311</v>
      </c>
      <c r="BM293" s="213" t="s">
        <v>3741</v>
      </c>
    </row>
    <row r="294" spans="1:65" s="12" customFormat="1" ht="22.9" customHeight="1">
      <c r="B294" s="185"/>
      <c r="C294" s="186"/>
      <c r="D294" s="187" t="s">
        <v>76</v>
      </c>
      <c r="E294" s="199" t="s">
        <v>778</v>
      </c>
      <c r="F294" s="199" t="s">
        <v>779</v>
      </c>
      <c r="G294" s="186"/>
      <c r="H294" s="186"/>
      <c r="I294" s="189"/>
      <c r="J294" s="200">
        <f>BK294</f>
        <v>0</v>
      </c>
      <c r="K294" s="186"/>
      <c r="L294" s="191"/>
      <c r="M294" s="192"/>
      <c r="N294" s="193"/>
      <c r="O294" s="193"/>
      <c r="P294" s="194">
        <f>SUM(P295:P301)</f>
        <v>0</v>
      </c>
      <c r="Q294" s="193"/>
      <c r="R294" s="194">
        <f>SUM(R295:R301)</f>
        <v>4.1712999999999993E-2</v>
      </c>
      <c r="S294" s="193"/>
      <c r="T294" s="195">
        <f>SUM(T295:T301)</f>
        <v>0</v>
      </c>
      <c r="AR294" s="196" t="s">
        <v>90</v>
      </c>
      <c r="AT294" s="197" t="s">
        <v>76</v>
      </c>
      <c r="AU294" s="197" t="s">
        <v>84</v>
      </c>
      <c r="AY294" s="196" t="s">
        <v>242</v>
      </c>
      <c r="BK294" s="198">
        <f>SUM(BK295:BK301)</f>
        <v>0</v>
      </c>
    </row>
    <row r="295" spans="1:65" s="2" customFormat="1" ht="34.9" customHeight="1">
      <c r="A295" s="35"/>
      <c r="B295" s="36"/>
      <c r="C295" s="201" t="s">
        <v>757</v>
      </c>
      <c r="D295" s="201" t="s">
        <v>244</v>
      </c>
      <c r="E295" s="202" t="s">
        <v>1346</v>
      </c>
      <c r="F295" s="203" t="s">
        <v>1347</v>
      </c>
      <c r="G295" s="204" t="s">
        <v>282</v>
      </c>
      <c r="H295" s="205">
        <v>8.26</v>
      </c>
      <c r="I295" s="206"/>
      <c r="J295" s="207">
        <f>ROUND(I295*H295,2)</f>
        <v>0</v>
      </c>
      <c r="K295" s="208"/>
      <c r="L295" s="40"/>
      <c r="M295" s="209" t="s">
        <v>1</v>
      </c>
      <c r="N295" s="210" t="s">
        <v>43</v>
      </c>
      <c r="O295" s="76"/>
      <c r="P295" s="211">
        <f>O295*H295</f>
        <v>0</v>
      </c>
      <c r="Q295" s="211">
        <v>5.0000000000000002E-5</v>
      </c>
      <c r="R295" s="211">
        <f>Q295*H295</f>
        <v>4.1300000000000001E-4</v>
      </c>
      <c r="S295" s="211">
        <v>0</v>
      </c>
      <c r="T295" s="21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13" t="s">
        <v>311</v>
      </c>
      <c r="AT295" s="213" t="s">
        <v>244</v>
      </c>
      <c r="AU295" s="213" t="s">
        <v>90</v>
      </c>
      <c r="AY295" s="18" t="s">
        <v>242</v>
      </c>
      <c r="BE295" s="214">
        <f>IF(N295="základná",J295,0)</f>
        <v>0</v>
      </c>
      <c r="BF295" s="214">
        <f>IF(N295="znížená",J295,0)</f>
        <v>0</v>
      </c>
      <c r="BG295" s="214">
        <f>IF(N295="zákl. prenesená",J295,0)</f>
        <v>0</v>
      </c>
      <c r="BH295" s="214">
        <f>IF(N295="zníž. prenesená",J295,0)</f>
        <v>0</v>
      </c>
      <c r="BI295" s="214">
        <f>IF(N295="nulová",J295,0)</f>
        <v>0</v>
      </c>
      <c r="BJ295" s="18" t="s">
        <v>90</v>
      </c>
      <c r="BK295" s="214">
        <f>ROUND(I295*H295,2)</f>
        <v>0</v>
      </c>
      <c r="BL295" s="18" t="s">
        <v>311</v>
      </c>
      <c r="BM295" s="213" t="s">
        <v>3742</v>
      </c>
    </row>
    <row r="296" spans="1:65" s="13" customFormat="1">
      <c r="B296" s="226"/>
      <c r="C296" s="227"/>
      <c r="D296" s="228" t="s">
        <v>304</v>
      </c>
      <c r="E296" s="229" t="s">
        <v>1</v>
      </c>
      <c r="F296" s="230" t="s">
        <v>2651</v>
      </c>
      <c r="G296" s="227"/>
      <c r="H296" s="231">
        <v>8.26</v>
      </c>
      <c r="I296" s="232"/>
      <c r="J296" s="227"/>
      <c r="K296" s="227"/>
      <c r="L296" s="233"/>
      <c r="M296" s="234"/>
      <c r="N296" s="235"/>
      <c r="O296" s="235"/>
      <c r="P296" s="235"/>
      <c r="Q296" s="235"/>
      <c r="R296" s="235"/>
      <c r="S296" s="235"/>
      <c r="T296" s="236"/>
      <c r="AT296" s="237" t="s">
        <v>304</v>
      </c>
      <c r="AU296" s="237" t="s">
        <v>90</v>
      </c>
      <c r="AV296" s="13" t="s">
        <v>90</v>
      </c>
      <c r="AW296" s="13" t="s">
        <v>33</v>
      </c>
      <c r="AX296" s="13" t="s">
        <v>84</v>
      </c>
      <c r="AY296" s="237" t="s">
        <v>242</v>
      </c>
    </row>
    <row r="297" spans="1:65" s="2" customFormat="1" ht="22.15" customHeight="1">
      <c r="A297" s="35"/>
      <c r="B297" s="36"/>
      <c r="C297" s="215" t="s">
        <v>762</v>
      </c>
      <c r="D297" s="215" t="s">
        <v>261</v>
      </c>
      <c r="E297" s="216" t="s">
        <v>1647</v>
      </c>
      <c r="F297" s="217" t="s">
        <v>3743</v>
      </c>
      <c r="G297" s="218" t="s">
        <v>282</v>
      </c>
      <c r="H297" s="219">
        <v>8.26</v>
      </c>
      <c r="I297" s="220"/>
      <c r="J297" s="221">
        <f>ROUND(I297*H297,2)</f>
        <v>0</v>
      </c>
      <c r="K297" s="222"/>
      <c r="L297" s="223"/>
      <c r="M297" s="224" t="s">
        <v>1</v>
      </c>
      <c r="N297" s="225" t="s">
        <v>43</v>
      </c>
      <c r="O297" s="76"/>
      <c r="P297" s="211">
        <f>O297*H297</f>
        <v>0</v>
      </c>
      <c r="Q297" s="211">
        <v>5.0000000000000001E-3</v>
      </c>
      <c r="R297" s="211">
        <f>Q297*H297</f>
        <v>4.1299999999999996E-2</v>
      </c>
      <c r="S297" s="211">
        <v>0</v>
      </c>
      <c r="T297" s="21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13" t="s">
        <v>569</v>
      </c>
      <c r="AT297" s="213" t="s">
        <v>261</v>
      </c>
      <c r="AU297" s="213" t="s">
        <v>90</v>
      </c>
      <c r="AY297" s="18" t="s">
        <v>242</v>
      </c>
      <c r="BE297" s="214">
        <f>IF(N297="základná",J297,0)</f>
        <v>0</v>
      </c>
      <c r="BF297" s="214">
        <f>IF(N297="znížená",J297,0)</f>
        <v>0</v>
      </c>
      <c r="BG297" s="214">
        <f>IF(N297="zákl. prenesená",J297,0)</f>
        <v>0</v>
      </c>
      <c r="BH297" s="214">
        <f>IF(N297="zníž. prenesená",J297,0)</f>
        <v>0</v>
      </c>
      <c r="BI297" s="214">
        <f>IF(N297="nulová",J297,0)</f>
        <v>0</v>
      </c>
      <c r="BJ297" s="18" t="s">
        <v>90</v>
      </c>
      <c r="BK297" s="214">
        <f>ROUND(I297*H297,2)</f>
        <v>0</v>
      </c>
      <c r="BL297" s="18" t="s">
        <v>311</v>
      </c>
      <c r="BM297" s="213" t="s">
        <v>3744</v>
      </c>
    </row>
    <row r="298" spans="1:65" s="14" customFormat="1">
      <c r="B298" s="243"/>
      <c r="C298" s="244"/>
      <c r="D298" s="228" t="s">
        <v>304</v>
      </c>
      <c r="E298" s="245" t="s">
        <v>1</v>
      </c>
      <c r="F298" s="246" t="s">
        <v>3615</v>
      </c>
      <c r="G298" s="244"/>
      <c r="H298" s="245" t="s">
        <v>1</v>
      </c>
      <c r="I298" s="247"/>
      <c r="J298" s="244"/>
      <c r="K298" s="244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304</v>
      </c>
      <c r="AU298" s="252" t="s">
        <v>90</v>
      </c>
      <c r="AV298" s="14" t="s">
        <v>84</v>
      </c>
      <c r="AW298" s="14" t="s">
        <v>33</v>
      </c>
      <c r="AX298" s="14" t="s">
        <v>77</v>
      </c>
      <c r="AY298" s="252" t="s">
        <v>242</v>
      </c>
    </row>
    <row r="299" spans="1:65" s="14" customFormat="1">
      <c r="B299" s="243"/>
      <c r="C299" s="244"/>
      <c r="D299" s="228" t="s">
        <v>304</v>
      </c>
      <c r="E299" s="245" t="s">
        <v>1</v>
      </c>
      <c r="F299" s="246" t="s">
        <v>3293</v>
      </c>
      <c r="G299" s="244"/>
      <c r="H299" s="245" t="s">
        <v>1</v>
      </c>
      <c r="I299" s="247"/>
      <c r="J299" s="244"/>
      <c r="K299" s="244"/>
      <c r="L299" s="248"/>
      <c r="M299" s="249"/>
      <c r="N299" s="250"/>
      <c r="O299" s="250"/>
      <c r="P299" s="250"/>
      <c r="Q299" s="250"/>
      <c r="R299" s="250"/>
      <c r="S299" s="250"/>
      <c r="T299" s="251"/>
      <c r="AT299" s="252" t="s">
        <v>304</v>
      </c>
      <c r="AU299" s="252" t="s">
        <v>90</v>
      </c>
      <c r="AV299" s="14" t="s">
        <v>84</v>
      </c>
      <c r="AW299" s="14" t="s">
        <v>33</v>
      </c>
      <c r="AX299" s="14" t="s">
        <v>77</v>
      </c>
      <c r="AY299" s="252" t="s">
        <v>242</v>
      </c>
    </row>
    <row r="300" spans="1:65" s="13" customFormat="1">
      <c r="B300" s="226"/>
      <c r="C300" s="227"/>
      <c r="D300" s="228" t="s">
        <v>304</v>
      </c>
      <c r="E300" s="229" t="s">
        <v>1</v>
      </c>
      <c r="F300" s="230" t="s">
        <v>2651</v>
      </c>
      <c r="G300" s="227"/>
      <c r="H300" s="231">
        <v>8.26</v>
      </c>
      <c r="I300" s="232"/>
      <c r="J300" s="227"/>
      <c r="K300" s="227"/>
      <c r="L300" s="233"/>
      <c r="M300" s="234"/>
      <c r="N300" s="235"/>
      <c r="O300" s="235"/>
      <c r="P300" s="235"/>
      <c r="Q300" s="235"/>
      <c r="R300" s="235"/>
      <c r="S300" s="235"/>
      <c r="T300" s="236"/>
      <c r="AT300" s="237" t="s">
        <v>304</v>
      </c>
      <c r="AU300" s="237" t="s">
        <v>90</v>
      </c>
      <c r="AV300" s="13" t="s">
        <v>90</v>
      </c>
      <c r="AW300" s="13" t="s">
        <v>33</v>
      </c>
      <c r="AX300" s="13" t="s">
        <v>84</v>
      </c>
      <c r="AY300" s="237" t="s">
        <v>242</v>
      </c>
    </row>
    <row r="301" spans="1:65" s="2" customFormat="1" ht="22.15" customHeight="1">
      <c r="A301" s="35"/>
      <c r="B301" s="36"/>
      <c r="C301" s="201" t="s">
        <v>766</v>
      </c>
      <c r="D301" s="201" t="s">
        <v>244</v>
      </c>
      <c r="E301" s="202" t="s">
        <v>790</v>
      </c>
      <c r="F301" s="203" t="s">
        <v>791</v>
      </c>
      <c r="G301" s="204" t="s">
        <v>792</v>
      </c>
      <c r="H301" s="275"/>
      <c r="I301" s="206"/>
      <c r="J301" s="207">
        <f>ROUND(I301*H301,2)</f>
        <v>0</v>
      </c>
      <c r="K301" s="208"/>
      <c r="L301" s="40"/>
      <c r="M301" s="209" t="s">
        <v>1</v>
      </c>
      <c r="N301" s="210" t="s">
        <v>43</v>
      </c>
      <c r="O301" s="76"/>
      <c r="P301" s="211">
        <f>O301*H301</f>
        <v>0</v>
      </c>
      <c r="Q301" s="211">
        <v>0</v>
      </c>
      <c r="R301" s="211">
        <f>Q301*H301</f>
        <v>0</v>
      </c>
      <c r="S301" s="211">
        <v>0</v>
      </c>
      <c r="T301" s="21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13" t="s">
        <v>311</v>
      </c>
      <c r="AT301" s="213" t="s">
        <v>244</v>
      </c>
      <c r="AU301" s="213" t="s">
        <v>90</v>
      </c>
      <c r="AY301" s="18" t="s">
        <v>242</v>
      </c>
      <c r="BE301" s="214">
        <f>IF(N301="základná",J301,0)</f>
        <v>0</v>
      </c>
      <c r="BF301" s="214">
        <f>IF(N301="znížená",J301,0)</f>
        <v>0</v>
      </c>
      <c r="BG301" s="214">
        <f>IF(N301="zákl. prenesená",J301,0)</f>
        <v>0</v>
      </c>
      <c r="BH301" s="214">
        <f>IF(N301="zníž. prenesená",J301,0)</f>
        <v>0</v>
      </c>
      <c r="BI301" s="214">
        <f>IF(N301="nulová",J301,0)</f>
        <v>0</v>
      </c>
      <c r="BJ301" s="18" t="s">
        <v>90</v>
      </c>
      <c r="BK301" s="214">
        <f>ROUND(I301*H301,2)</f>
        <v>0</v>
      </c>
      <c r="BL301" s="18" t="s">
        <v>311</v>
      </c>
      <c r="BM301" s="213" t="s">
        <v>3745</v>
      </c>
    </row>
    <row r="302" spans="1:65" s="12" customFormat="1" ht="22.9" customHeight="1">
      <c r="B302" s="185"/>
      <c r="C302" s="186"/>
      <c r="D302" s="187" t="s">
        <v>76</v>
      </c>
      <c r="E302" s="199" t="s">
        <v>2148</v>
      </c>
      <c r="F302" s="199" t="s">
        <v>2149</v>
      </c>
      <c r="G302" s="186"/>
      <c r="H302" s="186"/>
      <c r="I302" s="189"/>
      <c r="J302" s="200">
        <f>BK302</f>
        <v>0</v>
      </c>
      <c r="K302" s="186"/>
      <c r="L302" s="191"/>
      <c r="M302" s="192"/>
      <c r="N302" s="193"/>
      <c r="O302" s="193"/>
      <c r="P302" s="194">
        <f>SUM(P303:P306)</f>
        <v>0</v>
      </c>
      <c r="Q302" s="193"/>
      <c r="R302" s="194">
        <f>SUM(R303:R306)</f>
        <v>5.1910000000000003E-3</v>
      </c>
      <c r="S302" s="193"/>
      <c r="T302" s="195">
        <f>SUM(T303:T306)</f>
        <v>0</v>
      </c>
      <c r="AR302" s="196" t="s">
        <v>90</v>
      </c>
      <c r="AT302" s="197" t="s">
        <v>76</v>
      </c>
      <c r="AU302" s="197" t="s">
        <v>84</v>
      </c>
      <c r="AY302" s="196" t="s">
        <v>242</v>
      </c>
      <c r="BK302" s="198">
        <f>SUM(BK303:BK306)</f>
        <v>0</v>
      </c>
    </row>
    <row r="303" spans="1:65" s="2" customFormat="1" ht="22.15" customHeight="1">
      <c r="A303" s="35"/>
      <c r="B303" s="36"/>
      <c r="C303" s="201" t="s">
        <v>770</v>
      </c>
      <c r="D303" s="201" t="s">
        <v>244</v>
      </c>
      <c r="E303" s="202" t="s">
        <v>2150</v>
      </c>
      <c r="F303" s="203" t="s">
        <v>2151</v>
      </c>
      <c r="G303" s="204" t="s">
        <v>247</v>
      </c>
      <c r="H303" s="205">
        <v>20.763999999999999</v>
      </c>
      <c r="I303" s="206"/>
      <c r="J303" s="207">
        <f>ROUND(I303*H303,2)</f>
        <v>0</v>
      </c>
      <c r="K303" s="208"/>
      <c r="L303" s="40"/>
      <c r="M303" s="209" t="s">
        <v>1</v>
      </c>
      <c r="N303" s="210" t="s">
        <v>43</v>
      </c>
      <c r="O303" s="76"/>
      <c r="P303" s="211">
        <f>O303*H303</f>
        <v>0</v>
      </c>
      <c r="Q303" s="211">
        <v>2.5000000000000001E-4</v>
      </c>
      <c r="R303" s="211">
        <f>Q303*H303</f>
        <v>5.1910000000000003E-3</v>
      </c>
      <c r="S303" s="211">
        <v>0</v>
      </c>
      <c r="T303" s="21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13" t="s">
        <v>311</v>
      </c>
      <c r="AT303" s="213" t="s">
        <v>244</v>
      </c>
      <c r="AU303" s="213" t="s">
        <v>90</v>
      </c>
      <c r="AY303" s="18" t="s">
        <v>242</v>
      </c>
      <c r="BE303" s="214">
        <f>IF(N303="základná",J303,0)</f>
        <v>0</v>
      </c>
      <c r="BF303" s="214">
        <f>IF(N303="znížená",J303,0)</f>
        <v>0</v>
      </c>
      <c r="BG303" s="214">
        <f>IF(N303="zákl. prenesená",J303,0)</f>
        <v>0</v>
      </c>
      <c r="BH303" s="214">
        <f>IF(N303="zníž. prenesená",J303,0)</f>
        <v>0</v>
      </c>
      <c r="BI303" s="214">
        <f>IF(N303="nulová",J303,0)</f>
        <v>0</v>
      </c>
      <c r="BJ303" s="18" t="s">
        <v>90</v>
      </c>
      <c r="BK303" s="214">
        <f>ROUND(I303*H303,2)</f>
        <v>0</v>
      </c>
      <c r="BL303" s="18" t="s">
        <v>311</v>
      </c>
      <c r="BM303" s="213" t="s">
        <v>3746</v>
      </c>
    </row>
    <row r="304" spans="1:65" s="14" customFormat="1">
      <c r="B304" s="243"/>
      <c r="C304" s="244"/>
      <c r="D304" s="228" t="s">
        <v>304</v>
      </c>
      <c r="E304" s="245" t="s">
        <v>1</v>
      </c>
      <c r="F304" s="246" t="s">
        <v>3618</v>
      </c>
      <c r="G304" s="244"/>
      <c r="H304" s="245" t="s">
        <v>1</v>
      </c>
      <c r="I304" s="247"/>
      <c r="J304" s="244"/>
      <c r="K304" s="244"/>
      <c r="L304" s="248"/>
      <c r="M304" s="249"/>
      <c r="N304" s="250"/>
      <c r="O304" s="250"/>
      <c r="P304" s="250"/>
      <c r="Q304" s="250"/>
      <c r="R304" s="250"/>
      <c r="S304" s="250"/>
      <c r="T304" s="251"/>
      <c r="AT304" s="252" t="s">
        <v>304</v>
      </c>
      <c r="AU304" s="252" t="s">
        <v>90</v>
      </c>
      <c r="AV304" s="14" t="s">
        <v>84</v>
      </c>
      <c r="AW304" s="14" t="s">
        <v>33</v>
      </c>
      <c r="AX304" s="14" t="s">
        <v>77</v>
      </c>
      <c r="AY304" s="252" t="s">
        <v>242</v>
      </c>
    </row>
    <row r="305" spans="1:65" s="13" customFormat="1">
      <c r="B305" s="226"/>
      <c r="C305" s="227"/>
      <c r="D305" s="228" t="s">
        <v>304</v>
      </c>
      <c r="E305" s="229" t="s">
        <v>1</v>
      </c>
      <c r="F305" s="230" t="s">
        <v>3747</v>
      </c>
      <c r="G305" s="227"/>
      <c r="H305" s="231">
        <v>20.763999999999999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AT305" s="237" t="s">
        <v>304</v>
      </c>
      <c r="AU305" s="237" t="s">
        <v>90</v>
      </c>
      <c r="AV305" s="13" t="s">
        <v>90</v>
      </c>
      <c r="AW305" s="13" t="s">
        <v>33</v>
      </c>
      <c r="AX305" s="13" t="s">
        <v>84</v>
      </c>
      <c r="AY305" s="237" t="s">
        <v>242</v>
      </c>
    </row>
    <row r="306" spans="1:65" s="2" customFormat="1" ht="22.15" customHeight="1">
      <c r="A306" s="35"/>
      <c r="B306" s="36"/>
      <c r="C306" s="201" t="s">
        <v>774</v>
      </c>
      <c r="D306" s="201" t="s">
        <v>244</v>
      </c>
      <c r="E306" s="202" t="s">
        <v>2154</v>
      </c>
      <c r="F306" s="203" t="s">
        <v>2155</v>
      </c>
      <c r="G306" s="204" t="s">
        <v>792</v>
      </c>
      <c r="H306" s="275"/>
      <c r="I306" s="206"/>
      <c r="J306" s="207">
        <f>ROUND(I306*H306,2)</f>
        <v>0</v>
      </c>
      <c r="K306" s="208"/>
      <c r="L306" s="40"/>
      <c r="M306" s="209" t="s">
        <v>1</v>
      </c>
      <c r="N306" s="210" t="s">
        <v>43</v>
      </c>
      <c r="O306" s="76"/>
      <c r="P306" s="211">
        <f>O306*H306</f>
        <v>0</v>
      </c>
      <c r="Q306" s="211">
        <v>0</v>
      </c>
      <c r="R306" s="211">
        <f>Q306*H306</f>
        <v>0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311</v>
      </c>
      <c r="AT306" s="213" t="s">
        <v>244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311</v>
      </c>
      <c r="BM306" s="213" t="s">
        <v>3748</v>
      </c>
    </row>
    <row r="307" spans="1:65" s="12" customFormat="1" ht="22.9" customHeight="1">
      <c r="B307" s="185"/>
      <c r="C307" s="186"/>
      <c r="D307" s="187" t="s">
        <v>76</v>
      </c>
      <c r="E307" s="199" t="s">
        <v>1126</v>
      </c>
      <c r="F307" s="199" t="s">
        <v>1127</v>
      </c>
      <c r="G307" s="186"/>
      <c r="H307" s="186"/>
      <c r="I307" s="189"/>
      <c r="J307" s="200">
        <f>BK307</f>
        <v>0</v>
      </c>
      <c r="K307" s="186"/>
      <c r="L307" s="191"/>
      <c r="M307" s="192"/>
      <c r="N307" s="193"/>
      <c r="O307" s="193"/>
      <c r="P307" s="194">
        <f>SUM(P308:P312)</f>
        <v>0</v>
      </c>
      <c r="Q307" s="193"/>
      <c r="R307" s="194">
        <f>SUM(R308:R312)</f>
        <v>4.65E-2</v>
      </c>
      <c r="S307" s="193"/>
      <c r="T307" s="195">
        <f>SUM(T308:T312)</f>
        <v>0</v>
      </c>
      <c r="AR307" s="196" t="s">
        <v>90</v>
      </c>
      <c r="AT307" s="197" t="s">
        <v>76</v>
      </c>
      <c r="AU307" s="197" t="s">
        <v>84</v>
      </c>
      <c r="AY307" s="196" t="s">
        <v>242</v>
      </c>
      <c r="BK307" s="198">
        <f>SUM(BK308:BK312)</f>
        <v>0</v>
      </c>
    </row>
    <row r="308" spans="1:65" s="2" customFormat="1" ht="30" customHeight="1">
      <c r="A308" s="35"/>
      <c r="B308" s="36"/>
      <c r="C308" s="201" t="s">
        <v>780</v>
      </c>
      <c r="D308" s="201" t="s">
        <v>244</v>
      </c>
      <c r="E308" s="202" t="s">
        <v>1379</v>
      </c>
      <c r="F308" s="203" t="s">
        <v>1380</v>
      </c>
      <c r="G308" s="204" t="s">
        <v>247</v>
      </c>
      <c r="H308" s="205">
        <v>25</v>
      </c>
      <c r="I308" s="206"/>
      <c r="J308" s="207">
        <f>ROUND(I308*H308,2)</f>
        <v>0</v>
      </c>
      <c r="K308" s="208"/>
      <c r="L308" s="40"/>
      <c r="M308" s="209" t="s">
        <v>1</v>
      </c>
      <c r="N308" s="210" t="s">
        <v>43</v>
      </c>
      <c r="O308" s="76"/>
      <c r="P308" s="211">
        <f>O308*H308</f>
        <v>0</v>
      </c>
      <c r="Q308" s="211">
        <v>9.3000000000000005E-4</v>
      </c>
      <c r="R308" s="211">
        <f>Q308*H308</f>
        <v>2.325E-2</v>
      </c>
      <c r="S308" s="211">
        <v>0</v>
      </c>
      <c r="T308" s="21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13" t="s">
        <v>311</v>
      </c>
      <c r="AT308" s="213" t="s">
        <v>244</v>
      </c>
      <c r="AU308" s="213" t="s">
        <v>90</v>
      </c>
      <c r="AY308" s="18" t="s">
        <v>242</v>
      </c>
      <c r="BE308" s="214">
        <f>IF(N308="základná",J308,0)</f>
        <v>0</v>
      </c>
      <c r="BF308" s="214">
        <f>IF(N308="znížená",J308,0)</f>
        <v>0</v>
      </c>
      <c r="BG308" s="214">
        <f>IF(N308="zákl. prenesená",J308,0)</f>
        <v>0</v>
      </c>
      <c r="BH308" s="214">
        <f>IF(N308="zníž. prenesená",J308,0)</f>
        <v>0</v>
      </c>
      <c r="BI308" s="214">
        <f>IF(N308="nulová",J308,0)</f>
        <v>0</v>
      </c>
      <c r="BJ308" s="18" t="s">
        <v>90</v>
      </c>
      <c r="BK308" s="214">
        <f>ROUND(I308*H308,2)</f>
        <v>0</v>
      </c>
      <c r="BL308" s="18" t="s">
        <v>311</v>
      </c>
      <c r="BM308" s="213" t="s">
        <v>3749</v>
      </c>
    </row>
    <row r="309" spans="1:65" s="13" customFormat="1">
      <c r="B309" s="226"/>
      <c r="C309" s="227"/>
      <c r="D309" s="228" t="s">
        <v>304</v>
      </c>
      <c r="E309" s="229" t="s">
        <v>1</v>
      </c>
      <c r="F309" s="230" t="s">
        <v>3299</v>
      </c>
      <c r="G309" s="227"/>
      <c r="H309" s="231">
        <v>12.56</v>
      </c>
      <c r="I309" s="232"/>
      <c r="J309" s="227"/>
      <c r="K309" s="227"/>
      <c r="L309" s="233"/>
      <c r="M309" s="234"/>
      <c r="N309" s="235"/>
      <c r="O309" s="235"/>
      <c r="P309" s="235"/>
      <c r="Q309" s="235"/>
      <c r="R309" s="235"/>
      <c r="S309" s="235"/>
      <c r="T309" s="236"/>
      <c r="AT309" s="237" t="s">
        <v>304</v>
      </c>
      <c r="AU309" s="237" t="s">
        <v>90</v>
      </c>
      <c r="AV309" s="13" t="s">
        <v>90</v>
      </c>
      <c r="AW309" s="13" t="s">
        <v>33</v>
      </c>
      <c r="AX309" s="13" t="s">
        <v>77</v>
      </c>
      <c r="AY309" s="237" t="s">
        <v>242</v>
      </c>
    </row>
    <row r="310" spans="1:65" s="13" customFormat="1">
      <c r="B310" s="226"/>
      <c r="C310" s="227"/>
      <c r="D310" s="228" t="s">
        <v>304</v>
      </c>
      <c r="E310" s="229" t="s">
        <v>1</v>
      </c>
      <c r="F310" s="230" t="s">
        <v>2662</v>
      </c>
      <c r="G310" s="227"/>
      <c r="H310" s="231">
        <v>12.44</v>
      </c>
      <c r="I310" s="232"/>
      <c r="J310" s="227"/>
      <c r="K310" s="227"/>
      <c r="L310" s="233"/>
      <c r="M310" s="234"/>
      <c r="N310" s="235"/>
      <c r="O310" s="235"/>
      <c r="P310" s="235"/>
      <c r="Q310" s="235"/>
      <c r="R310" s="235"/>
      <c r="S310" s="235"/>
      <c r="T310" s="236"/>
      <c r="AT310" s="237" t="s">
        <v>304</v>
      </c>
      <c r="AU310" s="237" t="s">
        <v>90</v>
      </c>
      <c r="AV310" s="13" t="s">
        <v>90</v>
      </c>
      <c r="AW310" s="13" t="s">
        <v>33</v>
      </c>
      <c r="AX310" s="13" t="s">
        <v>77</v>
      </c>
      <c r="AY310" s="237" t="s">
        <v>242</v>
      </c>
    </row>
    <row r="311" spans="1:65" s="16" customFormat="1">
      <c r="B311" s="264"/>
      <c r="C311" s="265"/>
      <c r="D311" s="228" t="s">
        <v>304</v>
      </c>
      <c r="E311" s="266" t="s">
        <v>1</v>
      </c>
      <c r="F311" s="267" t="s">
        <v>388</v>
      </c>
      <c r="G311" s="265"/>
      <c r="H311" s="268">
        <v>25</v>
      </c>
      <c r="I311" s="269"/>
      <c r="J311" s="265"/>
      <c r="K311" s="265"/>
      <c r="L311" s="270"/>
      <c r="M311" s="271"/>
      <c r="N311" s="272"/>
      <c r="O311" s="272"/>
      <c r="P311" s="272"/>
      <c r="Q311" s="272"/>
      <c r="R311" s="272"/>
      <c r="S311" s="272"/>
      <c r="T311" s="273"/>
      <c r="AT311" s="274" t="s">
        <v>304</v>
      </c>
      <c r="AU311" s="274" t="s">
        <v>90</v>
      </c>
      <c r="AV311" s="16" t="s">
        <v>248</v>
      </c>
      <c r="AW311" s="16" t="s">
        <v>33</v>
      </c>
      <c r="AX311" s="16" t="s">
        <v>84</v>
      </c>
      <c r="AY311" s="274" t="s">
        <v>242</v>
      </c>
    </row>
    <row r="312" spans="1:65" s="2" customFormat="1" ht="22.15" customHeight="1">
      <c r="A312" s="35"/>
      <c r="B312" s="36"/>
      <c r="C312" s="201" t="s">
        <v>789</v>
      </c>
      <c r="D312" s="201" t="s">
        <v>244</v>
      </c>
      <c r="E312" s="202" t="s">
        <v>1132</v>
      </c>
      <c r="F312" s="203" t="s">
        <v>1386</v>
      </c>
      <c r="G312" s="204" t="s">
        <v>247</v>
      </c>
      <c r="H312" s="205">
        <v>25</v>
      </c>
      <c r="I312" s="206"/>
      <c r="J312" s="207">
        <f>ROUND(I312*H312,2)</f>
        <v>0</v>
      </c>
      <c r="K312" s="208"/>
      <c r="L312" s="40"/>
      <c r="M312" s="238" t="s">
        <v>1</v>
      </c>
      <c r="N312" s="239" t="s">
        <v>43</v>
      </c>
      <c r="O312" s="240"/>
      <c r="P312" s="241">
        <f>O312*H312</f>
        <v>0</v>
      </c>
      <c r="Q312" s="241">
        <v>9.3000000000000005E-4</v>
      </c>
      <c r="R312" s="241">
        <f>Q312*H312</f>
        <v>2.325E-2</v>
      </c>
      <c r="S312" s="241">
        <v>0</v>
      </c>
      <c r="T312" s="24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13" t="s">
        <v>311</v>
      </c>
      <c r="AT312" s="213" t="s">
        <v>244</v>
      </c>
      <c r="AU312" s="213" t="s">
        <v>90</v>
      </c>
      <c r="AY312" s="18" t="s">
        <v>242</v>
      </c>
      <c r="BE312" s="214">
        <f>IF(N312="základná",J312,0)</f>
        <v>0</v>
      </c>
      <c r="BF312" s="214">
        <f>IF(N312="znížená",J312,0)</f>
        <v>0</v>
      </c>
      <c r="BG312" s="214">
        <f>IF(N312="zákl. prenesená",J312,0)</f>
        <v>0</v>
      </c>
      <c r="BH312" s="214">
        <f>IF(N312="zníž. prenesená",J312,0)</f>
        <v>0</v>
      </c>
      <c r="BI312" s="214">
        <f>IF(N312="nulová",J312,0)</f>
        <v>0</v>
      </c>
      <c r="BJ312" s="18" t="s">
        <v>90</v>
      </c>
      <c r="BK312" s="214">
        <f>ROUND(I312*H312,2)</f>
        <v>0</v>
      </c>
      <c r="BL312" s="18" t="s">
        <v>311</v>
      </c>
      <c r="BM312" s="213" t="s">
        <v>3750</v>
      </c>
    </row>
    <row r="313" spans="1:65" s="2" customFormat="1" ht="6.95" customHeight="1">
      <c r="A313" s="35"/>
      <c r="B313" s="59"/>
      <c r="C313" s="60"/>
      <c r="D313" s="60"/>
      <c r="E313" s="60"/>
      <c r="F313" s="60"/>
      <c r="G313" s="60"/>
      <c r="H313" s="60"/>
      <c r="I313" s="60"/>
      <c r="J313" s="60"/>
      <c r="K313" s="60"/>
      <c r="L313" s="40"/>
      <c r="M313" s="35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</row>
  </sheetData>
  <sheetProtection algorithmName="SHA-512" hashValue="8K0SQ4y2s3RuY3u3QzRoOK2qxF4sbv+p/CmVQR02nAY9TOpvZPRKFknDfqKtZt9F4tijGr/Mm8a/GnY4jEQBnw==" saltValue="fm+ZOZpQ8bwXz8dFn0xIt67YuOCwZgxCcEIW+bHVJdvkY2/ZejzaMStqu8l0D0fhAwWh1lC75RZnP2zOcfOw1A==" spinCount="100000" sheet="1" objects="1" scenarios="1" formatColumns="0" formatRows="0" autoFilter="0"/>
  <autoFilter ref="C133:K312" xr:uid="{00000000-0009-0000-0000-000016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222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167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3751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ROUND(J129,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ROUND((SUM(BE129:BE221)),  2)</f>
        <v>0</v>
      </c>
      <c r="G35" s="136"/>
      <c r="H35" s="136"/>
      <c r="I35" s="137">
        <v>0.2</v>
      </c>
      <c r="J35" s="135">
        <f>ROUND(((SUM(BE129:BE221))*I35),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ROUND((SUM(BF129:BF221)),  2)</f>
        <v>0</v>
      </c>
      <c r="G36" s="136"/>
      <c r="H36" s="136"/>
      <c r="I36" s="137">
        <v>0.2</v>
      </c>
      <c r="J36" s="135">
        <f>ROUND(((SUM(BF129:BF221))*I36),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ROUND((SUM(BG129:BG221)),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ROUND((SUM(BH129:BH221)),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ROUND((SUM(BI129:BI221)),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1136-2-18 - SO 02.18 - Rúrový priepust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J129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J130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J131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J176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225</v>
      </c>
      <c r="E102" s="170"/>
      <c r="F102" s="170"/>
      <c r="G102" s="170"/>
      <c r="H102" s="170"/>
      <c r="I102" s="170"/>
      <c r="J102" s="171">
        <f>J188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226</v>
      </c>
      <c r="E103" s="170"/>
      <c r="F103" s="170"/>
      <c r="G103" s="170"/>
      <c r="H103" s="170"/>
      <c r="I103" s="170"/>
      <c r="J103" s="171">
        <f>J196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227</v>
      </c>
      <c r="E104" s="170"/>
      <c r="F104" s="170"/>
      <c r="G104" s="170"/>
      <c r="H104" s="170"/>
      <c r="I104" s="170"/>
      <c r="J104" s="171">
        <f>J212</f>
        <v>0</v>
      </c>
      <c r="K104" s="109"/>
      <c r="L104" s="172"/>
    </row>
    <row r="105" spans="1:47" s="9" customFormat="1" ht="24.95" customHeight="1">
      <c r="B105" s="162"/>
      <c r="C105" s="163"/>
      <c r="D105" s="164" t="s">
        <v>365</v>
      </c>
      <c r="E105" s="165"/>
      <c r="F105" s="165"/>
      <c r="G105" s="165"/>
      <c r="H105" s="165"/>
      <c r="I105" s="165"/>
      <c r="J105" s="166">
        <f>J214</f>
        <v>0</v>
      </c>
      <c r="K105" s="163"/>
      <c r="L105" s="167"/>
    </row>
    <row r="106" spans="1:47" s="10" customFormat="1" ht="19.899999999999999" customHeight="1">
      <c r="B106" s="168"/>
      <c r="C106" s="109"/>
      <c r="D106" s="169" t="s">
        <v>996</v>
      </c>
      <c r="E106" s="170"/>
      <c r="F106" s="170"/>
      <c r="G106" s="170"/>
      <c r="H106" s="170"/>
      <c r="I106" s="170"/>
      <c r="J106" s="171">
        <f>J215</f>
        <v>0</v>
      </c>
      <c r="K106" s="109"/>
      <c r="L106" s="172"/>
    </row>
    <row r="107" spans="1:47" s="9" customFormat="1" ht="24.95" customHeight="1">
      <c r="B107" s="162"/>
      <c r="C107" s="163"/>
      <c r="D107" s="164" t="s">
        <v>997</v>
      </c>
      <c r="E107" s="165"/>
      <c r="F107" s="165"/>
      <c r="G107" s="165"/>
      <c r="H107" s="165"/>
      <c r="I107" s="165"/>
      <c r="J107" s="166">
        <f>J219</f>
        <v>0</v>
      </c>
      <c r="K107" s="163"/>
      <c r="L107" s="167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228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15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4.45" customHeight="1">
      <c r="A117" s="35"/>
      <c r="B117" s="36"/>
      <c r="C117" s="37"/>
      <c r="D117" s="37"/>
      <c r="E117" s="334" t="str">
        <f>E7</f>
        <v>Cyklotrasa Rimavská Sobota - Poltár</v>
      </c>
      <c r="F117" s="335"/>
      <c r="G117" s="335"/>
      <c r="H117" s="335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214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4.45" customHeight="1">
      <c r="A119" s="35"/>
      <c r="B119" s="36"/>
      <c r="C119" s="37"/>
      <c r="D119" s="37"/>
      <c r="E119" s="334" t="s">
        <v>1145</v>
      </c>
      <c r="F119" s="333"/>
      <c r="G119" s="333"/>
      <c r="H119" s="333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216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5.6" customHeight="1">
      <c r="A121" s="35"/>
      <c r="B121" s="36"/>
      <c r="C121" s="37"/>
      <c r="D121" s="37"/>
      <c r="E121" s="307" t="str">
        <f>E11</f>
        <v>1136-2-18 - SO 02.18 - Rúrový priepust</v>
      </c>
      <c r="F121" s="333"/>
      <c r="G121" s="333"/>
      <c r="H121" s="333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F14</f>
        <v>Rimavská Sobota, Poltár</v>
      </c>
      <c r="G123" s="37"/>
      <c r="H123" s="37"/>
      <c r="I123" s="30" t="s">
        <v>21</v>
      </c>
      <c r="J123" s="71">
        <f>IF(J14="","",J14)</f>
        <v>0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9" customHeight="1">
      <c r="A125" s="35"/>
      <c r="B125" s="36"/>
      <c r="C125" s="30" t="s">
        <v>22</v>
      </c>
      <c r="D125" s="37"/>
      <c r="E125" s="37"/>
      <c r="F125" s="28" t="str">
        <f>E17</f>
        <v>Banskobystrický samosprávny kraj, B. Bystrica</v>
      </c>
      <c r="G125" s="37"/>
      <c r="H125" s="37"/>
      <c r="I125" s="30" t="s">
        <v>29</v>
      </c>
      <c r="J125" s="33" t="str">
        <f>E23</f>
        <v>Cykloprojekt s.r.o., Bratislava, Laurinská 18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0" t="s">
        <v>27</v>
      </c>
      <c r="D126" s="37"/>
      <c r="E126" s="37"/>
      <c r="F126" s="28" t="str">
        <f>IF(E20="","",E20)</f>
        <v>Vyplň údaj</v>
      </c>
      <c r="G126" s="37"/>
      <c r="H126" s="37"/>
      <c r="I126" s="30" t="s">
        <v>34</v>
      </c>
      <c r="J126" s="33" t="str">
        <f>E26</f>
        <v xml:space="preserve"> 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73"/>
      <c r="B128" s="174"/>
      <c r="C128" s="175" t="s">
        <v>229</v>
      </c>
      <c r="D128" s="176" t="s">
        <v>62</v>
      </c>
      <c r="E128" s="176" t="s">
        <v>58</v>
      </c>
      <c r="F128" s="176" t="s">
        <v>59</v>
      </c>
      <c r="G128" s="176" t="s">
        <v>230</v>
      </c>
      <c r="H128" s="176" t="s">
        <v>231</v>
      </c>
      <c r="I128" s="176" t="s">
        <v>232</v>
      </c>
      <c r="J128" s="177" t="s">
        <v>220</v>
      </c>
      <c r="K128" s="178" t="s">
        <v>233</v>
      </c>
      <c r="L128" s="179"/>
      <c r="M128" s="80" t="s">
        <v>1</v>
      </c>
      <c r="N128" s="81" t="s">
        <v>41</v>
      </c>
      <c r="O128" s="81" t="s">
        <v>234</v>
      </c>
      <c r="P128" s="81" t="s">
        <v>235</v>
      </c>
      <c r="Q128" s="81" t="s">
        <v>236</v>
      </c>
      <c r="R128" s="81" t="s">
        <v>237</v>
      </c>
      <c r="S128" s="81" t="s">
        <v>238</v>
      </c>
      <c r="T128" s="82" t="s">
        <v>239</v>
      </c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</row>
    <row r="129" spans="1:65" s="2" customFormat="1" ht="22.9" customHeight="1">
      <c r="A129" s="35"/>
      <c r="B129" s="36"/>
      <c r="C129" s="87" t="s">
        <v>221</v>
      </c>
      <c r="D129" s="37"/>
      <c r="E129" s="37"/>
      <c r="F129" s="37"/>
      <c r="G129" s="37"/>
      <c r="H129" s="37"/>
      <c r="I129" s="37"/>
      <c r="J129" s="180">
        <f>BK129</f>
        <v>0</v>
      </c>
      <c r="K129" s="37"/>
      <c r="L129" s="40"/>
      <c r="M129" s="83"/>
      <c r="N129" s="181"/>
      <c r="O129" s="84"/>
      <c r="P129" s="182">
        <f>P130+P214+P219</f>
        <v>0</v>
      </c>
      <c r="Q129" s="84"/>
      <c r="R129" s="182">
        <f>R130+R214+R219</f>
        <v>48.770740400000001</v>
      </c>
      <c r="S129" s="84"/>
      <c r="T129" s="183">
        <f>T130+T214+T219</f>
        <v>43.150000000000006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76</v>
      </c>
      <c r="AU129" s="18" t="s">
        <v>222</v>
      </c>
      <c r="BK129" s="184">
        <f>BK130+BK214+BK219</f>
        <v>0</v>
      </c>
    </row>
    <row r="130" spans="1:65" s="12" customFormat="1" ht="25.9" customHeight="1">
      <c r="B130" s="185"/>
      <c r="C130" s="186"/>
      <c r="D130" s="187" t="s">
        <v>76</v>
      </c>
      <c r="E130" s="188" t="s">
        <v>240</v>
      </c>
      <c r="F130" s="188" t="s">
        <v>241</v>
      </c>
      <c r="G130" s="186"/>
      <c r="H130" s="186"/>
      <c r="I130" s="189"/>
      <c r="J130" s="190">
        <f>BK130</f>
        <v>0</v>
      </c>
      <c r="K130" s="186"/>
      <c r="L130" s="191"/>
      <c r="M130" s="192"/>
      <c r="N130" s="193"/>
      <c r="O130" s="193"/>
      <c r="P130" s="194">
        <f>P131+P176+P188+P196+P212</f>
        <v>0</v>
      </c>
      <c r="Q130" s="193"/>
      <c r="R130" s="194">
        <f>R131+R176+R188+R196+R212</f>
        <v>48.702660399999999</v>
      </c>
      <c r="S130" s="193"/>
      <c r="T130" s="195">
        <f>T131+T176+T188+T196+T212</f>
        <v>43.150000000000006</v>
      </c>
      <c r="AR130" s="196" t="s">
        <v>84</v>
      </c>
      <c r="AT130" s="197" t="s">
        <v>76</v>
      </c>
      <c r="AU130" s="197" t="s">
        <v>77</v>
      </c>
      <c r="AY130" s="196" t="s">
        <v>242</v>
      </c>
      <c r="BK130" s="198">
        <f>BK131+BK176+BK188+BK196+BK212</f>
        <v>0</v>
      </c>
    </row>
    <row r="131" spans="1:65" s="12" customFormat="1" ht="22.9" customHeight="1">
      <c r="B131" s="185"/>
      <c r="C131" s="186"/>
      <c r="D131" s="187" t="s">
        <v>76</v>
      </c>
      <c r="E131" s="199" t="s">
        <v>84</v>
      </c>
      <c r="F131" s="199" t="s">
        <v>243</v>
      </c>
      <c r="G131" s="186"/>
      <c r="H131" s="186"/>
      <c r="I131" s="189"/>
      <c r="J131" s="200">
        <f>BK131</f>
        <v>0</v>
      </c>
      <c r="K131" s="186"/>
      <c r="L131" s="191"/>
      <c r="M131" s="192"/>
      <c r="N131" s="193"/>
      <c r="O131" s="193"/>
      <c r="P131" s="194">
        <f>SUM(P132:P175)</f>
        <v>0</v>
      </c>
      <c r="Q131" s="193"/>
      <c r="R131" s="194">
        <f>SUM(R132:R175)</f>
        <v>0</v>
      </c>
      <c r="S131" s="193"/>
      <c r="T131" s="195">
        <f>SUM(T132:T175)</f>
        <v>0</v>
      </c>
      <c r="AR131" s="196" t="s">
        <v>84</v>
      </c>
      <c r="AT131" s="197" t="s">
        <v>76</v>
      </c>
      <c r="AU131" s="197" t="s">
        <v>84</v>
      </c>
      <c r="AY131" s="196" t="s">
        <v>242</v>
      </c>
      <c r="BK131" s="198">
        <f>SUM(BK132:BK175)</f>
        <v>0</v>
      </c>
    </row>
    <row r="132" spans="1:65" s="2" customFormat="1" ht="22.15" customHeight="1">
      <c r="A132" s="35"/>
      <c r="B132" s="36"/>
      <c r="C132" s="201" t="s">
        <v>84</v>
      </c>
      <c r="D132" s="201" t="s">
        <v>244</v>
      </c>
      <c r="E132" s="202" t="s">
        <v>998</v>
      </c>
      <c r="F132" s="203" t="s">
        <v>999</v>
      </c>
      <c r="G132" s="204" t="s">
        <v>247</v>
      </c>
      <c r="H132" s="205">
        <v>10</v>
      </c>
      <c r="I132" s="206"/>
      <c r="J132" s="207">
        <f>ROUND(I132*H132,2)</f>
        <v>0</v>
      </c>
      <c r="K132" s="208"/>
      <c r="L132" s="40"/>
      <c r="M132" s="209" t="s">
        <v>1</v>
      </c>
      <c r="N132" s="210" t="s">
        <v>43</v>
      </c>
      <c r="O132" s="76"/>
      <c r="P132" s="211">
        <f>O132*H132</f>
        <v>0</v>
      </c>
      <c r="Q132" s="211">
        <v>0</v>
      </c>
      <c r="R132" s="211">
        <f>Q132*H132</f>
        <v>0</v>
      </c>
      <c r="S132" s="211">
        <v>0</v>
      </c>
      <c r="T132" s="21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3" t="s">
        <v>248</v>
      </c>
      <c r="AT132" s="213" t="s">
        <v>244</v>
      </c>
      <c r="AU132" s="213" t="s">
        <v>90</v>
      </c>
      <c r="AY132" s="18" t="s">
        <v>242</v>
      </c>
      <c r="BE132" s="214">
        <f>IF(N132="základná",J132,0)</f>
        <v>0</v>
      </c>
      <c r="BF132" s="214">
        <f>IF(N132="znížená",J132,0)</f>
        <v>0</v>
      </c>
      <c r="BG132" s="214">
        <f>IF(N132="zákl. prenesená",J132,0)</f>
        <v>0</v>
      </c>
      <c r="BH132" s="214">
        <f>IF(N132="zníž. prenesená",J132,0)</f>
        <v>0</v>
      </c>
      <c r="BI132" s="214">
        <f>IF(N132="nulová",J132,0)</f>
        <v>0</v>
      </c>
      <c r="BJ132" s="18" t="s">
        <v>90</v>
      </c>
      <c r="BK132" s="214">
        <f>ROUND(I132*H132,2)</f>
        <v>0</v>
      </c>
      <c r="BL132" s="18" t="s">
        <v>248</v>
      </c>
      <c r="BM132" s="213" t="s">
        <v>3752</v>
      </c>
    </row>
    <row r="133" spans="1:65" s="13" customFormat="1">
      <c r="B133" s="226"/>
      <c r="C133" s="227"/>
      <c r="D133" s="228" t="s">
        <v>304</v>
      </c>
      <c r="E133" s="229" t="s">
        <v>1</v>
      </c>
      <c r="F133" s="230" t="s">
        <v>1001</v>
      </c>
      <c r="G133" s="227"/>
      <c r="H133" s="231">
        <v>10</v>
      </c>
      <c r="I133" s="232"/>
      <c r="J133" s="227"/>
      <c r="K133" s="227"/>
      <c r="L133" s="233"/>
      <c r="M133" s="234"/>
      <c r="N133" s="235"/>
      <c r="O133" s="235"/>
      <c r="P133" s="235"/>
      <c r="Q133" s="235"/>
      <c r="R133" s="235"/>
      <c r="S133" s="235"/>
      <c r="T133" s="236"/>
      <c r="AT133" s="237" t="s">
        <v>304</v>
      </c>
      <c r="AU133" s="237" t="s">
        <v>90</v>
      </c>
      <c r="AV133" s="13" t="s">
        <v>90</v>
      </c>
      <c r="AW133" s="13" t="s">
        <v>33</v>
      </c>
      <c r="AX133" s="13" t="s">
        <v>84</v>
      </c>
      <c r="AY133" s="237" t="s">
        <v>242</v>
      </c>
    </row>
    <row r="134" spans="1:65" s="2" customFormat="1" ht="30" customHeight="1">
      <c r="A134" s="35"/>
      <c r="B134" s="36"/>
      <c r="C134" s="201" t="s">
        <v>90</v>
      </c>
      <c r="D134" s="201" t="s">
        <v>244</v>
      </c>
      <c r="E134" s="202" t="s">
        <v>1002</v>
      </c>
      <c r="F134" s="203" t="s">
        <v>1003</v>
      </c>
      <c r="G134" s="204" t="s">
        <v>406</v>
      </c>
      <c r="H134" s="205">
        <v>8</v>
      </c>
      <c r="I134" s="206"/>
      <c r="J134" s="207">
        <f>ROUND(I134*H134,2)</f>
        <v>0</v>
      </c>
      <c r="K134" s="208"/>
      <c r="L134" s="40"/>
      <c r="M134" s="209" t="s">
        <v>1</v>
      </c>
      <c r="N134" s="210" t="s">
        <v>43</v>
      </c>
      <c r="O134" s="76"/>
      <c r="P134" s="211">
        <f>O134*H134</f>
        <v>0</v>
      </c>
      <c r="Q134" s="211">
        <v>0</v>
      </c>
      <c r="R134" s="211">
        <f>Q134*H134</f>
        <v>0</v>
      </c>
      <c r="S134" s="211">
        <v>0</v>
      </c>
      <c r="T134" s="212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13" t="s">
        <v>248</v>
      </c>
      <c r="AT134" s="213" t="s">
        <v>244</v>
      </c>
      <c r="AU134" s="213" t="s">
        <v>90</v>
      </c>
      <c r="AY134" s="18" t="s">
        <v>242</v>
      </c>
      <c r="BE134" s="214">
        <f>IF(N134="základná",J134,0)</f>
        <v>0</v>
      </c>
      <c r="BF134" s="214">
        <f>IF(N134="znížená",J134,0)</f>
        <v>0</v>
      </c>
      <c r="BG134" s="214">
        <f>IF(N134="zákl. prenesená",J134,0)</f>
        <v>0</v>
      </c>
      <c r="BH134" s="214">
        <f>IF(N134="zníž. prenesená",J134,0)</f>
        <v>0</v>
      </c>
      <c r="BI134" s="214">
        <f>IF(N134="nulová",J134,0)</f>
        <v>0</v>
      </c>
      <c r="BJ134" s="18" t="s">
        <v>90</v>
      </c>
      <c r="BK134" s="214">
        <f>ROUND(I134*H134,2)</f>
        <v>0</v>
      </c>
      <c r="BL134" s="18" t="s">
        <v>248</v>
      </c>
      <c r="BM134" s="213" t="s">
        <v>3753</v>
      </c>
    </row>
    <row r="135" spans="1:65" s="13" customFormat="1" ht="22.5">
      <c r="B135" s="226"/>
      <c r="C135" s="227"/>
      <c r="D135" s="228" t="s">
        <v>304</v>
      </c>
      <c r="E135" s="229" t="s">
        <v>1</v>
      </c>
      <c r="F135" s="230" t="s">
        <v>1005</v>
      </c>
      <c r="G135" s="227"/>
      <c r="H135" s="231">
        <v>8</v>
      </c>
      <c r="I135" s="232"/>
      <c r="J135" s="227"/>
      <c r="K135" s="227"/>
      <c r="L135" s="233"/>
      <c r="M135" s="234"/>
      <c r="N135" s="235"/>
      <c r="O135" s="235"/>
      <c r="P135" s="235"/>
      <c r="Q135" s="235"/>
      <c r="R135" s="235"/>
      <c r="S135" s="235"/>
      <c r="T135" s="236"/>
      <c r="AT135" s="237" t="s">
        <v>304</v>
      </c>
      <c r="AU135" s="237" t="s">
        <v>90</v>
      </c>
      <c r="AV135" s="13" t="s">
        <v>90</v>
      </c>
      <c r="AW135" s="13" t="s">
        <v>33</v>
      </c>
      <c r="AX135" s="13" t="s">
        <v>84</v>
      </c>
      <c r="AY135" s="237" t="s">
        <v>242</v>
      </c>
    </row>
    <row r="136" spans="1:65" s="2" customFormat="1" ht="22.15" customHeight="1">
      <c r="A136" s="35"/>
      <c r="B136" s="36"/>
      <c r="C136" s="201" t="s">
        <v>100</v>
      </c>
      <c r="D136" s="201" t="s">
        <v>244</v>
      </c>
      <c r="E136" s="202" t="s">
        <v>1006</v>
      </c>
      <c r="F136" s="203" t="s">
        <v>1007</v>
      </c>
      <c r="G136" s="204" t="s">
        <v>406</v>
      </c>
      <c r="H136" s="205">
        <v>8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248</v>
      </c>
      <c r="AT136" s="213" t="s">
        <v>244</v>
      </c>
      <c r="AU136" s="213" t="s">
        <v>90</v>
      </c>
      <c r="AY136" s="18" t="s">
        <v>242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90</v>
      </c>
      <c r="BK136" s="214">
        <f>ROUND(I136*H136,2)</f>
        <v>0</v>
      </c>
      <c r="BL136" s="18" t="s">
        <v>248</v>
      </c>
      <c r="BM136" s="213" t="s">
        <v>3754</v>
      </c>
    </row>
    <row r="137" spans="1:65" s="14" customFormat="1" ht="22.5">
      <c r="B137" s="243"/>
      <c r="C137" s="244"/>
      <c r="D137" s="228" t="s">
        <v>304</v>
      </c>
      <c r="E137" s="245" t="s">
        <v>1</v>
      </c>
      <c r="F137" s="246" t="s">
        <v>1009</v>
      </c>
      <c r="G137" s="244"/>
      <c r="H137" s="245" t="s">
        <v>1</v>
      </c>
      <c r="I137" s="247"/>
      <c r="J137" s="244"/>
      <c r="K137" s="244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304</v>
      </c>
      <c r="AU137" s="252" t="s">
        <v>90</v>
      </c>
      <c r="AV137" s="14" t="s">
        <v>84</v>
      </c>
      <c r="AW137" s="14" t="s">
        <v>33</v>
      </c>
      <c r="AX137" s="14" t="s">
        <v>77</v>
      </c>
      <c r="AY137" s="252" t="s">
        <v>242</v>
      </c>
    </row>
    <row r="138" spans="1:65" s="13" customFormat="1">
      <c r="B138" s="226"/>
      <c r="C138" s="227"/>
      <c r="D138" s="228" t="s">
        <v>304</v>
      </c>
      <c r="E138" s="229" t="s">
        <v>1</v>
      </c>
      <c r="F138" s="230" t="s">
        <v>1010</v>
      </c>
      <c r="G138" s="227"/>
      <c r="H138" s="231">
        <v>8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AT138" s="237" t="s">
        <v>304</v>
      </c>
      <c r="AU138" s="237" t="s">
        <v>90</v>
      </c>
      <c r="AV138" s="13" t="s">
        <v>90</v>
      </c>
      <c r="AW138" s="13" t="s">
        <v>33</v>
      </c>
      <c r="AX138" s="13" t="s">
        <v>84</v>
      </c>
      <c r="AY138" s="237" t="s">
        <v>242</v>
      </c>
    </row>
    <row r="139" spans="1:65" s="2" customFormat="1" ht="30" customHeight="1">
      <c r="A139" s="35"/>
      <c r="B139" s="36"/>
      <c r="C139" s="201" t="s">
        <v>248</v>
      </c>
      <c r="D139" s="201" t="s">
        <v>244</v>
      </c>
      <c r="E139" s="202" t="s">
        <v>1011</v>
      </c>
      <c r="F139" s="203" t="s">
        <v>1012</v>
      </c>
      <c r="G139" s="204" t="s">
        <v>406</v>
      </c>
      <c r="H139" s="205">
        <v>8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248</v>
      </c>
      <c r="AT139" s="213" t="s">
        <v>244</v>
      </c>
      <c r="AU139" s="213" t="s">
        <v>90</v>
      </c>
      <c r="AY139" s="18" t="s">
        <v>242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90</v>
      </c>
      <c r="BK139" s="214">
        <f>ROUND(I139*H139,2)</f>
        <v>0</v>
      </c>
      <c r="BL139" s="18" t="s">
        <v>248</v>
      </c>
      <c r="BM139" s="213" t="s">
        <v>3755</v>
      </c>
    </row>
    <row r="140" spans="1:65" s="2" customFormat="1" ht="14.45" customHeight="1">
      <c r="A140" s="35"/>
      <c r="B140" s="36"/>
      <c r="C140" s="201" t="s">
        <v>250</v>
      </c>
      <c r="D140" s="201" t="s">
        <v>244</v>
      </c>
      <c r="E140" s="202" t="s">
        <v>1014</v>
      </c>
      <c r="F140" s="203" t="s">
        <v>1015</v>
      </c>
      <c r="G140" s="204" t="s">
        <v>406</v>
      </c>
      <c r="H140" s="205">
        <v>26.5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3756</v>
      </c>
    </row>
    <row r="141" spans="1:65" s="13" customFormat="1">
      <c r="B141" s="226"/>
      <c r="C141" s="227"/>
      <c r="D141" s="228" t="s">
        <v>304</v>
      </c>
      <c r="E141" s="229" t="s">
        <v>1</v>
      </c>
      <c r="F141" s="230" t="s">
        <v>1017</v>
      </c>
      <c r="G141" s="227"/>
      <c r="H141" s="231">
        <v>26.5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304</v>
      </c>
      <c r="AU141" s="237" t="s">
        <v>90</v>
      </c>
      <c r="AV141" s="13" t="s">
        <v>90</v>
      </c>
      <c r="AW141" s="13" t="s">
        <v>33</v>
      </c>
      <c r="AX141" s="13" t="s">
        <v>84</v>
      </c>
      <c r="AY141" s="237" t="s">
        <v>242</v>
      </c>
    </row>
    <row r="142" spans="1:65" s="2" customFormat="1" ht="22.15" customHeight="1">
      <c r="A142" s="35"/>
      <c r="B142" s="36"/>
      <c r="C142" s="201" t="s">
        <v>269</v>
      </c>
      <c r="D142" s="201" t="s">
        <v>244</v>
      </c>
      <c r="E142" s="202" t="s">
        <v>1018</v>
      </c>
      <c r="F142" s="203" t="s">
        <v>1019</v>
      </c>
      <c r="G142" s="204" t="s">
        <v>406</v>
      </c>
      <c r="H142" s="205">
        <v>26.5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0</v>
      </c>
      <c r="R142" s="211">
        <f>Q142*H142</f>
        <v>0</v>
      </c>
      <c r="S142" s="211">
        <v>0</v>
      </c>
      <c r="T142" s="21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248</v>
      </c>
      <c r="AT142" s="213" t="s">
        <v>244</v>
      </c>
      <c r="AU142" s="213" t="s">
        <v>90</v>
      </c>
      <c r="AY142" s="18" t="s">
        <v>242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90</v>
      </c>
      <c r="BK142" s="214">
        <f>ROUND(I142*H142,2)</f>
        <v>0</v>
      </c>
      <c r="BL142" s="18" t="s">
        <v>248</v>
      </c>
      <c r="BM142" s="213" t="s">
        <v>3757</v>
      </c>
    </row>
    <row r="143" spans="1:65" s="2" customFormat="1" ht="22.15" customHeight="1">
      <c r="A143" s="35"/>
      <c r="B143" s="36"/>
      <c r="C143" s="201" t="s">
        <v>273</v>
      </c>
      <c r="D143" s="201" t="s">
        <v>244</v>
      </c>
      <c r="E143" s="202" t="s">
        <v>1021</v>
      </c>
      <c r="F143" s="203" t="s">
        <v>1022</v>
      </c>
      <c r="G143" s="204" t="s">
        <v>406</v>
      </c>
      <c r="H143" s="205">
        <v>69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3758</v>
      </c>
    </row>
    <row r="144" spans="1:65" s="13" customFormat="1">
      <c r="B144" s="226"/>
      <c r="C144" s="227"/>
      <c r="D144" s="228" t="s">
        <v>304</v>
      </c>
      <c r="E144" s="229" t="s">
        <v>1</v>
      </c>
      <c r="F144" s="230" t="s">
        <v>1024</v>
      </c>
      <c r="G144" s="227"/>
      <c r="H144" s="231">
        <v>34.5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304</v>
      </c>
      <c r="AU144" s="237" t="s">
        <v>90</v>
      </c>
      <c r="AV144" s="13" t="s">
        <v>90</v>
      </c>
      <c r="AW144" s="13" t="s">
        <v>33</v>
      </c>
      <c r="AX144" s="13" t="s">
        <v>77</v>
      </c>
      <c r="AY144" s="237" t="s">
        <v>242</v>
      </c>
    </row>
    <row r="145" spans="1:65" s="13" customFormat="1">
      <c r="B145" s="226"/>
      <c r="C145" s="227"/>
      <c r="D145" s="228" t="s">
        <v>304</v>
      </c>
      <c r="E145" s="229" t="s">
        <v>1</v>
      </c>
      <c r="F145" s="230" t="s">
        <v>1025</v>
      </c>
      <c r="G145" s="227"/>
      <c r="H145" s="231">
        <v>34.5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304</v>
      </c>
      <c r="AU145" s="237" t="s">
        <v>90</v>
      </c>
      <c r="AV145" s="13" t="s">
        <v>90</v>
      </c>
      <c r="AW145" s="13" t="s">
        <v>33</v>
      </c>
      <c r="AX145" s="13" t="s">
        <v>77</v>
      </c>
      <c r="AY145" s="237" t="s">
        <v>242</v>
      </c>
    </row>
    <row r="146" spans="1:65" s="16" customFormat="1">
      <c r="B146" s="264"/>
      <c r="C146" s="265"/>
      <c r="D146" s="228" t="s">
        <v>304</v>
      </c>
      <c r="E146" s="266" t="s">
        <v>1</v>
      </c>
      <c r="F146" s="267" t="s">
        <v>388</v>
      </c>
      <c r="G146" s="265"/>
      <c r="H146" s="268">
        <v>69</v>
      </c>
      <c r="I146" s="269"/>
      <c r="J146" s="265"/>
      <c r="K146" s="265"/>
      <c r="L146" s="270"/>
      <c r="M146" s="271"/>
      <c r="N146" s="272"/>
      <c r="O146" s="272"/>
      <c r="P146" s="272"/>
      <c r="Q146" s="272"/>
      <c r="R146" s="272"/>
      <c r="S146" s="272"/>
      <c r="T146" s="273"/>
      <c r="AT146" s="274" t="s">
        <v>304</v>
      </c>
      <c r="AU146" s="274" t="s">
        <v>90</v>
      </c>
      <c r="AV146" s="16" t="s">
        <v>248</v>
      </c>
      <c r="AW146" s="16" t="s">
        <v>33</v>
      </c>
      <c r="AX146" s="16" t="s">
        <v>84</v>
      </c>
      <c r="AY146" s="274" t="s">
        <v>242</v>
      </c>
    </row>
    <row r="147" spans="1:65" s="2" customFormat="1" ht="30" customHeight="1">
      <c r="A147" s="35"/>
      <c r="B147" s="36"/>
      <c r="C147" s="201" t="s">
        <v>264</v>
      </c>
      <c r="D147" s="201" t="s">
        <v>244</v>
      </c>
      <c r="E147" s="202" t="s">
        <v>440</v>
      </c>
      <c r="F147" s="203" t="s">
        <v>441</v>
      </c>
      <c r="G147" s="204" t="s">
        <v>406</v>
      </c>
      <c r="H147" s="205">
        <v>8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3759</v>
      </c>
    </row>
    <row r="148" spans="1:65" s="13" customFormat="1">
      <c r="B148" s="226"/>
      <c r="C148" s="227"/>
      <c r="D148" s="228" t="s">
        <v>304</v>
      </c>
      <c r="E148" s="229" t="s">
        <v>1</v>
      </c>
      <c r="F148" s="230" t="s">
        <v>1027</v>
      </c>
      <c r="G148" s="227"/>
      <c r="H148" s="231">
        <v>26.5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304</v>
      </c>
      <c r="AU148" s="237" t="s">
        <v>90</v>
      </c>
      <c r="AV148" s="13" t="s">
        <v>90</v>
      </c>
      <c r="AW148" s="13" t="s">
        <v>33</v>
      </c>
      <c r="AX148" s="13" t="s">
        <v>77</v>
      </c>
      <c r="AY148" s="237" t="s">
        <v>242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1028</v>
      </c>
      <c r="G149" s="227"/>
      <c r="H149" s="231">
        <v>8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1029</v>
      </c>
      <c r="G150" s="227"/>
      <c r="H150" s="231">
        <v>8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3" customFormat="1">
      <c r="B151" s="226"/>
      <c r="C151" s="227"/>
      <c r="D151" s="228" t="s">
        <v>304</v>
      </c>
      <c r="E151" s="229" t="s">
        <v>1</v>
      </c>
      <c r="F151" s="230" t="s">
        <v>1030</v>
      </c>
      <c r="G151" s="227"/>
      <c r="H151" s="231">
        <v>-26.5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304</v>
      </c>
      <c r="AU151" s="237" t="s">
        <v>90</v>
      </c>
      <c r="AV151" s="13" t="s">
        <v>90</v>
      </c>
      <c r="AW151" s="13" t="s">
        <v>33</v>
      </c>
      <c r="AX151" s="13" t="s">
        <v>77</v>
      </c>
      <c r="AY151" s="237" t="s">
        <v>242</v>
      </c>
    </row>
    <row r="152" spans="1:65" s="13" customFormat="1">
      <c r="B152" s="226"/>
      <c r="C152" s="227"/>
      <c r="D152" s="228" t="s">
        <v>304</v>
      </c>
      <c r="E152" s="229" t="s">
        <v>1</v>
      </c>
      <c r="F152" s="230" t="s">
        <v>1031</v>
      </c>
      <c r="G152" s="227"/>
      <c r="H152" s="231">
        <v>-8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304</v>
      </c>
      <c r="AU152" s="237" t="s">
        <v>90</v>
      </c>
      <c r="AV152" s="13" t="s">
        <v>90</v>
      </c>
      <c r="AW152" s="13" t="s">
        <v>33</v>
      </c>
      <c r="AX152" s="13" t="s">
        <v>77</v>
      </c>
      <c r="AY152" s="237" t="s">
        <v>242</v>
      </c>
    </row>
    <row r="153" spans="1:65" s="16" customFormat="1">
      <c r="B153" s="264"/>
      <c r="C153" s="265"/>
      <c r="D153" s="228" t="s">
        <v>304</v>
      </c>
      <c r="E153" s="266" t="s">
        <v>1</v>
      </c>
      <c r="F153" s="267" t="s">
        <v>388</v>
      </c>
      <c r="G153" s="265"/>
      <c r="H153" s="268">
        <v>8</v>
      </c>
      <c r="I153" s="269"/>
      <c r="J153" s="265"/>
      <c r="K153" s="265"/>
      <c r="L153" s="270"/>
      <c r="M153" s="271"/>
      <c r="N153" s="272"/>
      <c r="O153" s="272"/>
      <c r="P153" s="272"/>
      <c r="Q153" s="272"/>
      <c r="R153" s="272"/>
      <c r="S153" s="272"/>
      <c r="T153" s="273"/>
      <c r="AT153" s="274" t="s">
        <v>304</v>
      </c>
      <c r="AU153" s="274" t="s">
        <v>90</v>
      </c>
      <c r="AV153" s="16" t="s">
        <v>248</v>
      </c>
      <c r="AW153" s="16" t="s">
        <v>33</v>
      </c>
      <c r="AX153" s="16" t="s">
        <v>84</v>
      </c>
      <c r="AY153" s="274" t="s">
        <v>242</v>
      </c>
    </row>
    <row r="154" spans="1:65" s="2" customFormat="1" ht="30" customHeight="1">
      <c r="A154" s="35"/>
      <c r="B154" s="36"/>
      <c r="C154" s="201" t="s">
        <v>255</v>
      </c>
      <c r="D154" s="201" t="s">
        <v>244</v>
      </c>
      <c r="E154" s="202" t="s">
        <v>440</v>
      </c>
      <c r="F154" s="203" t="s">
        <v>441</v>
      </c>
      <c r="G154" s="204" t="s">
        <v>406</v>
      </c>
      <c r="H154" s="205">
        <v>18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3760</v>
      </c>
    </row>
    <row r="155" spans="1:65" s="14" customFormat="1">
      <c r="B155" s="243"/>
      <c r="C155" s="244"/>
      <c r="D155" s="228" t="s">
        <v>304</v>
      </c>
      <c r="E155" s="245" t="s">
        <v>1</v>
      </c>
      <c r="F155" s="246" t="s">
        <v>1033</v>
      </c>
      <c r="G155" s="244"/>
      <c r="H155" s="245" t="s">
        <v>1</v>
      </c>
      <c r="I155" s="247"/>
      <c r="J155" s="244"/>
      <c r="K155" s="244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304</v>
      </c>
      <c r="AU155" s="252" t="s">
        <v>90</v>
      </c>
      <c r="AV155" s="14" t="s">
        <v>84</v>
      </c>
      <c r="AW155" s="14" t="s">
        <v>33</v>
      </c>
      <c r="AX155" s="14" t="s">
        <v>77</v>
      </c>
      <c r="AY155" s="252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1034</v>
      </c>
      <c r="G156" s="227"/>
      <c r="H156" s="231">
        <v>18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84</v>
      </c>
      <c r="AY156" s="237" t="s">
        <v>242</v>
      </c>
    </row>
    <row r="157" spans="1:65" s="2" customFormat="1" ht="34.9" customHeight="1">
      <c r="A157" s="35"/>
      <c r="B157" s="36"/>
      <c r="C157" s="201" t="s">
        <v>284</v>
      </c>
      <c r="D157" s="201" t="s">
        <v>244</v>
      </c>
      <c r="E157" s="202" t="s">
        <v>444</v>
      </c>
      <c r="F157" s="203" t="s">
        <v>445</v>
      </c>
      <c r="G157" s="204" t="s">
        <v>406</v>
      </c>
      <c r="H157" s="205">
        <v>126</v>
      </c>
      <c r="I157" s="206"/>
      <c r="J157" s="207">
        <f>ROUND(I157*H157,2)</f>
        <v>0</v>
      </c>
      <c r="K157" s="208"/>
      <c r="L157" s="40"/>
      <c r="M157" s="209" t="s">
        <v>1</v>
      </c>
      <c r="N157" s="210" t="s">
        <v>43</v>
      </c>
      <c r="O157" s="76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248</v>
      </c>
      <c r="AT157" s="213" t="s">
        <v>244</v>
      </c>
      <c r="AU157" s="213" t="s">
        <v>90</v>
      </c>
      <c r="AY157" s="18" t="s">
        <v>242</v>
      </c>
      <c r="BE157" s="214">
        <f>IF(N157="základná",J157,0)</f>
        <v>0</v>
      </c>
      <c r="BF157" s="214">
        <f>IF(N157="znížená",J157,0)</f>
        <v>0</v>
      </c>
      <c r="BG157" s="214">
        <f>IF(N157="zákl. prenesená",J157,0)</f>
        <v>0</v>
      </c>
      <c r="BH157" s="214">
        <f>IF(N157="zníž. prenesená",J157,0)</f>
        <v>0</v>
      </c>
      <c r="BI157" s="214">
        <f>IF(N157="nulová",J157,0)</f>
        <v>0</v>
      </c>
      <c r="BJ157" s="18" t="s">
        <v>90</v>
      </c>
      <c r="BK157" s="214">
        <f>ROUND(I157*H157,2)</f>
        <v>0</v>
      </c>
      <c r="BL157" s="18" t="s">
        <v>248</v>
      </c>
      <c r="BM157" s="213" t="s">
        <v>3761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1034</v>
      </c>
      <c r="G158" s="227"/>
      <c r="H158" s="231">
        <v>18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84</v>
      </c>
      <c r="AY158" s="237" t="s">
        <v>242</v>
      </c>
    </row>
    <row r="159" spans="1:65" s="13" customFormat="1">
      <c r="B159" s="226"/>
      <c r="C159" s="227"/>
      <c r="D159" s="228" t="s">
        <v>304</v>
      </c>
      <c r="E159" s="227"/>
      <c r="F159" s="230" t="s">
        <v>1036</v>
      </c>
      <c r="G159" s="227"/>
      <c r="H159" s="231">
        <v>126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304</v>
      </c>
      <c r="AU159" s="237" t="s">
        <v>90</v>
      </c>
      <c r="AV159" s="13" t="s">
        <v>90</v>
      </c>
      <c r="AW159" s="13" t="s">
        <v>4</v>
      </c>
      <c r="AX159" s="13" t="s">
        <v>84</v>
      </c>
      <c r="AY159" s="237" t="s">
        <v>242</v>
      </c>
    </row>
    <row r="160" spans="1:65" s="2" customFormat="1" ht="22.15" customHeight="1">
      <c r="A160" s="35"/>
      <c r="B160" s="36"/>
      <c r="C160" s="201" t="s">
        <v>288</v>
      </c>
      <c r="D160" s="201" t="s">
        <v>244</v>
      </c>
      <c r="E160" s="202" t="s">
        <v>1037</v>
      </c>
      <c r="F160" s="203" t="s">
        <v>1038</v>
      </c>
      <c r="G160" s="204" t="s">
        <v>406</v>
      </c>
      <c r="H160" s="205">
        <v>52.5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3762</v>
      </c>
    </row>
    <row r="161" spans="1:65" s="13" customFormat="1" ht="22.5">
      <c r="B161" s="226"/>
      <c r="C161" s="227"/>
      <c r="D161" s="228" t="s">
        <v>304</v>
      </c>
      <c r="E161" s="229" t="s">
        <v>1</v>
      </c>
      <c r="F161" s="230" t="s">
        <v>1040</v>
      </c>
      <c r="G161" s="227"/>
      <c r="H161" s="231">
        <v>34.5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77</v>
      </c>
      <c r="AY161" s="237" t="s">
        <v>242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1041</v>
      </c>
      <c r="G162" s="227"/>
      <c r="H162" s="231">
        <v>18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77</v>
      </c>
      <c r="AY162" s="237" t="s">
        <v>242</v>
      </c>
    </row>
    <row r="163" spans="1:65" s="16" customFormat="1">
      <c r="B163" s="264"/>
      <c r="C163" s="265"/>
      <c r="D163" s="228" t="s">
        <v>304</v>
      </c>
      <c r="E163" s="266" t="s">
        <v>1</v>
      </c>
      <c r="F163" s="267" t="s">
        <v>388</v>
      </c>
      <c r="G163" s="265"/>
      <c r="H163" s="268">
        <v>52.5</v>
      </c>
      <c r="I163" s="269"/>
      <c r="J163" s="265"/>
      <c r="K163" s="265"/>
      <c r="L163" s="270"/>
      <c r="M163" s="271"/>
      <c r="N163" s="272"/>
      <c r="O163" s="272"/>
      <c r="P163" s="272"/>
      <c r="Q163" s="272"/>
      <c r="R163" s="272"/>
      <c r="S163" s="272"/>
      <c r="T163" s="273"/>
      <c r="AT163" s="274" t="s">
        <v>304</v>
      </c>
      <c r="AU163" s="274" t="s">
        <v>90</v>
      </c>
      <c r="AV163" s="16" t="s">
        <v>248</v>
      </c>
      <c r="AW163" s="16" t="s">
        <v>33</v>
      </c>
      <c r="AX163" s="16" t="s">
        <v>84</v>
      </c>
      <c r="AY163" s="274" t="s">
        <v>242</v>
      </c>
    </row>
    <row r="164" spans="1:65" s="2" customFormat="1" ht="19.899999999999999" customHeight="1">
      <c r="A164" s="35"/>
      <c r="B164" s="36"/>
      <c r="C164" s="201" t="s">
        <v>292</v>
      </c>
      <c r="D164" s="201" t="s">
        <v>244</v>
      </c>
      <c r="E164" s="202" t="s">
        <v>1042</v>
      </c>
      <c r="F164" s="203" t="s">
        <v>1043</v>
      </c>
      <c r="G164" s="204" t="s">
        <v>406</v>
      </c>
      <c r="H164" s="205">
        <v>34.5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3763</v>
      </c>
    </row>
    <row r="165" spans="1:65" s="2" customFormat="1" ht="14.45" customHeight="1">
      <c r="A165" s="35"/>
      <c r="B165" s="36"/>
      <c r="C165" s="201" t="s">
        <v>296</v>
      </c>
      <c r="D165" s="201" t="s">
        <v>244</v>
      </c>
      <c r="E165" s="202" t="s">
        <v>1045</v>
      </c>
      <c r="F165" s="203" t="s">
        <v>1046</v>
      </c>
      <c r="G165" s="204" t="s">
        <v>406</v>
      </c>
      <c r="H165" s="205">
        <v>52.5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90</v>
      </c>
      <c r="BK165" s="214">
        <f>ROUND(I165*H165,2)</f>
        <v>0</v>
      </c>
      <c r="BL165" s="18" t="s">
        <v>248</v>
      </c>
      <c r="BM165" s="213" t="s">
        <v>3764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1048</v>
      </c>
      <c r="G166" s="227"/>
      <c r="H166" s="231">
        <v>34.5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1049</v>
      </c>
      <c r="G167" s="227"/>
      <c r="H167" s="231">
        <v>18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6" customFormat="1">
      <c r="B168" s="264"/>
      <c r="C168" s="265"/>
      <c r="D168" s="228" t="s">
        <v>304</v>
      </c>
      <c r="E168" s="266" t="s">
        <v>1</v>
      </c>
      <c r="F168" s="267" t="s">
        <v>388</v>
      </c>
      <c r="G168" s="265"/>
      <c r="H168" s="268">
        <v>52.5</v>
      </c>
      <c r="I168" s="269"/>
      <c r="J168" s="265"/>
      <c r="K168" s="265"/>
      <c r="L168" s="270"/>
      <c r="M168" s="271"/>
      <c r="N168" s="272"/>
      <c r="O168" s="272"/>
      <c r="P168" s="272"/>
      <c r="Q168" s="272"/>
      <c r="R168" s="272"/>
      <c r="S168" s="272"/>
      <c r="T168" s="273"/>
      <c r="AT168" s="274" t="s">
        <v>304</v>
      </c>
      <c r="AU168" s="274" t="s">
        <v>90</v>
      </c>
      <c r="AV168" s="16" t="s">
        <v>248</v>
      </c>
      <c r="AW168" s="16" t="s">
        <v>33</v>
      </c>
      <c r="AX168" s="16" t="s">
        <v>84</v>
      </c>
      <c r="AY168" s="274" t="s">
        <v>242</v>
      </c>
    </row>
    <row r="169" spans="1:65" s="2" customFormat="1" ht="22.15" customHeight="1">
      <c r="A169" s="35"/>
      <c r="B169" s="36"/>
      <c r="C169" s="201" t="s">
        <v>300</v>
      </c>
      <c r="D169" s="201" t="s">
        <v>244</v>
      </c>
      <c r="E169" s="202" t="s">
        <v>1050</v>
      </c>
      <c r="F169" s="203" t="s">
        <v>1051</v>
      </c>
      <c r="G169" s="204" t="s">
        <v>323</v>
      </c>
      <c r="H169" s="205">
        <v>32.4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3765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1053</v>
      </c>
      <c r="G170" s="227"/>
      <c r="H170" s="231">
        <v>32.4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84</v>
      </c>
      <c r="AY170" s="237" t="s">
        <v>242</v>
      </c>
    </row>
    <row r="171" spans="1:65" s="2" customFormat="1" ht="22.15" customHeight="1">
      <c r="A171" s="35"/>
      <c r="B171" s="36"/>
      <c r="C171" s="201" t="s">
        <v>306</v>
      </c>
      <c r="D171" s="201" t="s">
        <v>244</v>
      </c>
      <c r="E171" s="202" t="s">
        <v>1054</v>
      </c>
      <c r="F171" s="203" t="s">
        <v>1055</v>
      </c>
      <c r="G171" s="204" t="s">
        <v>406</v>
      </c>
      <c r="H171" s="205">
        <v>22.5</v>
      </c>
      <c r="I171" s="206"/>
      <c r="J171" s="207">
        <f>ROUND(I171*H171,2)</f>
        <v>0</v>
      </c>
      <c r="K171" s="208"/>
      <c r="L171" s="40"/>
      <c r="M171" s="209" t="s">
        <v>1</v>
      </c>
      <c r="N171" s="210" t="s">
        <v>43</v>
      </c>
      <c r="O171" s="76"/>
      <c r="P171" s="211">
        <f>O171*H171</f>
        <v>0</v>
      </c>
      <c r="Q171" s="211">
        <v>0</v>
      </c>
      <c r="R171" s="211">
        <f>Q171*H171</f>
        <v>0</v>
      </c>
      <c r="S171" s="211">
        <v>0</v>
      </c>
      <c r="T171" s="21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3" t="s">
        <v>248</v>
      </c>
      <c r="AT171" s="213" t="s">
        <v>244</v>
      </c>
      <c r="AU171" s="213" t="s">
        <v>90</v>
      </c>
      <c r="AY171" s="18" t="s">
        <v>242</v>
      </c>
      <c r="BE171" s="214">
        <f>IF(N171="základná",J171,0)</f>
        <v>0</v>
      </c>
      <c r="BF171" s="214">
        <f>IF(N171="znížená",J171,0)</f>
        <v>0</v>
      </c>
      <c r="BG171" s="214">
        <f>IF(N171="zákl. prenesená",J171,0)</f>
        <v>0</v>
      </c>
      <c r="BH171" s="214">
        <f>IF(N171="zníž. prenesená",J171,0)</f>
        <v>0</v>
      </c>
      <c r="BI171" s="214">
        <f>IF(N171="nulová",J171,0)</f>
        <v>0</v>
      </c>
      <c r="BJ171" s="18" t="s">
        <v>90</v>
      </c>
      <c r="BK171" s="214">
        <f>ROUND(I171*H171,2)</f>
        <v>0</v>
      </c>
      <c r="BL171" s="18" t="s">
        <v>248</v>
      </c>
      <c r="BM171" s="213" t="s">
        <v>3766</v>
      </c>
    </row>
    <row r="172" spans="1:65" s="14" customFormat="1">
      <c r="B172" s="243"/>
      <c r="C172" s="244"/>
      <c r="D172" s="228" t="s">
        <v>304</v>
      </c>
      <c r="E172" s="245" t="s">
        <v>1</v>
      </c>
      <c r="F172" s="246" t="s">
        <v>1057</v>
      </c>
      <c r="G172" s="244"/>
      <c r="H172" s="245" t="s">
        <v>1</v>
      </c>
      <c r="I172" s="247"/>
      <c r="J172" s="244"/>
      <c r="K172" s="244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304</v>
      </c>
      <c r="AU172" s="252" t="s">
        <v>90</v>
      </c>
      <c r="AV172" s="14" t="s">
        <v>84</v>
      </c>
      <c r="AW172" s="14" t="s">
        <v>33</v>
      </c>
      <c r="AX172" s="14" t="s">
        <v>77</v>
      </c>
      <c r="AY172" s="252" t="s">
        <v>242</v>
      </c>
    </row>
    <row r="173" spans="1:65" s="13" customFormat="1">
      <c r="B173" s="226"/>
      <c r="C173" s="227"/>
      <c r="D173" s="228" t="s">
        <v>304</v>
      </c>
      <c r="E173" s="229" t="s">
        <v>1</v>
      </c>
      <c r="F173" s="230" t="s">
        <v>1058</v>
      </c>
      <c r="G173" s="227"/>
      <c r="H173" s="231">
        <v>22.5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304</v>
      </c>
      <c r="AU173" s="237" t="s">
        <v>90</v>
      </c>
      <c r="AV173" s="13" t="s">
        <v>90</v>
      </c>
      <c r="AW173" s="13" t="s">
        <v>33</v>
      </c>
      <c r="AX173" s="13" t="s">
        <v>84</v>
      </c>
      <c r="AY173" s="237" t="s">
        <v>242</v>
      </c>
    </row>
    <row r="174" spans="1:65" s="2" customFormat="1" ht="22.15" customHeight="1">
      <c r="A174" s="35"/>
      <c r="B174" s="36"/>
      <c r="C174" s="201" t="s">
        <v>311</v>
      </c>
      <c r="D174" s="201" t="s">
        <v>244</v>
      </c>
      <c r="E174" s="202" t="s">
        <v>1059</v>
      </c>
      <c r="F174" s="203" t="s">
        <v>1060</v>
      </c>
      <c r="G174" s="204" t="s">
        <v>247</v>
      </c>
      <c r="H174" s="205">
        <v>8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0</v>
      </c>
      <c r="R174" s="211">
        <f>Q174*H174</f>
        <v>0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248</v>
      </c>
      <c r="AT174" s="213" t="s">
        <v>244</v>
      </c>
      <c r="AU174" s="213" t="s">
        <v>90</v>
      </c>
      <c r="AY174" s="18" t="s">
        <v>242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90</v>
      </c>
      <c r="BK174" s="214">
        <f>ROUND(I174*H174,2)</f>
        <v>0</v>
      </c>
      <c r="BL174" s="18" t="s">
        <v>248</v>
      </c>
      <c r="BM174" s="213" t="s">
        <v>3767</v>
      </c>
    </row>
    <row r="175" spans="1:65" s="13" customFormat="1">
      <c r="B175" s="226"/>
      <c r="C175" s="227"/>
      <c r="D175" s="228" t="s">
        <v>304</v>
      </c>
      <c r="E175" s="229" t="s">
        <v>1</v>
      </c>
      <c r="F175" s="230" t="s">
        <v>1062</v>
      </c>
      <c r="G175" s="227"/>
      <c r="H175" s="231">
        <v>8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304</v>
      </c>
      <c r="AU175" s="237" t="s">
        <v>90</v>
      </c>
      <c r="AV175" s="13" t="s">
        <v>90</v>
      </c>
      <c r="AW175" s="13" t="s">
        <v>33</v>
      </c>
      <c r="AX175" s="13" t="s">
        <v>84</v>
      </c>
      <c r="AY175" s="237" t="s">
        <v>242</v>
      </c>
    </row>
    <row r="176" spans="1:65" s="12" customFormat="1" ht="22.9" customHeight="1">
      <c r="B176" s="185"/>
      <c r="C176" s="186"/>
      <c r="D176" s="187" t="s">
        <v>76</v>
      </c>
      <c r="E176" s="199" t="s">
        <v>90</v>
      </c>
      <c r="F176" s="199" t="s">
        <v>454</v>
      </c>
      <c r="G176" s="186"/>
      <c r="H176" s="186"/>
      <c r="I176" s="189"/>
      <c r="J176" s="200">
        <f>BK176</f>
        <v>0</v>
      </c>
      <c r="K176" s="186"/>
      <c r="L176" s="191"/>
      <c r="M176" s="192"/>
      <c r="N176" s="193"/>
      <c r="O176" s="193"/>
      <c r="P176" s="194">
        <f>SUM(P177:P187)</f>
        <v>0</v>
      </c>
      <c r="Q176" s="193"/>
      <c r="R176" s="194">
        <f>SUM(R177:R187)</f>
        <v>25.573542399999997</v>
      </c>
      <c r="S176" s="193"/>
      <c r="T176" s="195">
        <f>SUM(T177:T187)</f>
        <v>0</v>
      </c>
      <c r="AR176" s="196" t="s">
        <v>84</v>
      </c>
      <c r="AT176" s="197" t="s">
        <v>76</v>
      </c>
      <c r="AU176" s="197" t="s">
        <v>84</v>
      </c>
      <c r="AY176" s="196" t="s">
        <v>242</v>
      </c>
      <c r="BK176" s="198">
        <f>SUM(BK177:BK187)</f>
        <v>0</v>
      </c>
    </row>
    <row r="177" spans="1:65" s="2" customFormat="1" ht="22.15" customHeight="1">
      <c r="A177" s="35"/>
      <c r="B177" s="36"/>
      <c r="C177" s="201" t="s">
        <v>316</v>
      </c>
      <c r="D177" s="201" t="s">
        <v>244</v>
      </c>
      <c r="E177" s="202" t="s">
        <v>1063</v>
      </c>
      <c r="F177" s="203" t="s">
        <v>1064</v>
      </c>
      <c r="G177" s="204" t="s">
        <v>406</v>
      </c>
      <c r="H177" s="205">
        <v>1.3</v>
      </c>
      <c r="I177" s="206"/>
      <c r="J177" s="207">
        <f>ROUND(I177*H177,2)</f>
        <v>0</v>
      </c>
      <c r="K177" s="208"/>
      <c r="L177" s="40"/>
      <c r="M177" s="209" t="s">
        <v>1</v>
      </c>
      <c r="N177" s="210" t="s">
        <v>43</v>
      </c>
      <c r="O177" s="76"/>
      <c r="P177" s="211">
        <f>O177*H177</f>
        <v>0</v>
      </c>
      <c r="Q177" s="211">
        <v>1.63</v>
      </c>
      <c r="R177" s="211">
        <f>Q177*H177</f>
        <v>2.1189999999999998</v>
      </c>
      <c r="S177" s="211">
        <v>0</v>
      </c>
      <c r="T177" s="21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3" t="s">
        <v>248</v>
      </c>
      <c r="AT177" s="213" t="s">
        <v>244</v>
      </c>
      <c r="AU177" s="213" t="s">
        <v>90</v>
      </c>
      <c r="AY177" s="18" t="s">
        <v>242</v>
      </c>
      <c r="BE177" s="214">
        <f>IF(N177="základná",J177,0)</f>
        <v>0</v>
      </c>
      <c r="BF177" s="214">
        <f>IF(N177="znížená",J177,0)</f>
        <v>0</v>
      </c>
      <c r="BG177" s="214">
        <f>IF(N177="zákl. prenesená",J177,0)</f>
        <v>0</v>
      </c>
      <c r="BH177" s="214">
        <f>IF(N177="zníž. prenesená",J177,0)</f>
        <v>0</v>
      </c>
      <c r="BI177" s="214">
        <f>IF(N177="nulová",J177,0)</f>
        <v>0</v>
      </c>
      <c r="BJ177" s="18" t="s">
        <v>90</v>
      </c>
      <c r="BK177" s="214">
        <f>ROUND(I177*H177,2)</f>
        <v>0</v>
      </c>
      <c r="BL177" s="18" t="s">
        <v>248</v>
      </c>
      <c r="BM177" s="213" t="s">
        <v>3768</v>
      </c>
    </row>
    <row r="178" spans="1:65" s="13" customFormat="1">
      <c r="B178" s="226"/>
      <c r="C178" s="227"/>
      <c r="D178" s="228" t="s">
        <v>304</v>
      </c>
      <c r="E178" s="229" t="s">
        <v>1</v>
      </c>
      <c r="F178" s="230" t="s">
        <v>1066</v>
      </c>
      <c r="G178" s="227"/>
      <c r="H178" s="231">
        <v>1.3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304</v>
      </c>
      <c r="AU178" s="237" t="s">
        <v>90</v>
      </c>
      <c r="AV178" s="13" t="s">
        <v>90</v>
      </c>
      <c r="AW178" s="13" t="s">
        <v>33</v>
      </c>
      <c r="AX178" s="13" t="s">
        <v>84</v>
      </c>
      <c r="AY178" s="237" t="s">
        <v>242</v>
      </c>
    </row>
    <row r="179" spans="1:65" s="2" customFormat="1" ht="14.45" customHeight="1">
      <c r="A179" s="35"/>
      <c r="B179" s="36"/>
      <c r="C179" s="201" t="s">
        <v>320</v>
      </c>
      <c r="D179" s="201" t="s">
        <v>244</v>
      </c>
      <c r="E179" s="202" t="s">
        <v>1067</v>
      </c>
      <c r="F179" s="203" t="s">
        <v>1068</v>
      </c>
      <c r="G179" s="204" t="s">
        <v>406</v>
      </c>
      <c r="H179" s="205">
        <v>2.7</v>
      </c>
      <c r="I179" s="206"/>
      <c r="J179" s="207">
        <f>ROUND(I179*H179,2)</f>
        <v>0</v>
      </c>
      <c r="K179" s="208"/>
      <c r="L179" s="40"/>
      <c r="M179" s="209" t="s">
        <v>1</v>
      </c>
      <c r="N179" s="210" t="s">
        <v>43</v>
      </c>
      <c r="O179" s="76"/>
      <c r="P179" s="211">
        <f>O179*H179</f>
        <v>0</v>
      </c>
      <c r="Q179" s="211">
        <v>1.9205000000000001</v>
      </c>
      <c r="R179" s="211">
        <f>Q179*H179</f>
        <v>5.1853500000000006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248</v>
      </c>
      <c r="AT179" s="213" t="s">
        <v>244</v>
      </c>
      <c r="AU179" s="213" t="s">
        <v>90</v>
      </c>
      <c r="AY179" s="18" t="s">
        <v>242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90</v>
      </c>
      <c r="BK179" s="214">
        <f>ROUND(I179*H179,2)</f>
        <v>0</v>
      </c>
      <c r="BL179" s="18" t="s">
        <v>248</v>
      </c>
      <c r="BM179" s="213" t="s">
        <v>3769</v>
      </c>
    </row>
    <row r="180" spans="1:65" s="13" customFormat="1">
      <c r="B180" s="226"/>
      <c r="C180" s="227"/>
      <c r="D180" s="228" t="s">
        <v>304</v>
      </c>
      <c r="E180" s="229" t="s">
        <v>1</v>
      </c>
      <c r="F180" s="230" t="s">
        <v>1070</v>
      </c>
      <c r="G180" s="227"/>
      <c r="H180" s="231">
        <v>2.7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304</v>
      </c>
      <c r="AU180" s="237" t="s">
        <v>90</v>
      </c>
      <c r="AV180" s="13" t="s">
        <v>90</v>
      </c>
      <c r="AW180" s="13" t="s">
        <v>33</v>
      </c>
      <c r="AX180" s="13" t="s">
        <v>84</v>
      </c>
      <c r="AY180" s="237" t="s">
        <v>242</v>
      </c>
    </row>
    <row r="181" spans="1:65" s="2" customFormat="1" ht="14.45" customHeight="1">
      <c r="A181" s="35"/>
      <c r="B181" s="36"/>
      <c r="C181" s="201" t="s">
        <v>326</v>
      </c>
      <c r="D181" s="201" t="s">
        <v>244</v>
      </c>
      <c r="E181" s="202" t="s">
        <v>1071</v>
      </c>
      <c r="F181" s="203" t="s">
        <v>1072</v>
      </c>
      <c r="G181" s="204" t="s">
        <v>406</v>
      </c>
      <c r="H181" s="205">
        <v>7.56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2.4157199999999999</v>
      </c>
      <c r="R181" s="211">
        <f>Q181*H181</f>
        <v>18.262843199999999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3770</v>
      </c>
    </row>
    <row r="182" spans="1:65" s="14" customFormat="1">
      <c r="B182" s="243"/>
      <c r="C182" s="244"/>
      <c r="D182" s="228" t="s">
        <v>304</v>
      </c>
      <c r="E182" s="245" t="s">
        <v>1</v>
      </c>
      <c r="F182" s="246" t="s">
        <v>1074</v>
      </c>
      <c r="G182" s="244"/>
      <c r="H182" s="245" t="s">
        <v>1</v>
      </c>
      <c r="I182" s="247"/>
      <c r="J182" s="244"/>
      <c r="K182" s="244"/>
      <c r="L182" s="248"/>
      <c r="M182" s="249"/>
      <c r="N182" s="250"/>
      <c r="O182" s="250"/>
      <c r="P182" s="250"/>
      <c r="Q182" s="250"/>
      <c r="R182" s="250"/>
      <c r="S182" s="250"/>
      <c r="T182" s="251"/>
      <c r="AT182" s="252" t="s">
        <v>304</v>
      </c>
      <c r="AU182" s="252" t="s">
        <v>90</v>
      </c>
      <c r="AV182" s="14" t="s">
        <v>84</v>
      </c>
      <c r="AW182" s="14" t="s">
        <v>33</v>
      </c>
      <c r="AX182" s="14" t="s">
        <v>77</v>
      </c>
      <c r="AY182" s="252" t="s">
        <v>242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1075</v>
      </c>
      <c r="G183" s="227"/>
      <c r="H183" s="231">
        <v>7.56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84</v>
      </c>
      <c r="AY183" s="237" t="s">
        <v>242</v>
      </c>
    </row>
    <row r="184" spans="1:65" s="2" customFormat="1" ht="19.899999999999999" customHeight="1">
      <c r="A184" s="35"/>
      <c r="B184" s="36"/>
      <c r="C184" s="201" t="s">
        <v>7</v>
      </c>
      <c r="D184" s="201" t="s">
        <v>244</v>
      </c>
      <c r="E184" s="202" t="s">
        <v>1076</v>
      </c>
      <c r="F184" s="203" t="s">
        <v>1077</v>
      </c>
      <c r="G184" s="204" t="s">
        <v>247</v>
      </c>
      <c r="H184" s="205">
        <v>1.56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4.0699999999999998E-3</v>
      </c>
      <c r="R184" s="211">
        <f>Q184*H184</f>
        <v>6.3492000000000002E-3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3771</v>
      </c>
    </row>
    <row r="185" spans="1:65" s="14" customFormat="1">
      <c r="B185" s="243"/>
      <c r="C185" s="244"/>
      <c r="D185" s="228" t="s">
        <v>304</v>
      </c>
      <c r="E185" s="245" t="s">
        <v>1</v>
      </c>
      <c r="F185" s="246" t="s">
        <v>1079</v>
      </c>
      <c r="G185" s="244"/>
      <c r="H185" s="245" t="s">
        <v>1</v>
      </c>
      <c r="I185" s="247"/>
      <c r="J185" s="244"/>
      <c r="K185" s="244"/>
      <c r="L185" s="248"/>
      <c r="M185" s="249"/>
      <c r="N185" s="250"/>
      <c r="O185" s="250"/>
      <c r="P185" s="250"/>
      <c r="Q185" s="250"/>
      <c r="R185" s="250"/>
      <c r="S185" s="250"/>
      <c r="T185" s="251"/>
      <c r="AT185" s="252" t="s">
        <v>304</v>
      </c>
      <c r="AU185" s="252" t="s">
        <v>90</v>
      </c>
      <c r="AV185" s="14" t="s">
        <v>84</v>
      </c>
      <c r="AW185" s="14" t="s">
        <v>33</v>
      </c>
      <c r="AX185" s="14" t="s">
        <v>77</v>
      </c>
      <c r="AY185" s="252" t="s">
        <v>242</v>
      </c>
    </row>
    <row r="186" spans="1:65" s="13" customFormat="1">
      <c r="B186" s="226"/>
      <c r="C186" s="227"/>
      <c r="D186" s="228" t="s">
        <v>304</v>
      </c>
      <c r="E186" s="229" t="s">
        <v>1</v>
      </c>
      <c r="F186" s="230" t="s">
        <v>1080</v>
      </c>
      <c r="G186" s="227"/>
      <c r="H186" s="231">
        <v>1.56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84</v>
      </c>
      <c r="AY186" s="237" t="s">
        <v>242</v>
      </c>
    </row>
    <row r="187" spans="1:65" s="2" customFormat="1" ht="19.899999999999999" customHeight="1">
      <c r="A187" s="35"/>
      <c r="B187" s="36"/>
      <c r="C187" s="201" t="s">
        <v>334</v>
      </c>
      <c r="D187" s="201" t="s">
        <v>244</v>
      </c>
      <c r="E187" s="202" t="s">
        <v>1081</v>
      </c>
      <c r="F187" s="203" t="s">
        <v>1082</v>
      </c>
      <c r="G187" s="204" t="s">
        <v>247</v>
      </c>
      <c r="H187" s="205">
        <v>1.56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0</v>
      </c>
      <c r="R187" s="211">
        <f>Q187*H187</f>
        <v>0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3772</v>
      </c>
    </row>
    <row r="188" spans="1:65" s="12" customFormat="1" ht="22.9" customHeight="1">
      <c r="B188" s="185"/>
      <c r="C188" s="186"/>
      <c r="D188" s="187" t="s">
        <v>76</v>
      </c>
      <c r="E188" s="199" t="s">
        <v>250</v>
      </c>
      <c r="F188" s="199" t="s">
        <v>251</v>
      </c>
      <c r="G188" s="186"/>
      <c r="H188" s="186"/>
      <c r="I188" s="189"/>
      <c r="J188" s="200">
        <f>BK188</f>
        <v>0</v>
      </c>
      <c r="K188" s="186"/>
      <c r="L188" s="191"/>
      <c r="M188" s="192"/>
      <c r="N188" s="193"/>
      <c r="O188" s="193"/>
      <c r="P188" s="194">
        <f>SUM(P189:P195)</f>
        <v>0</v>
      </c>
      <c r="Q188" s="193"/>
      <c r="R188" s="194">
        <f>SUM(R189:R195)</f>
        <v>19.435821999999998</v>
      </c>
      <c r="S188" s="193"/>
      <c r="T188" s="195">
        <f>SUM(T189:T195)</f>
        <v>16</v>
      </c>
      <c r="AR188" s="196" t="s">
        <v>84</v>
      </c>
      <c r="AT188" s="197" t="s">
        <v>76</v>
      </c>
      <c r="AU188" s="197" t="s">
        <v>84</v>
      </c>
      <c r="AY188" s="196" t="s">
        <v>242</v>
      </c>
      <c r="BK188" s="198">
        <f>SUM(BK189:BK195)</f>
        <v>0</v>
      </c>
    </row>
    <row r="189" spans="1:65" s="2" customFormat="1" ht="22.15" customHeight="1">
      <c r="A189" s="35"/>
      <c r="B189" s="36"/>
      <c r="C189" s="201" t="s">
        <v>339</v>
      </c>
      <c r="D189" s="201" t="s">
        <v>244</v>
      </c>
      <c r="E189" s="202" t="s">
        <v>1084</v>
      </c>
      <c r="F189" s="203" t="s">
        <v>1085</v>
      </c>
      <c r="G189" s="204" t="s">
        <v>406</v>
      </c>
      <c r="H189" s="205">
        <v>10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0</v>
      </c>
      <c r="R189" s="211">
        <f>Q189*H189</f>
        <v>0</v>
      </c>
      <c r="S189" s="211">
        <v>1.6</v>
      </c>
      <c r="T189" s="212">
        <f>S189*H189</f>
        <v>16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3773</v>
      </c>
    </row>
    <row r="190" spans="1:65" s="14" customFormat="1">
      <c r="B190" s="243"/>
      <c r="C190" s="244"/>
      <c r="D190" s="228" t="s">
        <v>304</v>
      </c>
      <c r="E190" s="245" t="s">
        <v>1</v>
      </c>
      <c r="F190" s="246" t="s">
        <v>1087</v>
      </c>
      <c r="G190" s="244"/>
      <c r="H190" s="245" t="s">
        <v>1</v>
      </c>
      <c r="I190" s="247"/>
      <c r="J190" s="244"/>
      <c r="K190" s="244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304</v>
      </c>
      <c r="AU190" s="252" t="s">
        <v>90</v>
      </c>
      <c r="AV190" s="14" t="s">
        <v>84</v>
      </c>
      <c r="AW190" s="14" t="s">
        <v>33</v>
      </c>
      <c r="AX190" s="14" t="s">
        <v>77</v>
      </c>
      <c r="AY190" s="252" t="s">
        <v>242</v>
      </c>
    </row>
    <row r="191" spans="1:65" s="13" customFormat="1">
      <c r="B191" s="226"/>
      <c r="C191" s="227"/>
      <c r="D191" s="228" t="s">
        <v>304</v>
      </c>
      <c r="E191" s="229" t="s">
        <v>1</v>
      </c>
      <c r="F191" s="230" t="s">
        <v>1088</v>
      </c>
      <c r="G191" s="227"/>
      <c r="H191" s="231">
        <v>10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304</v>
      </c>
      <c r="AU191" s="237" t="s">
        <v>90</v>
      </c>
      <c r="AV191" s="13" t="s">
        <v>90</v>
      </c>
      <c r="AW191" s="13" t="s">
        <v>33</v>
      </c>
      <c r="AX191" s="13" t="s">
        <v>84</v>
      </c>
      <c r="AY191" s="237" t="s">
        <v>242</v>
      </c>
    </row>
    <row r="192" spans="1:65" s="2" customFormat="1" ht="22.15" customHeight="1">
      <c r="A192" s="35"/>
      <c r="B192" s="36"/>
      <c r="C192" s="201" t="s">
        <v>344</v>
      </c>
      <c r="D192" s="201" t="s">
        <v>244</v>
      </c>
      <c r="E192" s="202" t="s">
        <v>1089</v>
      </c>
      <c r="F192" s="203" t="s">
        <v>1090</v>
      </c>
      <c r="G192" s="204" t="s">
        <v>247</v>
      </c>
      <c r="H192" s="205">
        <v>23.56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0.82494999999999996</v>
      </c>
      <c r="R192" s="211">
        <f>Q192*H192</f>
        <v>19.435821999999998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248</v>
      </c>
      <c r="AT192" s="213" t="s">
        <v>244</v>
      </c>
      <c r="AU192" s="213" t="s">
        <v>90</v>
      </c>
      <c r="AY192" s="18" t="s">
        <v>242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90</v>
      </c>
      <c r="BK192" s="214">
        <f>ROUND(I192*H192,2)</f>
        <v>0</v>
      </c>
      <c r="BL192" s="18" t="s">
        <v>248</v>
      </c>
      <c r="BM192" s="213" t="s">
        <v>3774</v>
      </c>
    </row>
    <row r="193" spans="1:65" s="13" customFormat="1">
      <c r="B193" s="226"/>
      <c r="C193" s="227"/>
      <c r="D193" s="228" t="s">
        <v>304</v>
      </c>
      <c r="E193" s="229" t="s">
        <v>1</v>
      </c>
      <c r="F193" s="230" t="s">
        <v>1092</v>
      </c>
      <c r="G193" s="227"/>
      <c r="H193" s="231">
        <v>16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77</v>
      </c>
      <c r="AY193" s="237" t="s">
        <v>242</v>
      </c>
    </row>
    <row r="194" spans="1:65" s="13" customFormat="1">
      <c r="B194" s="226"/>
      <c r="C194" s="227"/>
      <c r="D194" s="228" t="s">
        <v>304</v>
      </c>
      <c r="E194" s="229" t="s">
        <v>1</v>
      </c>
      <c r="F194" s="230" t="s">
        <v>1093</v>
      </c>
      <c r="G194" s="227"/>
      <c r="H194" s="231">
        <v>7.56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304</v>
      </c>
      <c r="AU194" s="237" t="s">
        <v>90</v>
      </c>
      <c r="AV194" s="13" t="s">
        <v>90</v>
      </c>
      <c r="AW194" s="13" t="s">
        <v>33</v>
      </c>
      <c r="AX194" s="13" t="s">
        <v>77</v>
      </c>
      <c r="AY194" s="237" t="s">
        <v>242</v>
      </c>
    </row>
    <row r="195" spans="1:65" s="16" customFormat="1">
      <c r="B195" s="264"/>
      <c r="C195" s="265"/>
      <c r="D195" s="228" t="s">
        <v>304</v>
      </c>
      <c r="E195" s="266" t="s">
        <v>1</v>
      </c>
      <c r="F195" s="267" t="s">
        <v>388</v>
      </c>
      <c r="G195" s="265"/>
      <c r="H195" s="268">
        <v>23.56</v>
      </c>
      <c r="I195" s="269"/>
      <c r="J195" s="265"/>
      <c r="K195" s="265"/>
      <c r="L195" s="270"/>
      <c r="M195" s="271"/>
      <c r="N195" s="272"/>
      <c r="O195" s="272"/>
      <c r="P195" s="272"/>
      <c r="Q195" s="272"/>
      <c r="R195" s="272"/>
      <c r="S195" s="272"/>
      <c r="T195" s="273"/>
      <c r="AT195" s="274" t="s">
        <v>304</v>
      </c>
      <c r="AU195" s="274" t="s">
        <v>90</v>
      </c>
      <c r="AV195" s="16" t="s">
        <v>248</v>
      </c>
      <c r="AW195" s="16" t="s">
        <v>33</v>
      </c>
      <c r="AX195" s="16" t="s">
        <v>84</v>
      </c>
      <c r="AY195" s="274" t="s">
        <v>242</v>
      </c>
    </row>
    <row r="196" spans="1:65" s="12" customFormat="1" ht="22.9" customHeight="1">
      <c r="B196" s="185"/>
      <c r="C196" s="186"/>
      <c r="D196" s="187" t="s">
        <v>76</v>
      </c>
      <c r="E196" s="199" t="s">
        <v>255</v>
      </c>
      <c r="F196" s="199" t="s">
        <v>256</v>
      </c>
      <c r="G196" s="186"/>
      <c r="H196" s="186"/>
      <c r="I196" s="189"/>
      <c r="J196" s="200">
        <f>BK196</f>
        <v>0</v>
      </c>
      <c r="K196" s="186"/>
      <c r="L196" s="191"/>
      <c r="M196" s="192"/>
      <c r="N196" s="193"/>
      <c r="O196" s="193"/>
      <c r="P196" s="194">
        <f>SUM(P197:P211)</f>
        <v>0</v>
      </c>
      <c r="Q196" s="193"/>
      <c r="R196" s="194">
        <f>SUM(R197:R211)</f>
        <v>3.6932960000000001</v>
      </c>
      <c r="S196" s="193"/>
      <c r="T196" s="195">
        <f>SUM(T197:T211)</f>
        <v>27.150000000000002</v>
      </c>
      <c r="AR196" s="196" t="s">
        <v>84</v>
      </c>
      <c r="AT196" s="197" t="s">
        <v>76</v>
      </c>
      <c r="AU196" s="197" t="s">
        <v>84</v>
      </c>
      <c r="AY196" s="196" t="s">
        <v>242</v>
      </c>
      <c r="BK196" s="198">
        <f>SUM(BK197:BK211)</f>
        <v>0</v>
      </c>
    </row>
    <row r="197" spans="1:65" s="2" customFormat="1" ht="14.45" customHeight="1">
      <c r="A197" s="35"/>
      <c r="B197" s="36"/>
      <c r="C197" s="201" t="s">
        <v>348</v>
      </c>
      <c r="D197" s="201" t="s">
        <v>244</v>
      </c>
      <c r="E197" s="202" t="s">
        <v>1094</v>
      </c>
      <c r="F197" s="203" t="s">
        <v>1095</v>
      </c>
      <c r="G197" s="204" t="s">
        <v>282</v>
      </c>
      <c r="H197" s="205">
        <v>12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0</v>
      </c>
      <c r="R197" s="211">
        <f>Q197*H197</f>
        <v>0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3775</v>
      </c>
    </row>
    <row r="198" spans="1:65" s="2" customFormat="1" ht="19.899999999999999" customHeight="1">
      <c r="A198" s="35"/>
      <c r="B198" s="36"/>
      <c r="C198" s="201" t="s">
        <v>352</v>
      </c>
      <c r="D198" s="201" t="s">
        <v>244</v>
      </c>
      <c r="E198" s="202" t="s">
        <v>1097</v>
      </c>
      <c r="F198" s="203" t="s">
        <v>1098</v>
      </c>
      <c r="G198" s="204" t="s">
        <v>406</v>
      </c>
      <c r="H198" s="205">
        <v>1.6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2.3083100000000001</v>
      </c>
      <c r="R198" s="211">
        <f>Q198*H198</f>
        <v>3.6932960000000001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3776</v>
      </c>
    </row>
    <row r="199" spans="1:65" s="13" customFormat="1">
      <c r="B199" s="226"/>
      <c r="C199" s="227"/>
      <c r="D199" s="228" t="s">
        <v>304</v>
      </c>
      <c r="E199" s="229" t="s">
        <v>1</v>
      </c>
      <c r="F199" s="230" t="s">
        <v>1100</v>
      </c>
      <c r="G199" s="227"/>
      <c r="H199" s="231">
        <v>1.6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304</v>
      </c>
      <c r="AU199" s="237" t="s">
        <v>90</v>
      </c>
      <c r="AV199" s="13" t="s">
        <v>90</v>
      </c>
      <c r="AW199" s="13" t="s">
        <v>33</v>
      </c>
      <c r="AX199" s="13" t="s">
        <v>84</v>
      </c>
      <c r="AY199" s="237" t="s">
        <v>242</v>
      </c>
    </row>
    <row r="200" spans="1:65" s="2" customFormat="1" ht="22.15" customHeight="1">
      <c r="A200" s="35"/>
      <c r="B200" s="36"/>
      <c r="C200" s="201" t="s">
        <v>358</v>
      </c>
      <c r="D200" s="201" t="s">
        <v>244</v>
      </c>
      <c r="E200" s="202" t="s">
        <v>1101</v>
      </c>
      <c r="F200" s="203" t="s">
        <v>1102</v>
      </c>
      <c r="G200" s="204" t="s">
        <v>282</v>
      </c>
      <c r="H200" s="205">
        <v>12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0</v>
      </c>
      <c r="R200" s="211">
        <f>Q200*H200</f>
        <v>0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248</v>
      </c>
      <c r="AT200" s="213" t="s">
        <v>244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248</v>
      </c>
      <c r="BM200" s="213" t="s">
        <v>3777</v>
      </c>
    </row>
    <row r="201" spans="1:65" s="2" customFormat="1" ht="14.45" customHeight="1">
      <c r="A201" s="35"/>
      <c r="B201" s="36"/>
      <c r="C201" s="201" t="s">
        <v>526</v>
      </c>
      <c r="D201" s="201" t="s">
        <v>244</v>
      </c>
      <c r="E201" s="202" t="s">
        <v>1104</v>
      </c>
      <c r="F201" s="203" t="s">
        <v>1105</v>
      </c>
      <c r="G201" s="204" t="s">
        <v>406</v>
      </c>
      <c r="H201" s="205">
        <v>3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0</v>
      </c>
      <c r="R201" s="211">
        <f>Q201*H201</f>
        <v>0</v>
      </c>
      <c r="S201" s="211">
        <v>2.2000000000000002</v>
      </c>
      <c r="T201" s="212">
        <f>S201*H201</f>
        <v>6.6000000000000005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3778</v>
      </c>
    </row>
    <row r="202" spans="1:65" s="13" customFormat="1">
      <c r="B202" s="226"/>
      <c r="C202" s="227"/>
      <c r="D202" s="228" t="s">
        <v>304</v>
      </c>
      <c r="E202" s="229" t="s">
        <v>1</v>
      </c>
      <c r="F202" s="230" t="s">
        <v>1107</v>
      </c>
      <c r="G202" s="227"/>
      <c r="H202" s="231">
        <v>3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84</v>
      </c>
      <c r="AY202" s="237" t="s">
        <v>242</v>
      </c>
    </row>
    <row r="203" spans="1:65" s="2" customFormat="1" ht="22.15" customHeight="1">
      <c r="A203" s="35"/>
      <c r="B203" s="36"/>
      <c r="C203" s="201" t="s">
        <v>535</v>
      </c>
      <c r="D203" s="201" t="s">
        <v>244</v>
      </c>
      <c r="E203" s="202" t="s">
        <v>1108</v>
      </c>
      <c r="F203" s="203" t="s">
        <v>1109</v>
      </c>
      <c r="G203" s="204" t="s">
        <v>282</v>
      </c>
      <c r="H203" s="205">
        <v>10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0</v>
      </c>
      <c r="R203" s="211">
        <f>Q203*H203</f>
        <v>0</v>
      </c>
      <c r="S203" s="211">
        <v>2.0550000000000002</v>
      </c>
      <c r="T203" s="212">
        <f>S203*H203</f>
        <v>20.55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3779</v>
      </c>
    </row>
    <row r="204" spans="1:65" s="2" customFormat="1" ht="22.15" customHeight="1">
      <c r="A204" s="35"/>
      <c r="B204" s="36"/>
      <c r="C204" s="201" t="s">
        <v>547</v>
      </c>
      <c r="D204" s="201" t="s">
        <v>244</v>
      </c>
      <c r="E204" s="202" t="s">
        <v>767</v>
      </c>
      <c r="F204" s="203" t="s">
        <v>1111</v>
      </c>
      <c r="G204" s="204" t="s">
        <v>323</v>
      </c>
      <c r="H204" s="205">
        <v>7.6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0</v>
      </c>
      <c r="R204" s="211">
        <f>Q204*H204</f>
        <v>0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248</v>
      </c>
      <c r="AT204" s="213" t="s">
        <v>244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248</v>
      </c>
      <c r="BM204" s="213" t="s">
        <v>3780</v>
      </c>
    </row>
    <row r="205" spans="1:65" s="13" customFormat="1" ht="22.5">
      <c r="B205" s="226"/>
      <c r="C205" s="227"/>
      <c r="D205" s="228" t="s">
        <v>304</v>
      </c>
      <c r="E205" s="229" t="s">
        <v>1</v>
      </c>
      <c r="F205" s="230" t="s">
        <v>1113</v>
      </c>
      <c r="G205" s="227"/>
      <c r="H205" s="231">
        <v>7.6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84</v>
      </c>
      <c r="AY205" s="237" t="s">
        <v>242</v>
      </c>
    </row>
    <row r="206" spans="1:65" s="2" customFormat="1" ht="22.15" customHeight="1">
      <c r="A206" s="35"/>
      <c r="B206" s="36"/>
      <c r="C206" s="201" t="s">
        <v>553</v>
      </c>
      <c r="D206" s="201" t="s">
        <v>244</v>
      </c>
      <c r="E206" s="202" t="s">
        <v>1114</v>
      </c>
      <c r="F206" s="203" t="s">
        <v>1115</v>
      </c>
      <c r="G206" s="204" t="s">
        <v>323</v>
      </c>
      <c r="H206" s="205">
        <v>43.15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0</v>
      </c>
      <c r="R206" s="211">
        <f>Q206*H206</f>
        <v>0</v>
      </c>
      <c r="S206" s="211">
        <v>0</v>
      </c>
      <c r="T206" s="21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248</v>
      </c>
      <c r="AT206" s="213" t="s">
        <v>244</v>
      </c>
      <c r="AU206" s="213" t="s">
        <v>90</v>
      </c>
      <c r="AY206" s="18" t="s">
        <v>242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90</v>
      </c>
      <c r="BK206" s="214">
        <f>ROUND(I206*H206,2)</f>
        <v>0</v>
      </c>
      <c r="BL206" s="18" t="s">
        <v>248</v>
      </c>
      <c r="BM206" s="213" t="s">
        <v>3781</v>
      </c>
    </row>
    <row r="207" spans="1:65" s="13" customFormat="1">
      <c r="B207" s="226"/>
      <c r="C207" s="227"/>
      <c r="D207" s="228" t="s">
        <v>304</v>
      </c>
      <c r="E207" s="229" t="s">
        <v>1</v>
      </c>
      <c r="F207" s="230" t="s">
        <v>1117</v>
      </c>
      <c r="G207" s="227"/>
      <c r="H207" s="231">
        <v>6.6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77</v>
      </c>
      <c r="AY207" s="237" t="s">
        <v>242</v>
      </c>
    </row>
    <row r="208" spans="1:65" s="13" customFormat="1">
      <c r="B208" s="226"/>
      <c r="C208" s="227"/>
      <c r="D208" s="228" t="s">
        <v>304</v>
      </c>
      <c r="E208" s="229" t="s">
        <v>1</v>
      </c>
      <c r="F208" s="230" t="s">
        <v>1118</v>
      </c>
      <c r="G208" s="227"/>
      <c r="H208" s="231">
        <v>16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304</v>
      </c>
      <c r="AU208" s="237" t="s">
        <v>90</v>
      </c>
      <c r="AV208" s="13" t="s">
        <v>90</v>
      </c>
      <c r="AW208" s="13" t="s">
        <v>33</v>
      </c>
      <c r="AX208" s="13" t="s">
        <v>77</v>
      </c>
      <c r="AY208" s="237" t="s">
        <v>242</v>
      </c>
    </row>
    <row r="209" spans="1:65" s="13" customFormat="1">
      <c r="B209" s="226"/>
      <c r="C209" s="227"/>
      <c r="D209" s="228" t="s">
        <v>304</v>
      </c>
      <c r="E209" s="229" t="s">
        <v>1</v>
      </c>
      <c r="F209" s="230" t="s">
        <v>1119</v>
      </c>
      <c r="G209" s="227"/>
      <c r="H209" s="231">
        <v>20.55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304</v>
      </c>
      <c r="AU209" s="237" t="s">
        <v>90</v>
      </c>
      <c r="AV209" s="13" t="s">
        <v>90</v>
      </c>
      <c r="AW209" s="13" t="s">
        <v>33</v>
      </c>
      <c r="AX209" s="13" t="s">
        <v>77</v>
      </c>
      <c r="AY209" s="237" t="s">
        <v>242</v>
      </c>
    </row>
    <row r="210" spans="1:65" s="16" customFormat="1">
      <c r="B210" s="264"/>
      <c r="C210" s="265"/>
      <c r="D210" s="228" t="s">
        <v>304</v>
      </c>
      <c r="E210" s="266" t="s">
        <v>1</v>
      </c>
      <c r="F210" s="267" t="s">
        <v>388</v>
      </c>
      <c r="G210" s="265"/>
      <c r="H210" s="268">
        <v>43.15</v>
      </c>
      <c r="I210" s="269"/>
      <c r="J210" s="265"/>
      <c r="K210" s="265"/>
      <c r="L210" s="270"/>
      <c r="M210" s="271"/>
      <c r="N210" s="272"/>
      <c r="O210" s="272"/>
      <c r="P210" s="272"/>
      <c r="Q210" s="272"/>
      <c r="R210" s="272"/>
      <c r="S210" s="272"/>
      <c r="T210" s="273"/>
      <c r="AT210" s="274" t="s">
        <v>304</v>
      </c>
      <c r="AU210" s="274" t="s">
        <v>90</v>
      </c>
      <c r="AV210" s="16" t="s">
        <v>248</v>
      </c>
      <c r="AW210" s="16" t="s">
        <v>33</v>
      </c>
      <c r="AX210" s="16" t="s">
        <v>84</v>
      </c>
      <c r="AY210" s="274" t="s">
        <v>242</v>
      </c>
    </row>
    <row r="211" spans="1:65" s="2" customFormat="1" ht="14.45" customHeight="1">
      <c r="A211" s="35"/>
      <c r="B211" s="36"/>
      <c r="C211" s="201" t="s">
        <v>565</v>
      </c>
      <c r="D211" s="201" t="s">
        <v>244</v>
      </c>
      <c r="E211" s="202" t="s">
        <v>1120</v>
      </c>
      <c r="F211" s="203" t="s">
        <v>1121</v>
      </c>
      <c r="G211" s="204" t="s">
        <v>323</v>
      </c>
      <c r="H211" s="205">
        <v>43.15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0</v>
      </c>
      <c r="R211" s="211">
        <f>Q211*H211</f>
        <v>0</v>
      </c>
      <c r="S211" s="211">
        <v>0</v>
      </c>
      <c r="T211" s="21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3782</v>
      </c>
    </row>
    <row r="212" spans="1:65" s="12" customFormat="1" ht="22.9" customHeight="1">
      <c r="B212" s="185"/>
      <c r="C212" s="186"/>
      <c r="D212" s="187" t="s">
        <v>76</v>
      </c>
      <c r="E212" s="199" t="s">
        <v>356</v>
      </c>
      <c r="F212" s="199" t="s">
        <v>357</v>
      </c>
      <c r="G212" s="186"/>
      <c r="H212" s="186"/>
      <c r="I212" s="189"/>
      <c r="J212" s="200">
        <f>BK212</f>
        <v>0</v>
      </c>
      <c r="K212" s="186"/>
      <c r="L212" s="191"/>
      <c r="M212" s="192"/>
      <c r="N212" s="193"/>
      <c r="O212" s="193"/>
      <c r="P212" s="194">
        <f>P213</f>
        <v>0</v>
      </c>
      <c r="Q212" s="193"/>
      <c r="R212" s="194">
        <f>R213</f>
        <v>0</v>
      </c>
      <c r="S212" s="193"/>
      <c r="T212" s="195">
        <f>T213</f>
        <v>0</v>
      </c>
      <c r="AR212" s="196" t="s">
        <v>84</v>
      </c>
      <c r="AT212" s="197" t="s">
        <v>76</v>
      </c>
      <c r="AU212" s="197" t="s">
        <v>84</v>
      </c>
      <c r="AY212" s="196" t="s">
        <v>242</v>
      </c>
      <c r="BK212" s="198">
        <f>BK213</f>
        <v>0</v>
      </c>
    </row>
    <row r="213" spans="1:65" s="2" customFormat="1" ht="14.45" customHeight="1">
      <c r="A213" s="35"/>
      <c r="B213" s="36"/>
      <c r="C213" s="201" t="s">
        <v>569</v>
      </c>
      <c r="D213" s="201" t="s">
        <v>244</v>
      </c>
      <c r="E213" s="202" t="s">
        <v>1123</v>
      </c>
      <c r="F213" s="203" t="s">
        <v>1124</v>
      </c>
      <c r="G213" s="204" t="s">
        <v>323</v>
      </c>
      <c r="H213" s="205">
        <v>48.703000000000003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</v>
      </c>
      <c r="R213" s="211">
        <f>Q213*H213</f>
        <v>0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248</v>
      </c>
      <c r="AT213" s="213" t="s">
        <v>244</v>
      </c>
      <c r="AU213" s="213" t="s">
        <v>90</v>
      </c>
      <c r="AY213" s="18" t="s">
        <v>242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90</v>
      </c>
      <c r="BK213" s="214">
        <f>ROUND(I213*H213,2)</f>
        <v>0</v>
      </c>
      <c r="BL213" s="18" t="s">
        <v>248</v>
      </c>
      <c r="BM213" s="213" t="s">
        <v>3783</v>
      </c>
    </row>
    <row r="214" spans="1:65" s="12" customFormat="1" ht="25.9" customHeight="1">
      <c r="B214" s="185"/>
      <c r="C214" s="186"/>
      <c r="D214" s="187" t="s">
        <v>76</v>
      </c>
      <c r="E214" s="188" t="s">
        <v>776</v>
      </c>
      <c r="F214" s="188" t="s">
        <v>777</v>
      </c>
      <c r="G214" s="186"/>
      <c r="H214" s="186"/>
      <c r="I214" s="189"/>
      <c r="J214" s="190">
        <f>BK214</f>
        <v>0</v>
      </c>
      <c r="K214" s="186"/>
      <c r="L214" s="191"/>
      <c r="M214" s="192"/>
      <c r="N214" s="193"/>
      <c r="O214" s="193"/>
      <c r="P214" s="194">
        <f>P215</f>
        <v>0</v>
      </c>
      <c r="Q214" s="193"/>
      <c r="R214" s="194">
        <f>R215</f>
        <v>6.8080000000000002E-2</v>
      </c>
      <c r="S214" s="193"/>
      <c r="T214" s="195">
        <f>T215</f>
        <v>0</v>
      </c>
      <c r="AR214" s="196" t="s">
        <v>90</v>
      </c>
      <c r="AT214" s="197" t="s">
        <v>76</v>
      </c>
      <c r="AU214" s="197" t="s">
        <v>77</v>
      </c>
      <c r="AY214" s="196" t="s">
        <v>242</v>
      </c>
      <c r="BK214" s="198">
        <f>BK215</f>
        <v>0</v>
      </c>
    </row>
    <row r="215" spans="1:65" s="12" customFormat="1" ht="22.9" customHeight="1">
      <c r="B215" s="185"/>
      <c r="C215" s="186"/>
      <c r="D215" s="187" t="s">
        <v>76</v>
      </c>
      <c r="E215" s="199" t="s">
        <v>1126</v>
      </c>
      <c r="F215" s="199" t="s">
        <v>1127</v>
      </c>
      <c r="G215" s="186"/>
      <c r="H215" s="186"/>
      <c r="I215" s="189"/>
      <c r="J215" s="200">
        <f>BK215</f>
        <v>0</v>
      </c>
      <c r="K215" s="186"/>
      <c r="L215" s="191"/>
      <c r="M215" s="192"/>
      <c r="N215" s="193"/>
      <c r="O215" s="193"/>
      <c r="P215" s="194">
        <f>SUM(P216:P218)</f>
        <v>0</v>
      </c>
      <c r="Q215" s="193"/>
      <c r="R215" s="194">
        <f>SUM(R216:R218)</f>
        <v>6.8080000000000002E-2</v>
      </c>
      <c r="S215" s="193"/>
      <c r="T215" s="195">
        <f>SUM(T216:T218)</f>
        <v>0</v>
      </c>
      <c r="AR215" s="196" t="s">
        <v>90</v>
      </c>
      <c r="AT215" s="197" t="s">
        <v>76</v>
      </c>
      <c r="AU215" s="197" t="s">
        <v>84</v>
      </c>
      <c r="AY215" s="196" t="s">
        <v>242</v>
      </c>
      <c r="BK215" s="198">
        <f>SUM(BK216:BK218)</f>
        <v>0</v>
      </c>
    </row>
    <row r="216" spans="1:65" s="2" customFormat="1" ht="19.899999999999999" customHeight="1">
      <c r="A216" s="35"/>
      <c r="B216" s="36"/>
      <c r="C216" s="201" t="s">
        <v>573</v>
      </c>
      <c r="D216" s="201" t="s">
        <v>244</v>
      </c>
      <c r="E216" s="202" t="s">
        <v>1128</v>
      </c>
      <c r="F216" s="203" t="s">
        <v>1129</v>
      </c>
      <c r="G216" s="204" t="s">
        <v>247</v>
      </c>
      <c r="H216" s="205">
        <v>46</v>
      </c>
      <c r="I216" s="206"/>
      <c r="J216" s="207">
        <f>ROUND(I216*H216,2)</f>
        <v>0</v>
      </c>
      <c r="K216" s="208"/>
      <c r="L216" s="40"/>
      <c r="M216" s="209" t="s">
        <v>1</v>
      </c>
      <c r="N216" s="210" t="s">
        <v>43</v>
      </c>
      <c r="O216" s="76"/>
      <c r="P216" s="211">
        <f>O216*H216</f>
        <v>0</v>
      </c>
      <c r="Q216" s="211">
        <v>5.5000000000000003E-4</v>
      </c>
      <c r="R216" s="211">
        <f>Q216*H216</f>
        <v>2.5300000000000003E-2</v>
      </c>
      <c r="S216" s="211">
        <v>0</v>
      </c>
      <c r="T216" s="21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3" t="s">
        <v>311</v>
      </c>
      <c r="AT216" s="213" t="s">
        <v>244</v>
      </c>
      <c r="AU216" s="213" t="s">
        <v>90</v>
      </c>
      <c r="AY216" s="18" t="s">
        <v>242</v>
      </c>
      <c r="BE216" s="214">
        <f>IF(N216="základná",J216,0)</f>
        <v>0</v>
      </c>
      <c r="BF216" s="214">
        <f>IF(N216="znížená",J216,0)</f>
        <v>0</v>
      </c>
      <c r="BG216" s="214">
        <f>IF(N216="zákl. prenesená",J216,0)</f>
        <v>0</v>
      </c>
      <c r="BH216" s="214">
        <f>IF(N216="zníž. prenesená",J216,0)</f>
        <v>0</v>
      </c>
      <c r="BI216" s="214">
        <f>IF(N216="nulová",J216,0)</f>
        <v>0</v>
      </c>
      <c r="BJ216" s="18" t="s">
        <v>90</v>
      </c>
      <c r="BK216" s="214">
        <f>ROUND(I216*H216,2)</f>
        <v>0</v>
      </c>
      <c r="BL216" s="18" t="s">
        <v>311</v>
      </c>
      <c r="BM216" s="213" t="s">
        <v>3784</v>
      </c>
    </row>
    <row r="217" spans="1:65" s="13" customFormat="1">
      <c r="B217" s="226"/>
      <c r="C217" s="227"/>
      <c r="D217" s="228" t="s">
        <v>304</v>
      </c>
      <c r="E217" s="229" t="s">
        <v>1</v>
      </c>
      <c r="F217" s="230" t="s">
        <v>1131</v>
      </c>
      <c r="G217" s="227"/>
      <c r="H217" s="231">
        <v>46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84</v>
      </c>
      <c r="AY217" s="237" t="s">
        <v>242</v>
      </c>
    </row>
    <row r="218" spans="1:65" s="2" customFormat="1" ht="19.899999999999999" customHeight="1">
      <c r="A218" s="35"/>
      <c r="B218" s="36"/>
      <c r="C218" s="201" t="s">
        <v>578</v>
      </c>
      <c r="D218" s="201" t="s">
        <v>244</v>
      </c>
      <c r="E218" s="202" t="s">
        <v>1132</v>
      </c>
      <c r="F218" s="203" t="s">
        <v>1133</v>
      </c>
      <c r="G218" s="204" t="s">
        <v>247</v>
      </c>
      <c r="H218" s="205">
        <v>46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9.3000000000000005E-4</v>
      </c>
      <c r="R218" s="211">
        <f>Q218*H218</f>
        <v>4.2780000000000006E-2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311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311</v>
      </c>
      <c r="BM218" s="213" t="s">
        <v>3785</v>
      </c>
    </row>
    <row r="219" spans="1:65" s="12" customFormat="1" ht="25.9" customHeight="1">
      <c r="B219" s="185"/>
      <c r="C219" s="186"/>
      <c r="D219" s="187" t="s">
        <v>76</v>
      </c>
      <c r="E219" s="188" t="s">
        <v>1135</v>
      </c>
      <c r="F219" s="188" t="s">
        <v>1136</v>
      </c>
      <c r="G219" s="186"/>
      <c r="H219" s="186"/>
      <c r="I219" s="189"/>
      <c r="J219" s="190">
        <f>BK219</f>
        <v>0</v>
      </c>
      <c r="K219" s="186"/>
      <c r="L219" s="191"/>
      <c r="M219" s="192"/>
      <c r="N219" s="193"/>
      <c r="O219" s="193"/>
      <c r="P219" s="194">
        <f>SUM(P220:P221)</f>
        <v>0</v>
      </c>
      <c r="Q219" s="193"/>
      <c r="R219" s="194">
        <f>SUM(R220:R221)</f>
        <v>0</v>
      </c>
      <c r="S219" s="193"/>
      <c r="T219" s="195">
        <f>SUM(T220:T221)</f>
        <v>0</v>
      </c>
      <c r="AR219" s="196" t="s">
        <v>250</v>
      </c>
      <c r="AT219" s="197" t="s">
        <v>76</v>
      </c>
      <c r="AU219" s="197" t="s">
        <v>77</v>
      </c>
      <c r="AY219" s="196" t="s">
        <v>242</v>
      </c>
      <c r="BK219" s="198">
        <f>SUM(BK220:BK221)</f>
        <v>0</v>
      </c>
    </row>
    <row r="220" spans="1:65" s="2" customFormat="1" ht="22.15" customHeight="1">
      <c r="A220" s="35"/>
      <c r="B220" s="36"/>
      <c r="C220" s="201" t="s">
        <v>583</v>
      </c>
      <c r="D220" s="201" t="s">
        <v>244</v>
      </c>
      <c r="E220" s="202" t="s">
        <v>1137</v>
      </c>
      <c r="F220" s="203" t="s">
        <v>1138</v>
      </c>
      <c r="G220" s="204" t="s">
        <v>1139</v>
      </c>
      <c r="H220" s="205">
        <v>1</v>
      </c>
      <c r="I220" s="206"/>
      <c r="J220" s="207">
        <f>ROUND(I220*H220,2)</f>
        <v>0</v>
      </c>
      <c r="K220" s="208"/>
      <c r="L220" s="40"/>
      <c r="M220" s="209" t="s">
        <v>1</v>
      </c>
      <c r="N220" s="210" t="s">
        <v>43</v>
      </c>
      <c r="O220" s="76"/>
      <c r="P220" s="211">
        <f>O220*H220</f>
        <v>0</v>
      </c>
      <c r="Q220" s="211">
        <v>0</v>
      </c>
      <c r="R220" s="211">
        <f>Q220*H220</f>
        <v>0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1140</v>
      </c>
      <c r="AT220" s="213" t="s">
        <v>244</v>
      </c>
      <c r="AU220" s="213" t="s">
        <v>84</v>
      </c>
      <c r="AY220" s="18" t="s">
        <v>242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90</v>
      </c>
      <c r="BK220" s="214">
        <f>ROUND(I220*H220,2)</f>
        <v>0</v>
      </c>
      <c r="BL220" s="18" t="s">
        <v>1140</v>
      </c>
      <c r="BM220" s="213" t="s">
        <v>3786</v>
      </c>
    </row>
    <row r="221" spans="1:65" s="2" customFormat="1" ht="34.9" customHeight="1">
      <c r="A221" s="35"/>
      <c r="B221" s="36"/>
      <c r="C221" s="201" t="s">
        <v>590</v>
      </c>
      <c r="D221" s="201" t="s">
        <v>244</v>
      </c>
      <c r="E221" s="202" t="s">
        <v>1142</v>
      </c>
      <c r="F221" s="203" t="s">
        <v>1143</v>
      </c>
      <c r="G221" s="204" t="s">
        <v>1139</v>
      </c>
      <c r="H221" s="205">
        <v>1</v>
      </c>
      <c r="I221" s="206"/>
      <c r="J221" s="207">
        <f>ROUND(I221*H221,2)</f>
        <v>0</v>
      </c>
      <c r="K221" s="208"/>
      <c r="L221" s="40"/>
      <c r="M221" s="238" t="s">
        <v>1</v>
      </c>
      <c r="N221" s="239" t="s">
        <v>43</v>
      </c>
      <c r="O221" s="240"/>
      <c r="P221" s="241">
        <f>O221*H221</f>
        <v>0</v>
      </c>
      <c r="Q221" s="241">
        <v>0</v>
      </c>
      <c r="R221" s="241">
        <f>Q221*H221</f>
        <v>0</v>
      </c>
      <c r="S221" s="241">
        <v>0</v>
      </c>
      <c r="T221" s="24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3" t="s">
        <v>1140</v>
      </c>
      <c r="AT221" s="213" t="s">
        <v>244</v>
      </c>
      <c r="AU221" s="213" t="s">
        <v>84</v>
      </c>
      <c r="AY221" s="18" t="s">
        <v>242</v>
      </c>
      <c r="BE221" s="214">
        <f>IF(N221="základná",J221,0)</f>
        <v>0</v>
      </c>
      <c r="BF221" s="214">
        <f>IF(N221="znížená",J221,0)</f>
        <v>0</v>
      </c>
      <c r="BG221" s="214">
        <f>IF(N221="zákl. prenesená",J221,0)</f>
        <v>0</v>
      </c>
      <c r="BH221" s="214">
        <f>IF(N221="zníž. prenesená",J221,0)</f>
        <v>0</v>
      </c>
      <c r="BI221" s="214">
        <f>IF(N221="nulová",J221,0)</f>
        <v>0</v>
      </c>
      <c r="BJ221" s="18" t="s">
        <v>90</v>
      </c>
      <c r="BK221" s="214">
        <f>ROUND(I221*H221,2)</f>
        <v>0</v>
      </c>
      <c r="BL221" s="18" t="s">
        <v>1140</v>
      </c>
      <c r="BM221" s="213" t="s">
        <v>3787</v>
      </c>
    </row>
    <row r="222" spans="1:65" s="2" customFormat="1" ht="6.95" customHeight="1">
      <c r="A222" s="35"/>
      <c r="B222" s="59"/>
      <c r="C222" s="60"/>
      <c r="D222" s="60"/>
      <c r="E222" s="60"/>
      <c r="F222" s="60"/>
      <c r="G222" s="60"/>
      <c r="H222" s="60"/>
      <c r="I222" s="60"/>
      <c r="J222" s="60"/>
      <c r="K222" s="60"/>
      <c r="L222" s="40"/>
      <c r="M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</row>
  </sheetData>
  <sheetProtection algorithmName="SHA-512" hashValue="0xYtzjh9iuk41hCF/VD92l+hUOIVEoWRocDucFmLZzTfKVDX+U5VFeH52K294irXXGeUhs4yFrXelaGRRu9CyQ==" saltValue="DLlFc2RcHhWJCEs2/K/jq801Fwg/gNup/TsTVVhzy0NU7bxSCVNtrPsQ/mD3fVXP4jRelGTxToQreMTsjdDoIg==" spinCount="100000" sheet="1" objects="1" scenarios="1" formatColumns="0" formatRows="0" autoFilter="0"/>
  <autoFilter ref="C128:K221" xr:uid="{00000000-0009-0000-0000-000017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31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170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3788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ROUND(J134,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ROUND((SUM(BE134:BE310)),  2)</f>
        <v>0</v>
      </c>
      <c r="G35" s="136"/>
      <c r="H35" s="136"/>
      <c r="I35" s="137">
        <v>0.2</v>
      </c>
      <c r="J35" s="135">
        <f>ROUND(((SUM(BE134:BE310))*I35),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ROUND((SUM(BF134:BF310)),  2)</f>
        <v>0</v>
      </c>
      <c r="G36" s="136"/>
      <c r="H36" s="136"/>
      <c r="I36" s="137">
        <v>0.2</v>
      </c>
      <c r="J36" s="135">
        <f>ROUND(((SUM(BF134:BF310))*I36),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ROUND((SUM(BG134:BG310)),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ROUND((SUM(BH134:BH310)),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ROUND((SUM(BI134:BI310)),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1136-2-19 - SO 02.19 - Most ( priepust )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J134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J135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J136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J177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J185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J193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J207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J228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J236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J270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J276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J277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J293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1943</v>
      </c>
      <c r="E111" s="170"/>
      <c r="F111" s="170"/>
      <c r="G111" s="170"/>
      <c r="H111" s="170"/>
      <c r="I111" s="170"/>
      <c r="J111" s="171">
        <f>J301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J305</f>
        <v>0</v>
      </c>
      <c r="K112" s="109"/>
      <c r="L112" s="172"/>
    </row>
    <row r="113" spans="1:31" s="2" customFormat="1" ht="21.7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6.95" customHeight="1">
      <c r="A114" s="35"/>
      <c r="B114" s="59"/>
      <c r="C114" s="60"/>
      <c r="D114" s="60"/>
      <c r="E114" s="60"/>
      <c r="F114" s="60"/>
      <c r="G114" s="60"/>
      <c r="H114" s="60"/>
      <c r="I114" s="60"/>
      <c r="J114" s="60"/>
      <c r="K114" s="60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8" spans="1:31" s="2" customFormat="1" ht="6.95" customHeight="1">
      <c r="A118" s="35"/>
      <c r="B118" s="61"/>
      <c r="C118" s="62"/>
      <c r="D118" s="62"/>
      <c r="E118" s="62"/>
      <c r="F118" s="62"/>
      <c r="G118" s="62"/>
      <c r="H118" s="62"/>
      <c r="I118" s="62"/>
      <c r="J118" s="62"/>
      <c r="K118" s="62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24.95" customHeight="1">
      <c r="A119" s="35"/>
      <c r="B119" s="36"/>
      <c r="C119" s="24" t="s">
        <v>228</v>
      </c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6.9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15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4.45" customHeight="1">
      <c r="A122" s="35"/>
      <c r="B122" s="36"/>
      <c r="C122" s="37"/>
      <c r="D122" s="37"/>
      <c r="E122" s="334" t="str">
        <f>E7</f>
        <v>Cyklotrasa Rimavská Sobota - Poltár</v>
      </c>
      <c r="F122" s="335"/>
      <c r="G122" s="335"/>
      <c r="H122" s="335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1" customFormat="1" ht="12" customHeight="1">
      <c r="B123" s="22"/>
      <c r="C123" s="30" t="s">
        <v>214</v>
      </c>
      <c r="D123" s="23"/>
      <c r="E123" s="23"/>
      <c r="F123" s="23"/>
      <c r="G123" s="23"/>
      <c r="H123" s="23"/>
      <c r="I123" s="23"/>
      <c r="J123" s="23"/>
      <c r="K123" s="23"/>
      <c r="L123" s="21"/>
    </row>
    <row r="124" spans="1:31" s="2" customFormat="1" ht="14.45" customHeight="1">
      <c r="A124" s="35"/>
      <c r="B124" s="36"/>
      <c r="C124" s="37"/>
      <c r="D124" s="37"/>
      <c r="E124" s="334" t="s">
        <v>1145</v>
      </c>
      <c r="F124" s="333"/>
      <c r="G124" s="333"/>
      <c r="H124" s="333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2" customHeight="1">
      <c r="A125" s="35"/>
      <c r="B125" s="36"/>
      <c r="C125" s="30" t="s">
        <v>216</v>
      </c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7"/>
      <c r="D126" s="37"/>
      <c r="E126" s="307" t="str">
        <f>E11</f>
        <v>1136-2-19 - SO 02.19 - Most ( priepust )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6.9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19</v>
      </c>
      <c r="D128" s="37"/>
      <c r="E128" s="37"/>
      <c r="F128" s="28" t="str">
        <f>F14</f>
        <v>Rimavská Sobota, Poltár</v>
      </c>
      <c r="G128" s="37"/>
      <c r="H128" s="37"/>
      <c r="I128" s="30" t="s">
        <v>21</v>
      </c>
      <c r="J128" s="71">
        <f>IF(J14="","",J14)</f>
        <v>0</v>
      </c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40.9" customHeight="1">
      <c r="A130" s="35"/>
      <c r="B130" s="36"/>
      <c r="C130" s="30" t="s">
        <v>22</v>
      </c>
      <c r="D130" s="37"/>
      <c r="E130" s="37"/>
      <c r="F130" s="28" t="str">
        <f>E17</f>
        <v>Banskobystrický samosprávny kraj, B. Bystrica</v>
      </c>
      <c r="G130" s="37"/>
      <c r="H130" s="37"/>
      <c r="I130" s="30" t="s">
        <v>29</v>
      </c>
      <c r="J130" s="33" t="str">
        <f>E23</f>
        <v>Cykloprojekt s.r.o., Bratislava, Laurinská 18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5.6" customHeight="1">
      <c r="A131" s="35"/>
      <c r="B131" s="36"/>
      <c r="C131" s="30" t="s">
        <v>27</v>
      </c>
      <c r="D131" s="37"/>
      <c r="E131" s="37"/>
      <c r="F131" s="28" t="str">
        <f>IF(E20="","",E20)</f>
        <v>Vyplň údaj</v>
      </c>
      <c r="G131" s="37"/>
      <c r="H131" s="37"/>
      <c r="I131" s="30" t="s">
        <v>34</v>
      </c>
      <c r="J131" s="33" t="str">
        <f>E26</f>
        <v xml:space="preserve"> 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0.3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11" customFormat="1" ht="29.25" customHeight="1">
      <c r="A133" s="173"/>
      <c r="B133" s="174"/>
      <c r="C133" s="175" t="s">
        <v>229</v>
      </c>
      <c r="D133" s="176" t="s">
        <v>62</v>
      </c>
      <c r="E133" s="176" t="s">
        <v>58</v>
      </c>
      <c r="F133" s="176" t="s">
        <v>59</v>
      </c>
      <c r="G133" s="176" t="s">
        <v>230</v>
      </c>
      <c r="H133" s="176" t="s">
        <v>231</v>
      </c>
      <c r="I133" s="176" t="s">
        <v>232</v>
      </c>
      <c r="J133" s="177" t="s">
        <v>220</v>
      </c>
      <c r="K133" s="178" t="s">
        <v>233</v>
      </c>
      <c r="L133" s="179"/>
      <c r="M133" s="80" t="s">
        <v>1</v>
      </c>
      <c r="N133" s="81" t="s">
        <v>41</v>
      </c>
      <c r="O133" s="81" t="s">
        <v>234</v>
      </c>
      <c r="P133" s="81" t="s">
        <v>235</v>
      </c>
      <c r="Q133" s="81" t="s">
        <v>236</v>
      </c>
      <c r="R133" s="81" t="s">
        <v>237</v>
      </c>
      <c r="S133" s="81" t="s">
        <v>238</v>
      </c>
      <c r="T133" s="82" t="s">
        <v>239</v>
      </c>
      <c r="U133" s="173"/>
      <c r="V133" s="173"/>
      <c r="W133" s="173"/>
      <c r="X133" s="173"/>
      <c r="Y133" s="173"/>
      <c r="Z133" s="173"/>
      <c r="AA133" s="173"/>
      <c r="AB133" s="173"/>
      <c r="AC133" s="173"/>
      <c r="AD133" s="173"/>
      <c r="AE133" s="173"/>
    </row>
    <row r="134" spans="1:65" s="2" customFormat="1" ht="22.9" customHeight="1">
      <c r="A134" s="35"/>
      <c r="B134" s="36"/>
      <c r="C134" s="87" t="s">
        <v>221</v>
      </c>
      <c r="D134" s="37"/>
      <c r="E134" s="37"/>
      <c r="F134" s="37"/>
      <c r="G134" s="37"/>
      <c r="H134" s="37"/>
      <c r="I134" s="37"/>
      <c r="J134" s="180">
        <f>BK134</f>
        <v>0</v>
      </c>
      <c r="K134" s="37"/>
      <c r="L134" s="40"/>
      <c r="M134" s="83"/>
      <c r="N134" s="181"/>
      <c r="O134" s="84"/>
      <c r="P134" s="182">
        <f>P135+P276</f>
        <v>0</v>
      </c>
      <c r="Q134" s="84"/>
      <c r="R134" s="182">
        <f>R135+R276</f>
        <v>57.377203119999997</v>
      </c>
      <c r="S134" s="84"/>
      <c r="T134" s="183">
        <f>T135+T276</f>
        <v>12.84544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T134" s="18" t="s">
        <v>76</v>
      </c>
      <c r="AU134" s="18" t="s">
        <v>222</v>
      </c>
      <c r="BK134" s="184">
        <f>BK135+BK276</f>
        <v>0</v>
      </c>
    </row>
    <row r="135" spans="1:65" s="12" customFormat="1" ht="25.9" customHeight="1">
      <c r="B135" s="185"/>
      <c r="C135" s="186"/>
      <c r="D135" s="187" t="s">
        <v>76</v>
      </c>
      <c r="E135" s="188" t="s">
        <v>240</v>
      </c>
      <c r="F135" s="188" t="s">
        <v>241</v>
      </c>
      <c r="G135" s="186"/>
      <c r="H135" s="186"/>
      <c r="I135" s="189"/>
      <c r="J135" s="190">
        <f>BK135</f>
        <v>0</v>
      </c>
      <c r="K135" s="186"/>
      <c r="L135" s="191"/>
      <c r="M135" s="192"/>
      <c r="N135" s="193"/>
      <c r="O135" s="193"/>
      <c r="P135" s="194">
        <f>P136+P177+P185+P193+P207+P228+P236+P270</f>
        <v>0</v>
      </c>
      <c r="Q135" s="193"/>
      <c r="R135" s="194">
        <f>R136+R177+R185+R193+R207+R228+R236+R270</f>
        <v>57.243081459999999</v>
      </c>
      <c r="S135" s="193"/>
      <c r="T135" s="195">
        <f>T136+T177+T185+T193+T207+T228+T236+T270</f>
        <v>12.84544</v>
      </c>
      <c r="AR135" s="196" t="s">
        <v>84</v>
      </c>
      <c r="AT135" s="197" t="s">
        <v>76</v>
      </c>
      <c r="AU135" s="197" t="s">
        <v>77</v>
      </c>
      <c r="AY135" s="196" t="s">
        <v>242</v>
      </c>
      <c r="BK135" s="198">
        <f>BK136+BK177+BK185+BK193+BK207+BK228+BK236+BK270</f>
        <v>0</v>
      </c>
    </row>
    <row r="136" spans="1:65" s="12" customFormat="1" ht="22.9" customHeight="1">
      <c r="B136" s="185"/>
      <c r="C136" s="186"/>
      <c r="D136" s="187" t="s">
        <v>76</v>
      </c>
      <c r="E136" s="199" t="s">
        <v>84</v>
      </c>
      <c r="F136" s="199" t="s">
        <v>243</v>
      </c>
      <c r="G136" s="186"/>
      <c r="H136" s="186"/>
      <c r="I136" s="189"/>
      <c r="J136" s="200">
        <f>BK136</f>
        <v>0</v>
      </c>
      <c r="K136" s="186"/>
      <c r="L136" s="191"/>
      <c r="M136" s="192"/>
      <c r="N136" s="193"/>
      <c r="O136" s="193"/>
      <c r="P136" s="194">
        <f>SUM(P137:P176)</f>
        <v>0</v>
      </c>
      <c r="Q136" s="193"/>
      <c r="R136" s="194">
        <f>SUM(R137:R176)</f>
        <v>14.4</v>
      </c>
      <c r="S136" s="193"/>
      <c r="T136" s="195">
        <f>SUM(T137:T176)</f>
        <v>0</v>
      </c>
      <c r="AR136" s="196" t="s">
        <v>84</v>
      </c>
      <c r="AT136" s="197" t="s">
        <v>76</v>
      </c>
      <c r="AU136" s="197" t="s">
        <v>84</v>
      </c>
      <c r="AY136" s="196" t="s">
        <v>242</v>
      </c>
      <c r="BK136" s="198">
        <f>SUM(BK137:BK176)</f>
        <v>0</v>
      </c>
    </row>
    <row r="137" spans="1:65" s="2" customFormat="1" ht="22.15" customHeight="1">
      <c r="A137" s="35"/>
      <c r="B137" s="36"/>
      <c r="C137" s="201" t="s">
        <v>84</v>
      </c>
      <c r="D137" s="201" t="s">
        <v>244</v>
      </c>
      <c r="E137" s="202" t="s">
        <v>998</v>
      </c>
      <c r="F137" s="203" t="s">
        <v>999</v>
      </c>
      <c r="G137" s="204" t="s">
        <v>247</v>
      </c>
      <c r="H137" s="205">
        <v>22.8</v>
      </c>
      <c r="I137" s="206"/>
      <c r="J137" s="207">
        <f>ROUND(I137*H137,2)</f>
        <v>0</v>
      </c>
      <c r="K137" s="208"/>
      <c r="L137" s="40"/>
      <c r="M137" s="209" t="s">
        <v>1</v>
      </c>
      <c r="N137" s="210" t="s">
        <v>43</v>
      </c>
      <c r="O137" s="76"/>
      <c r="P137" s="211">
        <f>O137*H137</f>
        <v>0</v>
      </c>
      <c r="Q137" s="211">
        <v>0</v>
      </c>
      <c r="R137" s="211">
        <f>Q137*H137</f>
        <v>0</v>
      </c>
      <c r="S137" s="211">
        <v>0</v>
      </c>
      <c r="T137" s="212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13" t="s">
        <v>248</v>
      </c>
      <c r="AT137" s="213" t="s">
        <v>244</v>
      </c>
      <c r="AU137" s="213" t="s">
        <v>90</v>
      </c>
      <c r="AY137" s="18" t="s">
        <v>242</v>
      </c>
      <c r="BE137" s="214">
        <f>IF(N137="základná",J137,0)</f>
        <v>0</v>
      </c>
      <c r="BF137" s="214">
        <f>IF(N137="znížená",J137,0)</f>
        <v>0</v>
      </c>
      <c r="BG137" s="214">
        <f>IF(N137="zákl. prenesená",J137,0)</f>
        <v>0</v>
      </c>
      <c r="BH137" s="214">
        <f>IF(N137="zníž. prenesená",J137,0)</f>
        <v>0</v>
      </c>
      <c r="BI137" s="214">
        <f>IF(N137="nulová",J137,0)</f>
        <v>0</v>
      </c>
      <c r="BJ137" s="18" t="s">
        <v>90</v>
      </c>
      <c r="BK137" s="214">
        <f>ROUND(I137*H137,2)</f>
        <v>0</v>
      </c>
      <c r="BL137" s="18" t="s">
        <v>248</v>
      </c>
      <c r="BM137" s="213" t="s">
        <v>3789</v>
      </c>
    </row>
    <row r="138" spans="1:65" s="14" customFormat="1" ht="22.5">
      <c r="B138" s="243"/>
      <c r="C138" s="244"/>
      <c r="D138" s="228" t="s">
        <v>304</v>
      </c>
      <c r="E138" s="245" t="s">
        <v>1</v>
      </c>
      <c r="F138" s="246" t="s">
        <v>1945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3790</v>
      </c>
      <c r="G139" s="227"/>
      <c r="H139" s="231">
        <v>22.8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22.15" customHeight="1">
      <c r="A140" s="35"/>
      <c r="B140" s="36"/>
      <c r="C140" s="201" t="s">
        <v>90</v>
      </c>
      <c r="D140" s="201" t="s">
        <v>244</v>
      </c>
      <c r="E140" s="202" t="s">
        <v>1006</v>
      </c>
      <c r="F140" s="203" t="s">
        <v>1007</v>
      </c>
      <c r="G140" s="204" t="s">
        <v>406</v>
      </c>
      <c r="H140" s="205">
        <v>3.01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3791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1949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3792</v>
      </c>
      <c r="G142" s="227"/>
      <c r="H142" s="231">
        <v>3.01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30" customHeight="1">
      <c r="A143" s="35"/>
      <c r="B143" s="36"/>
      <c r="C143" s="201" t="s">
        <v>100</v>
      </c>
      <c r="D143" s="201" t="s">
        <v>244</v>
      </c>
      <c r="E143" s="202" t="s">
        <v>1011</v>
      </c>
      <c r="F143" s="203" t="s">
        <v>1012</v>
      </c>
      <c r="G143" s="204" t="s">
        <v>406</v>
      </c>
      <c r="H143" s="205">
        <v>3.01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3793</v>
      </c>
    </row>
    <row r="144" spans="1:65" s="2" customFormat="1" ht="19.899999999999999" customHeight="1">
      <c r="A144" s="35"/>
      <c r="B144" s="36"/>
      <c r="C144" s="201" t="s">
        <v>248</v>
      </c>
      <c r="D144" s="201" t="s">
        <v>244</v>
      </c>
      <c r="E144" s="202" t="s">
        <v>830</v>
      </c>
      <c r="F144" s="203" t="s">
        <v>1859</v>
      </c>
      <c r="G144" s="204" t="s">
        <v>406</v>
      </c>
      <c r="H144" s="205">
        <v>0.37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3794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1953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3795</v>
      </c>
      <c r="G146" s="227"/>
      <c r="H146" s="231">
        <v>0.37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30" customHeight="1">
      <c r="A147" s="35"/>
      <c r="B147" s="36"/>
      <c r="C147" s="201" t="s">
        <v>250</v>
      </c>
      <c r="D147" s="201" t="s">
        <v>244</v>
      </c>
      <c r="E147" s="202" t="s">
        <v>834</v>
      </c>
      <c r="F147" s="203" t="s">
        <v>835</v>
      </c>
      <c r="G147" s="204" t="s">
        <v>406</v>
      </c>
      <c r="H147" s="205">
        <v>0.37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3796</v>
      </c>
    </row>
    <row r="148" spans="1:65" s="2" customFormat="1" ht="22.15" customHeight="1">
      <c r="A148" s="35"/>
      <c r="B148" s="36"/>
      <c r="C148" s="201" t="s">
        <v>269</v>
      </c>
      <c r="D148" s="201" t="s">
        <v>244</v>
      </c>
      <c r="E148" s="202" t="s">
        <v>1021</v>
      </c>
      <c r="F148" s="203" t="s">
        <v>1022</v>
      </c>
      <c r="G148" s="204" t="s">
        <v>406</v>
      </c>
      <c r="H148" s="205">
        <v>5.26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3797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3798</v>
      </c>
      <c r="G149" s="227"/>
      <c r="H149" s="231">
        <v>2.63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3799</v>
      </c>
      <c r="G150" s="227"/>
      <c r="H150" s="231">
        <v>2.63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5.26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30" customHeight="1">
      <c r="A152" s="35"/>
      <c r="B152" s="36"/>
      <c r="C152" s="201" t="s">
        <v>273</v>
      </c>
      <c r="D152" s="201" t="s">
        <v>244</v>
      </c>
      <c r="E152" s="202" t="s">
        <v>440</v>
      </c>
      <c r="F152" s="203" t="s">
        <v>441</v>
      </c>
      <c r="G152" s="204" t="s">
        <v>406</v>
      </c>
      <c r="H152" s="205">
        <v>3.24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3800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3801</v>
      </c>
      <c r="G153" s="227"/>
      <c r="H153" s="231">
        <v>1.72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3802</v>
      </c>
      <c r="G154" s="227"/>
      <c r="H154" s="231">
        <v>0.37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3803</v>
      </c>
      <c r="G155" s="227"/>
      <c r="H155" s="231">
        <v>3.78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3804</v>
      </c>
      <c r="G156" s="227"/>
      <c r="H156" s="231">
        <v>-1.56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2793</v>
      </c>
      <c r="G157" s="227"/>
      <c r="H157" s="231">
        <v>-1.07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6" customFormat="1">
      <c r="B158" s="264"/>
      <c r="C158" s="265"/>
      <c r="D158" s="228" t="s">
        <v>304</v>
      </c>
      <c r="E158" s="266" t="s">
        <v>1</v>
      </c>
      <c r="F158" s="267" t="s">
        <v>388</v>
      </c>
      <c r="G158" s="265"/>
      <c r="H158" s="268">
        <v>3.2399999999999984</v>
      </c>
      <c r="I158" s="269"/>
      <c r="J158" s="265"/>
      <c r="K158" s="265"/>
      <c r="L158" s="270"/>
      <c r="M158" s="271"/>
      <c r="N158" s="272"/>
      <c r="O158" s="272"/>
      <c r="P158" s="272"/>
      <c r="Q158" s="272"/>
      <c r="R158" s="272"/>
      <c r="S158" s="272"/>
      <c r="T158" s="273"/>
      <c r="AT158" s="274" t="s">
        <v>304</v>
      </c>
      <c r="AU158" s="274" t="s">
        <v>90</v>
      </c>
      <c r="AV158" s="16" t="s">
        <v>248</v>
      </c>
      <c r="AW158" s="16" t="s">
        <v>33</v>
      </c>
      <c r="AX158" s="16" t="s">
        <v>84</v>
      </c>
      <c r="AY158" s="274" t="s">
        <v>242</v>
      </c>
    </row>
    <row r="159" spans="1:65" s="2" customFormat="1" ht="22.15" customHeight="1">
      <c r="A159" s="35"/>
      <c r="B159" s="36"/>
      <c r="C159" s="201" t="s">
        <v>264</v>
      </c>
      <c r="D159" s="201" t="s">
        <v>244</v>
      </c>
      <c r="E159" s="202" t="s">
        <v>1037</v>
      </c>
      <c r="F159" s="203" t="s">
        <v>1038</v>
      </c>
      <c r="G159" s="204" t="s">
        <v>406</v>
      </c>
      <c r="H159" s="205">
        <v>10.63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3805</v>
      </c>
    </row>
    <row r="160" spans="1:65" s="13" customFormat="1" ht="22.5">
      <c r="B160" s="226"/>
      <c r="C160" s="227"/>
      <c r="D160" s="228" t="s">
        <v>304</v>
      </c>
      <c r="E160" s="229" t="s">
        <v>1</v>
      </c>
      <c r="F160" s="230" t="s">
        <v>3806</v>
      </c>
      <c r="G160" s="227"/>
      <c r="H160" s="231">
        <v>10.63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84</v>
      </c>
      <c r="AY160" s="237" t="s">
        <v>242</v>
      </c>
    </row>
    <row r="161" spans="1:65" s="2" customFormat="1" ht="19.899999999999999" customHeight="1">
      <c r="A161" s="35"/>
      <c r="B161" s="36"/>
      <c r="C161" s="201" t="s">
        <v>255</v>
      </c>
      <c r="D161" s="201" t="s">
        <v>244</v>
      </c>
      <c r="E161" s="202" t="s">
        <v>1042</v>
      </c>
      <c r="F161" s="203" t="s">
        <v>1043</v>
      </c>
      <c r="G161" s="204" t="s">
        <v>406</v>
      </c>
      <c r="H161" s="205">
        <v>10.63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3807</v>
      </c>
    </row>
    <row r="162" spans="1:65" s="2" customFormat="1" ht="14.45" customHeight="1">
      <c r="A162" s="35"/>
      <c r="B162" s="36"/>
      <c r="C162" s="201" t="s">
        <v>284</v>
      </c>
      <c r="D162" s="201" t="s">
        <v>244</v>
      </c>
      <c r="E162" s="202" t="s">
        <v>1045</v>
      </c>
      <c r="F162" s="203" t="s">
        <v>1046</v>
      </c>
      <c r="G162" s="204" t="s">
        <v>406</v>
      </c>
      <c r="H162" s="205">
        <v>2.63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3808</v>
      </c>
    </row>
    <row r="163" spans="1:65" s="13" customFormat="1">
      <c r="B163" s="226"/>
      <c r="C163" s="227"/>
      <c r="D163" s="228" t="s">
        <v>304</v>
      </c>
      <c r="E163" s="229" t="s">
        <v>1</v>
      </c>
      <c r="F163" s="230" t="s">
        <v>3809</v>
      </c>
      <c r="G163" s="227"/>
      <c r="H163" s="231">
        <v>2.63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84</v>
      </c>
      <c r="AY163" s="237" t="s">
        <v>242</v>
      </c>
    </row>
    <row r="164" spans="1:65" s="2" customFormat="1" ht="22.15" customHeight="1">
      <c r="A164" s="35"/>
      <c r="B164" s="36"/>
      <c r="C164" s="201" t="s">
        <v>288</v>
      </c>
      <c r="D164" s="201" t="s">
        <v>244</v>
      </c>
      <c r="E164" s="202" t="s">
        <v>1173</v>
      </c>
      <c r="F164" s="203" t="s">
        <v>1174</v>
      </c>
      <c r="G164" s="204" t="s">
        <v>406</v>
      </c>
      <c r="H164" s="205">
        <v>1.56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3810</v>
      </c>
    </row>
    <row r="165" spans="1:65" s="14" customFormat="1">
      <c r="B165" s="243"/>
      <c r="C165" s="244"/>
      <c r="D165" s="228" t="s">
        <v>304</v>
      </c>
      <c r="E165" s="245" t="s">
        <v>1</v>
      </c>
      <c r="F165" s="246" t="s">
        <v>1971</v>
      </c>
      <c r="G165" s="244"/>
      <c r="H165" s="245" t="s">
        <v>1</v>
      </c>
      <c r="I165" s="247"/>
      <c r="J165" s="244"/>
      <c r="K165" s="244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304</v>
      </c>
      <c r="AU165" s="252" t="s">
        <v>90</v>
      </c>
      <c r="AV165" s="14" t="s">
        <v>84</v>
      </c>
      <c r="AW165" s="14" t="s">
        <v>33</v>
      </c>
      <c r="AX165" s="14" t="s">
        <v>77</v>
      </c>
      <c r="AY165" s="252" t="s">
        <v>242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3811</v>
      </c>
      <c r="G166" s="227"/>
      <c r="H166" s="231">
        <v>0.78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3812</v>
      </c>
      <c r="G167" s="227"/>
      <c r="H167" s="231">
        <v>0.78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6" customFormat="1">
      <c r="B168" s="264"/>
      <c r="C168" s="265"/>
      <c r="D168" s="228" t="s">
        <v>304</v>
      </c>
      <c r="E168" s="266" t="s">
        <v>1</v>
      </c>
      <c r="F168" s="267" t="s">
        <v>388</v>
      </c>
      <c r="G168" s="265"/>
      <c r="H168" s="268">
        <v>1.56</v>
      </c>
      <c r="I168" s="269"/>
      <c r="J168" s="265"/>
      <c r="K168" s="265"/>
      <c r="L168" s="270"/>
      <c r="M168" s="271"/>
      <c r="N168" s="272"/>
      <c r="O168" s="272"/>
      <c r="P168" s="272"/>
      <c r="Q168" s="272"/>
      <c r="R168" s="272"/>
      <c r="S168" s="272"/>
      <c r="T168" s="273"/>
      <c r="AT168" s="274" t="s">
        <v>304</v>
      </c>
      <c r="AU168" s="274" t="s">
        <v>90</v>
      </c>
      <c r="AV168" s="16" t="s">
        <v>248</v>
      </c>
      <c r="AW168" s="16" t="s">
        <v>33</v>
      </c>
      <c r="AX168" s="16" t="s">
        <v>84</v>
      </c>
      <c r="AY168" s="274" t="s">
        <v>242</v>
      </c>
    </row>
    <row r="169" spans="1:65" s="2" customFormat="1" ht="30" customHeight="1">
      <c r="A169" s="35"/>
      <c r="B169" s="36"/>
      <c r="C169" s="201" t="s">
        <v>292</v>
      </c>
      <c r="D169" s="201" t="s">
        <v>244</v>
      </c>
      <c r="E169" s="202" t="s">
        <v>1974</v>
      </c>
      <c r="F169" s="203" t="s">
        <v>1975</v>
      </c>
      <c r="G169" s="204" t="s">
        <v>406</v>
      </c>
      <c r="H169" s="205">
        <v>8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3813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1977</v>
      </c>
      <c r="G170" s="227"/>
      <c r="H170" s="231">
        <v>4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3" customFormat="1" ht="22.5">
      <c r="B171" s="226"/>
      <c r="C171" s="227"/>
      <c r="D171" s="228" t="s">
        <v>304</v>
      </c>
      <c r="E171" s="229" t="s">
        <v>1</v>
      </c>
      <c r="F171" s="230" t="s">
        <v>1978</v>
      </c>
      <c r="G171" s="227"/>
      <c r="H171" s="231">
        <v>4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77</v>
      </c>
      <c r="AY171" s="237" t="s">
        <v>242</v>
      </c>
    </row>
    <row r="172" spans="1:65" s="16" customFormat="1">
      <c r="B172" s="264"/>
      <c r="C172" s="265"/>
      <c r="D172" s="228" t="s">
        <v>304</v>
      </c>
      <c r="E172" s="266" t="s">
        <v>1</v>
      </c>
      <c r="F172" s="267" t="s">
        <v>388</v>
      </c>
      <c r="G172" s="265"/>
      <c r="H172" s="268">
        <v>8</v>
      </c>
      <c r="I172" s="269"/>
      <c r="J172" s="265"/>
      <c r="K172" s="265"/>
      <c r="L172" s="270"/>
      <c r="M172" s="271"/>
      <c r="N172" s="272"/>
      <c r="O172" s="272"/>
      <c r="P172" s="272"/>
      <c r="Q172" s="272"/>
      <c r="R172" s="272"/>
      <c r="S172" s="272"/>
      <c r="T172" s="273"/>
      <c r="AT172" s="274" t="s">
        <v>304</v>
      </c>
      <c r="AU172" s="274" t="s">
        <v>90</v>
      </c>
      <c r="AV172" s="16" t="s">
        <v>248</v>
      </c>
      <c r="AW172" s="16" t="s">
        <v>33</v>
      </c>
      <c r="AX172" s="16" t="s">
        <v>84</v>
      </c>
      <c r="AY172" s="274" t="s">
        <v>242</v>
      </c>
    </row>
    <row r="173" spans="1:65" s="2" customFormat="1" ht="14.45" customHeight="1">
      <c r="A173" s="35"/>
      <c r="B173" s="36"/>
      <c r="C173" s="215" t="s">
        <v>296</v>
      </c>
      <c r="D173" s="215" t="s">
        <v>261</v>
      </c>
      <c r="E173" s="216" t="s">
        <v>1979</v>
      </c>
      <c r="F173" s="217" t="s">
        <v>1980</v>
      </c>
      <c r="G173" s="218" t="s">
        <v>323</v>
      </c>
      <c r="H173" s="219">
        <v>14.4</v>
      </c>
      <c r="I173" s="220"/>
      <c r="J173" s="221">
        <f>ROUND(I173*H173,2)</f>
        <v>0</v>
      </c>
      <c r="K173" s="222"/>
      <c r="L173" s="223"/>
      <c r="M173" s="224" t="s">
        <v>1</v>
      </c>
      <c r="N173" s="225" t="s">
        <v>43</v>
      </c>
      <c r="O173" s="76"/>
      <c r="P173" s="211">
        <f>O173*H173</f>
        <v>0</v>
      </c>
      <c r="Q173" s="211">
        <v>1</v>
      </c>
      <c r="R173" s="211">
        <f>Q173*H173</f>
        <v>14.4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264</v>
      </c>
      <c r="AT173" s="213" t="s">
        <v>261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3814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1982</v>
      </c>
      <c r="G174" s="227"/>
      <c r="H174" s="231">
        <v>14.4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2" customFormat="1" ht="22.15" customHeight="1">
      <c r="A175" s="35"/>
      <c r="B175" s="36"/>
      <c r="C175" s="201" t="s">
        <v>300</v>
      </c>
      <c r="D175" s="201" t="s">
        <v>244</v>
      </c>
      <c r="E175" s="202" t="s">
        <v>1983</v>
      </c>
      <c r="F175" s="203" t="s">
        <v>1984</v>
      </c>
      <c r="G175" s="204" t="s">
        <v>247</v>
      </c>
      <c r="H175" s="205">
        <v>19.100000000000001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3815</v>
      </c>
    </row>
    <row r="176" spans="1:65" s="13" customFormat="1" ht="22.5">
      <c r="B176" s="226"/>
      <c r="C176" s="227"/>
      <c r="D176" s="228" t="s">
        <v>304</v>
      </c>
      <c r="E176" s="229" t="s">
        <v>1</v>
      </c>
      <c r="F176" s="230" t="s">
        <v>3816</v>
      </c>
      <c r="G176" s="227"/>
      <c r="H176" s="231">
        <v>19.100000000000001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84</v>
      </c>
      <c r="AY176" s="237" t="s">
        <v>242</v>
      </c>
    </row>
    <row r="177" spans="1:65" s="12" customFormat="1" ht="22.9" customHeight="1">
      <c r="B177" s="185"/>
      <c r="C177" s="186"/>
      <c r="D177" s="187" t="s">
        <v>76</v>
      </c>
      <c r="E177" s="199" t="s">
        <v>90</v>
      </c>
      <c r="F177" s="199" t="s">
        <v>454</v>
      </c>
      <c r="G177" s="186"/>
      <c r="H177" s="186"/>
      <c r="I177" s="189"/>
      <c r="J177" s="200">
        <f>BK177</f>
        <v>0</v>
      </c>
      <c r="K177" s="186"/>
      <c r="L177" s="191"/>
      <c r="M177" s="192"/>
      <c r="N177" s="193"/>
      <c r="O177" s="193"/>
      <c r="P177" s="194">
        <f>SUM(P178:P184)</f>
        <v>0</v>
      </c>
      <c r="Q177" s="193"/>
      <c r="R177" s="194">
        <f>SUM(R178:R184)</f>
        <v>0.90888639999999987</v>
      </c>
      <c r="S177" s="193"/>
      <c r="T177" s="195">
        <f>SUM(T178:T184)</f>
        <v>0</v>
      </c>
      <c r="AR177" s="196" t="s">
        <v>84</v>
      </c>
      <c r="AT177" s="197" t="s">
        <v>76</v>
      </c>
      <c r="AU177" s="197" t="s">
        <v>84</v>
      </c>
      <c r="AY177" s="196" t="s">
        <v>242</v>
      </c>
      <c r="BK177" s="198">
        <f>SUM(BK178:BK184)</f>
        <v>0</v>
      </c>
    </row>
    <row r="178" spans="1:65" s="2" customFormat="1" ht="34.9" customHeight="1">
      <c r="A178" s="35"/>
      <c r="B178" s="36"/>
      <c r="C178" s="201" t="s">
        <v>306</v>
      </c>
      <c r="D178" s="201" t="s">
        <v>244</v>
      </c>
      <c r="E178" s="202" t="s">
        <v>3817</v>
      </c>
      <c r="F178" s="203" t="s">
        <v>3818</v>
      </c>
      <c r="G178" s="204" t="s">
        <v>1195</v>
      </c>
      <c r="H178" s="205">
        <v>360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4.0000000000000003E-5</v>
      </c>
      <c r="R178" s="211">
        <f>Q178*H178</f>
        <v>1.4400000000000001E-2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3819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3820</v>
      </c>
      <c r="G179" s="227"/>
      <c r="H179" s="231">
        <v>360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84</v>
      </c>
      <c r="AY179" s="237" t="s">
        <v>242</v>
      </c>
    </row>
    <row r="180" spans="1:65" s="2" customFormat="1" ht="14.45" customHeight="1">
      <c r="A180" s="35"/>
      <c r="B180" s="36"/>
      <c r="C180" s="201" t="s">
        <v>311</v>
      </c>
      <c r="D180" s="201" t="s">
        <v>244</v>
      </c>
      <c r="E180" s="202" t="s">
        <v>1071</v>
      </c>
      <c r="F180" s="203" t="s">
        <v>1072</v>
      </c>
      <c r="G180" s="204" t="s">
        <v>406</v>
      </c>
      <c r="H180" s="205">
        <v>0.37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2.4157199999999999</v>
      </c>
      <c r="R180" s="211">
        <f>Q180*H180</f>
        <v>0.89381639999999996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3821</v>
      </c>
    </row>
    <row r="181" spans="1:65" s="13" customFormat="1">
      <c r="B181" s="226"/>
      <c r="C181" s="227"/>
      <c r="D181" s="228" t="s">
        <v>304</v>
      </c>
      <c r="E181" s="229" t="s">
        <v>1</v>
      </c>
      <c r="F181" s="230" t="s">
        <v>3822</v>
      </c>
      <c r="G181" s="227"/>
      <c r="H181" s="231">
        <v>0.37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304</v>
      </c>
      <c r="AU181" s="237" t="s">
        <v>90</v>
      </c>
      <c r="AV181" s="13" t="s">
        <v>90</v>
      </c>
      <c r="AW181" s="13" t="s">
        <v>33</v>
      </c>
      <c r="AX181" s="13" t="s">
        <v>84</v>
      </c>
      <c r="AY181" s="237" t="s">
        <v>242</v>
      </c>
    </row>
    <row r="182" spans="1:65" s="2" customFormat="1" ht="14.45" customHeight="1">
      <c r="A182" s="35"/>
      <c r="B182" s="36"/>
      <c r="C182" s="201" t="s">
        <v>316</v>
      </c>
      <c r="D182" s="201" t="s">
        <v>244</v>
      </c>
      <c r="E182" s="202" t="s">
        <v>1991</v>
      </c>
      <c r="F182" s="203" t="s">
        <v>1992</v>
      </c>
      <c r="G182" s="204" t="s">
        <v>247</v>
      </c>
      <c r="H182" s="205">
        <v>1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6.7000000000000002E-4</v>
      </c>
      <c r="R182" s="211">
        <f>Q182*H182</f>
        <v>6.7000000000000002E-4</v>
      </c>
      <c r="S182" s="211">
        <v>0</v>
      </c>
      <c r="T182" s="212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248</v>
      </c>
      <c r="AT182" s="213" t="s">
        <v>244</v>
      </c>
      <c r="AU182" s="213" t="s">
        <v>90</v>
      </c>
      <c r="AY182" s="18" t="s">
        <v>242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90</v>
      </c>
      <c r="BK182" s="214">
        <f>ROUND(I182*H182,2)</f>
        <v>0</v>
      </c>
      <c r="BL182" s="18" t="s">
        <v>248</v>
      </c>
      <c r="BM182" s="213" t="s">
        <v>3823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1994</v>
      </c>
      <c r="G183" s="227"/>
      <c r="H183" s="231">
        <v>1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84</v>
      </c>
      <c r="AY183" s="237" t="s">
        <v>242</v>
      </c>
    </row>
    <row r="184" spans="1:65" s="2" customFormat="1" ht="19.899999999999999" customHeight="1">
      <c r="A184" s="35"/>
      <c r="B184" s="36"/>
      <c r="C184" s="201" t="s">
        <v>320</v>
      </c>
      <c r="D184" s="201" t="s">
        <v>244</v>
      </c>
      <c r="E184" s="202" t="s">
        <v>1995</v>
      </c>
      <c r="F184" s="203" t="s">
        <v>1996</v>
      </c>
      <c r="G184" s="204" t="s">
        <v>247</v>
      </c>
      <c r="H184" s="205">
        <v>1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0</v>
      </c>
      <c r="R184" s="211">
        <f>Q184*H184</f>
        <v>0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3824</v>
      </c>
    </row>
    <row r="185" spans="1:65" s="12" customFormat="1" ht="22.9" customHeight="1">
      <c r="B185" s="185"/>
      <c r="C185" s="186"/>
      <c r="D185" s="187" t="s">
        <v>76</v>
      </c>
      <c r="E185" s="199" t="s">
        <v>100</v>
      </c>
      <c r="F185" s="199" t="s">
        <v>1202</v>
      </c>
      <c r="G185" s="186"/>
      <c r="H185" s="186"/>
      <c r="I185" s="189"/>
      <c r="J185" s="200">
        <f>BK185</f>
        <v>0</v>
      </c>
      <c r="K185" s="186"/>
      <c r="L185" s="191"/>
      <c r="M185" s="192"/>
      <c r="N185" s="193"/>
      <c r="O185" s="193"/>
      <c r="P185" s="194">
        <f>SUM(P186:P192)</f>
        <v>0</v>
      </c>
      <c r="Q185" s="193"/>
      <c r="R185" s="194">
        <f>SUM(R186:R192)</f>
        <v>4.0099345600000005</v>
      </c>
      <c r="S185" s="193"/>
      <c r="T185" s="195">
        <f>SUM(T186:T192)</f>
        <v>0</v>
      </c>
      <c r="AR185" s="196" t="s">
        <v>84</v>
      </c>
      <c r="AT185" s="197" t="s">
        <v>76</v>
      </c>
      <c r="AU185" s="197" t="s">
        <v>84</v>
      </c>
      <c r="AY185" s="196" t="s">
        <v>242</v>
      </c>
      <c r="BK185" s="198">
        <f>SUM(BK186:BK192)</f>
        <v>0</v>
      </c>
    </row>
    <row r="186" spans="1:65" s="2" customFormat="1" ht="14.45" customHeight="1">
      <c r="A186" s="35"/>
      <c r="B186" s="36"/>
      <c r="C186" s="201" t="s">
        <v>326</v>
      </c>
      <c r="D186" s="201" t="s">
        <v>244</v>
      </c>
      <c r="E186" s="202" t="s">
        <v>1998</v>
      </c>
      <c r="F186" s="203" t="s">
        <v>1999</v>
      </c>
      <c r="G186" s="204" t="s">
        <v>406</v>
      </c>
      <c r="H186" s="205">
        <v>1.716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2.3225600000000002</v>
      </c>
      <c r="R186" s="211">
        <f>Q186*H186</f>
        <v>3.9855129600000003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248</v>
      </c>
      <c r="AT186" s="213" t="s">
        <v>244</v>
      </c>
      <c r="AU186" s="213" t="s">
        <v>90</v>
      </c>
      <c r="AY186" s="18" t="s">
        <v>242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90</v>
      </c>
      <c r="BK186" s="214">
        <f>ROUND(I186*H186,2)</f>
        <v>0</v>
      </c>
      <c r="BL186" s="18" t="s">
        <v>248</v>
      </c>
      <c r="BM186" s="213" t="s">
        <v>3825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3826</v>
      </c>
      <c r="G187" s="227"/>
      <c r="H187" s="231">
        <v>1.716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84</v>
      </c>
      <c r="AY187" s="237" t="s">
        <v>242</v>
      </c>
    </row>
    <row r="188" spans="1:65" s="2" customFormat="1" ht="22.15" customHeight="1">
      <c r="A188" s="35"/>
      <c r="B188" s="36"/>
      <c r="C188" s="201" t="s">
        <v>7</v>
      </c>
      <c r="D188" s="201" t="s">
        <v>244</v>
      </c>
      <c r="E188" s="202" t="s">
        <v>1207</v>
      </c>
      <c r="F188" s="203" t="s">
        <v>1208</v>
      </c>
      <c r="G188" s="204" t="s">
        <v>247</v>
      </c>
      <c r="H188" s="205">
        <v>4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3.46E-3</v>
      </c>
      <c r="R188" s="211">
        <f>Q188*H188</f>
        <v>1.384E-2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248</v>
      </c>
      <c r="AT188" s="213" t="s">
        <v>244</v>
      </c>
      <c r="AU188" s="213" t="s">
        <v>90</v>
      </c>
      <c r="AY188" s="18" t="s">
        <v>242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90</v>
      </c>
      <c r="BK188" s="214">
        <f>ROUND(I188*H188,2)</f>
        <v>0</v>
      </c>
      <c r="BL188" s="18" t="s">
        <v>248</v>
      </c>
      <c r="BM188" s="213" t="s">
        <v>3827</v>
      </c>
    </row>
    <row r="189" spans="1:65" s="13" customFormat="1">
      <c r="B189" s="226"/>
      <c r="C189" s="227"/>
      <c r="D189" s="228" t="s">
        <v>304</v>
      </c>
      <c r="E189" s="229" t="s">
        <v>1</v>
      </c>
      <c r="F189" s="230" t="s">
        <v>3828</v>
      </c>
      <c r="G189" s="227"/>
      <c r="H189" s="231">
        <v>4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304</v>
      </c>
      <c r="AU189" s="237" t="s">
        <v>90</v>
      </c>
      <c r="AV189" s="13" t="s">
        <v>90</v>
      </c>
      <c r="AW189" s="13" t="s">
        <v>33</v>
      </c>
      <c r="AX189" s="13" t="s">
        <v>84</v>
      </c>
      <c r="AY189" s="237" t="s">
        <v>242</v>
      </c>
    </row>
    <row r="190" spans="1:65" s="2" customFormat="1" ht="22.15" customHeight="1">
      <c r="A190" s="35"/>
      <c r="B190" s="36"/>
      <c r="C190" s="201" t="s">
        <v>334</v>
      </c>
      <c r="D190" s="201" t="s">
        <v>244</v>
      </c>
      <c r="E190" s="202" t="s">
        <v>1226</v>
      </c>
      <c r="F190" s="203" t="s">
        <v>1880</v>
      </c>
      <c r="G190" s="204" t="s">
        <v>247</v>
      </c>
      <c r="H190" s="205">
        <v>4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5.0000000000000002E-5</v>
      </c>
      <c r="R190" s="211">
        <f>Q190*H190</f>
        <v>2.0000000000000001E-4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3829</v>
      </c>
    </row>
    <row r="191" spans="1:65" s="2" customFormat="1" ht="22.15" customHeight="1">
      <c r="A191" s="35"/>
      <c r="B191" s="36"/>
      <c r="C191" s="201" t="s">
        <v>339</v>
      </c>
      <c r="D191" s="201" t="s">
        <v>244</v>
      </c>
      <c r="E191" s="202" t="s">
        <v>1214</v>
      </c>
      <c r="F191" s="203" t="s">
        <v>2005</v>
      </c>
      <c r="G191" s="204" t="s">
        <v>323</v>
      </c>
      <c r="H191" s="205">
        <v>0.01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1.03816</v>
      </c>
      <c r="R191" s="211">
        <f>Q191*H191</f>
        <v>1.03816E-2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3830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2007</v>
      </c>
      <c r="G192" s="227"/>
      <c r="H192" s="231">
        <v>0.01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84</v>
      </c>
      <c r="AY192" s="237" t="s">
        <v>242</v>
      </c>
    </row>
    <row r="193" spans="1:65" s="12" customFormat="1" ht="22.9" customHeight="1">
      <c r="B193" s="185"/>
      <c r="C193" s="186"/>
      <c r="D193" s="187" t="s">
        <v>76</v>
      </c>
      <c r="E193" s="199" t="s">
        <v>248</v>
      </c>
      <c r="F193" s="199" t="s">
        <v>1229</v>
      </c>
      <c r="G193" s="186"/>
      <c r="H193" s="186"/>
      <c r="I193" s="189"/>
      <c r="J193" s="200">
        <f>BK193</f>
        <v>0</v>
      </c>
      <c r="K193" s="186"/>
      <c r="L193" s="191"/>
      <c r="M193" s="192"/>
      <c r="N193" s="193"/>
      <c r="O193" s="193"/>
      <c r="P193" s="194">
        <f>SUM(P194:P206)</f>
        <v>0</v>
      </c>
      <c r="Q193" s="193"/>
      <c r="R193" s="194">
        <f>SUM(R194:R206)</f>
        <v>27.119762100000003</v>
      </c>
      <c r="S193" s="193"/>
      <c r="T193" s="195">
        <f>SUM(T194:T206)</f>
        <v>0</v>
      </c>
      <c r="AR193" s="196" t="s">
        <v>84</v>
      </c>
      <c r="AT193" s="197" t="s">
        <v>76</v>
      </c>
      <c r="AU193" s="197" t="s">
        <v>84</v>
      </c>
      <c r="AY193" s="196" t="s">
        <v>242</v>
      </c>
      <c r="BK193" s="198">
        <f>SUM(BK194:BK206)</f>
        <v>0</v>
      </c>
    </row>
    <row r="194" spans="1:65" s="2" customFormat="1" ht="22.15" customHeight="1">
      <c r="A194" s="35"/>
      <c r="B194" s="36"/>
      <c r="C194" s="201" t="s">
        <v>344</v>
      </c>
      <c r="D194" s="201" t="s">
        <v>244</v>
      </c>
      <c r="E194" s="202" t="s">
        <v>2008</v>
      </c>
      <c r="F194" s="203" t="s">
        <v>2009</v>
      </c>
      <c r="G194" s="204" t="s">
        <v>406</v>
      </c>
      <c r="H194" s="205">
        <v>1.4690000000000001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2.3856000000000002</v>
      </c>
      <c r="R194" s="211">
        <f>Q194*H194</f>
        <v>3.5044464000000004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248</v>
      </c>
      <c r="AT194" s="213" t="s">
        <v>244</v>
      </c>
      <c r="AU194" s="213" t="s">
        <v>90</v>
      </c>
      <c r="AY194" s="18" t="s">
        <v>242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90</v>
      </c>
      <c r="BK194" s="214">
        <f>ROUND(I194*H194,2)</f>
        <v>0</v>
      </c>
      <c r="BL194" s="18" t="s">
        <v>248</v>
      </c>
      <c r="BM194" s="213" t="s">
        <v>3831</v>
      </c>
    </row>
    <row r="195" spans="1:65" s="13" customFormat="1" ht="22.5">
      <c r="B195" s="226"/>
      <c r="C195" s="227"/>
      <c r="D195" s="228" t="s">
        <v>304</v>
      </c>
      <c r="E195" s="229" t="s">
        <v>1</v>
      </c>
      <c r="F195" s="230" t="s">
        <v>3832</v>
      </c>
      <c r="G195" s="227"/>
      <c r="H195" s="231">
        <v>1.4690000000000001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304</v>
      </c>
      <c r="AU195" s="237" t="s">
        <v>90</v>
      </c>
      <c r="AV195" s="13" t="s">
        <v>90</v>
      </c>
      <c r="AW195" s="13" t="s">
        <v>33</v>
      </c>
      <c r="AX195" s="13" t="s">
        <v>84</v>
      </c>
      <c r="AY195" s="237" t="s">
        <v>242</v>
      </c>
    </row>
    <row r="196" spans="1:65" s="2" customFormat="1" ht="22.15" customHeight="1">
      <c r="A196" s="35"/>
      <c r="B196" s="36"/>
      <c r="C196" s="201" t="s">
        <v>348</v>
      </c>
      <c r="D196" s="201" t="s">
        <v>244</v>
      </c>
      <c r="E196" s="202" t="s">
        <v>2012</v>
      </c>
      <c r="F196" s="203" t="s">
        <v>2013</v>
      </c>
      <c r="G196" s="204" t="s">
        <v>247</v>
      </c>
      <c r="H196" s="205">
        <v>1.4039999999999999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1.099E-2</v>
      </c>
      <c r="R196" s="211">
        <f>Q196*H196</f>
        <v>1.542996E-2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248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248</v>
      </c>
      <c r="BM196" s="213" t="s">
        <v>3833</v>
      </c>
    </row>
    <row r="197" spans="1:65" s="13" customFormat="1">
      <c r="B197" s="226"/>
      <c r="C197" s="227"/>
      <c r="D197" s="228" t="s">
        <v>304</v>
      </c>
      <c r="E197" s="229" t="s">
        <v>1</v>
      </c>
      <c r="F197" s="230" t="s">
        <v>3834</v>
      </c>
      <c r="G197" s="227"/>
      <c r="H197" s="231">
        <v>1.4039999999999999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84</v>
      </c>
      <c r="AY197" s="237" t="s">
        <v>242</v>
      </c>
    </row>
    <row r="198" spans="1:65" s="2" customFormat="1" ht="22.15" customHeight="1">
      <c r="A198" s="35"/>
      <c r="B198" s="36"/>
      <c r="C198" s="201" t="s">
        <v>352</v>
      </c>
      <c r="D198" s="201" t="s">
        <v>244</v>
      </c>
      <c r="E198" s="202" t="s">
        <v>2016</v>
      </c>
      <c r="F198" s="203" t="s">
        <v>2017</v>
      </c>
      <c r="G198" s="204" t="s">
        <v>247</v>
      </c>
      <c r="H198" s="205">
        <v>1.4039999999999999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4.0000000000000003E-5</v>
      </c>
      <c r="R198" s="211">
        <f>Q198*H198</f>
        <v>5.6160000000000004E-5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3835</v>
      </c>
    </row>
    <row r="199" spans="1:65" s="2" customFormat="1" ht="22.15" customHeight="1">
      <c r="A199" s="35"/>
      <c r="B199" s="36"/>
      <c r="C199" s="201" t="s">
        <v>358</v>
      </c>
      <c r="D199" s="201" t="s">
        <v>244</v>
      </c>
      <c r="E199" s="202" t="s">
        <v>2019</v>
      </c>
      <c r="F199" s="203" t="s">
        <v>2020</v>
      </c>
      <c r="G199" s="204" t="s">
        <v>323</v>
      </c>
      <c r="H199" s="205">
        <v>0.41099999999999998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1.0490999999999999</v>
      </c>
      <c r="R199" s="211">
        <f>Q199*H199</f>
        <v>0.43118009999999996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3836</v>
      </c>
    </row>
    <row r="200" spans="1:65" s="13" customFormat="1">
      <c r="B200" s="226"/>
      <c r="C200" s="227"/>
      <c r="D200" s="228" t="s">
        <v>304</v>
      </c>
      <c r="E200" s="229" t="s">
        <v>1</v>
      </c>
      <c r="F200" s="230" t="s">
        <v>3837</v>
      </c>
      <c r="G200" s="227"/>
      <c r="H200" s="231">
        <v>0.41099999999999998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33</v>
      </c>
      <c r="AX200" s="13" t="s">
        <v>84</v>
      </c>
      <c r="AY200" s="237" t="s">
        <v>242</v>
      </c>
    </row>
    <row r="201" spans="1:65" s="2" customFormat="1" ht="22.15" customHeight="1">
      <c r="A201" s="35"/>
      <c r="B201" s="36"/>
      <c r="C201" s="201" t="s">
        <v>526</v>
      </c>
      <c r="D201" s="201" t="s">
        <v>244</v>
      </c>
      <c r="E201" s="202" t="s">
        <v>2023</v>
      </c>
      <c r="F201" s="203" t="s">
        <v>2024</v>
      </c>
      <c r="G201" s="204" t="s">
        <v>259</v>
      </c>
      <c r="H201" s="205">
        <v>2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2.8500000000000001E-3</v>
      </c>
      <c r="R201" s="211">
        <f>Q201*H201</f>
        <v>5.7000000000000002E-3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3838</v>
      </c>
    </row>
    <row r="202" spans="1:65" s="2" customFormat="1" ht="22.15" customHeight="1">
      <c r="A202" s="35"/>
      <c r="B202" s="36"/>
      <c r="C202" s="215" t="s">
        <v>535</v>
      </c>
      <c r="D202" s="215" t="s">
        <v>261</v>
      </c>
      <c r="E202" s="216" t="s">
        <v>2026</v>
      </c>
      <c r="F202" s="217" t="s">
        <v>3839</v>
      </c>
      <c r="G202" s="218" t="s">
        <v>259</v>
      </c>
      <c r="H202" s="219">
        <v>2</v>
      </c>
      <c r="I202" s="220"/>
      <c r="J202" s="221">
        <f>ROUND(I202*H202,2)</f>
        <v>0</v>
      </c>
      <c r="K202" s="222"/>
      <c r="L202" s="223"/>
      <c r="M202" s="224" t="s">
        <v>1</v>
      </c>
      <c r="N202" s="225" t="s">
        <v>43</v>
      </c>
      <c r="O202" s="76"/>
      <c r="P202" s="211">
        <f>O202*H202</f>
        <v>0</v>
      </c>
      <c r="Q202" s="211">
        <v>11.55</v>
      </c>
      <c r="R202" s="211">
        <f>Q202*H202</f>
        <v>23.1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264</v>
      </c>
      <c r="AT202" s="213" t="s">
        <v>261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3840</v>
      </c>
    </row>
    <row r="203" spans="1:65" s="2" customFormat="1" ht="19.899999999999999" customHeight="1">
      <c r="A203" s="35"/>
      <c r="B203" s="36"/>
      <c r="C203" s="201" t="s">
        <v>547</v>
      </c>
      <c r="D203" s="201" t="s">
        <v>244</v>
      </c>
      <c r="E203" s="202" t="s">
        <v>1230</v>
      </c>
      <c r="F203" s="203" t="s">
        <v>1231</v>
      </c>
      <c r="G203" s="204" t="s">
        <v>247</v>
      </c>
      <c r="H203" s="205">
        <v>0.13800000000000001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2.266E-2</v>
      </c>
      <c r="R203" s="211">
        <f>Q203*H203</f>
        <v>3.1270800000000004E-3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3841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2030</v>
      </c>
      <c r="G204" s="227"/>
      <c r="H204" s="231">
        <v>0.13800000000000001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84</v>
      </c>
      <c r="AY204" s="237" t="s">
        <v>242</v>
      </c>
    </row>
    <row r="205" spans="1:65" s="2" customFormat="1" ht="19.899999999999999" customHeight="1">
      <c r="A205" s="35"/>
      <c r="B205" s="36"/>
      <c r="C205" s="201" t="s">
        <v>553</v>
      </c>
      <c r="D205" s="201" t="s">
        <v>244</v>
      </c>
      <c r="E205" s="202" t="s">
        <v>2031</v>
      </c>
      <c r="F205" s="203" t="s">
        <v>2032</v>
      </c>
      <c r="G205" s="204" t="s">
        <v>247</v>
      </c>
      <c r="H205" s="205">
        <v>2.64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2.266E-2</v>
      </c>
      <c r="R205" s="211">
        <f>Q205*H205</f>
        <v>5.9822400000000005E-2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248</v>
      </c>
      <c r="AT205" s="213" t="s">
        <v>244</v>
      </c>
      <c r="AU205" s="213" t="s">
        <v>90</v>
      </c>
      <c r="AY205" s="18" t="s">
        <v>242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90</v>
      </c>
      <c r="BK205" s="214">
        <f>ROUND(I205*H205,2)</f>
        <v>0</v>
      </c>
      <c r="BL205" s="18" t="s">
        <v>248</v>
      </c>
      <c r="BM205" s="213" t="s">
        <v>3842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3843</v>
      </c>
      <c r="G206" s="227"/>
      <c r="H206" s="231">
        <v>2.64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84</v>
      </c>
      <c r="AY206" s="237" t="s">
        <v>242</v>
      </c>
    </row>
    <row r="207" spans="1:65" s="12" customFormat="1" ht="22.9" customHeight="1">
      <c r="B207" s="185"/>
      <c r="C207" s="186"/>
      <c r="D207" s="187" t="s">
        <v>76</v>
      </c>
      <c r="E207" s="199" t="s">
        <v>250</v>
      </c>
      <c r="F207" s="199" t="s">
        <v>251</v>
      </c>
      <c r="G207" s="186"/>
      <c r="H207" s="186"/>
      <c r="I207" s="189"/>
      <c r="J207" s="200">
        <f>BK207</f>
        <v>0</v>
      </c>
      <c r="K207" s="186"/>
      <c r="L207" s="191"/>
      <c r="M207" s="192"/>
      <c r="N207" s="193"/>
      <c r="O207" s="193"/>
      <c r="P207" s="194">
        <f>SUM(P208:P227)</f>
        <v>0</v>
      </c>
      <c r="Q207" s="193"/>
      <c r="R207" s="194">
        <f>SUM(R208:R227)</f>
        <v>6.9517386999999999</v>
      </c>
      <c r="S207" s="193"/>
      <c r="T207" s="195">
        <f>SUM(T208:T227)</f>
        <v>7.1342399999999992</v>
      </c>
      <c r="AR207" s="196" t="s">
        <v>84</v>
      </c>
      <c r="AT207" s="197" t="s">
        <v>76</v>
      </c>
      <c r="AU207" s="197" t="s">
        <v>84</v>
      </c>
      <c r="AY207" s="196" t="s">
        <v>242</v>
      </c>
      <c r="BK207" s="198">
        <f>SUM(BK208:BK227)</f>
        <v>0</v>
      </c>
    </row>
    <row r="208" spans="1:65" s="2" customFormat="1" ht="22.15" customHeight="1">
      <c r="A208" s="35"/>
      <c r="B208" s="36"/>
      <c r="C208" s="201" t="s">
        <v>565</v>
      </c>
      <c r="D208" s="201" t="s">
        <v>244</v>
      </c>
      <c r="E208" s="202" t="s">
        <v>1084</v>
      </c>
      <c r="F208" s="203" t="s">
        <v>1085</v>
      </c>
      <c r="G208" s="204" t="s">
        <v>406</v>
      </c>
      <c r="H208" s="205">
        <v>3.78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0</v>
      </c>
      <c r="R208" s="211">
        <f>Q208*H208</f>
        <v>0</v>
      </c>
      <c r="S208" s="211">
        <v>1.8080000000000001</v>
      </c>
      <c r="T208" s="212">
        <f>S208*H208</f>
        <v>6.8342399999999994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248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3844</v>
      </c>
    </row>
    <row r="209" spans="1:65" s="14" customFormat="1">
      <c r="B209" s="243"/>
      <c r="C209" s="244"/>
      <c r="D209" s="228" t="s">
        <v>304</v>
      </c>
      <c r="E209" s="245" t="s">
        <v>1</v>
      </c>
      <c r="F209" s="246" t="s">
        <v>2036</v>
      </c>
      <c r="G209" s="244"/>
      <c r="H209" s="245" t="s">
        <v>1</v>
      </c>
      <c r="I209" s="247"/>
      <c r="J209" s="244"/>
      <c r="K209" s="244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304</v>
      </c>
      <c r="AU209" s="252" t="s">
        <v>90</v>
      </c>
      <c r="AV209" s="14" t="s">
        <v>84</v>
      </c>
      <c r="AW209" s="14" t="s">
        <v>33</v>
      </c>
      <c r="AX209" s="14" t="s">
        <v>77</v>
      </c>
      <c r="AY209" s="252" t="s">
        <v>242</v>
      </c>
    </row>
    <row r="210" spans="1:65" s="13" customFormat="1">
      <c r="B210" s="226"/>
      <c r="C210" s="227"/>
      <c r="D210" s="228" t="s">
        <v>304</v>
      </c>
      <c r="E210" s="229" t="s">
        <v>1</v>
      </c>
      <c r="F210" s="230" t="s">
        <v>3845</v>
      </c>
      <c r="G210" s="227"/>
      <c r="H210" s="231">
        <v>3.78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84</v>
      </c>
      <c r="AY210" s="237" t="s">
        <v>242</v>
      </c>
    </row>
    <row r="211" spans="1:65" s="2" customFormat="1" ht="14.45" customHeight="1">
      <c r="A211" s="35"/>
      <c r="B211" s="36"/>
      <c r="C211" s="201" t="s">
        <v>569</v>
      </c>
      <c r="D211" s="201" t="s">
        <v>244</v>
      </c>
      <c r="E211" s="202" t="s">
        <v>495</v>
      </c>
      <c r="F211" s="203" t="s">
        <v>496</v>
      </c>
      <c r="G211" s="204" t="s">
        <v>259</v>
      </c>
      <c r="H211" s="205">
        <v>2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0</v>
      </c>
      <c r="R211" s="211">
        <f>Q211*H211</f>
        <v>0</v>
      </c>
      <c r="S211" s="211">
        <v>0.15</v>
      </c>
      <c r="T211" s="212">
        <f>S211*H211</f>
        <v>0.3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3846</v>
      </c>
    </row>
    <row r="212" spans="1:65" s="2" customFormat="1" ht="22.15" customHeight="1">
      <c r="A212" s="35"/>
      <c r="B212" s="36"/>
      <c r="C212" s="201" t="s">
        <v>573</v>
      </c>
      <c r="D212" s="201" t="s">
        <v>244</v>
      </c>
      <c r="E212" s="202" t="s">
        <v>502</v>
      </c>
      <c r="F212" s="203" t="s">
        <v>1236</v>
      </c>
      <c r="G212" s="204" t="s">
        <v>247</v>
      </c>
      <c r="H212" s="205">
        <v>7.1369999999999996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0.27994000000000002</v>
      </c>
      <c r="R212" s="211">
        <f>Q212*H212</f>
        <v>1.99793178</v>
      </c>
      <c r="S212" s="211">
        <v>0</v>
      </c>
      <c r="T212" s="21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248</v>
      </c>
      <c r="AT212" s="213" t="s">
        <v>244</v>
      </c>
      <c r="AU212" s="213" t="s">
        <v>90</v>
      </c>
      <c r="AY212" s="18" t="s">
        <v>242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90</v>
      </c>
      <c r="BK212" s="214">
        <f>ROUND(I212*H212,2)</f>
        <v>0</v>
      </c>
      <c r="BL212" s="18" t="s">
        <v>248</v>
      </c>
      <c r="BM212" s="213" t="s">
        <v>3847</v>
      </c>
    </row>
    <row r="213" spans="1:65" s="13" customFormat="1">
      <c r="B213" s="226"/>
      <c r="C213" s="227"/>
      <c r="D213" s="228" t="s">
        <v>304</v>
      </c>
      <c r="E213" s="229" t="s">
        <v>1</v>
      </c>
      <c r="F213" s="230" t="s">
        <v>3848</v>
      </c>
      <c r="G213" s="227"/>
      <c r="H213" s="231">
        <v>7.1369999999999996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84</v>
      </c>
      <c r="AY213" s="237" t="s">
        <v>242</v>
      </c>
    </row>
    <row r="214" spans="1:65" s="2" customFormat="1" ht="34.9" customHeight="1">
      <c r="A214" s="35"/>
      <c r="B214" s="36"/>
      <c r="C214" s="201" t="s">
        <v>578</v>
      </c>
      <c r="D214" s="201" t="s">
        <v>244</v>
      </c>
      <c r="E214" s="202" t="s">
        <v>1239</v>
      </c>
      <c r="F214" s="203" t="s">
        <v>2594</v>
      </c>
      <c r="G214" s="204" t="s">
        <v>247</v>
      </c>
      <c r="H214" s="205">
        <v>27.602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8.0000000000000004E-4</v>
      </c>
      <c r="R214" s="211">
        <f>Q214*H214</f>
        <v>2.20816E-2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3849</v>
      </c>
    </row>
    <row r="215" spans="1:65" s="13" customFormat="1">
      <c r="B215" s="226"/>
      <c r="C215" s="227"/>
      <c r="D215" s="228" t="s">
        <v>304</v>
      </c>
      <c r="E215" s="229" t="s">
        <v>1</v>
      </c>
      <c r="F215" s="230" t="s">
        <v>3850</v>
      </c>
      <c r="G215" s="227"/>
      <c r="H215" s="231">
        <v>19.802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77</v>
      </c>
      <c r="AY215" s="237" t="s">
        <v>242</v>
      </c>
    </row>
    <row r="216" spans="1:65" s="13" customFormat="1">
      <c r="B216" s="226"/>
      <c r="C216" s="227"/>
      <c r="D216" s="228" t="s">
        <v>304</v>
      </c>
      <c r="E216" s="229" t="s">
        <v>1</v>
      </c>
      <c r="F216" s="230" t="s">
        <v>3851</v>
      </c>
      <c r="G216" s="227"/>
      <c r="H216" s="231">
        <v>7.8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77</v>
      </c>
      <c r="AY216" s="237" t="s">
        <v>242</v>
      </c>
    </row>
    <row r="217" spans="1:65" s="16" customFormat="1">
      <c r="B217" s="264"/>
      <c r="C217" s="265"/>
      <c r="D217" s="228" t="s">
        <v>304</v>
      </c>
      <c r="E217" s="266" t="s">
        <v>1</v>
      </c>
      <c r="F217" s="267" t="s">
        <v>388</v>
      </c>
      <c r="G217" s="265"/>
      <c r="H217" s="268">
        <v>27.602</v>
      </c>
      <c r="I217" s="269"/>
      <c r="J217" s="265"/>
      <c r="K217" s="265"/>
      <c r="L217" s="270"/>
      <c r="M217" s="271"/>
      <c r="N217" s="272"/>
      <c r="O217" s="272"/>
      <c r="P217" s="272"/>
      <c r="Q217" s="272"/>
      <c r="R217" s="272"/>
      <c r="S217" s="272"/>
      <c r="T217" s="273"/>
      <c r="AT217" s="274" t="s">
        <v>304</v>
      </c>
      <c r="AU217" s="274" t="s">
        <v>90</v>
      </c>
      <c r="AV217" s="16" t="s">
        <v>248</v>
      </c>
      <c r="AW217" s="16" t="s">
        <v>33</v>
      </c>
      <c r="AX217" s="16" t="s">
        <v>84</v>
      </c>
      <c r="AY217" s="274" t="s">
        <v>242</v>
      </c>
    </row>
    <row r="218" spans="1:65" s="2" customFormat="1" ht="30" customHeight="1">
      <c r="A218" s="35"/>
      <c r="B218" s="36"/>
      <c r="C218" s="201" t="s">
        <v>583</v>
      </c>
      <c r="D218" s="201" t="s">
        <v>244</v>
      </c>
      <c r="E218" s="202" t="s">
        <v>1242</v>
      </c>
      <c r="F218" s="203" t="s">
        <v>2597</v>
      </c>
      <c r="G218" s="204" t="s">
        <v>247</v>
      </c>
      <c r="H218" s="205">
        <v>17.701000000000001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0.10373</v>
      </c>
      <c r="R218" s="211">
        <f>Q218*H218</f>
        <v>1.8361247300000001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3852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3853</v>
      </c>
      <c r="G219" s="227"/>
      <c r="H219" s="231">
        <v>9.9009999999999998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77</v>
      </c>
      <c r="AY219" s="237" t="s">
        <v>242</v>
      </c>
    </row>
    <row r="220" spans="1:65" s="13" customFormat="1">
      <c r="B220" s="226"/>
      <c r="C220" s="227"/>
      <c r="D220" s="228" t="s">
        <v>304</v>
      </c>
      <c r="E220" s="229" t="s">
        <v>1</v>
      </c>
      <c r="F220" s="230" t="s">
        <v>3854</v>
      </c>
      <c r="G220" s="227"/>
      <c r="H220" s="231">
        <v>7.8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33</v>
      </c>
      <c r="AX220" s="13" t="s">
        <v>77</v>
      </c>
      <c r="AY220" s="237" t="s">
        <v>242</v>
      </c>
    </row>
    <row r="221" spans="1:65" s="16" customFormat="1">
      <c r="B221" s="264"/>
      <c r="C221" s="265"/>
      <c r="D221" s="228" t="s">
        <v>304</v>
      </c>
      <c r="E221" s="266" t="s">
        <v>1</v>
      </c>
      <c r="F221" s="267" t="s">
        <v>388</v>
      </c>
      <c r="G221" s="265"/>
      <c r="H221" s="268">
        <v>17.701000000000001</v>
      </c>
      <c r="I221" s="269"/>
      <c r="J221" s="265"/>
      <c r="K221" s="265"/>
      <c r="L221" s="270"/>
      <c r="M221" s="271"/>
      <c r="N221" s="272"/>
      <c r="O221" s="272"/>
      <c r="P221" s="272"/>
      <c r="Q221" s="272"/>
      <c r="R221" s="272"/>
      <c r="S221" s="272"/>
      <c r="T221" s="273"/>
      <c r="AT221" s="274" t="s">
        <v>304</v>
      </c>
      <c r="AU221" s="274" t="s">
        <v>90</v>
      </c>
      <c r="AV221" s="16" t="s">
        <v>248</v>
      </c>
      <c r="AW221" s="16" t="s">
        <v>33</v>
      </c>
      <c r="AX221" s="16" t="s">
        <v>84</v>
      </c>
      <c r="AY221" s="274" t="s">
        <v>242</v>
      </c>
    </row>
    <row r="222" spans="1:65" s="2" customFormat="1" ht="34.9" customHeight="1">
      <c r="A222" s="35"/>
      <c r="B222" s="36"/>
      <c r="C222" s="201" t="s">
        <v>590</v>
      </c>
      <c r="D222" s="201" t="s">
        <v>244</v>
      </c>
      <c r="E222" s="202" t="s">
        <v>2050</v>
      </c>
      <c r="F222" s="203" t="s">
        <v>2601</v>
      </c>
      <c r="G222" s="204" t="s">
        <v>247</v>
      </c>
      <c r="H222" s="205">
        <v>9.9009999999999998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0.15559000000000001</v>
      </c>
      <c r="R222" s="211">
        <f>Q222*H222</f>
        <v>1.5404965900000001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248</v>
      </c>
      <c r="AT222" s="213" t="s">
        <v>244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248</v>
      </c>
      <c r="BM222" s="213" t="s">
        <v>3855</v>
      </c>
    </row>
    <row r="223" spans="1:65" s="13" customFormat="1">
      <c r="B223" s="226"/>
      <c r="C223" s="227"/>
      <c r="D223" s="228" t="s">
        <v>304</v>
      </c>
      <c r="E223" s="229" t="s">
        <v>1</v>
      </c>
      <c r="F223" s="230" t="s">
        <v>3856</v>
      </c>
      <c r="G223" s="227"/>
      <c r="H223" s="231">
        <v>9.9009999999999998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AT223" s="237" t="s">
        <v>304</v>
      </c>
      <c r="AU223" s="237" t="s">
        <v>90</v>
      </c>
      <c r="AV223" s="13" t="s">
        <v>90</v>
      </c>
      <c r="AW223" s="13" t="s">
        <v>33</v>
      </c>
      <c r="AX223" s="13" t="s">
        <v>84</v>
      </c>
      <c r="AY223" s="237" t="s">
        <v>242</v>
      </c>
    </row>
    <row r="224" spans="1:65" s="2" customFormat="1" ht="34.9" customHeight="1">
      <c r="A224" s="35"/>
      <c r="B224" s="36"/>
      <c r="C224" s="201" t="s">
        <v>595</v>
      </c>
      <c r="D224" s="201" t="s">
        <v>244</v>
      </c>
      <c r="E224" s="202" t="s">
        <v>1245</v>
      </c>
      <c r="F224" s="203" t="s">
        <v>1246</v>
      </c>
      <c r="G224" s="204" t="s">
        <v>247</v>
      </c>
      <c r="H224" s="205">
        <v>7.8</v>
      </c>
      <c r="I224" s="206"/>
      <c r="J224" s="207">
        <f>ROUND(I224*H224,2)</f>
        <v>0</v>
      </c>
      <c r="K224" s="208"/>
      <c r="L224" s="40"/>
      <c r="M224" s="209" t="s">
        <v>1</v>
      </c>
      <c r="N224" s="210" t="s">
        <v>43</v>
      </c>
      <c r="O224" s="76"/>
      <c r="P224" s="211">
        <f>O224*H224</f>
        <v>0</v>
      </c>
      <c r="Q224" s="211">
        <v>0.18151999999999999</v>
      </c>
      <c r="R224" s="211">
        <f>Q224*H224</f>
        <v>1.4158559999999998</v>
      </c>
      <c r="S224" s="211">
        <v>0</v>
      </c>
      <c r="T224" s="21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3" t="s">
        <v>248</v>
      </c>
      <c r="AT224" s="213" t="s">
        <v>244</v>
      </c>
      <c r="AU224" s="213" t="s">
        <v>90</v>
      </c>
      <c r="AY224" s="18" t="s">
        <v>242</v>
      </c>
      <c r="BE224" s="214">
        <f>IF(N224="základná",J224,0)</f>
        <v>0</v>
      </c>
      <c r="BF224" s="214">
        <f>IF(N224="znížená",J224,0)</f>
        <v>0</v>
      </c>
      <c r="BG224" s="214">
        <f>IF(N224="zákl. prenesená",J224,0)</f>
        <v>0</v>
      </c>
      <c r="BH224" s="214">
        <f>IF(N224="zníž. prenesená",J224,0)</f>
        <v>0</v>
      </c>
      <c r="BI224" s="214">
        <f>IF(N224="nulová",J224,0)</f>
        <v>0</v>
      </c>
      <c r="BJ224" s="18" t="s">
        <v>90</v>
      </c>
      <c r="BK224" s="214">
        <f>ROUND(I224*H224,2)</f>
        <v>0</v>
      </c>
      <c r="BL224" s="18" t="s">
        <v>248</v>
      </c>
      <c r="BM224" s="213" t="s">
        <v>3857</v>
      </c>
    </row>
    <row r="225" spans="1:65" s="13" customFormat="1">
      <c r="B225" s="226"/>
      <c r="C225" s="227"/>
      <c r="D225" s="228" t="s">
        <v>304</v>
      </c>
      <c r="E225" s="229" t="s">
        <v>1</v>
      </c>
      <c r="F225" s="230" t="s">
        <v>3858</v>
      </c>
      <c r="G225" s="227"/>
      <c r="H225" s="231">
        <v>7.8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304</v>
      </c>
      <c r="AU225" s="237" t="s">
        <v>90</v>
      </c>
      <c r="AV225" s="13" t="s">
        <v>90</v>
      </c>
      <c r="AW225" s="13" t="s">
        <v>33</v>
      </c>
      <c r="AX225" s="13" t="s">
        <v>84</v>
      </c>
      <c r="AY225" s="237" t="s">
        <v>242</v>
      </c>
    </row>
    <row r="226" spans="1:65" s="2" customFormat="1" ht="22.15" customHeight="1">
      <c r="A226" s="35"/>
      <c r="B226" s="36"/>
      <c r="C226" s="201" t="s">
        <v>600</v>
      </c>
      <c r="D226" s="201" t="s">
        <v>244</v>
      </c>
      <c r="E226" s="202" t="s">
        <v>2057</v>
      </c>
      <c r="F226" s="203" t="s">
        <v>2058</v>
      </c>
      <c r="G226" s="204" t="s">
        <v>247</v>
      </c>
      <c r="H226" s="205">
        <v>0.24</v>
      </c>
      <c r="I226" s="206"/>
      <c r="J226" s="207">
        <f>ROUND(I226*H226,2)</f>
        <v>0</v>
      </c>
      <c r="K226" s="208"/>
      <c r="L226" s="40"/>
      <c r="M226" s="209" t="s">
        <v>1</v>
      </c>
      <c r="N226" s="210" t="s">
        <v>43</v>
      </c>
      <c r="O226" s="76"/>
      <c r="P226" s="211">
        <f>O226*H226</f>
        <v>0</v>
      </c>
      <c r="Q226" s="211">
        <v>0.58020000000000005</v>
      </c>
      <c r="R226" s="211">
        <f>Q226*H226</f>
        <v>0.13924800000000001</v>
      </c>
      <c r="S226" s="211">
        <v>0</v>
      </c>
      <c r="T226" s="21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3" t="s">
        <v>248</v>
      </c>
      <c r="AT226" s="213" t="s">
        <v>244</v>
      </c>
      <c r="AU226" s="213" t="s">
        <v>90</v>
      </c>
      <c r="AY226" s="18" t="s">
        <v>242</v>
      </c>
      <c r="BE226" s="214">
        <f>IF(N226="základná",J226,0)</f>
        <v>0</v>
      </c>
      <c r="BF226" s="214">
        <f>IF(N226="znížená",J226,0)</f>
        <v>0</v>
      </c>
      <c r="BG226" s="214">
        <f>IF(N226="zákl. prenesená",J226,0)</f>
        <v>0</v>
      </c>
      <c r="BH226" s="214">
        <f>IF(N226="zníž. prenesená",J226,0)</f>
        <v>0</v>
      </c>
      <c r="BI226" s="214">
        <f>IF(N226="nulová",J226,0)</f>
        <v>0</v>
      </c>
      <c r="BJ226" s="18" t="s">
        <v>90</v>
      </c>
      <c r="BK226" s="214">
        <f>ROUND(I226*H226,2)</f>
        <v>0</v>
      </c>
      <c r="BL226" s="18" t="s">
        <v>248</v>
      </c>
      <c r="BM226" s="213" t="s">
        <v>3859</v>
      </c>
    </row>
    <row r="227" spans="1:65" s="13" customFormat="1" ht="22.5">
      <c r="B227" s="226"/>
      <c r="C227" s="227"/>
      <c r="D227" s="228" t="s">
        <v>304</v>
      </c>
      <c r="E227" s="229" t="s">
        <v>1</v>
      </c>
      <c r="F227" s="230" t="s">
        <v>2060</v>
      </c>
      <c r="G227" s="227"/>
      <c r="H227" s="231">
        <v>0.24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AT227" s="237" t="s">
        <v>304</v>
      </c>
      <c r="AU227" s="237" t="s">
        <v>90</v>
      </c>
      <c r="AV227" s="13" t="s">
        <v>90</v>
      </c>
      <c r="AW227" s="13" t="s">
        <v>33</v>
      </c>
      <c r="AX227" s="13" t="s">
        <v>84</v>
      </c>
      <c r="AY227" s="237" t="s">
        <v>242</v>
      </c>
    </row>
    <row r="228" spans="1:65" s="12" customFormat="1" ht="22.9" customHeight="1">
      <c r="B228" s="185"/>
      <c r="C228" s="186"/>
      <c r="D228" s="187" t="s">
        <v>76</v>
      </c>
      <c r="E228" s="199" t="s">
        <v>269</v>
      </c>
      <c r="F228" s="199" t="s">
        <v>577</v>
      </c>
      <c r="G228" s="186"/>
      <c r="H228" s="186"/>
      <c r="I228" s="189"/>
      <c r="J228" s="200">
        <f>BK228</f>
        <v>0</v>
      </c>
      <c r="K228" s="186"/>
      <c r="L228" s="191"/>
      <c r="M228" s="192"/>
      <c r="N228" s="193"/>
      <c r="O228" s="193"/>
      <c r="P228" s="194">
        <f>SUM(P229:P235)</f>
        <v>0</v>
      </c>
      <c r="Q228" s="193"/>
      <c r="R228" s="194">
        <f>SUM(R229:R235)</f>
        <v>1.5360234199999998</v>
      </c>
      <c r="S228" s="193"/>
      <c r="T228" s="195">
        <f>SUM(T229:T235)</f>
        <v>0</v>
      </c>
      <c r="AR228" s="196" t="s">
        <v>84</v>
      </c>
      <c r="AT228" s="197" t="s">
        <v>76</v>
      </c>
      <c r="AU228" s="197" t="s">
        <v>84</v>
      </c>
      <c r="AY228" s="196" t="s">
        <v>242</v>
      </c>
      <c r="BK228" s="198">
        <f>SUM(BK229:BK235)</f>
        <v>0</v>
      </c>
    </row>
    <row r="229" spans="1:65" s="2" customFormat="1" ht="22.15" customHeight="1">
      <c r="A229" s="35"/>
      <c r="B229" s="36"/>
      <c r="C229" s="201" t="s">
        <v>604</v>
      </c>
      <c r="D229" s="201" t="s">
        <v>244</v>
      </c>
      <c r="E229" s="202" t="s">
        <v>1248</v>
      </c>
      <c r="F229" s="203" t="s">
        <v>1249</v>
      </c>
      <c r="G229" s="204" t="s">
        <v>247</v>
      </c>
      <c r="H229" s="205">
        <v>3.26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4.1349999999999998E-2</v>
      </c>
      <c r="R229" s="211">
        <f>Q229*H229</f>
        <v>0.13480099999999998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248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248</v>
      </c>
      <c r="BM229" s="213" t="s">
        <v>3860</v>
      </c>
    </row>
    <row r="230" spans="1:65" s="14" customFormat="1" ht="22.5">
      <c r="B230" s="243"/>
      <c r="C230" s="244"/>
      <c r="D230" s="228" t="s">
        <v>304</v>
      </c>
      <c r="E230" s="245" t="s">
        <v>1</v>
      </c>
      <c r="F230" s="246" t="s">
        <v>2062</v>
      </c>
      <c r="G230" s="244"/>
      <c r="H230" s="245" t="s">
        <v>1</v>
      </c>
      <c r="I230" s="247"/>
      <c r="J230" s="244"/>
      <c r="K230" s="244"/>
      <c r="L230" s="248"/>
      <c r="M230" s="249"/>
      <c r="N230" s="250"/>
      <c r="O230" s="250"/>
      <c r="P230" s="250"/>
      <c r="Q230" s="250"/>
      <c r="R230" s="250"/>
      <c r="S230" s="250"/>
      <c r="T230" s="251"/>
      <c r="AT230" s="252" t="s">
        <v>304</v>
      </c>
      <c r="AU230" s="252" t="s">
        <v>90</v>
      </c>
      <c r="AV230" s="14" t="s">
        <v>84</v>
      </c>
      <c r="AW230" s="14" t="s">
        <v>33</v>
      </c>
      <c r="AX230" s="14" t="s">
        <v>77</v>
      </c>
      <c r="AY230" s="252" t="s">
        <v>242</v>
      </c>
    </row>
    <row r="231" spans="1:65" s="13" customFormat="1">
      <c r="B231" s="226"/>
      <c r="C231" s="227"/>
      <c r="D231" s="228" t="s">
        <v>304</v>
      </c>
      <c r="E231" s="229" t="s">
        <v>1</v>
      </c>
      <c r="F231" s="230" t="s">
        <v>3861</v>
      </c>
      <c r="G231" s="227"/>
      <c r="H231" s="231">
        <v>3.26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304</v>
      </c>
      <c r="AU231" s="237" t="s">
        <v>90</v>
      </c>
      <c r="AV231" s="13" t="s">
        <v>90</v>
      </c>
      <c r="AW231" s="13" t="s">
        <v>33</v>
      </c>
      <c r="AX231" s="13" t="s">
        <v>84</v>
      </c>
      <c r="AY231" s="237" t="s">
        <v>242</v>
      </c>
    </row>
    <row r="232" spans="1:65" s="2" customFormat="1" ht="22.15" customHeight="1">
      <c r="A232" s="35"/>
      <c r="B232" s="36"/>
      <c r="C232" s="201" t="s">
        <v>608</v>
      </c>
      <c r="D232" s="201" t="s">
        <v>244</v>
      </c>
      <c r="E232" s="202" t="s">
        <v>2064</v>
      </c>
      <c r="F232" s="203" t="s">
        <v>2065</v>
      </c>
      <c r="G232" s="204" t="s">
        <v>406</v>
      </c>
      <c r="H232" s="205">
        <v>0.57099999999999995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2.4157199999999999</v>
      </c>
      <c r="R232" s="211">
        <f>Q232*H232</f>
        <v>1.3793761199999999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248</v>
      </c>
      <c r="AT232" s="213" t="s">
        <v>244</v>
      </c>
      <c r="AU232" s="213" t="s">
        <v>90</v>
      </c>
      <c r="AY232" s="18" t="s">
        <v>242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90</v>
      </c>
      <c r="BK232" s="214">
        <f>ROUND(I232*H232,2)</f>
        <v>0</v>
      </c>
      <c r="BL232" s="18" t="s">
        <v>248</v>
      </c>
      <c r="BM232" s="213" t="s">
        <v>3862</v>
      </c>
    </row>
    <row r="233" spans="1:65" s="13" customFormat="1">
      <c r="B233" s="226"/>
      <c r="C233" s="227"/>
      <c r="D233" s="228" t="s">
        <v>304</v>
      </c>
      <c r="E233" s="229" t="s">
        <v>1</v>
      </c>
      <c r="F233" s="230" t="s">
        <v>3863</v>
      </c>
      <c r="G233" s="227"/>
      <c r="H233" s="231">
        <v>0.57099999999999995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84</v>
      </c>
      <c r="AY233" s="237" t="s">
        <v>242</v>
      </c>
    </row>
    <row r="234" spans="1:65" s="2" customFormat="1" ht="22.15" customHeight="1">
      <c r="A234" s="35"/>
      <c r="B234" s="36"/>
      <c r="C234" s="201" t="s">
        <v>613</v>
      </c>
      <c r="D234" s="201" t="s">
        <v>244</v>
      </c>
      <c r="E234" s="202" t="s">
        <v>2068</v>
      </c>
      <c r="F234" s="203" t="s">
        <v>2069</v>
      </c>
      <c r="G234" s="204" t="s">
        <v>247</v>
      </c>
      <c r="H234" s="205">
        <v>0.70699999999999996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3.09E-2</v>
      </c>
      <c r="R234" s="211">
        <f>Q234*H234</f>
        <v>2.1846299999999999E-2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248</v>
      </c>
      <c r="AT234" s="213" t="s">
        <v>244</v>
      </c>
      <c r="AU234" s="213" t="s">
        <v>90</v>
      </c>
      <c r="AY234" s="18" t="s">
        <v>242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90</v>
      </c>
      <c r="BK234" s="214">
        <f>ROUND(I234*H234,2)</f>
        <v>0</v>
      </c>
      <c r="BL234" s="18" t="s">
        <v>248</v>
      </c>
      <c r="BM234" s="213" t="s">
        <v>3864</v>
      </c>
    </row>
    <row r="235" spans="1:65" s="13" customFormat="1">
      <c r="B235" s="226"/>
      <c r="C235" s="227"/>
      <c r="D235" s="228" t="s">
        <v>304</v>
      </c>
      <c r="E235" s="229" t="s">
        <v>1</v>
      </c>
      <c r="F235" s="230" t="s">
        <v>3865</v>
      </c>
      <c r="G235" s="227"/>
      <c r="H235" s="231">
        <v>0.70699999999999996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304</v>
      </c>
      <c r="AU235" s="237" t="s">
        <v>90</v>
      </c>
      <c r="AV235" s="13" t="s">
        <v>90</v>
      </c>
      <c r="AW235" s="13" t="s">
        <v>33</v>
      </c>
      <c r="AX235" s="13" t="s">
        <v>84</v>
      </c>
      <c r="AY235" s="237" t="s">
        <v>242</v>
      </c>
    </row>
    <row r="236" spans="1:65" s="12" customFormat="1" ht="22.9" customHeight="1">
      <c r="B236" s="185"/>
      <c r="C236" s="186"/>
      <c r="D236" s="187" t="s">
        <v>76</v>
      </c>
      <c r="E236" s="199" t="s">
        <v>255</v>
      </c>
      <c r="F236" s="199" t="s">
        <v>256</v>
      </c>
      <c r="G236" s="186"/>
      <c r="H236" s="186"/>
      <c r="I236" s="189"/>
      <c r="J236" s="200">
        <f>BK236</f>
        <v>0</v>
      </c>
      <c r="K236" s="186"/>
      <c r="L236" s="191"/>
      <c r="M236" s="192"/>
      <c r="N236" s="193"/>
      <c r="O236" s="193"/>
      <c r="P236" s="194">
        <f>SUM(P237:P269)</f>
        <v>0</v>
      </c>
      <c r="Q236" s="193"/>
      <c r="R236" s="194">
        <f>SUM(R237:R269)</f>
        <v>2.3056562800000004</v>
      </c>
      <c r="S236" s="193"/>
      <c r="T236" s="195">
        <f>SUM(T237:T269)</f>
        <v>5.7112000000000007</v>
      </c>
      <c r="AR236" s="196" t="s">
        <v>84</v>
      </c>
      <c r="AT236" s="197" t="s">
        <v>76</v>
      </c>
      <c r="AU236" s="197" t="s">
        <v>84</v>
      </c>
      <c r="AY236" s="196" t="s">
        <v>242</v>
      </c>
      <c r="BK236" s="198">
        <f>SUM(BK237:BK269)</f>
        <v>0</v>
      </c>
    </row>
    <row r="237" spans="1:65" s="2" customFormat="1" ht="30" customHeight="1">
      <c r="A237" s="35"/>
      <c r="B237" s="36"/>
      <c r="C237" s="201" t="s">
        <v>617</v>
      </c>
      <c r="D237" s="201" t="s">
        <v>244</v>
      </c>
      <c r="E237" s="202" t="s">
        <v>2072</v>
      </c>
      <c r="F237" s="203" t="s">
        <v>2073</v>
      </c>
      <c r="G237" s="204" t="s">
        <v>282</v>
      </c>
      <c r="H237" s="205">
        <v>1.53</v>
      </c>
      <c r="I237" s="206"/>
      <c r="J237" s="207">
        <f>ROUND(I237*H237,2)</f>
        <v>0</v>
      </c>
      <c r="K237" s="208"/>
      <c r="L237" s="40"/>
      <c r="M237" s="209" t="s">
        <v>1</v>
      </c>
      <c r="N237" s="210" t="s">
        <v>43</v>
      </c>
      <c r="O237" s="76"/>
      <c r="P237" s="211">
        <f>O237*H237</f>
        <v>0</v>
      </c>
      <c r="Q237" s="211">
        <v>0.12662000000000001</v>
      </c>
      <c r="R237" s="211">
        <f>Q237*H237</f>
        <v>0.19372860000000003</v>
      </c>
      <c r="S237" s="211">
        <v>0</v>
      </c>
      <c r="T237" s="21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3" t="s">
        <v>248</v>
      </c>
      <c r="AT237" s="213" t="s">
        <v>244</v>
      </c>
      <c r="AU237" s="213" t="s">
        <v>90</v>
      </c>
      <c r="AY237" s="18" t="s">
        <v>242</v>
      </c>
      <c r="BE237" s="214">
        <f>IF(N237="základná",J237,0)</f>
        <v>0</v>
      </c>
      <c r="BF237" s="214">
        <f>IF(N237="znížená",J237,0)</f>
        <v>0</v>
      </c>
      <c r="BG237" s="214">
        <f>IF(N237="zákl. prenesená",J237,0)</f>
        <v>0</v>
      </c>
      <c r="BH237" s="214">
        <f>IF(N237="zníž. prenesená",J237,0)</f>
        <v>0</v>
      </c>
      <c r="BI237" s="214">
        <f>IF(N237="nulová",J237,0)</f>
        <v>0</v>
      </c>
      <c r="BJ237" s="18" t="s">
        <v>90</v>
      </c>
      <c r="BK237" s="214">
        <f>ROUND(I237*H237,2)</f>
        <v>0</v>
      </c>
      <c r="BL237" s="18" t="s">
        <v>248</v>
      </c>
      <c r="BM237" s="213" t="s">
        <v>3866</v>
      </c>
    </row>
    <row r="238" spans="1:65" s="13" customFormat="1">
      <c r="B238" s="226"/>
      <c r="C238" s="227"/>
      <c r="D238" s="228" t="s">
        <v>304</v>
      </c>
      <c r="E238" s="229" t="s">
        <v>1</v>
      </c>
      <c r="F238" s="230" t="s">
        <v>2075</v>
      </c>
      <c r="G238" s="227"/>
      <c r="H238" s="231">
        <v>1.53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304</v>
      </c>
      <c r="AU238" s="237" t="s">
        <v>90</v>
      </c>
      <c r="AV238" s="13" t="s">
        <v>90</v>
      </c>
      <c r="AW238" s="13" t="s">
        <v>33</v>
      </c>
      <c r="AX238" s="13" t="s">
        <v>84</v>
      </c>
      <c r="AY238" s="237" t="s">
        <v>242</v>
      </c>
    </row>
    <row r="239" spans="1:65" s="2" customFormat="1" ht="14.45" customHeight="1">
      <c r="A239" s="35"/>
      <c r="B239" s="36"/>
      <c r="C239" s="215" t="s">
        <v>619</v>
      </c>
      <c r="D239" s="215" t="s">
        <v>261</v>
      </c>
      <c r="E239" s="216" t="s">
        <v>2076</v>
      </c>
      <c r="F239" s="217" t="s">
        <v>2077</v>
      </c>
      <c r="G239" s="218" t="s">
        <v>259</v>
      </c>
      <c r="H239" s="219">
        <v>3.0750000000000002</v>
      </c>
      <c r="I239" s="220"/>
      <c r="J239" s="221">
        <f>ROUND(I239*H239,2)</f>
        <v>0</v>
      </c>
      <c r="K239" s="222"/>
      <c r="L239" s="223"/>
      <c r="M239" s="224" t="s">
        <v>1</v>
      </c>
      <c r="N239" s="225" t="s">
        <v>43</v>
      </c>
      <c r="O239" s="76"/>
      <c r="P239" s="211">
        <f>O239*H239</f>
        <v>0</v>
      </c>
      <c r="Q239" s="211">
        <v>2.1000000000000001E-2</v>
      </c>
      <c r="R239" s="211">
        <f>Q239*H239</f>
        <v>6.4575000000000007E-2</v>
      </c>
      <c r="S239" s="211">
        <v>0</v>
      </c>
      <c r="T239" s="21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13" t="s">
        <v>264</v>
      </c>
      <c r="AT239" s="213" t="s">
        <v>261</v>
      </c>
      <c r="AU239" s="213" t="s">
        <v>90</v>
      </c>
      <c r="AY239" s="18" t="s">
        <v>242</v>
      </c>
      <c r="BE239" s="214">
        <f>IF(N239="základná",J239,0)</f>
        <v>0</v>
      </c>
      <c r="BF239" s="214">
        <f>IF(N239="znížená",J239,0)</f>
        <v>0</v>
      </c>
      <c r="BG239" s="214">
        <f>IF(N239="zákl. prenesená",J239,0)</f>
        <v>0</v>
      </c>
      <c r="BH239" s="214">
        <f>IF(N239="zníž. prenesená",J239,0)</f>
        <v>0</v>
      </c>
      <c r="BI239" s="214">
        <f>IF(N239="nulová",J239,0)</f>
        <v>0</v>
      </c>
      <c r="BJ239" s="18" t="s">
        <v>90</v>
      </c>
      <c r="BK239" s="214">
        <f>ROUND(I239*H239,2)</f>
        <v>0</v>
      </c>
      <c r="BL239" s="18" t="s">
        <v>248</v>
      </c>
      <c r="BM239" s="213" t="s">
        <v>3867</v>
      </c>
    </row>
    <row r="240" spans="1:65" s="13" customFormat="1">
      <c r="B240" s="226"/>
      <c r="C240" s="227"/>
      <c r="D240" s="228" t="s">
        <v>304</v>
      </c>
      <c r="E240" s="227"/>
      <c r="F240" s="230" t="s">
        <v>2079</v>
      </c>
      <c r="G240" s="227"/>
      <c r="H240" s="231">
        <v>3.0750000000000002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AT240" s="237" t="s">
        <v>304</v>
      </c>
      <c r="AU240" s="237" t="s">
        <v>90</v>
      </c>
      <c r="AV240" s="13" t="s">
        <v>90</v>
      </c>
      <c r="AW240" s="13" t="s">
        <v>4</v>
      </c>
      <c r="AX240" s="13" t="s">
        <v>84</v>
      </c>
      <c r="AY240" s="237" t="s">
        <v>242</v>
      </c>
    </row>
    <row r="241" spans="1:65" s="2" customFormat="1" ht="22.15" customHeight="1">
      <c r="A241" s="35"/>
      <c r="B241" s="36"/>
      <c r="C241" s="201" t="s">
        <v>621</v>
      </c>
      <c r="D241" s="201" t="s">
        <v>244</v>
      </c>
      <c r="E241" s="202" t="s">
        <v>1257</v>
      </c>
      <c r="F241" s="203" t="s">
        <v>1258</v>
      </c>
      <c r="G241" s="204" t="s">
        <v>282</v>
      </c>
      <c r="H241" s="205">
        <v>7.8</v>
      </c>
      <c r="I241" s="206"/>
      <c r="J241" s="207">
        <f>ROUND(I241*H241,2)</f>
        <v>0</v>
      </c>
      <c r="K241" s="208"/>
      <c r="L241" s="40"/>
      <c r="M241" s="209" t="s">
        <v>1</v>
      </c>
      <c r="N241" s="210" t="s">
        <v>43</v>
      </c>
      <c r="O241" s="76"/>
      <c r="P241" s="211">
        <f>O241*H241</f>
        <v>0</v>
      </c>
      <c r="Q241" s="211">
        <v>1.0000000000000001E-5</v>
      </c>
      <c r="R241" s="211">
        <f>Q241*H241</f>
        <v>7.7999999999999999E-5</v>
      </c>
      <c r="S241" s="211">
        <v>0</v>
      </c>
      <c r="T241" s="21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13" t="s">
        <v>248</v>
      </c>
      <c r="AT241" s="213" t="s">
        <v>244</v>
      </c>
      <c r="AU241" s="213" t="s">
        <v>90</v>
      </c>
      <c r="AY241" s="18" t="s">
        <v>242</v>
      </c>
      <c r="BE241" s="214">
        <f>IF(N241="základná",J241,0)</f>
        <v>0</v>
      </c>
      <c r="BF241" s="214">
        <f>IF(N241="znížená",J241,0)</f>
        <v>0</v>
      </c>
      <c r="BG241" s="214">
        <f>IF(N241="zákl. prenesená",J241,0)</f>
        <v>0</v>
      </c>
      <c r="BH241" s="214">
        <f>IF(N241="zníž. prenesená",J241,0)</f>
        <v>0</v>
      </c>
      <c r="BI241" s="214">
        <f>IF(N241="nulová",J241,0)</f>
        <v>0</v>
      </c>
      <c r="BJ241" s="18" t="s">
        <v>90</v>
      </c>
      <c r="BK241" s="214">
        <f>ROUND(I241*H241,2)</f>
        <v>0</v>
      </c>
      <c r="BL241" s="18" t="s">
        <v>248</v>
      </c>
      <c r="BM241" s="213" t="s">
        <v>3868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3869</v>
      </c>
      <c r="G242" s="227"/>
      <c r="H242" s="231">
        <v>7.8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84</v>
      </c>
      <c r="AY242" s="237" t="s">
        <v>242</v>
      </c>
    </row>
    <row r="243" spans="1:65" s="2" customFormat="1" ht="22.15" customHeight="1">
      <c r="A243" s="35"/>
      <c r="B243" s="36"/>
      <c r="C243" s="201" t="s">
        <v>623</v>
      </c>
      <c r="D243" s="201" t="s">
        <v>244</v>
      </c>
      <c r="E243" s="202" t="s">
        <v>1265</v>
      </c>
      <c r="F243" s="203" t="s">
        <v>1266</v>
      </c>
      <c r="G243" s="204" t="s">
        <v>282</v>
      </c>
      <c r="H243" s="205">
        <v>7.8</v>
      </c>
      <c r="I243" s="206"/>
      <c r="J243" s="207">
        <f>ROUND(I243*H243,2)</f>
        <v>0</v>
      </c>
      <c r="K243" s="208"/>
      <c r="L243" s="40"/>
      <c r="M243" s="209" t="s">
        <v>1</v>
      </c>
      <c r="N243" s="210" t="s">
        <v>43</v>
      </c>
      <c r="O243" s="76"/>
      <c r="P243" s="211">
        <f>O243*H243</f>
        <v>0</v>
      </c>
      <c r="Q243" s="211">
        <v>2.4000000000000001E-4</v>
      </c>
      <c r="R243" s="211">
        <f>Q243*H243</f>
        <v>1.872E-3</v>
      </c>
      <c r="S243" s="211">
        <v>0</v>
      </c>
      <c r="T243" s="21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3" t="s">
        <v>248</v>
      </c>
      <c r="AT243" s="213" t="s">
        <v>244</v>
      </c>
      <c r="AU243" s="213" t="s">
        <v>90</v>
      </c>
      <c r="AY243" s="18" t="s">
        <v>242</v>
      </c>
      <c r="BE243" s="214">
        <f>IF(N243="základná",J243,0)</f>
        <v>0</v>
      </c>
      <c r="BF243" s="214">
        <f>IF(N243="znížená",J243,0)</f>
        <v>0</v>
      </c>
      <c r="BG243" s="214">
        <f>IF(N243="zákl. prenesená",J243,0)</f>
        <v>0</v>
      </c>
      <c r="BH243" s="214">
        <f>IF(N243="zníž. prenesená",J243,0)</f>
        <v>0</v>
      </c>
      <c r="BI243" s="214">
        <f>IF(N243="nulová",J243,0)</f>
        <v>0</v>
      </c>
      <c r="BJ243" s="18" t="s">
        <v>90</v>
      </c>
      <c r="BK243" s="214">
        <f>ROUND(I243*H243,2)</f>
        <v>0</v>
      </c>
      <c r="BL243" s="18" t="s">
        <v>248</v>
      </c>
      <c r="BM243" s="213" t="s">
        <v>3870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3871</v>
      </c>
      <c r="G244" s="227"/>
      <c r="H244" s="231">
        <v>7.8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84</v>
      </c>
      <c r="AY244" s="237" t="s">
        <v>242</v>
      </c>
    </row>
    <row r="245" spans="1:65" s="2" customFormat="1" ht="19.899999999999999" customHeight="1">
      <c r="A245" s="35"/>
      <c r="B245" s="36"/>
      <c r="C245" s="201" t="s">
        <v>625</v>
      </c>
      <c r="D245" s="201" t="s">
        <v>244</v>
      </c>
      <c r="E245" s="202" t="s">
        <v>2084</v>
      </c>
      <c r="F245" s="203" t="s">
        <v>2085</v>
      </c>
      <c r="G245" s="204" t="s">
        <v>282</v>
      </c>
      <c r="H245" s="205">
        <v>2.8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0.11743000000000001</v>
      </c>
      <c r="R245" s="211">
        <f>Q245*H245</f>
        <v>0.32880399999999999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248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3872</v>
      </c>
    </row>
    <row r="246" spans="1:65" s="13" customFormat="1">
      <c r="B246" s="226"/>
      <c r="C246" s="227"/>
      <c r="D246" s="228" t="s">
        <v>304</v>
      </c>
      <c r="E246" s="229" t="s">
        <v>1</v>
      </c>
      <c r="F246" s="230" t="s">
        <v>3873</v>
      </c>
      <c r="G246" s="227"/>
      <c r="H246" s="231">
        <v>2.8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33</v>
      </c>
      <c r="AX246" s="13" t="s">
        <v>84</v>
      </c>
      <c r="AY246" s="237" t="s">
        <v>242</v>
      </c>
    </row>
    <row r="247" spans="1:65" s="2" customFormat="1" ht="14.45" customHeight="1">
      <c r="A247" s="35"/>
      <c r="B247" s="36"/>
      <c r="C247" s="215" t="s">
        <v>631</v>
      </c>
      <c r="D247" s="215" t="s">
        <v>261</v>
      </c>
      <c r="E247" s="216" t="s">
        <v>2088</v>
      </c>
      <c r="F247" s="217" t="s">
        <v>2089</v>
      </c>
      <c r="G247" s="218" t="s">
        <v>259</v>
      </c>
      <c r="H247" s="219">
        <v>7.14</v>
      </c>
      <c r="I247" s="220"/>
      <c r="J247" s="221">
        <f>ROUND(I247*H247,2)</f>
        <v>0</v>
      </c>
      <c r="K247" s="222"/>
      <c r="L247" s="223"/>
      <c r="M247" s="224" t="s">
        <v>1</v>
      </c>
      <c r="N247" s="225" t="s">
        <v>43</v>
      </c>
      <c r="O247" s="76"/>
      <c r="P247" s="211">
        <f>O247*H247</f>
        <v>0</v>
      </c>
      <c r="Q247" s="211">
        <v>5.2999999999999999E-2</v>
      </c>
      <c r="R247" s="211">
        <f>Q247*H247</f>
        <v>0.37841999999999998</v>
      </c>
      <c r="S247" s="211">
        <v>0</v>
      </c>
      <c r="T247" s="21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264</v>
      </c>
      <c r="AT247" s="213" t="s">
        <v>261</v>
      </c>
      <c r="AU247" s="213" t="s">
        <v>90</v>
      </c>
      <c r="AY247" s="18" t="s">
        <v>242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90</v>
      </c>
      <c r="BK247" s="214">
        <f>ROUND(I247*H247,2)</f>
        <v>0</v>
      </c>
      <c r="BL247" s="18" t="s">
        <v>248</v>
      </c>
      <c r="BM247" s="213" t="s">
        <v>3874</v>
      </c>
    </row>
    <row r="248" spans="1:65" s="13" customFormat="1">
      <c r="B248" s="226"/>
      <c r="C248" s="227"/>
      <c r="D248" s="228" t="s">
        <v>304</v>
      </c>
      <c r="E248" s="227"/>
      <c r="F248" s="230" t="s">
        <v>3875</v>
      </c>
      <c r="G248" s="227"/>
      <c r="H248" s="231">
        <v>7.14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4</v>
      </c>
      <c r="AX248" s="13" t="s">
        <v>84</v>
      </c>
      <c r="AY248" s="237" t="s">
        <v>242</v>
      </c>
    </row>
    <row r="249" spans="1:65" s="2" customFormat="1" ht="22.15" customHeight="1">
      <c r="A249" s="35"/>
      <c r="B249" s="36"/>
      <c r="C249" s="201" t="s">
        <v>638</v>
      </c>
      <c r="D249" s="201" t="s">
        <v>244</v>
      </c>
      <c r="E249" s="202" t="s">
        <v>2092</v>
      </c>
      <c r="F249" s="203" t="s">
        <v>2093</v>
      </c>
      <c r="G249" s="204" t="s">
        <v>247</v>
      </c>
      <c r="H249" s="205">
        <v>1.4</v>
      </c>
      <c r="I249" s="206"/>
      <c r="J249" s="207">
        <f>ROUND(I249*H249,2)</f>
        <v>0</v>
      </c>
      <c r="K249" s="208"/>
      <c r="L249" s="40"/>
      <c r="M249" s="209" t="s">
        <v>1</v>
      </c>
      <c r="N249" s="210" t="s">
        <v>43</v>
      </c>
      <c r="O249" s="76"/>
      <c r="P249" s="211">
        <f>O249*H249</f>
        <v>0</v>
      </c>
      <c r="Q249" s="211">
        <v>2.3380000000000001E-2</v>
      </c>
      <c r="R249" s="211">
        <f>Q249*H249</f>
        <v>3.2731999999999997E-2</v>
      </c>
      <c r="S249" s="211">
        <v>0</v>
      </c>
      <c r="T249" s="212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13" t="s">
        <v>248</v>
      </c>
      <c r="AT249" s="213" t="s">
        <v>244</v>
      </c>
      <c r="AU249" s="213" t="s">
        <v>90</v>
      </c>
      <c r="AY249" s="18" t="s">
        <v>242</v>
      </c>
      <c r="BE249" s="214">
        <f>IF(N249="základná",J249,0)</f>
        <v>0</v>
      </c>
      <c r="BF249" s="214">
        <f>IF(N249="znížená",J249,0)</f>
        <v>0</v>
      </c>
      <c r="BG249" s="214">
        <f>IF(N249="zákl. prenesená",J249,0)</f>
        <v>0</v>
      </c>
      <c r="BH249" s="214">
        <f>IF(N249="zníž. prenesená",J249,0)</f>
        <v>0</v>
      </c>
      <c r="BI249" s="214">
        <f>IF(N249="nulová",J249,0)</f>
        <v>0</v>
      </c>
      <c r="BJ249" s="18" t="s">
        <v>90</v>
      </c>
      <c r="BK249" s="214">
        <f>ROUND(I249*H249,2)</f>
        <v>0</v>
      </c>
      <c r="BL249" s="18" t="s">
        <v>248</v>
      </c>
      <c r="BM249" s="213" t="s">
        <v>3876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3877</v>
      </c>
      <c r="G250" s="227"/>
      <c r="H250" s="231">
        <v>1.4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84</v>
      </c>
      <c r="AY250" s="237" t="s">
        <v>242</v>
      </c>
    </row>
    <row r="251" spans="1:65" s="2" customFormat="1" ht="34.9" customHeight="1">
      <c r="A251" s="35"/>
      <c r="B251" s="36"/>
      <c r="C251" s="201" t="s">
        <v>645</v>
      </c>
      <c r="D251" s="201" t="s">
        <v>244</v>
      </c>
      <c r="E251" s="202" t="s">
        <v>2096</v>
      </c>
      <c r="F251" s="203" t="s">
        <v>2097</v>
      </c>
      <c r="G251" s="204" t="s">
        <v>282</v>
      </c>
      <c r="H251" s="205">
        <v>5.44</v>
      </c>
      <c r="I251" s="206"/>
      <c r="J251" s="207">
        <f>ROUND(I251*H251,2)</f>
        <v>0</v>
      </c>
      <c r="K251" s="208"/>
      <c r="L251" s="40"/>
      <c r="M251" s="209" t="s">
        <v>1</v>
      </c>
      <c r="N251" s="210" t="s">
        <v>43</v>
      </c>
      <c r="O251" s="76"/>
      <c r="P251" s="211">
        <f>O251*H251</f>
        <v>0</v>
      </c>
      <c r="Q251" s="211">
        <v>0.19399</v>
      </c>
      <c r="R251" s="211">
        <f>Q251*H251</f>
        <v>1.0553056000000001</v>
      </c>
      <c r="S251" s="211">
        <v>0</v>
      </c>
      <c r="T251" s="21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3" t="s">
        <v>248</v>
      </c>
      <c r="AT251" s="213" t="s">
        <v>244</v>
      </c>
      <c r="AU251" s="213" t="s">
        <v>90</v>
      </c>
      <c r="AY251" s="18" t="s">
        <v>242</v>
      </c>
      <c r="BE251" s="214">
        <f>IF(N251="základná",J251,0)</f>
        <v>0</v>
      </c>
      <c r="BF251" s="214">
        <f>IF(N251="znížená",J251,0)</f>
        <v>0</v>
      </c>
      <c r="BG251" s="214">
        <f>IF(N251="zákl. prenesená",J251,0)</f>
        <v>0</v>
      </c>
      <c r="BH251" s="214">
        <f>IF(N251="zníž. prenesená",J251,0)</f>
        <v>0</v>
      </c>
      <c r="BI251" s="214">
        <f>IF(N251="nulová",J251,0)</f>
        <v>0</v>
      </c>
      <c r="BJ251" s="18" t="s">
        <v>90</v>
      </c>
      <c r="BK251" s="214">
        <f>ROUND(I251*H251,2)</f>
        <v>0</v>
      </c>
      <c r="BL251" s="18" t="s">
        <v>248</v>
      </c>
      <c r="BM251" s="213" t="s">
        <v>3878</v>
      </c>
    </row>
    <row r="252" spans="1:65" s="13" customFormat="1">
      <c r="B252" s="226"/>
      <c r="C252" s="227"/>
      <c r="D252" s="228" t="s">
        <v>304</v>
      </c>
      <c r="E252" s="229" t="s">
        <v>1</v>
      </c>
      <c r="F252" s="230" t="s">
        <v>3879</v>
      </c>
      <c r="G252" s="227"/>
      <c r="H252" s="231">
        <v>5.44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304</v>
      </c>
      <c r="AU252" s="237" t="s">
        <v>90</v>
      </c>
      <c r="AV252" s="13" t="s">
        <v>90</v>
      </c>
      <c r="AW252" s="13" t="s">
        <v>33</v>
      </c>
      <c r="AX252" s="13" t="s">
        <v>84</v>
      </c>
      <c r="AY252" s="237" t="s">
        <v>242</v>
      </c>
    </row>
    <row r="253" spans="1:65" s="2" customFormat="1" ht="50.45" customHeight="1">
      <c r="A253" s="35"/>
      <c r="B253" s="36"/>
      <c r="C253" s="215" t="s">
        <v>648</v>
      </c>
      <c r="D253" s="215" t="s">
        <v>261</v>
      </c>
      <c r="E253" s="216" t="s">
        <v>2100</v>
      </c>
      <c r="F253" s="217" t="s">
        <v>2101</v>
      </c>
      <c r="G253" s="218" t="s">
        <v>259</v>
      </c>
      <c r="H253" s="219">
        <v>5.875</v>
      </c>
      <c r="I253" s="220"/>
      <c r="J253" s="221">
        <f>ROUND(I253*H253,2)</f>
        <v>0</v>
      </c>
      <c r="K253" s="222"/>
      <c r="L253" s="223"/>
      <c r="M253" s="224" t="s">
        <v>1</v>
      </c>
      <c r="N253" s="225" t="s">
        <v>43</v>
      </c>
      <c r="O253" s="76"/>
      <c r="P253" s="211">
        <f>O253*H253</f>
        <v>0</v>
      </c>
      <c r="Q253" s="211">
        <v>1.9599999999999999E-2</v>
      </c>
      <c r="R253" s="211">
        <f>Q253*H253</f>
        <v>0.11515</v>
      </c>
      <c r="S253" s="211">
        <v>0</v>
      </c>
      <c r="T253" s="21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3" t="s">
        <v>264</v>
      </c>
      <c r="AT253" s="213" t="s">
        <v>261</v>
      </c>
      <c r="AU253" s="213" t="s">
        <v>90</v>
      </c>
      <c r="AY253" s="18" t="s">
        <v>242</v>
      </c>
      <c r="BE253" s="214">
        <f>IF(N253="základná",J253,0)</f>
        <v>0</v>
      </c>
      <c r="BF253" s="214">
        <f>IF(N253="znížená",J253,0)</f>
        <v>0</v>
      </c>
      <c r="BG253" s="214">
        <f>IF(N253="zákl. prenesená",J253,0)</f>
        <v>0</v>
      </c>
      <c r="BH253" s="214">
        <f>IF(N253="zníž. prenesená",J253,0)</f>
        <v>0</v>
      </c>
      <c r="BI253" s="214">
        <f>IF(N253="nulová",J253,0)</f>
        <v>0</v>
      </c>
      <c r="BJ253" s="18" t="s">
        <v>90</v>
      </c>
      <c r="BK253" s="214">
        <f>ROUND(I253*H253,2)</f>
        <v>0</v>
      </c>
      <c r="BL253" s="18" t="s">
        <v>248</v>
      </c>
      <c r="BM253" s="213" t="s">
        <v>3880</v>
      </c>
    </row>
    <row r="254" spans="1:65" s="13" customFormat="1">
      <c r="B254" s="226"/>
      <c r="C254" s="227"/>
      <c r="D254" s="228" t="s">
        <v>304</v>
      </c>
      <c r="E254" s="227"/>
      <c r="F254" s="230" t="s">
        <v>3881</v>
      </c>
      <c r="G254" s="227"/>
      <c r="H254" s="231">
        <v>5.875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304</v>
      </c>
      <c r="AU254" s="237" t="s">
        <v>90</v>
      </c>
      <c r="AV254" s="13" t="s">
        <v>90</v>
      </c>
      <c r="AW254" s="13" t="s">
        <v>4</v>
      </c>
      <c r="AX254" s="13" t="s">
        <v>84</v>
      </c>
      <c r="AY254" s="237" t="s">
        <v>242</v>
      </c>
    </row>
    <row r="255" spans="1:65" s="2" customFormat="1" ht="34.9" customHeight="1">
      <c r="A255" s="35"/>
      <c r="B255" s="36"/>
      <c r="C255" s="201" t="s">
        <v>655</v>
      </c>
      <c r="D255" s="201" t="s">
        <v>244</v>
      </c>
      <c r="E255" s="202" t="s">
        <v>1269</v>
      </c>
      <c r="F255" s="203" t="s">
        <v>1270</v>
      </c>
      <c r="G255" s="204" t="s">
        <v>247</v>
      </c>
      <c r="H255" s="205">
        <v>3.625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0</v>
      </c>
      <c r="R255" s="211">
        <f>Q255*H255</f>
        <v>0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248</v>
      </c>
      <c r="AT255" s="213" t="s">
        <v>244</v>
      </c>
      <c r="AU255" s="213" t="s">
        <v>90</v>
      </c>
      <c r="AY255" s="18" t="s">
        <v>242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90</v>
      </c>
      <c r="BK255" s="214">
        <f>ROUND(I255*H255,2)</f>
        <v>0</v>
      </c>
      <c r="BL255" s="18" t="s">
        <v>248</v>
      </c>
      <c r="BM255" s="213" t="s">
        <v>3882</v>
      </c>
    </row>
    <row r="256" spans="1:65" s="14" customFormat="1">
      <c r="B256" s="243"/>
      <c r="C256" s="244"/>
      <c r="D256" s="228" t="s">
        <v>304</v>
      </c>
      <c r="E256" s="245" t="s">
        <v>1</v>
      </c>
      <c r="F256" s="246" t="s">
        <v>1272</v>
      </c>
      <c r="G256" s="244"/>
      <c r="H256" s="245" t="s">
        <v>1</v>
      </c>
      <c r="I256" s="247"/>
      <c r="J256" s="244"/>
      <c r="K256" s="244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304</v>
      </c>
      <c r="AU256" s="252" t="s">
        <v>90</v>
      </c>
      <c r="AV256" s="14" t="s">
        <v>84</v>
      </c>
      <c r="AW256" s="14" t="s">
        <v>33</v>
      </c>
      <c r="AX256" s="14" t="s">
        <v>77</v>
      </c>
      <c r="AY256" s="252" t="s">
        <v>242</v>
      </c>
    </row>
    <row r="257" spans="1:65" s="13" customFormat="1">
      <c r="B257" s="226"/>
      <c r="C257" s="227"/>
      <c r="D257" s="228" t="s">
        <v>304</v>
      </c>
      <c r="E257" s="229" t="s">
        <v>1</v>
      </c>
      <c r="F257" s="230" t="s">
        <v>3883</v>
      </c>
      <c r="G257" s="227"/>
      <c r="H257" s="231">
        <v>3.625</v>
      </c>
      <c r="I257" s="232"/>
      <c r="J257" s="227"/>
      <c r="K257" s="227"/>
      <c r="L257" s="233"/>
      <c r="M257" s="234"/>
      <c r="N257" s="235"/>
      <c r="O257" s="235"/>
      <c r="P257" s="235"/>
      <c r="Q257" s="235"/>
      <c r="R257" s="235"/>
      <c r="S257" s="235"/>
      <c r="T257" s="236"/>
      <c r="AT257" s="237" t="s">
        <v>304</v>
      </c>
      <c r="AU257" s="237" t="s">
        <v>90</v>
      </c>
      <c r="AV257" s="13" t="s">
        <v>90</v>
      </c>
      <c r="AW257" s="13" t="s">
        <v>33</v>
      </c>
      <c r="AX257" s="13" t="s">
        <v>84</v>
      </c>
      <c r="AY257" s="237" t="s">
        <v>242</v>
      </c>
    </row>
    <row r="258" spans="1:65" s="2" customFormat="1" ht="50.45" customHeight="1">
      <c r="A258" s="35"/>
      <c r="B258" s="36"/>
      <c r="C258" s="201" t="s">
        <v>660</v>
      </c>
      <c r="D258" s="201" t="s">
        <v>244</v>
      </c>
      <c r="E258" s="202" t="s">
        <v>1274</v>
      </c>
      <c r="F258" s="203" t="s">
        <v>1275</v>
      </c>
      <c r="G258" s="204" t="s">
        <v>247</v>
      </c>
      <c r="H258" s="205">
        <v>4.5</v>
      </c>
      <c r="I258" s="206"/>
      <c r="J258" s="207">
        <f>ROUND(I258*H258,2)</f>
        <v>0</v>
      </c>
      <c r="K258" s="208"/>
      <c r="L258" s="40"/>
      <c r="M258" s="209" t="s">
        <v>1</v>
      </c>
      <c r="N258" s="210" t="s">
        <v>43</v>
      </c>
      <c r="O258" s="76"/>
      <c r="P258" s="211">
        <f>O258*H258</f>
        <v>0</v>
      </c>
      <c r="Q258" s="211">
        <v>2.8680000000000001E-2</v>
      </c>
      <c r="R258" s="211">
        <f>Q258*H258</f>
        <v>0.12906000000000001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248</v>
      </c>
      <c r="AT258" s="213" t="s">
        <v>244</v>
      </c>
      <c r="AU258" s="213" t="s">
        <v>90</v>
      </c>
      <c r="AY258" s="18" t="s">
        <v>242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90</v>
      </c>
      <c r="BK258" s="214">
        <f>ROUND(I258*H258,2)</f>
        <v>0</v>
      </c>
      <c r="BL258" s="18" t="s">
        <v>248</v>
      </c>
      <c r="BM258" s="213" t="s">
        <v>3884</v>
      </c>
    </row>
    <row r="259" spans="1:65" s="13" customFormat="1">
      <c r="B259" s="226"/>
      <c r="C259" s="227"/>
      <c r="D259" s="228" t="s">
        <v>304</v>
      </c>
      <c r="E259" s="229" t="s">
        <v>1</v>
      </c>
      <c r="F259" s="230" t="s">
        <v>3885</v>
      </c>
      <c r="G259" s="227"/>
      <c r="H259" s="231">
        <v>4.5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33</v>
      </c>
      <c r="AX259" s="13" t="s">
        <v>84</v>
      </c>
      <c r="AY259" s="237" t="s">
        <v>242</v>
      </c>
    </row>
    <row r="260" spans="1:65" s="2" customFormat="1" ht="30" customHeight="1">
      <c r="A260" s="35"/>
      <c r="B260" s="36"/>
      <c r="C260" s="201" t="s">
        <v>667</v>
      </c>
      <c r="D260" s="201" t="s">
        <v>244</v>
      </c>
      <c r="E260" s="202" t="s">
        <v>1292</v>
      </c>
      <c r="F260" s="203" t="s">
        <v>1293</v>
      </c>
      <c r="G260" s="204" t="s">
        <v>406</v>
      </c>
      <c r="H260" s="205">
        <v>2.5960000000000001</v>
      </c>
      <c r="I260" s="206"/>
      <c r="J260" s="207">
        <f>ROUND(I260*H260,2)</f>
        <v>0</v>
      </c>
      <c r="K260" s="208"/>
      <c r="L260" s="40"/>
      <c r="M260" s="209" t="s">
        <v>1</v>
      </c>
      <c r="N260" s="210" t="s">
        <v>43</v>
      </c>
      <c r="O260" s="76"/>
      <c r="P260" s="211">
        <f>O260*H260</f>
        <v>0</v>
      </c>
      <c r="Q260" s="211">
        <v>1.73E-3</v>
      </c>
      <c r="R260" s="211">
        <f>Q260*H260</f>
        <v>4.4910799999999997E-3</v>
      </c>
      <c r="S260" s="211">
        <v>2.2000000000000002</v>
      </c>
      <c r="T260" s="212">
        <f>S260*H260</f>
        <v>5.7112000000000007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3" t="s">
        <v>248</v>
      </c>
      <c r="AT260" s="213" t="s">
        <v>244</v>
      </c>
      <c r="AU260" s="213" t="s">
        <v>90</v>
      </c>
      <c r="AY260" s="18" t="s">
        <v>242</v>
      </c>
      <c r="BE260" s="214">
        <f>IF(N260="základná",J260,0)</f>
        <v>0</v>
      </c>
      <c r="BF260" s="214">
        <f>IF(N260="znížená",J260,0)</f>
        <v>0</v>
      </c>
      <c r="BG260" s="214">
        <f>IF(N260="zákl. prenesená",J260,0)</f>
        <v>0</v>
      </c>
      <c r="BH260" s="214">
        <f>IF(N260="zníž. prenesená",J260,0)</f>
        <v>0</v>
      </c>
      <c r="BI260" s="214">
        <f>IF(N260="nulová",J260,0)</f>
        <v>0</v>
      </c>
      <c r="BJ260" s="18" t="s">
        <v>90</v>
      </c>
      <c r="BK260" s="214">
        <f>ROUND(I260*H260,2)</f>
        <v>0</v>
      </c>
      <c r="BL260" s="18" t="s">
        <v>248</v>
      </c>
      <c r="BM260" s="213" t="s">
        <v>3886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3887</v>
      </c>
      <c r="G261" s="227"/>
      <c r="H261" s="231">
        <v>1.298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90</v>
      </c>
      <c r="AV261" s="13" t="s">
        <v>90</v>
      </c>
      <c r="AW261" s="13" t="s">
        <v>33</v>
      </c>
      <c r="AX261" s="13" t="s">
        <v>77</v>
      </c>
      <c r="AY261" s="237" t="s">
        <v>242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3888</v>
      </c>
      <c r="G262" s="227"/>
      <c r="H262" s="231">
        <v>1.298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77</v>
      </c>
      <c r="AY262" s="237" t="s">
        <v>242</v>
      </c>
    </row>
    <row r="263" spans="1:65" s="16" customFormat="1">
      <c r="B263" s="264"/>
      <c r="C263" s="265"/>
      <c r="D263" s="228" t="s">
        <v>304</v>
      </c>
      <c r="E263" s="266" t="s">
        <v>1</v>
      </c>
      <c r="F263" s="267" t="s">
        <v>388</v>
      </c>
      <c r="G263" s="265"/>
      <c r="H263" s="268">
        <v>2.5960000000000001</v>
      </c>
      <c r="I263" s="269"/>
      <c r="J263" s="265"/>
      <c r="K263" s="265"/>
      <c r="L263" s="270"/>
      <c r="M263" s="271"/>
      <c r="N263" s="272"/>
      <c r="O263" s="272"/>
      <c r="P263" s="272"/>
      <c r="Q263" s="272"/>
      <c r="R263" s="272"/>
      <c r="S263" s="272"/>
      <c r="T263" s="273"/>
      <c r="AT263" s="274" t="s">
        <v>304</v>
      </c>
      <c r="AU263" s="274" t="s">
        <v>90</v>
      </c>
      <c r="AV263" s="16" t="s">
        <v>248</v>
      </c>
      <c r="AW263" s="16" t="s">
        <v>33</v>
      </c>
      <c r="AX263" s="16" t="s">
        <v>84</v>
      </c>
      <c r="AY263" s="274" t="s">
        <v>242</v>
      </c>
    </row>
    <row r="264" spans="1:65" s="2" customFormat="1" ht="22.15" customHeight="1">
      <c r="A264" s="35"/>
      <c r="B264" s="36"/>
      <c r="C264" s="201" t="s">
        <v>672</v>
      </c>
      <c r="D264" s="201" t="s">
        <v>244</v>
      </c>
      <c r="E264" s="202" t="s">
        <v>2110</v>
      </c>
      <c r="F264" s="203" t="s">
        <v>2111</v>
      </c>
      <c r="G264" s="204" t="s">
        <v>259</v>
      </c>
      <c r="H264" s="205">
        <v>24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6.0000000000000002E-5</v>
      </c>
      <c r="R264" s="211">
        <f>Q264*H264</f>
        <v>1.4400000000000001E-3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248</v>
      </c>
      <c r="AT264" s="213" t="s">
        <v>244</v>
      </c>
      <c r="AU264" s="213" t="s">
        <v>90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248</v>
      </c>
      <c r="BM264" s="213" t="s">
        <v>3889</v>
      </c>
    </row>
    <row r="265" spans="1:65" s="13" customFormat="1">
      <c r="B265" s="226"/>
      <c r="C265" s="227"/>
      <c r="D265" s="228" t="s">
        <v>304</v>
      </c>
      <c r="E265" s="229" t="s">
        <v>1</v>
      </c>
      <c r="F265" s="230" t="s">
        <v>3890</v>
      </c>
      <c r="G265" s="227"/>
      <c r="H265" s="231">
        <v>24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90</v>
      </c>
      <c r="AV265" s="13" t="s">
        <v>90</v>
      </c>
      <c r="AW265" s="13" t="s">
        <v>33</v>
      </c>
      <c r="AX265" s="13" t="s">
        <v>84</v>
      </c>
      <c r="AY265" s="237" t="s">
        <v>242</v>
      </c>
    </row>
    <row r="266" spans="1:65" s="2" customFormat="1" ht="22.15" customHeight="1">
      <c r="A266" s="35"/>
      <c r="B266" s="36"/>
      <c r="C266" s="201" t="s">
        <v>678</v>
      </c>
      <c r="D266" s="201" t="s">
        <v>244</v>
      </c>
      <c r="E266" s="202" t="s">
        <v>767</v>
      </c>
      <c r="F266" s="203" t="s">
        <v>1111</v>
      </c>
      <c r="G266" s="204" t="s">
        <v>323</v>
      </c>
      <c r="H266" s="205">
        <v>6.01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0</v>
      </c>
      <c r="R266" s="211">
        <f>Q266*H266</f>
        <v>0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248</v>
      </c>
      <c r="AT266" s="213" t="s">
        <v>244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248</v>
      </c>
      <c r="BM266" s="213" t="s">
        <v>3891</v>
      </c>
    </row>
    <row r="267" spans="1:65" s="13" customFormat="1" ht="22.5">
      <c r="B267" s="226"/>
      <c r="C267" s="227"/>
      <c r="D267" s="228" t="s">
        <v>304</v>
      </c>
      <c r="E267" s="229" t="s">
        <v>1</v>
      </c>
      <c r="F267" s="230" t="s">
        <v>3892</v>
      </c>
      <c r="G267" s="227"/>
      <c r="H267" s="231">
        <v>6.01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90</v>
      </c>
      <c r="AV267" s="13" t="s">
        <v>90</v>
      </c>
      <c r="AW267" s="13" t="s">
        <v>33</v>
      </c>
      <c r="AX267" s="13" t="s">
        <v>84</v>
      </c>
      <c r="AY267" s="237" t="s">
        <v>242</v>
      </c>
    </row>
    <row r="268" spans="1:65" s="2" customFormat="1" ht="22.15" customHeight="1">
      <c r="A268" s="35"/>
      <c r="B268" s="36"/>
      <c r="C268" s="201" t="s">
        <v>681</v>
      </c>
      <c r="D268" s="201" t="s">
        <v>244</v>
      </c>
      <c r="E268" s="202" t="s">
        <v>1114</v>
      </c>
      <c r="F268" s="203" t="s">
        <v>1115</v>
      </c>
      <c r="G268" s="204" t="s">
        <v>323</v>
      </c>
      <c r="H268" s="205">
        <v>12.845000000000001</v>
      </c>
      <c r="I268" s="206"/>
      <c r="J268" s="207">
        <f>ROUND(I268*H268,2)</f>
        <v>0</v>
      </c>
      <c r="K268" s="208"/>
      <c r="L268" s="40"/>
      <c r="M268" s="209" t="s">
        <v>1</v>
      </c>
      <c r="N268" s="210" t="s">
        <v>43</v>
      </c>
      <c r="O268" s="76"/>
      <c r="P268" s="211">
        <f>O268*H268</f>
        <v>0</v>
      </c>
      <c r="Q268" s="211">
        <v>0</v>
      </c>
      <c r="R268" s="211">
        <f>Q268*H268</f>
        <v>0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248</v>
      </c>
      <c r="AT268" s="213" t="s">
        <v>244</v>
      </c>
      <c r="AU268" s="213" t="s">
        <v>90</v>
      </c>
      <c r="AY268" s="18" t="s">
        <v>242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90</v>
      </c>
      <c r="BK268" s="214">
        <f>ROUND(I268*H268,2)</f>
        <v>0</v>
      </c>
      <c r="BL268" s="18" t="s">
        <v>248</v>
      </c>
      <c r="BM268" s="213" t="s">
        <v>3893</v>
      </c>
    </row>
    <row r="269" spans="1:65" s="2" customFormat="1" ht="14.45" customHeight="1">
      <c r="A269" s="35"/>
      <c r="B269" s="36"/>
      <c r="C269" s="201" t="s">
        <v>688</v>
      </c>
      <c r="D269" s="201" t="s">
        <v>244</v>
      </c>
      <c r="E269" s="202" t="s">
        <v>1120</v>
      </c>
      <c r="F269" s="203" t="s">
        <v>1121</v>
      </c>
      <c r="G269" s="204" t="s">
        <v>323</v>
      </c>
      <c r="H269" s="205">
        <v>12.845000000000001</v>
      </c>
      <c r="I269" s="206"/>
      <c r="J269" s="207">
        <f>ROUND(I269*H269,2)</f>
        <v>0</v>
      </c>
      <c r="K269" s="208"/>
      <c r="L269" s="40"/>
      <c r="M269" s="209" t="s">
        <v>1</v>
      </c>
      <c r="N269" s="210" t="s">
        <v>43</v>
      </c>
      <c r="O269" s="76"/>
      <c r="P269" s="211">
        <f>O269*H269</f>
        <v>0</v>
      </c>
      <c r="Q269" s="211">
        <v>0</v>
      </c>
      <c r="R269" s="211">
        <f>Q269*H269</f>
        <v>0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248</v>
      </c>
      <c r="AT269" s="213" t="s">
        <v>244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248</v>
      </c>
      <c r="BM269" s="213" t="s">
        <v>3894</v>
      </c>
    </row>
    <row r="270" spans="1:65" s="12" customFormat="1" ht="22.9" customHeight="1">
      <c r="B270" s="185"/>
      <c r="C270" s="186"/>
      <c r="D270" s="187" t="s">
        <v>76</v>
      </c>
      <c r="E270" s="199" t="s">
        <v>356</v>
      </c>
      <c r="F270" s="199" t="s">
        <v>357</v>
      </c>
      <c r="G270" s="186"/>
      <c r="H270" s="186"/>
      <c r="I270" s="189"/>
      <c r="J270" s="200">
        <f>BK270</f>
        <v>0</v>
      </c>
      <c r="K270" s="186"/>
      <c r="L270" s="191"/>
      <c r="M270" s="192"/>
      <c r="N270" s="193"/>
      <c r="O270" s="193"/>
      <c r="P270" s="194">
        <f>SUM(P271:P275)</f>
        <v>0</v>
      </c>
      <c r="Q270" s="193"/>
      <c r="R270" s="194">
        <f>SUM(R271:R275)</f>
        <v>1.108E-2</v>
      </c>
      <c r="S270" s="193"/>
      <c r="T270" s="195">
        <f>SUM(T271:T275)</f>
        <v>0</v>
      </c>
      <c r="AR270" s="196" t="s">
        <v>84</v>
      </c>
      <c r="AT270" s="197" t="s">
        <v>76</v>
      </c>
      <c r="AU270" s="197" t="s">
        <v>84</v>
      </c>
      <c r="AY270" s="196" t="s">
        <v>242</v>
      </c>
      <c r="BK270" s="198">
        <f>SUM(BK271:BK275)</f>
        <v>0</v>
      </c>
    </row>
    <row r="271" spans="1:65" s="2" customFormat="1" ht="22.15" customHeight="1">
      <c r="A271" s="35"/>
      <c r="B271" s="36"/>
      <c r="C271" s="201" t="s">
        <v>693</v>
      </c>
      <c r="D271" s="201" t="s">
        <v>244</v>
      </c>
      <c r="E271" s="202" t="s">
        <v>1616</v>
      </c>
      <c r="F271" s="203" t="s">
        <v>1617</v>
      </c>
      <c r="G271" s="204" t="s">
        <v>259</v>
      </c>
      <c r="H271" s="205">
        <v>2</v>
      </c>
      <c r="I271" s="206"/>
      <c r="J271" s="207">
        <f>ROUND(I271*H271,2)</f>
        <v>0</v>
      </c>
      <c r="K271" s="208"/>
      <c r="L271" s="40"/>
      <c r="M271" s="209" t="s">
        <v>1</v>
      </c>
      <c r="N271" s="210" t="s">
        <v>43</v>
      </c>
      <c r="O271" s="76"/>
      <c r="P271" s="211">
        <f>O271*H271</f>
        <v>0</v>
      </c>
      <c r="Q271" s="211">
        <v>2.7699999999999999E-3</v>
      </c>
      <c r="R271" s="211">
        <f>Q271*H271</f>
        <v>5.5399999999999998E-3</v>
      </c>
      <c r="S271" s="211">
        <v>0</v>
      </c>
      <c r="T271" s="21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13" t="s">
        <v>248</v>
      </c>
      <c r="AT271" s="213" t="s">
        <v>244</v>
      </c>
      <c r="AU271" s="213" t="s">
        <v>90</v>
      </c>
      <c r="AY271" s="18" t="s">
        <v>242</v>
      </c>
      <c r="BE271" s="214">
        <f>IF(N271="základná",J271,0)</f>
        <v>0</v>
      </c>
      <c r="BF271" s="214">
        <f>IF(N271="znížená",J271,0)</f>
        <v>0</v>
      </c>
      <c r="BG271" s="214">
        <f>IF(N271="zákl. prenesená",J271,0)</f>
        <v>0</v>
      </c>
      <c r="BH271" s="214">
        <f>IF(N271="zníž. prenesená",J271,0)</f>
        <v>0</v>
      </c>
      <c r="BI271" s="214">
        <f>IF(N271="nulová",J271,0)</f>
        <v>0</v>
      </c>
      <c r="BJ271" s="18" t="s">
        <v>90</v>
      </c>
      <c r="BK271" s="214">
        <f>ROUND(I271*H271,2)</f>
        <v>0</v>
      </c>
      <c r="BL271" s="18" t="s">
        <v>248</v>
      </c>
      <c r="BM271" s="213" t="s">
        <v>3895</v>
      </c>
    </row>
    <row r="272" spans="1:65" s="2" customFormat="1" ht="30" customHeight="1">
      <c r="A272" s="35"/>
      <c r="B272" s="36"/>
      <c r="C272" s="201" t="s">
        <v>701</v>
      </c>
      <c r="D272" s="201" t="s">
        <v>244</v>
      </c>
      <c r="E272" s="202" t="s">
        <v>1619</v>
      </c>
      <c r="F272" s="203" t="s">
        <v>1620</v>
      </c>
      <c r="G272" s="204" t="s">
        <v>259</v>
      </c>
      <c r="H272" s="205">
        <v>60</v>
      </c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0</v>
      </c>
      <c r="R272" s="211">
        <f>Q272*H272</f>
        <v>0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248</v>
      </c>
      <c r="AT272" s="213" t="s">
        <v>244</v>
      </c>
      <c r="AU272" s="213" t="s">
        <v>90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248</v>
      </c>
      <c r="BM272" s="213" t="s">
        <v>3896</v>
      </c>
    </row>
    <row r="273" spans="1:65" s="13" customFormat="1">
      <c r="B273" s="226"/>
      <c r="C273" s="227"/>
      <c r="D273" s="228" t="s">
        <v>304</v>
      </c>
      <c r="E273" s="227"/>
      <c r="F273" s="230" t="s">
        <v>2120</v>
      </c>
      <c r="G273" s="227"/>
      <c r="H273" s="231">
        <v>60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AT273" s="237" t="s">
        <v>304</v>
      </c>
      <c r="AU273" s="237" t="s">
        <v>90</v>
      </c>
      <c r="AV273" s="13" t="s">
        <v>90</v>
      </c>
      <c r="AW273" s="13" t="s">
        <v>4</v>
      </c>
      <c r="AX273" s="13" t="s">
        <v>84</v>
      </c>
      <c r="AY273" s="237" t="s">
        <v>242</v>
      </c>
    </row>
    <row r="274" spans="1:65" s="2" customFormat="1" ht="22.15" customHeight="1">
      <c r="A274" s="35"/>
      <c r="B274" s="36"/>
      <c r="C274" s="201" t="s">
        <v>705</v>
      </c>
      <c r="D274" s="201" t="s">
        <v>244</v>
      </c>
      <c r="E274" s="202" t="s">
        <v>1623</v>
      </c>
      <c r="F274" s="203" t="s">
        <v>1624</v>
      </c>
      <c r="G274" s="204" t="s">
        <v>259</v>
      </c>
      <c r="H274" s="205">
        <v>2</v>
      </c>
      <c r="I274" s="206"/>
      <c r="J274" s="207">
        <f>ROUND(I274*H274,2)</f>
        <v>0</v>
      </c>
      <c r="K274" s="208"/>
      <c r="L274" s="40"/>
      <c r="M274" s="209" t="s">
        <v>1</v>
      </c>
      <c r="N274" s="210" t="s">
        <v>43</v>
      </c>
      <c r="O274" s="76"/>
      <c r="P274" s="211">
        <f>O274*H274</f>
        <v>0</v>
      </c>
      <c r="Q274" s="211">
        <v>2.7699999999999999E-3</v>
      </c>
      <c r="R274" s="211">
        <f>Q274*H274</f>
        <v>5.5399999999999998E-3</v>
      </c>
      <c r="S274" s="211">
        <v>0</v>
      </c>
      <c r="T274" s="21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3" t="s">
        <v>248</v>
      </c>
      <c r="AT274" s="213" t="s">
        <v>244</v>
      </c>
      <c r="AU274" s="213" t="s">
        <v>90</v>
      </c>
      <c r="AY274" s="18" t="s">
        <v>242</v>
      </c>
      <c r="BE274" s="214">
        <f>IF(N274="základná",J274,0)</f>
        <v>0</v>
      </c>
      <c r="BF274" s="214">
        <f>IF(N274="znížená",J274,0)</f>
        <v>0</v>
      </c>
      <c r="BG274" s="214">
        <f>IF(N274="zákl. prenesená",J274,0)</f>
        <v>0</v>
      </c>
      <c r="BH274" s="214">
        <f>IF(N274="zníž. prenesená",J274,0)</f>
        <v>0</v>
      </c>
      <c r="BI274" s="214">
        <f>IF(N274="nulová",J274,0)</f>
        <v>0</v>
      </c>
      <c r="BJ274" s="18" t="s">
        <v>90</v>
      </c>
      <c r="BK274" s="214">
        <f>ROUND(I274*H274,2)</f>
        <v>0</v>
      </c>
      <c r="BL274" s="18" t="s">
        <v>248</v>
      </c>
      <c r="BM274" s="213" t="s">
        <v>3897</v>
      </c>
    </row>
    <row r="275" spans="1:65" s="2" customFormat="1" ht="22.15" customHeight="1">
      <c r="A275" s="35"/>
      <c r="B275" s="36"/>
      <c r="C275" s="201" t="s">
        <v>711</v>
      </c>
      <c r="D275" s="201" t="s">
        <v>244</v>
      </c>
      <c r="E275" s="202" t="s">
        <v>1123</v>
      </c>
      <c r="F275" s="203" t="s">
        <v>1317</v>
      </c>
      <c r="G275" s="204" t="s">
        <v>323</v>
      </c>
      <c r="H275" s="205">
        <v>57.243000000000002</v>
      </c>
      <c r="I275" s="206"/>
      <c r="J275" s="207">
        <f>ROUND(I275*H275,2)</f>
        <v>0</v>
      </c>
      <c r="K275" s="208"/>
      <c r="L275" s="40"/>
      <c r="M275" s="209" t="s">
        <v>1</v>
      </c>
      <c r="N275" s="210" t="s">
        <v>43</v>
      </c>
      <c r="O275" s="76"/>
      <c r="P275" s="211">
        <f>O275*H275</f>
        <v>0</v>
      </c>
      <c r="Q275" s="211">
        <v>0</v>
      </c>
      <c r="R275" s="211">
        <f>Q275*H275</f>
        <v>0</v>
      </c>
      <c r="S275" s="211">
        <v>0</v>
      </c>
      <c r="T275" s="212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13" t="s">
        <v>248</v>
      </c>
      <c r="AT275" s="213" t="s">
        <v>244</v>
      </c>
      <c r="AU275" s="213" t="s">
        <v>90</v>
      </c>
      <c r="AY275" s="18" t="s">
        <v>242</v>
      </c>
      <c r="BE275" s="214">
        <f>IF(N275="základná",J275,0)</f>
        <v>0</v>
      </c>
      <c r="BF275" s="214">
        <f>IF(N275="znížená",J275,0)</f>
        <v>0</v>
      </c>
      <c r="BG275" s="214">
        <f>IF(N275="zákl. prenesená",J275,0)</f>
        <v>0</v>
      </c>
      <c r="BH275" s="214">
        <f>IF(N275="zníž. prenesená",J275,0)</f>
        <v>0</v>
      </c>
      <c r="BI275" s="214">
        <f>IF(N275="nulová",J275,0)</f>
        <v>0</v>
      </c>
      <c r="BJ275" s="18" t="s">
        <v>90</v>
      </c>
      <c r="BK275" s="214">
        <f>ROUND(I275*H275,2)</f>
        <v>0</v>
      </c>
      <c r="BL275" s="18" t="s">
        <v>248</v>
      </c>
      <c r="BM275" s="213" t="s">
        <v>3898</v>
      </c>
    </row>
    <row r="276" spans="1:65" s="12" customFormat="1" ht="25.9" customHeight="1">
      <c r="B276" s="185"/>
      <c r="C276" s="186"/>
      <c r="D276" s="187" t="s">
        <v>76</v>
      </c>
      <c r="E276" s="188" t="s">
        <v>776</v>
      </c>
      <c r="F276" s="188" t="s">
        <v>777</v>
      </c>
      <c r="G276" s="186"/>
      <c r="H276" s="186"/>
      <c r="I276" s="189"/>
      <c r="J276" s="190">
        <f>BK276</f>
        <v>0</v>
      </c>
      <c r="K276" s="186"/>
      <c r="L276" s="191"/>
      <c r="M276" s="192"/>
      <c r="N276" s="193"/>
      <c r="O276" s="193"/>
      <c r="P276" s="194">
        <f>P277+P293+P301+P305</f>
        <v>0</v>
      </c>
      <c r="Q276" s="193"/>
      <c r="R276" s="194">
        <f>R277+R293+R301+R305</f>
        <v>0.13412166</v>
      </c>
      <c r="S276" s="193"/>
      <c r="T276" s="195">
        <f>T277+T293+T301+T305</f>
        <v>0</v>
      </c>
      <c r="AR276" s="196" t="s">
        <v>90</v>
      </c>
      <c r="AT276" s="197" t="s">
        <v>76</v>
      </c>
      <c r="AU276" s="197" t="s">
        <v>77</v>
      </c>
      <c r="AY276" s="196" t="s">
        <v>242</v>
      </c>
      <c r="BK276" s="198">
        <f>BK277+BK293+BK301+BK305</f>
        <v>0</v>
      </c>
    </row>
    <row r="277" spans="1:65" s="12" customFormat="1" ht="22.9" customHeight="1">
      <c r="B277" s="185"/>
      <c r="C277" s="186"/>
      <c r="D277" s="187" t="s">
        <v>76</v>
      </c>
      <c r="E277" s="199" t="s">
        <v>1319</v>
      </c>
      <c r="F277" s="199" t="s">
        <v>1320</v>
      </c>
      <c r="G277" s="186"/>
      <c r="H277" s="186"/>
      <c r="I277" s="189"/>
      <c r="J277" s="200">
        <f>BK277</f>
        <v>0</v>
      </c>
      <c r="K277" s="186"/>
      <c r="L277" s="191"/>
      <c r="M277" s="192"/>
      <c r="N277" s="193"/>
      <c r="O277" s="193"/>
      <c r="P277" s="194">
        <f>SUM(P278:P292)</f>
        <v>0</v>
      </c>
      <c r="Q277" s="193"/>
      <c r="R277" s="194">
        <f>SUM(R278:R292)</f>
        <v>7.2005459999999993E-2</v>
      </c>
      <c r="S277" s="193"/>
      <c r="T277" s="195">
        <f>SUM(T278:T292)</f>
        <v>0</v>
      </c>
      <c r="AR277" s="196" t="s">
        <v>90</v>
      </c>
      <c r="AT277" s="197" t="s">
        <v>76</v>
      </c>
      <c r="AU277" s="197" t="s">
        <v>84</v>
      </c>
      <c r="AY277" s="196" t="s">
        <v>242</v>
      </c>
      <c r="BK277" s="198">
        <f>SUM(BK278:BK292)</f>
        <v>0</v>
      </c>
    </row>
    <row r="278" spans="1:65" s="2" customFormat="1" ht="22.15" customHeight="1">
      <c r="A278" s="35"/>
      <c r="B278" s="36"/>
      <c r="C278" s="201" t="s">
        <v>720</v>
      </c>
      <c r="D278" s="201" t="s">
        <v>244</v>
      </c>
      <c r="E278" s="202" t="s">
        <v>1321</v>
      </c>
      <c r="F278" s="203" t="s">
        <v>1322</v>
      </c>
      <c r="G278" s="204" t="s">
        <v>247</v>
      </c>
      <c r="H278" s="205">
        <v>3.9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0</v>
      </c>
      <c r="R278" s="211">
        <f>Q278*H278</f>
        <v>0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311</v>
      </c>
      <c r="AT278" s="213" t="s">
        <v>244</v>
      </c>
      <c r="AU278" s="213" t="s">
        <v>90</v>
      </c>
      <c r="AY278" s="18" t="s">
        <v>242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90</v>
      </c>
      <c r="BK278" s="214">
        <f>ROUND(I278*H278,2)</f>
        <v>0</v>
      </c>
      <c r="BL278" s="18" t="s">
        <v>311</v>
      </c>
      <c r="BM278" s="213" t="s">
        <v>3899</v>
      </c>
    </row>
    <row r="279" spans="1:65" s="14" customFormat="1">
      <c r="B279" s="243"/>
      <c r="C279" s="244"/>
      <c r="D279" s="228" t="s">
        <v>304</v>
      </c>
      <c r="E279" s="245" t="s">
        <v>1</v>
      </c>
      <c r="F279" s="246" t="s">
        <v>2124</v>
      </c>
      <c r="G279" s="244"/>
      <c r="H279" s="245" t="s">
        <v>1</v>
      </c>
      <c r="I279" s="247"/>
      <c r="J279" s="244"/>
      <c r="K279" s="244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304</v>
      </c>
      <c r="AU279" s="252" t="s">
        <v>90</v>
      </c>
      <c r="AV279" s="14" t="s">
        <v>84</v>
      </c>
      <c r="AW279" s="14" t="s">
        <v>33</v>
      </c>
      <c r="AX279" s="14" t="s">
        <v>77</v>
      </c>
      <c r="AY279" s="252" t="s">
        <v>242</v>
      </c>
    </row>
    <row r="280" spans="1:65" s="13" customFormat="1">
      <c r="B280" s="226"/>
      <c r="C280" s="227"/>
      <c r="D280" s="228" t="s">
        <v>304</v>
      </c>
      <c r="E280" s="229" t="s">
        <v>1</v>
      </c>
      <c r="F280" s="230" t="s">
        <v>3900</v>
      </c>
      <c r="G280" s="227"/>
      <c r="H280" s="231">
        <v>3.9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AT280" s="237" t="s">
        <v>304</v>
      </c>
      <c r="AU280" s="237" t="s">
        <v>90</v>
      </c>
      <c r="AV280" s="13" t="s">
        <v>90</v>
      </c>
      <c r="AW280" s="13" t="s">
        <v>33</v>
      </c>
      <c r="AX280" s="13" t="s">
        <v>84</v>
      </c>
      <c r="AY280" s="237" t="s">
        <v>242</v>
      </c>
    </row>
    <row r="281" spans="1:65" s="2" customFormat="1" ht="14.45" customHeight="1">
      <c r="A281" s="35"/>
      <c r="B281" s="36"/>
      <c r="C281" s="215" t="s">
        <v>729</v>
      </c>
      <c r="D281" s="215" t="s">
        <v>261</v>
      </c>
      <c r="E281" s="216" t="s">
        <v>1325</v>
      </c>
      <c r="F281" s="217" t="s">
        <v>1326</v>
      </c>
      <c r="G281" s="218" t="s">
        <v>323</v>
      </c>
      <c r="H281" s="219">
        <v>1E-3</v>
      </c>
      <c r="I281" s="220"/>
      <c r="J281" s="221">
        <f>ROUND(I281*H281,2)</f>
        <v>0</v>
      </c>
      <c r="K281" s="222"/>
      <c r="L281" s="223"/>
      <c r="M281" s="224" t="s">
        <v>1</v>
      </c>
      <c r="N281" s="225" t="s">
        <v>43</v>
      </c>
      <c r="O281" s="76"/>
      <c r="P281" s="211">
        <f>O281*H281</f>
        <v>0</v>
      </c>
      <c r="Q281" s="211">
        <v>1</v>
      </c>
      <c r="R281" s="211">
        <f>Q281*H281</f>
        <v>1E-3</v>
      </c>
      <c r="S281" s="211">
        <v>0</v>
      </c>
      <c r="T281" s="21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13" t="s">
        <v>569</v>
      </c>
      <c r="AT281" s="213" t="s">
        <v>261</v>
      </c>
      <c r="AU281" s="213" t="s">
        <v>90</v>
      </c>
      <c r="AY281" s="18" t="s">
        <v>242</v>
      </c>
      <c r="BE281" s="214">
        <f>IF(N281="základná",J281,0)</f>
        <v>0</v>
      </c>
      <c r="BF281" s="214">
        <f>IF(N281="znížená",J281,0)</f>
        <v>0</v>
      </c>
      <c r="BG281" s="214">
        <f>IF(N281="zákl. prenesená",J281,0)</f>
        <v>0</v>
      </c>
      <c r="BH281" s="214">
        <f>IF(N281="zníž. prenesená",J281,0)</f>
        <v>0</v>
      </c>
      <c r="BI281" s="214">
        <f>IF(N281="nulová",J281,0)</f>
        <v>0</v>
      </c>
      <c r="BJ281" s="18" t="s">
        <v>90</v>
      </c>
      <c r="BK281" s="214">
        <f>ROUND(I281*H281,2)</f>
        <v>0</v>
      </c>
      <c r="BL281" s="18" t="s">
        <v>311</v>
      </c>
      <c r="BM281" s="213" t="s">
        <v>3901</v>
      </c>
    </row>
    <row r="282" spans="1:65" s="13" customFormat="1">
      <c r="B282" s="226"/>
      <c r="C282" s="227"/>
      <c r="D282" s="228" t="s">
        <v>304</v>
      </c>
      <c r="E282" s="227"/>
      <c r="F282" s="230" t="s">
        <v>3902</v>
      </c>
      <c r="G282" s="227"/>
      <c r="H282" s="231">
        <v>1E-3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304</v>
      </c>
      <c r="AU282" s="237" t="s">
        <v>90</v>
      </c>
      <c r="AV282" s="13" t="s">
        <v>90</v>
      </c>
      <c r="AW282" s="13" t="s">
        <v>4</v>
      </c>
      <c r="AX282" s="13" t="s">
        <v>84</v>
      </c>
      <c r="AY282" s="237" t="s">
        <v>242</v>
      </c>
    </row>
    <row r="283" spans="1:65" s="2" customFormat="1" ht="22.15" customHeight="1">
      <c r="A283" s="35"/>
      <c r="B283" s="36"/>
      <c r="C283" s="201" t="s">
        <v>737</v>
      </c>
      <c r="D283" s="201" t="s">
        <v>244</v>
      </c>
      <c r="E283" s="202" t="s">
        <v>1329</v>
      </c>
      <c r="F283" s="203" t="s">
        <v>1330</v>
      </c>
      <c r="G283" s="204" t="s">
        <v>247</v>
      </c>
      <c r="H283" s="205">
        <v>7.8</v>
      </c>
      <c r="I283" s="206"/>
      <c r="J283" s="207">
        <f>ROUND(I283*H283,2)</f>
        <v>0</v>
      </c>
      <c r="K283" s="208"/>
      <c r="L283" s="40"/>
      <c r="M283" s="209" t="s">
        <v>1</v>
      </c>
      <c r="N283" s="210" t="s">
        <v>43</v>
      </c>
      <c r="O283" s="76"/>
      <c r="P283" s="211">
        <f>O283*H283</f>
        <v>0</v>
      </c>
      <c r="Q283" s="211">
        <v>0</v>
      </c>
      <c r="R283" s="211">
        <f>Q283*H283</f>
        <v>0</v>
      </c>
      <c r="S283" s="211">
        <v>0</v>
      </c>
      <c r="T283" s="21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13" t="s">
        <v>311</v>
      </c>
      <c r="AT283" s="213" t="s">
        <v>244</v>
      </c>
      <c r="AU283" s="213" t="s">
        <v>90</v>
      </c>
      <c r="AY283" s="18" t="s">
        <v>242</v>
      </c>
      <c r="BE283" s="214">
        <f>IF(N283="základná",J283,0)</f>
        <v>0</v>
      </c>
      <c r="BF283" s="214">
        <f>IF(N283="znížená",J283,0)</f>
        <v>0</v>
      </c>
      <c r="BG283" s="214">
        <f>IF(N283="zákl. prenesená",J283,0)</f>
        <v>0</v>
      </c>
      <c r="BH283" s="214">
        <f>IF(N283="zníž. prenesená",J283,0)</f>
        <v>0</v>
      </c>
      <c r="BI283" s="214">
        <f>IF(N283="nulová",J283,0)</f>
        <v>0</v>
      </c>
      <c r="BJ283" s="18" t="s">
        <v>90</v>
      </c>
      <c r="BK283" s="214">
        <f>ROUND(I283*H283,2)</f>
        <v>0</v>
      </c>
      <c r="BL283" s="18" t="s">
        <v>311</v>
      </c>
      <c r="BM283" s="213" t="s">
        <v>3903</v>
      </c>
    </row>
    <row r="284" spans="1:65" s="14" customFormat="1">
      <c r="B284" s="243"/>
      <c r="C284" s="244"/>
      <c r="D284" s="228" t="s">
        <v>304</v>
      </c>
      <c r="E284" s="245" t="s">
        <v>1</v>
      </c>
      <c r="F284" s="246" t="s">
        <v>2124</v>
      </c>
      <c r="G284" s="244"/>
      <c r="H284" s="245" t="s">
        <v>1</v>
      </c>
      <c r="I284" s="247"/>
      <c r="J284" s="244"/>
      <c r="K284" s="244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304</v>
      </c>
      <c r="AU284" s="252" t="s">
        <v>90</v>
      </c>
      <c r="AV284" s="14" t="s">
        <v>84</v>
      </c>
      <c r="AW284" s="14" t="s">
        <v>33</v>
      </c>
      <c r="AX284" s="14" t="s">
        <v>77</v>
      </c>
      <c r="AY284" s="252" t="s">
        <v>242</v>
      </c>
    </row>
    <row r="285" spans="1:65" s="13" customFormat="1">
      <c r="B285" s="226"/>
      <c r="C285" s="227"/>
      <c r="D285" s="228" t="s">
        <v>304</v>
      </c>
      <c r="E285" s="229" t="s">
        <v>1</v>
      </c>
      <c r="F285" s="230" t="s">
        <v>3904</v>
      </c>
      <c r="G285" s="227"/>
      <c r="H285" s="231">
        <v>7.8</v>
      </c>
      <c r="I285" s="232"/>
      <c r="J285" s="227"/>
      <c r="K285" s="227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304</v>
      </c>
      <c r="AU285" s="237" t="s">
        <v>90</v>
      </c>
      <c r="AV285" s="13" t="s">
        <v>90</v>
      </c>
      <c r="AW285" s="13" t="s">
        <v>33</v>
      </c>
      <c r="AX285" s="13" t="s">
        <v>84</v>
      </c>
      <c r="AY285" s="237" t="s">
        <v>242</v>
      </c>
    </row>
    <row r="286" spans="1:65" s="2" customFormat="1" ht="14.45" customHeight="1">
      <c r="A286" s="35"/>
      <c r="B286" s="36"/>
      <c r="C286" s="215" t="s">
        <v>744</v>
      </c>
      <c r="D286" s="215" t="s">
        <v>261</v>
      </c>
      <c r="E286" s="216" t="s">
        <v>1333</v>
      </c>
      <c r="F286" s="217" t="s">
        <v>1334</v>
      </c>
      <c r="G286" s="218" t="s">
        <v>323</v>
      </c>
      <c r="H286" s="219">
        <v>8.9999999999999993E-3</v>
      </c>
      <c r="I286" s="220"/>
      <c r="J286" s="221">
        <f>ROUND(I286*H286,2)</f>
        <v>0</v>
      </c>
      <c r="K286" s="222"/>
      <c r="L286" s="223"/>
      <c r="M286" s="224" t="s">
        <v>1</v>
      </c>
      <c r="N286" s="225" t="s">
        <v>43</v>
      </c>
      <c r="O286" s="76"/>
      <c r="P286" s="211">
        <f>O286*H286</f>
        <v>0</v>
      </c>
      <c r="Q286" s="211">
        <v>1</v>
      </c>
      <c r="R286" s="211">
        <f>Q286*H286</f>
        <v>8.9999999999999993E-3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569</v>
      </c>
      <c r="AT286" s="213" t="s">
        <v>261</v>
      </c>
      <c r="AU286" s="213" t="s">
        <v>90</v>
      </c>
      <c r="AY286" s="18" t="s">
        <v>242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90</v>
      </c>
      <c r="BK286" s="214">
        <f>ROUND(I286*H286,2)</f>
        <v>0</v>
      </c>
      <c r="BL286" s="18" t="s">
        <v>311</v>
      </c>
      <c r="BM286" s="213" t="s">
        <v>3905</v>
      </c>
    </row>
    <row r="287" spans="1:65" s="13" customFormat="1">
      <c r="B287" s="226"/>
      <c r="C287" s="227"/>
      <c r="D287" s="228" t="s">
        <v>304</v>
      </c>
      <c r="E287" s="227"/>
      <c r="F287" s="230" t="s">
        <v>3906</v>
      </c>
      <c r="G287" s="227"/>
      <c r="H287" s="231">
        <v>8.9999999999999993E-3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AT287" s="237" t="s">
        <v>304</v>
      </c>
      <c r="AU287" s="237" t="s">
        <v>90</v>
      </c>
      <c r="AV287" s="13" t="s">
        <v>90</v>
      </c>
      <c r="AW287" s="13" t="s">
        <v>4</v>
      </c>
      <c r="AX287" s="13" t="s">
        <v>84</v>
      </c>
      <c r="AY287" s="237" t="s">
        <v>242</v>
      </c>
    </row>
    <row r="288" spans="1:65" s="2" customFormat="1" ht="22.15" customHeight="1">
      <c r="A288" s="35"/>
      <c r="B288" s="36"/>
      <c r="C288" s="201" t="s">
        <v>748</v>
      </c>
      <c r="D288" s="201" t="s">
        <v>244</v>
      </c>
      <c r="E288" s="202" t="s">
        <v>2132</v>
      </c>
      <c r="F288" s="203" t="s">
        <v>2133</v>
      </c>
      <c r="G288" s="204" t="s">
        <v>247</v>
      </c>
      <c r="H288" s="205">
        <v>11.423999999999999</v>
      </c>
      <c r="I288" s="206"/>
      <c r="J288" s="207">
        <f>ROUND(I288*H288,2)</f>
        <v>0</v>
      </c>
      <c r="K288" s="208"/>
      <c r="L288" s="40"/>
      <c r="M288" s="209" t="s">
        <v>1</v>
      </c>
      <c r="N288" s="210" t="s">
        <v>43</v>
      </c>
      <c r="O288" s="76"/>
      <c r="P288" s="211">
        <f>O288*H288</f>
        <v>0</v>
      </c>
      <c r="Q288" s="211">
        <v>5.4000000000000001E-4</v>
      </c>
      <c r="R288" s="211">
        <f>Q288*H288</f>
        <v>6.1689599999999994E-3</v>
      </c>
      <c r="S288" s="211">
        <v>0</v>
      </c>
      <c r="T288" s="21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311</v>
      </c>
      <c r="AT288" s="213" t="s">
        <v>244</v>
      </c>
      <c r="AU288" s="213" t="s">
        <v>90</v>
      </c>
      <c r="AY288" s="18" t="s">
        <v>242</v>
      </c>
      <c r="BE288" s="214">
        <f>IF(N288="základná",J288,0)</f>
        <v>0</v>
      </c>
      <c r="BF288" s="214">
        <f>IF(N288="znížená",J288,0)</f>
        <v>0</v>
      </c>
      <c r="BG288" s="214">
        <f>IF(N288="zákl. prenesená",J288,0)</f>
        <v>0</v>
      </c>
      <c r="BH288" s="214">
        <f>IF(N288="zníž. prenesená",J288,0)</f>
        <v>0</v>
      </c>
      <c r="BI288" s="214">
        <f>IF(N288="nulová",J288,0)</f>
        <v>0</v>
      </c>
      <c r="BJ288" s="18" t="s">
        <v>90</v>
      </c>
      <c r="BK288" s="214">
        <f>ROUND(I288*H288,2)</f>
        <v>0</v>
      </c>
      <c r="BL288" s="18" t="s">
        <v>311</v>
      </c>
      <c r="BM288" s="213" t="s">
        <v>3907</v>
      </c>
    </row>
    <row r="289" spans="1:65" s="13" customFormat="1">
      <c r="B289" s="226"/>
      <c r="C289" s="227"/>
      <c r="D289" s="228" t="s">
        <v>304</v>
      </c>
      <c r="E289" s="229" t="s">
        <v>1</v>
      </c>
      <c r="F289" s="230" t="s">
        <v>3908</v>
      </c>
      <c r="G289" s="227"/>
      <c r="H289" s="231">
        <v>11.423999999999999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84</v>
      </c>
      <c r="AY289" s="237" t="s">
        <v>242</v>
      </c>
    </row>
    <row r="290" spans="1:65" s="2" customFormat="1" ht="22.15" customHeight="1">
      <c r="A290" s="35"/>
      <c r="B290" s="36"/>
      <c r="C290" s="215" t="s">
        <v>750</v>
      </c>
      <c r="D290" s="215" t="s">
        <v>261</v>
      </c>
      <c r="E290" s="216" t="s">
        <v>2136</v>
      </c>
      <c r="F290" s="217" t="s">
        <v>2137</v>
      </c>
      <c r="G290" s="218" t="s">
        <v>247</v>
      </c>
      <c r="H290" s="219">
        <v>13.138</v>
      </c>
      <c r="I290" s="220"/>
      <c r="J290" s="221">
        <f>ROUND(I290*H290,2)</f>
        <v>0</v>
      </c>
      <c r="K290" s="222"/>
      <c r="L290" s="223"/>
      <c r="M290" s="224" t="s">
        <v>1</v>
      </c>
      <c r="N290" s="225" t="s">
        <v>43</v>
      </c>
      <c r="O290" s="76"/>
      <c r="P290" s="211">
        <f>O290*H290</f>
        <v>0</v>
      </c>
      <c r="Q290" s="211">
        <v>4.2500000000000003E-3</v>
      </c>
      <c r="R290" s="211">
        <f>Q290*H290</f>
        <v>5.5836500000000004E-2</v>
      </c>
      <c r="S290" s="211">
        <v>0</v>
      </c>
      <c r="T290" s="21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3" t="s">
        <v>569</v>
      </c>
      <c r="AT290" s="213" t="s">
        <v>261</v>
      </c>
      <c r="AU290" s="213" t="s">
        <v>90</v>
      </c>
      <c r="AY290" s="18" t="s">
        <v>242</v>
      </c>
      <c r="BE290" s="214">
        <f>IF(N290="základná",J290,0)</f>
        <v>0</v>
      </c>
      <c r="BF290" s="214">
        <f>IF(N290="znížená",J290,0)</f>
        <v>0</v>
      </c>
      <c r="BG290" s="214">
        <f>IF(N290="zákl. prenesená",J290,0)</f>
        <v>0</v>
      </c>
      <c r="BH290" s="214">
        <f>IF(N290="zníž. prenesená",J290,0)</f>
        <v>0</v>
      </c>
      <c r="BI290" s="214">
        <f>IF(N290="nulová",J290,0)</f>
        <v>0</v>
      </c>
      <c r="BJ290" s="18" t="s">
        <v>90</v>
      </c>
      <c r="BK290" s="214">
        <f>ROUND(I290*H290,2)</f>
        <v>0</v>
      </c>
      <c r="BL290" s="18" t="s">
        <v>311</v>
      </c>
      <c r="BM290" s="213" t="s">
        <v>3909</v>
      </c>
    </row>
    <row r="291" spans="1:65" s="13" customFormat="1">
      <c r="B291" s="226"/>
      <c r="C291" s="227"/>
      <c r="D291" s="228" t="s">
        <v>304</v>
      </c>
      <c r="E291" s="227"/>
      <c r="F291" s="230" t="s">
        <v>3910</v>
      </c>
      <c r="G291" s="227"/>
      <c r="H291" s="231">
        <v>13.138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AT291" s="237" t="s">
        <v>304</v>
      </c>
      <c r="AU291" s="237" t="s">
        <v>90</v>
      </c>
      <c r="AV291" s="13" t="s">
        <v>90</v>
      </c>
      <c r="AW291" s="13" t="s">
        <v>4</v>
      </c>
      <c r="AX291" s="13" t="s">
        <v>84</v>
      </c>
      <c r="AY291" s="237" t="s">
        <v>242</v>
      </c>
    </row>
    <row r="292" spans="1:65" s="2" customFormat="1" ht="22.15" customHeight="1">
      <c r="A292" s="35"/>
      <c r="B292" s="36"/>
      <c r="C292" s="201" t="s">
        <v>753</v>
      </c>
      <c r="D292" s="201" t="s">
        <v>244</v>
      </c>
      <c r="E292" s="202" t="s">
        <v>1337</v>
      </c>
      <c r="F292" s="203" t="s">
        <v>1338</v>
      </c>
      <c r="G292" s="204" t="s">
        <v>792</v>
      </c>
      <c r="H292" s="275"/>
      <c r="I292" s="206"/>
      <c r="J292" s="207">
        <f>ROUND(I292*H292,2)</f>
        <v>0</v>
      </c>
      <c r="K292" s="208"/>
      <c r="L292" s="40"/>
      <c r="M292" s="209" t="s">
        <v>1</v>
      </c>
      <c r="N292" s="210" t="s">
        <v>43</v>
      </c>
      <c r="O292" s="76"/>
      <c r="P292" s="211">
        <f>O292*H292</f>
        <v>0</v>
      </c>
      <c r="Q292" s="211">
        <v>0</v>
      </c>
      <c r="R292" s="211">
        <f>Q292*H292</f>
        <v>0</v>
      </c>
      <c r="S292" s="211">
        <v>0</v>
      </c>
      <c r="T292" s="21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3" t="s">
        <v>311</v>
      </c>
      <c r="AT292" s="213" t="s">
        <v>244</v>
      </c>
      <c r="AU292" s="213" t="s">
        <v>90</v>
      </c>
      <c r="AY292" s="18" t="s">
        <v>242</v>
      </c>
      <c r="BE292" s="214">
        <f>IF(N292="základná",J292,0)</f>
        <v>0</v>
      </c>
      <c r="BF292" s="214">
        <f>IF(N292="znížená",J292,0)</f>
        <v>0</v>
      </c>
      <c r="BG292" s="214">
        <f>IF(N292="zákl. prenesená",J292,0)</f>
        <v>0</v>
      </c>
      <c r="BH292" s="214">
        <f>IF(N292="zníž. prenesená",J292,0)</f>
        <v>0</v>
      </c>
      <c r="BI292" s="214">
        <f>IF(N292="nulová",J292,0)</f>
        <v>0</v>
      </c>
      <c r="BJ292" s="18" t="s">
        <v>90</v>
      </c>
      <c r="BK292" s="214">
        <f>ROUND(I292*H292,2)</f>
        <v>0</v>
      </c>
      <c r="BL292" s="18" t="s">
        <v>311</v>
      </c>
      <c r="BM292" s="213" t="s">
        <v>3911</v>
      </c>
    </row>
    <row r="293" spans="1:65" s="12" customFormat="1" ht="22.9" customHeight="1">
      <c r="B293" s="185"/>
      <c r="C293" s="186"/>
      <c r="D293" s="187" t="s">
        <v>76</v>
      </c>
      <c r="E293" s="199" t="s">
        <v>778</v>
      </c>
      <c r="F293" s="199" t="s">
        <v>779</v>
      </c>
      <c r="G293" s="186"/>
      <c r="H293" s="186"/>
      <c r="I293" s="189"/>
      <c r="J293" s="200">
        <f>BK293</f>
        <v>0</v>
      </c>
      <c r="K293" s="186"/>
      <c r="L293" s="191"/>
      <c r="M293" s="192"/>
      <c r="N293" s="193"/>
      <c r="O293" s="193"/>
      <c r="P293" s="194">
        <f>SUM(P294:P300)</f>
        <v>0</v>
      </c>
      <c r="Q293" s="193"/>
      <c r="R293" s="194">
        <f>SUM(R294:R300)</f>
        <v>2.8179000000000003E-2</v>
      </c>
      <c r="S293" s="193"/>
      <c r="T293" s="195">
        <f>SUM(T294:T300)</f>
        <v>0</v>
      </c>
      <c r="AR293" s="196" t="s">
        <v>90</v>
      </c>
      <c r="AT293" s="197" t="s">
        <v>76</v>
      </c>
      <c r="AU293" s="197" t="s">
        <v>84</v>
      </c>
      <c r="AY293" s="196" t="s">
        <v>242</v>
      </c>
      <c r="BK293" s="198">
        <f>SUM(BK294:BK300)</f>
        <v>0</v>
      </c>
    </row>
    <row r="294" spans="1:65" s="2" customFormat="1" ht="34.9" customHeight="1">
      <c r="A294" s="35"/>
      <c r="B294" s="36"/>
      <c r="C294" s="201" t="s">
        <v>757</v>
      </c>
      <c r="D294" s="201" t="s">
        <v>244</v>
      </c>
      <c r="E294" s="202" t="s">
        <v>1346</v>
      </c>
      <c r="F294" s="203" t="s">
        <v>1347</v>
      </c>
      <c r="G294" s="204" t="s">
        <v>282</v>
      </c>
      <c r="H294" s="205">
        <v>5.58</v>
      </c>
      <c r="I294" s="206"/>
      <c r="J294" s="207">
        <f>ROUND(I294*H294,2)</f>
        <v>0</v>
      </c>
      <c r="K294" s="208"/>
      <c r="L294" s="40"/>
      <c r="M294" s="209" t="s">
        <v>1</v>
      </c>
      <c r="N294" s="210" t="s">
        <v>43</v>
      </c>
      <c r="O294" s="76"/>
      <c r="P294" s="211">
        <f>O294*H294</f>
        <v>0</v>
      </c>
      <c r="Q294" s="211">
        <v>5.0000000000000002E-5</v>
      </c>
      <c r="R294" s="211">
        <f>Q294*H294</f>
        <v>2.7900000000000001E-4</v>
      </c>
      <c r="S294" s="211">
        <v>0</v>
      </c>
      <c r="T294" s="21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311</v>
      </c>
      <c r="AT294" s="213" t="s">
        <v>244</v>
      </c>
      <c r="AU294" s="213" t="s">
        <v>90</v>
      </c>
      <c r="AY294" s="18" t="s">
        <v>242</v>
      </c>
      <c r="BE294" s="214">
        <f>IF(N294="základná",J294,0)</f>
        <v>0</v>
      </c>
      <c r="BF294" s="214">
        <f>IF(N294="znížená",J294,0)</f>
        <v>0</v>
      </c>
      <c r="BG294" s="214">
        <f>IF(N294="zákl. prenesená",J294,0)</f>
        <v>0</v>
      </c>
      <c r="BH294" s="214">
        <f>IF(N294="zníž. prenesená",J294,0)</f>
        <v>0</v>
      </c>
      <c r="BI294" s="214">
        <f>IF(N294="nulová",J294,0)</f>
        <v>0</v>
      </c>
      <c r="BJ294" s="18" t="s">
        <v>90</v>
      </c>
      <c r="BK294" s="214">
        <f>ROUND(I294*H294,2)</f>
        <v>0</v>
      </c>
      <c r="BL294" s="18" t="s">
        <v>311</v>
      </c>
      <c r="BM294" s="213" t="s">
        <v>3912</v>
      </c>
    </row>
    <row r="295" spans="1:65" s="13" customFormat="1">
      <c r="B295" s="226"/>
      <c r="C295" s="227"/>
      <c r="D295" s="228" t="s">
        <v>304</v>
      </c>
      <c r="E295" s="229" t="s">
        <v>1</v>
      </c>
      <c r="F295" s="230" t="s">
        <v>2142</v>
      </c>
      <c r="G295" s="227"/>
      <c r="H295" s="231">
        <v>5.58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84</v>
      </c>
      <c r="AY295" s="237" t="s">
        <v>242</v>
      </c>
    </row>
    <row r="296" spans="1:65" s="2" customFormat="1" ht="22.15" customHeight="1">
      <c r="A296" s="35"/>
      <c r="B296" s="36"/>
      <c r="C296" s="215" t="s">
        <v>762</v>
      </c>
      <c r="D296" s="215" t="s">
        <v>261</v>
      </c>
      <c r="E296" s="216" t="s">
        <v>1647</v>
      </c>
      <c r="F296" s="217" t="s">
        <v>3913</v>
      </c>
      <c r="G296" s="218" t="s">
        <v>282</v>
      </c>
      <c r="H296" s="219">
        <v>5.58</v>
      </c>
      <c r="I296" s="220"/>
      <c r="J296" s="221">
        <f>ROUND(I296*H296,2)</f>
        <v>0</v>
      </c>
      <c r="K296" s="222"/>
      <c r="L296" s="223"/>
      <c r="M296" s="224" t="s">
        <v>1</v>
      </c>
      <c r="N296" s="225" t="s">
        <v>43</v>
      </c>
      <c r="O296" s="76"/>
      <c r="P296" s="211">
        <f>O296*H296</f>
        <v>0</v>
      </c>
      <c r="Q296" s="211">
        <v>5.0000000000000001E-3</v>
      </c>
      <c r="R296" s="211">
        <f>Q296*H296</f>
        <v>2.7900000000000001E-2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569</v>
      </c>
      <c r="AT296" s="213" t="s">
        <v>261</v>
      </c>
      <c r="AU296" s="213" t="s">
        <v>90</v>
      </c>
      <c r="AY296" s="18" t="s">
        <v>242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90</v>
      </c>
      <c r="BK296" s="214">
        <f>ROUND(I296*H296,2)</f>
        <v>0</v>
      </c>
      <c r="BL296" s="18" t="s">
        <v>311</v>
      </c>
      <c r="BM296" s="213" t="s">
        <v>3914</v>
      </c>
    </row>
    <row r="297" spans="1:65" s="14" customFormat="1">
      <c r="B297" s="243"/>
      <c r="C297" s="244"/>
      <c r="D297" s="228" t="s">
        <v>304</v>
      </c>
      <c r="E297" s="245" t="s">
        <v>1</v>
      </c>
      <c r="F297" s="246" t="s">
        <v>3915</v>
      </c>
      <c r="G297" s="244"/>
      <c r="H297" s="245" t="s">
        <v>1</v>
      </c>
      <c r="I297" s="247"/>
      <c r="J297" s="244"/>
      <c r="K297" s="244"/>
      <c r="L297" s="248"/>
      <c r="M297" s="249"/>
      <c r="N297" s="250"/>
      <c r="O297" s="250"/>
      <c r="P297" s="250"/>
      <c r="Q297" s="250"/>
      <c r="R297" s="250"/>
      <c r="S297" s="250"/>
      <c r="T297" s="251"/>
      <c r="AT297" s="252" t="s">
        <v>304</v>
      </c>
      <c r="AU297" s="252" t="s">
        <v>90</v>
      </c>
      <c r="AV297" s="14" t="s">
        <v>84</v>
      </c>
      <c r="AW297" s="14" t="s">
        <v>33</v>
      </c>
      <c r="AX297" s="14" t="s">
        <v>77</v>
      </c>
      <c r="AY297" s="252" t="s">
        <v>242</v>
      </c>
    </row>
    <row r="298" spans="1:65" s="14" customFormat="1">
      <c r="B298" s="243"/>
      <c r="C298" s="244"/>
      <c r="D298" s="228" t="s">
        <v>304</v>
      </c>
      <c r="E298" s="245" t="s">
        <v>1</v>
      </c>
      <c r="F298" s="246" t="s">
        <v>3916</v>
      </c>
      <c r="G298" s="244"/>
      <c r="H298" s="245" t="s">
        <v>1</v>
      </c>
      <c r="I298" s="247"/>
      <c r="J298" s="244"/>
      <c r="K298" s="244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304</v>
      </c>
      <c r="AU298" s="252" t="s">
        <v>90</v>
      </c>
      <c r="AV298" s="14" t="s">
        <v>84</v>
      </c>
      <c r="AW298" s="14" t="s">
        <v>33</v>
      </c>
      <c r="AX298" s="14" t="s">
        <v>77</v>
      </c>
      <c r="AY298" s="252" t="s">
        <v>242</v>
      </c>
    </row>
    <row r="299" spans="1:65" s="13" customFormat="1">
      <c r="B299" s="226"/>
      <c r="C299" s="227"/>
      <c r="D299" s="228" t="s">
        <v>304</v>
      </c>
      <c r="E299" s="229" t="s">
        <v>1</v>
      </c>
      <c r="F299" s="230" t="s">
        <v>2142</v>
      </c>
      <c r="G299" s="227"/>
      <c r="H299" s="231">
        <v>5.58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304</v>
      </c>
      <c r="AU299" s="237" t="s">
        <v>90</v>
      </c>
      <c r="AV299" s="13" t="s">
        <v>90</v>
      </c>
      <c r="AW299" s="13" t="s">
        <v>33</v>
      </c>
      <c r="AX299" s="13" t="s">
        <v>84</v>
      </c>
      <c r="AY299" s="237" t="s">
        <v>242</v>
      </c>
    </row>
    <row r="300" spans="1:65" s="2" customFormat="1" ht="22.15" customHeight="1">
      <c r="A300" s="35"/>
      <c r="B300" s="36"/>
      <c r="C300" s="201" t="s">
        <v>766</v>
      </c>
      <c r="D300" s="201" t="s">
        <v>244</v>
      </c>
      <c r="E300" s="202" t="s">
        <v>790</v>
      </c>
      <c r="F300" s="203" t="s">
        <v>791</v>
      </c>
      <c r="G300" s="204" t="s">
        <v>792</v>
      </c>
      <c r="H300" s="275"/>
      <c r="I300" s="206"/>
      <c r="J300" s="207">
        <f>ROUND(I300*H300,2)</f>
        <v>0</v>
      </c>
      <c r="K300" s="208"/>
      <c r="L300" s="40"/>
      <c r="M300" s="209" t="s">
        <v>1</v>
      </c>
      <c r="N300" s="210" t="s">
        <v>43</v>
      </c>
      <c r="O300" s="76"/>
      <c r="P300" s="211">
        <f>O300*H300</f>
        <v>0</v>
      </c>
      <c r="Q300" s="211">
        <v>0</v>
      </c>
      <c r="R300" s="211">
        <f>Q300*H300</f>
        <v>0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311</v>
      </c>
      <c r="AT300" s="213" t="s">
        <v>244</v>
      </c>
      <c r="AU300" s="213" t="s">
        <v>90</v>
      </c>
      <c r="AY300" s="18" t="s">
        <v>242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90</v>
      </c>
      <c r="BK300" s="214">
        <f>ROUND(I300*H300,2)</f>
        <v>0</v>
      </c>
      <c r="BL300" s="18" t="s">
        <v>311</v>
      </c>
      <c r="BM300" s="213" t="s">
        <v>3917</v>
      </c>
    </row>
    <row r="301" spans="1:65" s="12" customFormat="1" ht="22.9" customHeight="1">
      <c r="B301" s="185"/>
      <c r="C301" s="186"/>
      <c r="D301" s="187" t="s">
        <v>76</v>
      </c>
      <c r="E301" s="199" t="s">
        <v>2148</v>
      </c>
      <c r="F301" s="199" t="s">
        <v>2149</v>
      </c>
      <c r="G301" s="186"/>
      <c r="H301" s="186"/>
      <c r="I301" s="189"/>
      <c r="J301" s="200">
        <f>BK301</f>
        <v>0</v>
      </c>
      <c r="K301" s="186"/>
      <c r="L301" s="191"/>
      <c r="M301" s="192"/>
      <c r="N301" s="193"/>
      <c r="O301" s="193"/>
      <c r="P301" s="194">
        <f>SUM(P302:P304)</f>
        <v>0</v>
      </c>
      <c r="Q301" s="193"/>
      <c r="R301" s="194">
        <f>SUM(R302:R304)</f>
        <v>2.6520000000000003E-3</v>
      </c>
      <c r="S301" s="193"/>
      <c r="T301" s="195">
        <f>SUM(T302:T304)</f>
        <v>0</v>
      </c>
      <c r="AR301" s="196" t="s">
        <v>90</v>
      </c>
      <c r="AT301" s="197" t="s">
        <v>76</v>
      </c>
      <c r="AU301" s="197" t="s">
        <v>84</v>
      </c>
      <c r="AY301" s="196" t="s">
        <v>242</v>
      </c>
      <c r="BK301" s="198">
        <f>SUM(BK302:BK304)</f>
        <v>0</v>
      </c>
    </row>
    <row r="302" spans="1:65" s="2" customFormat="1" ht="22.15" customHeight="1">
      <c r="A302" s="35"/>
      <c r="B302" s="36"/>
      <c r="C302" s="201" t="s">
        <v>770</v>
      </c>
      <c r="D302" s="201" t="s">
        <v>244</v>
      </c>
      <c r="E302" s="202" t="s">
        <v>2150</v>
      </c>
      <c r="F302" s="203" t="s">
        <v>2151</v>
      </c>
      <c r="G302" s="204" t="s">
        <v>247</v>
      </c>
      <c r="H302" s="205">
        <v>10.608000000000001</v>
      </c>
      <c r="I302" s="206"/>
      <c r="J302" s="207">
        <f>ROUND(I302*H302,2)</f>
        <v>0</v>
      </c>
      <c r="K302" s="208"/>
      <c r="L302" s="40"/>
      <c r="M302" s="209" t="s">
        <v>1</v>
      </c>
      <c r="N302" s="210" t="s">
        <v>43</v>
      </c>
      <c r="O302" s="76"/>
      <c r="P302" s="211">
        <f>O302*H302</f>
        <v>0</v>
      </c>
      <c r="Q302" s="211">
        <v>2.5000000000000001E-4</v>
      </c>
      <c r="R302" s="211">
        <f>Q302*H302</f>
        <v>2.6520000000000003E-3</v>
      </c>
      <c r="S302" s="211">
        <v>0</v>
      </c>
      <c r="T302" s="21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3" t="s">
        <v>311</v>
      </c>
      <c r="AT302" s="213" t="s">
        <v>244</v>
      </c>
      <c r="AU302" s="213" t="s">
        <v>90</v>
      </c>
      <c r="AY302" s="18" t="s">
        <v>242</v>
      </c>
      <c r="BE302" s="214">
        <f>IF(N302="základná",J302,0)</f>
        <v>0</v>
      </c>
      <c r="BF302" s="214">
        <f>IF(N302="znížená",J302,0)</f>
        <v>0</v>
      </c>
      <c r="BG302" s="214">
        <f>IF(N302="zákl. prenesená",J302,0)</f>
        <v>0</v>
      </c>
      <c r="BH302" s="214">
        <f>IF(N302="zníž. prenesená",J302,0)</f>
        <v>0</v>
      </c>
      <c r="BI302" s="214">
        <f>IF(N302="nulová",J302,0)</f>
        <v>0</v>
      </c>
      <c r="BJ302" s="18" t="s">
        <v>90</v>
      </c>
      <c r="BK302" s="214">
        <f>ROUND(I302*H302,2)</f>
        <v>0</v>
      </c>
      <c r="BL302" s="18" t="s">
        <v>311</v>
      </c>
      <c r="BM302" s="213" t="s">
        <v>3918</v>
      </c>
    </row>
    <row r="303" spans="1:65" s="13" customFormat="1">
      <c r="B303" s="226"/>
      <c r="C303" s="227"/>
      <c r="D303" s="228" t="s">
        <v>304</v>
      </c>
      <c r="E303" s="229" t="s">
        <v>1</v>
      </c>
      <c r="F303" s="230" t="s">
        <v>3919</v>
      </c>
      <c r="G303" s="227"/>
      <c r="H303" s="231">
        <v>10.608000000000001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33</v>
      </c>
      <c r="AX303" s="13" t="s">
        <v>84</v>
      </c>
      <c r="AY303" s="237" t="s">
        <v>242</v>
      </c>
    </row>
    <row r="304" spans="1:65" s="2" customFormat="1" ht="22.15" customHeight="1">
      <c r="A304" s="35"/>
      <c r="B304" s="36"/>
      <c r="C304" s="201" t="s">
        <v>774</v>
      </c>
      <c r="D304" s="201" t="s">
        <v>244</v>
      </c>
      <c r="E304" s="202" t="s">
        <v>2154</v>
      </c>
      <c r="F304" s="203" t="s">
        <v>2155</v>
      </c>
      <c r="G304" s="204" t="s">
        <v>792</v>
      </c>
      <c r="H304" s="275"/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0</v>
      </c>
      <c r="R304" s="211">
        <f>Q304*H304</f>
        <v>0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311</v>
      </c>
      <c r="AT304" s="213" t="s">
        <v>244</v>
      </c>
      <c r="AU304" s="213" t="s">
        <v>90</v>
      </c>
      <c r="AY304" s="18" t="s">
        <v>242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90</v>
      </c>
      <c r="BK304" s="214">
        <f>ROUND(I304*H304,2)</f>
        <v>0</v>
      </c>
      <c r="BL304" s="18" t="s">
        <v>311</v>
      </c>
      <c r="BM304" s="213" t="s">
        <v>3920</v>
      </c>
    </row>
    <row r="305" spans="1:65" s="12" customFormat="1" ht="22.9" customHeight="1">
      <c r="B305" s="185"/>
      <c r="C305" s="186"/>
      <c r="D305" s="187" t="s">
        <v>76</v>
      </c>
      <c r="E305" s="199" t="s">
        <v>1126</v>
      </c>
      <c r="F305" s="199" t="s">
        <v>1127</v>
      </c>
      <c r="G305" s="186"/>
      <c r="H305" s="186"/>
      <c r="I305" s="189"/>
      <c r="J305" s="200">
        <f>BK305</f>
        <v>0</v>
      </c>
      <c r="K305" s="186"/>
      <c r="L305" s="191"/>
      <c r="M305" s="192"/>
      <c r="N305" s="193"/>
      <c r="O305" s="193"/>
      <c r="P305" s="194">
        <f>SUM(P306:P310)</f>
        <v>0</v>
      </c>
      <c r="Q305" s="193"/>
      <c r="R305" s="194">
        <f>SUM(R306:R310)</f>
        <v>3.1285199999999999E-2</v>
      </c>
      <c r="S305" s="193"/>
      <c r="T305" s="195">
        <f>SUM(T306:T310)</f>
        <v>0</v>
      </c>
      <c r="AR305" s="196" t="s">
        <v>90</v>
      </c>
      <c r="AT305" s="197" t="s">
        <v>76</v>
      </c>
      <c r="AU305" s="197" t="s">
        <v>84</v>
      </c>
      <c r="AY305" s="196" t="s">
        <v>242</v>
      </c>
      <c r="BK305" s="198">
        <f>SUM(BK306:BK310)</f>
        <v>0</v>
      </c>
    </row>
    <row r="306" spans="1:65" s="2" customFormat="1" ht="30" customHeight="1">
      <c r="A306" s="35"/>
      <c r="B306" s="36"/>
      <c r="C306" s="201" t="s">
        <v>780</v>
      </c>
      <c r="D306" s="201" t="s">
        <v>244</v>
      </c>
      <c r="E306" s="202" t="s">
        <v>1379</v>
      </c>
      <c r="F306" s="203" t="s">
        <v>1380</v>
      </c>
      <c r="G306" s="204" t="s">
        <v>247</v>
      </c>
      <c r="H306" s="205">
        <v>16.82</v>
      </c>
      <c r="I306" s="206"/>
      <c r="J306" s="207">
        <f>ROUND(I306*H306,2)</f>
        <v>0</v>
      </c>
      <c r="K306" s="208"/>
      <c r="L306" s="40"/>
      <c r="M306" s="209" t="s">
        <v>1</v>
      </c>
      <c r="N306" s="210" t="s">
        <v>43</v>
      </c>
      <c r="O306" s="76"/>
      <c r="P306" s="211">
        <f>O306*H306</f>
        <v>0</v>
      </c>
      <c r="Q306" s="211">
        <v>9.3000000000000005E-4</v>
      </c>
      <c r="R306" s="211">
        <f>Q306*H306</f>
        <v>1.56426E-2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311</v>
      </c>
      <c r="AT306" s="213" t="s">
        <v>244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311</v>
      </c>
      <c r="BM306" s="213" t="s">
        <v>3921</v>
      </c>
    </row>
    <row r="307" spans="1:65" s="13" customFormat="1">
      <c r="B307" s="226"/>
      <c r="C307" s="227"/>
      <c r="D307" s="228" t="s">
        <v>304</v>
      </c>
      <c r="E307" s="229" t="s">
        <v>1</v>
      </c>
      <c r="F307" s="230" t="s">
        <v>3922</v>
      </c>
      <c r="G307" s="227"/>
      <c r="H307" s="231">
        <v>8.5</v>
      </c>
      <c r="I307" s="232"/>
      <c r="J307" s="227"/>
      <c r="K307" s="227"/>
      <c r="L307" s="233"/>
      <c r="M307" s="234"/>
      <c r="N307" s="235"/>
      <c r="O307" s="235"/>
      <c r="P307" s="235"/>
      <c r="Q307" s="235"/>
      <c r="R307" s="235"/>
      <c r="S307" s="235"/>
      <c r="T307" s="236"/>
      <c r="AT307" s="237" t="s">
        <v>304</v>
      </c>
      <c r="AU307" s="237" t="s">
        <v>90</v>
      </c>
      <c r="AV307" s="13" t="s">
        <v>90</v>
      </c>
      <c r="AW307" s="13" t="s">
        <v>33</v>
      </c>
      <c r="AX307" s="13" t="s">
        <v>77</v>
      </c>
      <c r="AY307" s="237" t="s">
        <v>242</v>
      </c>
    </row>
    <row r="308" spans="1:65" s="13" customFormat="1">
      <c r="B308" s="226"/>
      <c r="C308" s="227"/>
      <c r="D308" s="228" t="s">
        <v>304</v>
      </c>
      <c r="E308" s="229" t="s">
        <v>1</v>
      </c>
      <c r="F308" s="230" t="s">
        <v>3923</v>
      </c>
      <c r="G308" s="227"/>
      <c r="H308" s="231">
        <v>8.32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AT308" s="237" t="s">
        <v>304</v>
      </c>
      <c r="AU308" s="237" t="s">
        <v>90</v>
      </c>
      <c r="AV308" s="13" t="s">
        <v>90</v>
      </c>
      <c r="AW308" s="13" t="s">
        <v>33</v>
      </c>
      <c r="AX308" s="13" t="s">
        <v>77</v>
      </c>
      <c r="AY308" s="237" t="s">
        <v>242</v>
      </c>
    </row>
    <row r="309" spans="1:65" s="16" customFormat="1">
      <c r="B309" s="264"/>
      <c r="C309" s="265"/>
      <c r="D309" s="228" t="s">
        <v>304</v>
      </c>
      <c r="E309" s="266" t="s">
        <v>1</v>
      </c>
      <c r="F309" s="267" t="s">
        <v>388</v>
      </c>
      <c r="G309" s="265"/>
      <c r="H309" s="268">
        <v>16.82</v>
      </c>
      <c r="I309" s="269"/>
      <c r="J309" s="265"/>
      <c r="K309" s="265"/>
      <c r="L309" s="270"/>
      <c r="M309" s="271"/>
      <c r="N309" s="272"/>
      <c r="O309" s="272"/>
      <c r="P309" s="272"/>
      <c r="Q309" s="272"/>
      <c r="R309" s="272"/>
      <c r="S309" s="272"/>
      <c r="T309" s="273"/>
      <c r="AT309" s="274" t="s">
        <v>304</v>
      </c>
      <c r="AU309" s="274" t="s">
        <v>90</v>
      </c>
      <c r="AV309" s="16" t="s">
        <v>248</v>
      </c>
      <c r="AW309" s="16" t="s">
        <v>33</v>
      </c>
      <c r="AX309" s="16" t="s">
        <v>84</v>
      </c>
      <c r="AY309" s="274" t="s">
        <v>242</v>
      </c>
    </row>
    <row r="310" spans="1:65" s="2" customFormat="1" ht="22.15" customHeight="1">
      <c r="A310" s="35"/>
      <c r="B310" s="36"/>
      <c r="C310" s="201" t="s">
        <v>789</v>
      </c>
      <c r="D310" s="201" t="s">
        <v>244</v>
      </c>
      <c r="E310" s="202" t="s">
        <v>1132</v>
      </c>
      <c r="F310" s="203" t="s">
        <v>1386</v>
      </c>
      <c r="G310" s="204" t="s">
        <v>247</v>
      </c>
      <c r="H310" s="205">
        <v>16.82</v>
      </c>
      <c r="I310" s="206"/>
      <c r="J310" s="207">
        <f>ROUND(I310*H310,2)</f>
        <v>0</v>
      </c>
      <c r="K310" s="208"/>
      <c r="L310" s="40"/>
      <c r="M310" s="238" t="s">
        <v>1</v>
      </c>
      <c r="N310" s="239" t="s">
        <v>43</v>
      </c>
      <c r="O310" s="240"/>
      <c r="P310" s="241">
        <f>O310*H310</f>
        <v>0</v>
      </c>
      <c r="Q310" s="241">
        <v>9.3000000000000005E-4</v>
      </c>
      <c r="R310" s="241">
        <f>Q310*H310</f>
        <v>1.56426E-2</v>
      </c>
      <c r="S310" s="241">
        <v>0</v>
      </c>
      <c r="T310" s="24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13" t="s">
        <v>311</v>
      </c>
      <c r="AT310" s="213" t="s">
        <v>244</v>
      </c>
      <c r="AU310" s="213" t="s">
        <v>90</v>
      </c>
      <c r="AY310" s="18" t="s">
        <v>242</v>
      </c>
      <c r="BE310" s="214">
        <f>IF(N310="základná",J310,0)</f>
        <v>0</v>
      </c>
      <c r="BF310" s="214">
        <f>IF(N310="znížená",J310,0)</f>
        <v>0</v>
      </c>
      <c r="BG310" s="214">
        <f>IF(N310="zákl. prenesená",J310,0)</f>
        <v>0</v>
      </c>
      <c r="BH310" s="214">
        <f>IF(N310="zníž. prenesená",J310,0)</f>
        <v>0</v>
      </c>
      <c r="BI310" s="214">
        <f>IF(N310="nulová",J310,0)</f>
        <v>0</v>
      </c>
      <c r="BJ310" s="18" t="s">
        <v>90</v>
      </c>
      <c r="BK310" s="214">
        <f>ROUND(I310*H310,2)</f>
        <v>0</v>
      </c>
      <c r="BL310" s="18" t="s">
        <v>311</v>
      </c>
      <c r="BM310" s="213" t="s">
        <v>3924</v>
      </c>
    </row>
    <row r="311" spans="1:65" s="2" customFormat="1" ht="6.95" customHeight="1">
      <c r="A311" s="35"/>
      <c r="B311" s="59"/>
      <c r="C311" s="60"/>
      <c r="D311" s="60"/>
      <c r="E311" s="60"/>
      <c r="F311" s="60"/>
      <c r="G311" s="60"/>
      <c r="H311" s="60"/>
      <c r="I311" s="60"/>
      <c r="J311" s="60"/>
      <c r="K311" s="60"/>
      <c r="L311" s="40"/>
      <c r="M311" s="35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</row>
  </sheetData>
  <sheetProtection algorithmName="SHA-512" hashValue="7im0BnW02OJ938kZaszUclo5I5bCDwgI0wYiphUs5/4IcKR7MJp+gr4vfoB/u1NuB1rDCxQd5sjiUxzmnrH2LA==" saltValue="LGL/rg+ttPeAvt/AXMKyrkNCbrnhMXKlmF8RSSDami2F5S+lefG0Z81Xr9d8w1YRke33uUsde3Q+T9fK/5WMtw==" spinCount="100000" sheet="1" objects="1" scenarios="1" formatColumns="0" formatRows="0" autoFilter="0"/>
  <autoFilter ref="C133:K310" xr:uid="{00000000-0009-0000-0000-000018000000}"/>
  <mergeCells count="12">
    <mergeCell ref="E126:H126"/>
    <mergeCell ref="L2:V2"/>
    <mergeCell ref="E85:H85"/>
    <mergeCell ref="E87:H87"/>
    <mergeCell ref="E89:H89"/>
    <mergeCell ref="E122:H122"/>
    <mergeCell ref="E124:H12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395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176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3925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3926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ROUND(J133,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ROUND((SUM(BE133:BE394)),  2)</f>
        <v>0</v>
      </c>
      <c r="G35" s="136"/>
      <c r="H35" s="136"/>
      <c r="I35" s="137">
        <v>0.2</v>
      </c>
      <c r="J35" s="135">
        <f>ROUND(((SUM(BE133:BE394))*I35),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ROUND((SUM(BF133:BF394)),  2)</f>
        <v>0</v>
      </c>
      <c r="G36" s="136"/>
      <c r="H36" s="136"/>
      <c r="I36" s="137">
        <v>0.2</v>
      </c>
      <c r="J36" s="135">
        <f>ROUND(((SUM(BF133:BF394))*I36),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ROUND((SUM(BG133:BG394)),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ROUND((SUM(BH133:BH394)),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ROUND((SUM(BI133:BI394)),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3925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1136-3-1 - SO 03 Oždianský tunel - stavebná časť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J133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J134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J135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J210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J236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J268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J272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J288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J301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J364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J366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J367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996</v>
      </c>
      <c r="E110" s="170"/>
      <c r="F110" s="170"/>
      <c r="G110" s="170"/>
      <c r="H110" s="170"/>
      <c r="I110" s="170"/>
      <c r="J110" s="171">
        <f>J386</f>
        <v>0</v>
      </c>
      <c r="K110" s="109"/>
      <c r="L110" s="172"/>
    </row>
    <row r="111" spans="1:47" s="9" customFormat="1" ht="24.95" customHeight="1">
      <c r="B111" s="162"/>
      <c r="C111" s="163"/>
      <c r="D111" s="164" t="s">
        <v>997</v>
      </c>
      <c r="E111" s="165"/>
      <c r="F111" s="165"/>
      <c r="G111" s="165"/>
      <c r="H111" s="165"/>
      <c r="I111" s="165"/>
      <c r="J111" s="166">
        <f>J389</f>
        <v>0</v>
      </c>
      <c r="K111" s="163"/>
      <c r="L111" s="167"/>
    </row>
    <row r="112" spans="1:47" s="2" customFormat="1" ht="21.7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9"/>
      <c r="C113" s="60"/>
      <c r="D113" s="60"/>
      <c r="E113" s="60"/>
      <c r="F113" s="60"/>
      <c r="G113" s="60"/>
      <c r="H113" s="60"/>
      <c r="I113" s="60"/>
      <c r="J113" s="60"/>
      <c r="K113" s="60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4" t="s">
        <v>228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15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4.45" customHeight="1">
      <c r="A121" s="35"/>
      <c r="B121" s="36"/>
      <c r="C121" s="37"/>
      <c r="D121" s="37"/>
      <c r="E121" s="334" t="str">
        <f>E7</f>
        <v>Cyklotrasa Rimavská Sobota - Poltár</v>
      </c>
      <c r="F121" s="335"/>
      <c r="G121" s="335"/>
      <c r="H121" s="335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2"/>
      <c r="C122" s="30" t="s">
        <v>214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pans="1:31" s="2" customFormat="1" ht="14.45" customHeight="1">
      <c r="A123" s="35"/>
      <c r="B123" s="36"/>
      <c r="C123" s="37"/>
      <c r="D123" s="37"/>
      <c r="E123" s="334" t="s">
        <v>3925</v>
      </c>
      <c r="F123" s="333"/>
      <c r="G123" s="333"/>
      <c r="H123" s="333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216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6" customHeight="1">
      <c r="A125" s="35"/>
      <c r="B125" s="36"/>
      <c r="C125" s="37"/>
      <c r="D125" s="37"/>
      <c r="E125" s="307" t="str">
        <f>E11</f>
        <v>1136-3-1 - SO 03 Oždianský tunel - stavebná časť</v>
      </c>
      <c r="F125" s="333"/>
      <c r="G125" s="333"/>
      <c r="H125" s="333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19</v>
      </c>
      <c r="D127" s="37"/>
      <c r="E127" s="37"/>
      <c r="F127" s="28" t="str">
        <f>F14</f>
        <v>Rimavská Sobota, Poltár</v>
      </c>
      <c r="G127" s="37"/>
      <c r="H127" s="37"/>
      <c r="I127" s="30" t="s">
        <v>21</v>
      </c>
      <c r="J127" s="71">
        <f>IF(J14="","",J14)</f>
        <v>0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9" customHeight="1">
      <c r="A129" s="35"/>
      <c r="B129" s="36"/>
      <c r="C129" s="30" t="s">
        <v>22</v>
      </c>
      <c r="D129" s="37"/>
      <c r="E129" s="37"/>
      <c r="F129" s="28" t="str">
        <f>E17</f>
        <v>Banskobystrický samosprávny kraj, B. Bystrica</v>
      </c>
      <c r="G129" s="37"/>
      <c r="H129" s="37"/>
      <c r="I129" s="30" t="s">
        <v>29</v>
      </c>
      <c r="J129" s="33" t="str">
        <f>E23</f>
        <v>Cykloprojekt s.r.o., Bratislava, Laurinská 18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6" customHeight="1">
      <c r="A130" s="35"/>
      <c r="B130" s="36"/>
      <c r="C130" s="30" t="s">
        <v>27</v>
      </c>
      <c r="D130" s="37"/>
      <c r="E130" s="37"/>
      <c r="F130" s="28" t="str">
        <f>IF(E20="","",E20)</f>
        <v>Vyplň údaj</v>
      </c>
      <c r="G130" s="37"/>
      <c r="H130" s="37"/>
      <c r="I130" s="30" t="s">
        <v>34</v>
      </c>
      <c r="J130" s="33" t="str">
        <f>E26</f>
        <v xml:space="preserve"> 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73"/>
      <c r="B132" s="174"/>
      <c r="C132" s="175" t="s">
        <v>229</v>
      </c>
      <c r="D132" s="176" t="s">
        <v>62</v>
      </c>
      <c r="E132" s="176" t="s">
        <v>58</v>
      </c>
      <c r="F132" s="176" t="s">
        <v>59</v>
      </c>
      <c r="G132" s="176" t="s">
        <v>230</v>
      </c>
      <c r="H132" s="176" t="s">
        <v>231</v>
      </c>
      <c r="I132" s="176" t="s">
        <v>232</v>
      </c>
      <c r="J132" s="177" t="s">
        <v>220</v>
      </c>
      <c r="K132" s="178" t="s">
        <v>233</v>
      </c>
      <c r="L132" s="179"/>
      <c r="M132" s="80" t="s">
        <v>1</v>
      </c>
      <c r="N132" s="81" t="s">
        <v>41</v>
      </c>
      <c r="O132" s="81" t="s">
        <v>234</v>
      </c>
      <c r="P132" s="81" t="s">
        <v>235</v>
      </c>
      <c r="Q132" s="81" t="s">
        <v>236</v>
      </c>
      <c r="R132" s="81" t="s">
        <v>237</v>
      </c>
      <c r="S132" s="81" t="s">
        <v>238</v>
      </c>
      <c r="T132" s="82" t="s">
        <v>239</v>
      </c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</row>
    <row r="133" spans="1:65" s="2" customFormat="1" ht="22.9" customHeight="1">
      <c r="A133" s="35"/>
      <c r="B133" s="36"/>
      <c r="C133" s="87" t="s">
        <v>221</v>
      </c>
      <c r="D133" s="37"/>
      <c r="E133" s="37"/>
      <c r="F133" s="37"/>
      <c r="G133" s="37"/>
      <c r="H133" s="37"/>
      <c r="I133" s="37"/>
      <c r="J133" s="180">
        <f>BK133</f>
        <v>0</v>
      </c>
      <c r="K133" s="37"/>
      <c r="L133" s="40"/>
      <c r="M133" s="83"/>
      <c r="N133" s="181"/>
      <c r="O133" s="84"/>
      <c r="P133" s="182">
        <f>P134+P366+P389</f>
        <v>0</v>
      </c>
      <c r="Q133" s="84"/>
      <c r="R133" s="182">
        <f>R134+R366+R389</f>
        <v>1311.6928771600001</v>
      </c>
      <c r="S133" s="84"/>
      <c r="T133" s="183">
        <f>T134+T366+T389</f>
        <v>39.763903999999997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76</v>
      </c>
      <c r="AU133" s="18" t="s">
        <v>222</v>
      </c>
      <c r="BK133" s="184">
        <f>BK134+BK366+BK389</f>
        <v>0</v>
      </c>
    </row>
    <row r="134" spans="1:65" s="12" customFormat="1" ht="25.9" customHeight="1">
      <c r="B134" s="185"/>
      <c r="C134" s="186"/>
      <c r="D134" s="187" t="s">
        <v>76</v>
      </c>
      <c r="E134" s="188" t="s">
        <v>240</v>
      </c>
      <c r="F134" s="188" t="s">
        <v>241</v>
      </c>
      <c r="G134" s="186"/>
      <c r="H134" s="186"/>
      <c r="I134" s="189"/>
      <c r="J134" s="190">
        <f>BK134</f>
        <v>0</v>
      </c>
      <c r="K134" s="186"/>
      <c r="L134" s="191"/>
      <c r="M134" s="192"/>
      <c r="N134" s="193"/>
      <c r="O134" s="193"/>
      <c r="P134" s="194">
        <f>P135+P210+P236+P268+P272+P288+P301+P364</f>
        <v>0</v>
      </c>
      <c r="Q134" s="193"/>
      <c r="R134" s="194">
        <f>R135+R210+R236+R268+R272+R288+R301+R364</f>
        <v>1304.42071708</v>
      </c>
      <c r="S134" s="193"/>
      <c r="T134" s="195">
        <f>T135+T210+T236+T268+T272+T288+T301+T364</f>
        <v>39.763903999999997</v>
      </c>
      <c r="AR134" s="196" t="s">
        <v>84</v>
      </c>
      <c r="AT134" s="197" t="s">
        <v>76</v>
      </c>
      <c r="AU134" s="197" t="s">
        <v>77</v>
      </c>
      <c r="AY134" s="196" t="s">
        <v>242</v>
      </c>
      <c r="BK134" s="198">
        <f>BK135+BK210+BK236+BK268+BK272+BK288+BK301+BK364</f>
        <v>0</v>
      </c>
    </row>
    <row r="135" spans="1:65" s="12" customFormat="1" ht="22.9" customHeight="1">
      <c r="B135" s="185"/>
      <c r="C135" s="186"/>
      <c r="D135" s="187" t="s">
        <v>76</v>
      </c>
      <c r="E135" s="199" t="s">
        <v>84</v>
      </c>
      <c r="F135" s="199" t="s">
        <v>243</v>
      </c>
      <c r="G135" s="186"/>
      <c r="H135" s="186"/>
      <c r="I135" s="189"/>
      <c r="J135" s="200">
        <f>BK135</f>
        <v>0</v>
      </c>
      <c r="K135" s="186"/>
      <c r="L135" s="191"/>
      <c r="M135" s="192"/>
      <c r="N135" s="193"/>
      <c r="O135" s="193"/>
      <c r="P135" s="194">
        <f>SUM(P136:P209)</f>
        <v>0</v>
      </c>
      <c r="Q135" s="193"/>
      <c r="R135" s="194">
        <f>SUM(R136:R209)</f>
        <v>10.177</v>
      </c>
      <c r="S135" s="193"/>
      <c r="T135" s="195">
        <f>SUM(T136:T209)</f>
        <v>0</v>
      </c>
      <c r="AR135" s="196" t="s">
        <v>84</v>
      </c>
      <c r="AT135" s="197" t="s">
        <v>76</v>
      </c>
      <c r="AU135" s="197" t="s">
        <v>84</v>
      </c>
      <c r="AY135" s="196" t="s">
        <v>242</v>
      </c>
      <c r="BK135" s="198">
        <f>SUM(BK136:BK209)</f>
        <v>0</v>
      </c>
    </row>
    <row r="136" spans="1:65" s="2" customFormat="1" ht="34.9" customHeight="1">
      <c r="A136" s="35"/>
      <c r="B136" s="36"/>
      <c r="C136" s="201" t="s">
        <v>84</v>
      </c>
      <c r="D136" s="201" t="s">
        <v>244</v>
      </c>
      <c r="E136" s="202" t="s">
        <v>1437</v>
      </c>
      <c r="F136" s="203" t="s">
        <v>1438</v>
      </c>
      <c r="G136" s="204" t="s">
        <v>247</v>
      </c>
      <c r="H136" s="205">
        <v>94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248</v>
      </c>
      <c r="AT136" s="213" t="s">
        <v>244</v>
      </c>
      <c r="AU136" s="213" t="s">
        <v>90</v>
      </c>
      <c r="AY136" s="18" t="s">
        <v>242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90</v>
      </c>
      <c r="BK136" s="214">
        <f>ROUND(I136*H136,2)</f>
        <v>0</v>
      </c>
      <c r="BL136" s="18" t="s">
        <v>248</v>
      </c>
      <c r="BM136" s="213" t="s">
        <v>3927</v>
      </c>
    </row>
    <row r="137" spans="1:65" s="14" customFormat="1" ht="22.5">
      <c r="B137" s="243"/>
      <c r="C137" s="244"/>
      <c r="D137" s="228" t="s">
        <v>304</v>
      </c>
      <c r="E137" s="245" t="s">
        <v>1</v>
      </c>
      <c r="F137" s="246" t="s">
        <v>3928</v>
      </c>
      <c r="G137" s="244"/>
      <c r="H137" s="245" t="s">
        <v>1</v>
      </c>
      <c r="I137" s="247"/>
      <c r="J137" s="244"/>
      <c r="K137" s="244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304</v>
      </c>
      <c r="AU137" s="252" t="s">
        <v>90</v>
      </c>
      <c r="AV137" s="14" t="s">
        <v>84</v>
      </c>
      <c r="AW137" s="14" t="s">
        <v>33</v>
      </c>
      <c r="AX137" s="14" t="s">
        <v>77</v>
      </c>
      <c r="AY137" s="252" t="s">
        <v>242</v>
      </c>
    </row>
    <row r="138" spans="1:65" s="13" customFormat="1">
      <c r="B138" s="226"/>
      <c r="C138" s="227"/>
      <c r="D138" s="228" t="s">
        <v>304</v>
      </c>
      <c r="E138" s="229" t="s">
        <v>1</v>
      </c>
      <c r="F138" s="230" t="s">
        <v>3929</v>
      </c>
      <c r="G138" s="227"/>
      <c r="H138" s="231">
        <v>94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AT138" s="237" t="s">
        <v>304</v>
      </c>
      <c r="AU138" s="237" t="s">
        <v>90</v>
      </c>
      <c r="AV138" s="13" t="s">
        <v>90</v>
      </c>
      <c r="AW138" s="13" t="s">
        <v>33</v>
      </c>
      <c r="AX138" s="13" t="s">
        <v>84</v>
      </c>
      <c r="AY138" s="237" t="s">
        <v>242</v>
      </c>
    </row>
    <row r="139" spans="1:65" s="2" customFormat="1" ht="22.15" customHeight="1">
      <c r="A139" s="35"/>
      <c r="B139" s="36"/>
      <c r="C139" s="201" t="s">
        <v>90</v>
      </c>
      <c r="D139" s="201" t="s">
        <v>244</v>
      </c>
      <c r="E139" s="202" t="s">
        <v>1006</v>
      </c>
      <c r="F139" s="203" t="s">
        <v>1947</v>
      </c>
      <c r="G139" s="204" t="s">
        <v>406</v>
      </c>
      <c r="H139" s="205">
        <v>245.40700000000001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248</v>
      </c>
      <c r="AT139" s="213" t="s">
        <v>244</v>
      </c>
      <c r="AU139" s="213" t="s">
        <v>90</v>
      </c>
      <c r="AY139" s="18" t="s">
        <v>242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90</v>
      </c>
      <c r="BK139" s="214">
        <f>ROUND(I139*H139,2)</f>
        <v>0</v>
      </c>
      <c r="BL139" s="18" t="s">
        <v>248</v>
      </c>
      <c r="BM139" s="213" t="s">
        <v>3930</v>
      </c>
    </row>
    <row r="140" spans="1:65" s="14" customFormat="1">
      <c r="B140" s="243"/>
      <c r="C140" s="244"/>
      <c r="D140" s="228" t="s">
        <v>304</v>
      </c>
      <c r="E140" s="245" t="s">
        <v>1</v>
      </c>
      <c r="F140" s="246" t="s">
        <v>3931</v>
      </c>
      <c r="G140" s="244"/>
      <c r="H140" s="245" t="s">
        <v>1</v>
      </c>
      <c r="I140" s="247"/>
      <c r="J140" s="244"/>
      <c r="K140" s="244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304</v>
      </c>
      <c r="AU140" s="252" t="s">
        <v>90</v>
      </c>
      <c r="AV140" s="14" t="s">
        <v>84</v>
      </c>
      <c r="AW140" s="14" t="s">
        <v>33</v>
      </c>
      <c r="AX140" s="14" t="s">
        <v>77</v>
      </c>
      <c r="AY140" s="252" t="s">
        <v>242</v>
      </c>
    </row>
    <row r="141" spans="1:65" s="13" customFormat="1">
      <c r="B141" s="226"/>
      <c r="C141" s="227"/>
      <c r="D141" s="228" t="s">
        <v>304</v>
      </c>
      <c r="E141" s="229" t="s">
        <v>1</v>
      </c>
      <c r="F141" s="230" t="s">
        <v>3932</v>
      </c>
      <c r="G141" s="227"/>
      <c r="H141" s="231">
        <v>222.27699999999999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304</v>
      </c>
      <c r="AU141" s="237" t="s">
        <v>90</v>
      </c>
      <c r="AV141" s="13" t="s">
        <v>90</v>
      </c>
      <c r="AW141" s="13" t="s">
        <v>33</v>
      </c>
      <c r="AX141" s="13" t="s">
        <v>77</v>
      </c>
      <c r="AY141" s="237" t="s">
        <v>242</v>
      </c>
    </row>
    <row r="142" spans="1:65" s="14" customFormat="1">
      <c r="B142" s="243"/>
      <c r="C142" s="244"/>
      <c r="D142" s="228" t="s">
        <v>304</v>
      </c>
      <c r="E142" s="245" t="s">
        <v>1</v>
      </c>
      <c r="F142" s="246" t="s">
        <v>3933</v>
      </c>
      <c r="G142" s="244"/>
      <c r="H142" s="245" t="s">
        <v>1</v>
      </c>
      <c r="I142" s="247"/>
      <c r="J142" s="244"/>
      <c r="K142" s="244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304</v>
      </c>
      <c r="AU142" s="252" t="s">
        <v>90</v>
      </c>
      <c r="AV142" s="14" t="s">
        <v>84</v>
      </c>
      <c r="AW142" s="14" t="s">
        <v>33</v>
      </c>
      <c r="AX142" s="14" t="s">
        <v>77</v>
      </c>
      <c r="AY142" s="252" t="s">
        <v>242</v>
      </c>
    </row>
    <row r="143" spans="1:65" s="13" customFormat="1">
      <c r="B143" s="226"/>
      <c r="C143" s="227"/>
      <c r="D143" s="228" t="s">
        <v>304</v>
      </c>
      <c r="E143" s="229" t="s">
        <v>1</v>
      </c>
      <c r="F143" s="230" t="s">
        <v>3934</v>
      </c>
      <c r="G143" s="227"/>
      <c r="H143" s="231">
        <v>3.69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304</v>
      </c>
      <c r="AU143" s="237" t="s">
        <v>90</v>
      </c>
      <c r="AV143" s="13" t="s">
        <v>90</v>
      </c>
      <c r="AW143" s="13" t="s">
        <v>33</v>
      </c>
      <c r="AX143" s="13" t="s">
        <v>77</v>
      </c>
      <c r="AY143" s="237" t="s">
        <v>242</v>
      </c>
    </row>
    <row r="144" spans="1:65" s="14" customFormat="1">
      <c r="B144" s="243"/>
      <c r="C144" s="244"/>
      <c r="D144" s="228" t="s">
        <v>304</v>
      </c>
      <c r="E144" s="245" t="s">
        <v>1</v>
      </c>
      <c r="F144" s="246" t="s">
        <v>3935</v>
      </c>
      <c r="G144" s="244"/>
      <c r="H144" s="245" t="s">
        <v>1</v>
      </c>
      <c r="I144" s="247"/>
      <c r="J144" s="244"/>
      <c r="K144" s="244"/>
      <c r="L144" s="248"/>
      <c r="M144" s="249"/>
      <c r="N144" s="250"/>
      <c r="O144" s="250"/>
      <c r="P144" s="250"/>
      <c r="Q144" s="250"/>
      <c r="R144" s="250"/>
      <c r="S144" s="250"/>
      <c r="T144" s="251"/>
      <c r="AT144" s="252" t="s">
        <v>304</v>
      </c>
      <c r="AU144" s="252" t="s">
        <v>90</v>
      </c>
      <c r="AV144" s="14" t="s">
        <v>84</v>
      </c>
      <c r="AW144" s="14" t="s">
        <v>33</v>
      </c>
      <c r="AX144" s="14" t="s">
        <v>77</v>
      </c>
      <c r="AY144" s="252" t="s">
        <v>242</v>
      </c>
    </row>
    <row r="145" spans="1:65" s="13" customFormat="1">
      <c r="B145" s="226"/>
      <c r="C145" s="227"/>
      <c r="D145" s="228" t="s">
        <v>304</v>
      </c>
      <c r="E145" s="229" t="s">
        <v>1</v>
      </c>
      <c r="F145" s="230" t="s">
        <v>3936</v>
      </c>
      <c r="G145" s="227"/>
      <c r="H145" s="231">
        <v>19.440000000000001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304</v>
      </c>
      <c r="AU145" s="237" t="s">
        <v>90</v>
      </c>
      <c r="AV145" s="13" t="s">
        <v>90</v>
      </c>
      <c r="AW145" s="13" t="s">
        <v>33</v>
      </c>
      <c r="AX145" s="13" t="s">
        <v>77</v>
      </c>
      <c r="AY145" s="237" t="s">
        <v>242</v>
      </c>
    </row>
    <row r="146" spans="1:65" s="16" customFormat="1">
      <c r="B146" s="264"/>
      <c r="C146" s="265"/>
      <c r="D146" s="228" t="s">
        <v>304</v>
      </c>
      <c r="E146" s="266" t="s">
        <v>1</v>
      </c>
      <c r="F146" s="267" t="s">
        <v>388</v>
      </c>
      <c r="G146" s="265"/>
      <c r="H146" s="268">
        <v>245.40700000000001</v>
      </c>
      <c r="I146" s="269"/>
      <c r="J146" s="265"/>
      <c r="K146" s="265"/>
      <c r="L146" s="270"/>
      <c r="M146" s="271"/>
      <c r="N146" s="272"/>
      <c r="O146" s="272"/>
      <c r="P146" s="272"/>
      <c r="Q146" s="272"/>
      <c r="R146" s="272"/>
      <c r="S146" s="272"/>
      <c r="T146" s="273"/>
      <c r="AT146" s="274" t="s">
        <v>304</v>
      </c>
      <c r="AU146" s="274" t="s">
        <v>90</v>
      </c>
      <c r="AV146" s="16" t="s">
        <v>248</v>
      </c>
      <c r="AW146" s="16" t="s">
        <v>33</v>
      </c>
      <c r="AX146" s="16" t="s">
        <v>84</v>
      </c>
      <c r="AY146" s="274" t="s">
        <v>242</v>
      </c>
    </row>
    <row r="147" spans="1:65" s="2" customFormat="1" ht="30" customHeight="1">
      <c r="A147" s="35"/>
      <c r="B147" s="36"/>
      <c r="C147" s="201" t="s">
        <v>100</v>
      </c>
      <c r="D147" s="201" t="s">
        <v>244</v>
      </c>
      <c r="E147" s="202" t="s">
        <v>1011</v>
      </c>
      <c r="F147" s="203" t="s">
        <v>1012</v>
      </c>
      <c r="G147" s="204" t="s">
        <v>406</v>
      </c>
      <c r="H147" s="205">
        <v>245.40700000000001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3937</v>
      </c>
    </row>
    <row r="148" spans="1:65" s="2" customFormat="1" ht="19.899999999999999" customHeight="1">
      <c r="A148" s="35"/>
      <c r="B148" s="36"/>
      <c r="C148" s="201" t="s">
        <v>248</v>
      </c>
      <c r="D148" s="201" t="s">
        <v>244</v>
      </c>
      <c r="E148" s="202" t="s">
        <v>830</v>
      </c>
      <c r="F148" s="203" t="s">
        <v>1859</v>
      </c>
      <c r="G148" s="204" t="s">
        <v>406</v>
      </c>
      <c r="H148" s="205">
        <v>26.199000000000002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3938</v>
      </c>
    </row>
    <row r="149" spans="1:65" s="14" customFormat="1">
      <c r="B149" s="243"/>
      <c r="C149" s="244"/>
      <c r="D149" s="228" t="s">
        <v>304</v>
      </c>
      <c r="E149" s="245" t="s">
        <v>1</v>
      </c>
      <c r="F149" s="246" t="s">
        <v>3939</v>
      </c>
      <c r="G149" s="244"/>
      <c r="H149" s="245" t="s">
        <v>1</v>
      </c>
      <c r="I149" s="247"/>
      <c r="J149" s="244"/>
      <c r="K149" s="244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304</v>
      </c>
      <c r="AU149" s="252" t="s">
        <v>90</v>
      </c>
      <c r="AV149" s="14" t="s">
        <v>84</v>
      </c>
      <c r="AW149" s="14" t="s">
        <v>33</v>
      </c>
      <c r="AX149" s="14" t="s">
        <v>77</v>
      </c>
      <c r="AY149" s="252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3940</v>
      </c>
      <c r="G150" s="227"/>
      <c r="H150" s="231">
        <v>13.419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4" customFormat="1">
      <c r="B151" s="243"/>
      <c r="C151" s="244"/>
      <c r="D151" s="228" t="s">
        <v>304</v>
      </c>
      <c r="E151" s="245" t="s">
        <v>1</v>
      </c>
      <c r="F151" s="246" t="s">
        <v>3941</v>
      </c>
      <c r="G151" s="244"/>
      <c r="H151" s="245" t="s">
        <v>1</v>
      </c>
      <c r="I151" s="247"/>
      <c r="J151" s="244"/>
      <c r="K151" s="244"/>
      <c r="L151" s="248"/>
      <c r="M151" s="249"/>
      <c r="N151" s="250"/>
      <c r="O151" s="250"/>
      <c r="P151" s="250"/>
      <c r="Q151" s="250"/>
      <c r="R151" s="250"/>
      <c r="S151" s="250"/>
      <c r="T151" s="251"/>
      <c r="AT151" s="252" t="s">
        <v>304</v>
      </c>
      <c r="AU151" s="252" t="s">
        <v>90</v>
      </c>
      <c r="AV151" s="14" t="s">
        <v>84</v>
      </c>
      <c r="AW151" s="14" t="s">
        <v>33</v>
      </c>
      <c r="AX151" s="14" t="s">
        <v>77</v>
      </c>
      <c r="AY151" s="252" t="s">
        <v>242</v>
      </c>
    </row>
    <row r="152" spans="1:65" s="13" customFormat="1">
      <c r="B152" s="226"/>
      <c r="C152" s="227"/>
      <c r="D152" s="228" t="s">
        <v>304</v>
      </c>
      <c r="E152" s="229" t="s">
        <v>1</v>
      </c>
      <c r="F152" s="230" t="s">
        <v>3942</v>
      </c>
      <c r="G152" s="227"/>
      <c r="H152" s="231">
        <v>12.78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304</v>
      </c>
      <c r="AU152" s="237" t="s">
        <v>90</v>
      </c>
      <c r="AV152" s="13" t="s">
        <v>90</v>
      </c>
      <c r="AW152" s="13" t="s">
        <v>33</v>
      </c>
      <c r="AX152" s="13" t="s">
        <v>77</v>
      </c>
      <c r="AY152" s="237" t="s">
        <v>242</v>
      </c>
    </row>
    <row r="153" spans="1:65" s="16" customFormat="1">
      <c r="B153" s="264"/>
      <c r="C153" s="265"/>
      <c r="D153" s="228" t="s">
        <v>304</v>
      </c>
      <c r="E153" s="266" t="s">
        <v>1</v>
      </c>
      <c r="F153" s="267" t="s">
        <v>388</v>
      </c>
      <c r="G153" s="265"/>
      <c r="H153" s="268">
        <v>26.199000000000002</v>
      </c>
      <c r="I153" s="269"/>
      <c r="J153" s="265"/>
      <c r="K153" s="265"/>
      <c r="L153" s="270"/>
      <c r="M153" s="271"/>
      <c r="N153" s="272"/>
      <c r="O153" s="272"/>
      <c r="P153" s="272"/>
      <c r="Q153" s="272"/>
      <c r="R153" s="272"/>
      <c r="S153" s="272"/>
      <c r="T153" s="273"/>
      <c r="AT153" s="274" t="s">
        <v>304</v>
      </c>
      <c r="AU153" s="274" t="s">
        <v>90</v>
      </c>
      <c r="AV153" s="16" t="s">
        <v>248</v>
      </c>
      <c r="AW153" s="16" t="s">
        <v>33</v>
      </c>
      <c r="AX153" s="16" t="s">
        <v>84</v>
      </c>
      <c r="AY153" s="274" t="s">
        <v>242</v>
      </c>
    </row>
    <row r="154" spans="1:65" s="2" customFormat="1" ht="30" customHeight="1">
      <c r="A154" s="35"/>
      <c r="B154" s="36"/>
      <c r="C154" s="201" t="s">
        <v>250</v>
      </c>
      <c r="D154" s="201" t="s">
        <v>244</v>
      </c>
      <c r="E154" s="202" t="s">
        <v>834</v>
      </c>
      <c r="F154" s="203" t="s">
        <v>835</v>
      </c>
      <c r="G154" s="204" t="s">
        <v>406</v>
      </c>
      <c r="H154" s="205">
        <v>26.199000000000002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3943</v>
      </c>
    </row>
    <row r="155" spans="1:65" s="2" customFormat="1" ht="22.15" customHeight="1">
      <c r="A155" s="35"/>
      <c r="B155" s="36"/>
      <c r="C155" s="201" t="s">
        <v>269</v>
      </c>
      <c r="D155" s="201" t="s">
        <v>244</v>
      </c>
      <c r="E155" s="202" t="s">
        <v>1021</v>
      </c>
      <c r="F155" s="203" t="s">
        <v>1022</v>
      </c>
      <c r="G155" s="204" t="s">
        <v>406</v>
      </c>
      <c r="H155" s="205">
        <v>10.8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0</v>
      </c>
      <c r="R155" s="211">
        <f>Q155*H155</f>
        <v>0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248</v>
      </c>
      <c r="AT155" s="213" t="s">
        <v>244</v>
      </c>
      <c r="AU155" s="213" t="s">
        <v>90</v>
      </c>
      <c r="AY155" s="18" t="s">
        <v>242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90</v>
      </c>
      <c r="BK155" s="214">
        <f>ROUND(I155*H155,2)</f>
        <v>0</v>
      </c>
      <c r="BL155" s="18" t="s">
        <v>248</v>
      </c>
      <c r="BM155" s="213" t="s">
        <v>3944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3945</v>
      </c>
      <c r="G156" s="227"/>
      <c r="H156" s="231">
        <v>5.4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3946</v>
      </c>
      <c r="G157" s="227"/>
      <c r="H157" s="231">
        <v>5.4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6" customFormat="1">
      <c r="B158" s="264"/>
      <c r="C158" s="265"/>
      <c r="D158" s="228" t="s">
        <v>304</v>
      </c>
      <c r="E158" s="266" t="s">
        <v>1</v>
      </c>
      <c r="F158" s="267" t="s">
        <v>388</v>
      </c>
      <c r="G158" s="265"/>
      <c r="H158" s="268">
        <v>10.8</v>
      </c>
      <c r="I158" s="269"/>
      <c r="J158" s="265"/>
      <c r="K158" s="265"/>
      <c r="L158" s="270"/>
      <c r="M158" s="271"/>
      <c r="N158" s="272"/>
      <c r="O158" s="272"/>
      <c r="P158" s="272"/>
      <c r="Q158" s="272"/>
      <c r="R158" s="272"/>
      <c r="S158" s="272"/>
      <c r="T158" s="273"/>
      <c r="AT158" s="274" t="s">
        <v>304</v>
      </c>
      <c r="AU158" s="274" t="s">
        <v>90</v>
      </c>
      <c r="AV158" s="16" t="s">
        <v>248</v>
      </c>
      <c r="AW158" s="16" t="s">
        <v>33</v>
      </c>
      <c r="AX158" s="16" t="s">
        <v>84</v>
      </c>
      <c r="AY158" s="274" t="s">
        <v>242</v>
      </c>
    </row>
    <row r="159" spans="1:65" s="2" customFormat="1" ht="34.9" customHeight="1">
      <c r="A159" s="35"/>
      <c r="B159" s="36"/>
      <c r="C159" s="201" t="s">
        <v>273</v>
      </c>
      <c r="D159" s="201" t="s">
        <v>244</v>
      </c>
      <c r="E159" s="202" t="s">
        <v>3947</v>
      </c>
      <c r="F159" s="203" t="s">
        <v>3948</v>
      </c>
      <c r="G159" s="204" t="s">
        <v>406</v>
      </c>
      <c r="H159" s="205">
        <v>225.97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3949</v>
      </c>
    </row>
    <row r="160" spans="1:65" s="14" customFormat="1" ht="22.5">
      <c r="B160" s="243"/>
      <c r="C160" s="244"/>
      <c r="D160" s="228" t="s">
        <v>304</v>
      </c>
      <c r="E160" s="245" t="s">
        <v>1</v>
      </c>
      <c r="F160" s="246" t="s">
        <v>3950</v>
      </c>
      <c r="G160" s="244"/>
      <c r="H160" s="245" t="s">
        <v>1</v>
      </c>
      <c r="I160" s="247"/>
      <c r="J160" s="244"/>
      <c r="K160" s="244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304</v>
      </c>
      <c r="AU160" s="252" t="s">
        <v>90</v>
      </c>
      <c r="AV160" s="14" t="s">
        <v>84</v>
      </c>
      <c r="AW160" s="14" t="s">
        <v>33</v>
      </c>
      <c r="AX160" s="14" t="s">
        <v>77</v>
      </c>
      <c r="AY160" s="252" t="s">
        <v>242</v>
      </c>
    </row>
    <row r="161" spans="1:65" s="13" customFormat="1">
      <c r="B161" s="226"/>
      <c r="C161" s="227"/>
      <c r="D161" s="228" t="s">
        <v>304</v>
      </c>
      <c r="E161" s="229" t="s">
        <v>1</v>
      </c>
      <c r="F161" s="230" t="s">
        <v>3951</v>
      </c>
      <c r="G161" s="227"/>
      <c r="H161" s="231">
        <v>225.97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84</v>
      </c>
      <c r="AY161" s="237" t="s">
        <v>242</v>
      </c>
    </row>
    <row r="162" spans="1:65" s="2" customFormat="1" ht="30" customHeight="1">
      <c r="A162" s="35"/>
      <c r="B162" s="36"/>
      <c r="C162" s="201" t="s">
        <v>264</v>
      </c>
      <c r="D162" s="201" t="s">
        <v>244</v>
      </c>
      <c r="E162" s="202" t="s">
        <v>440</v>
      </c>
      <c r="F162" s="203" t="s">
        <v>441</v>
      </c>
      <c r="G162" s="204" t="s">
        <v>406</v>
      </c>
      <c r="H162" s="205">
        <v>272.64999999999998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0</v>
      </c>
      <c r="R162" s="211">
        <f>Q162*H162</f>
        <v>0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248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248</v>
      </c>
      <c r="BM162" s="213" t="s">
        <v>3952</v>
      </c>
    </row>
    <row r="163" spans="1:65" s="14" customFormat="1">
      <c r="B163" s="243"/>
      <c r="C163" s="244"/>
      <c r="D163" s="228" t="s">
        <v>304</v>
      </c>
      <c r="E163" s="245" t="s">
        <v>1</v>
      </c>
      <c r="F163" s="246" t="s">
        <v>3953</v>
      </c>
      <c r="G163" s="244"/>
      <c r="H163" s="245" t="s">
        <v>1</v>
      </c>
      <c r="I163" s="247"/>
      <c r="J163" s="244"/>
      <c r="K163" s="244"/>
      <c r="L163" s="248"/>
      <c r="M163" s="249"/>
      <c r="N163" s="250"/>
      <c r="O163" s="250"/>
      <c r="P163" s="250"/>
      <c r="Q163" s="250"/>
      <c r="R163" s="250"/>
      <c r="S163" s="250"/>
      <c r="T163" s="251"/>
      <c r="AT163" s="252" t="s">
        <v>304</v>
      </c>
      <c r="AU163" s="252" t="s">
        <v>90</v>
      </c>
      <c r="AV163" s="14" t="s">
        <v>84</v>
      </c>
      <c r="AW163" s="14" t="s">
        <v>33</v>
      </c>
      <c r="AX163" s="14" t="s">
        <v>77</v>
      </c>
      <c r="AY163" s="252" t="s">
        <v>242</v>
      </c>
    </row>
    <row r="164" spans="1:65" s="13" customFormat="1">
      <c r="B164" s="226"/>
      <c r="C164" s="227"/>
      <c r="D164" s="228" t="s">
        <v>304</v>
      </c>
      <c r="E164" s="229" t="s">
        <v>1</v>
      </c>
      <c r="F164" s="230" t="s">
        <v>3954</v>
      </c>
      <c r="G164" s="227"/>
      <c r="H164" s="231">
        <v>245.41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304</v>
      </c>
      <c r="AU164" s="237" t="s">
        <v>90</v>
      </c>
      <c r="AV164" s="13" t="s">
        <v>90</v>
      </c>
      <c r="AW164" s="13" t="s">
        <v>33</v>
      </c>
      <c r="AX164" s="13" t="s">
        <v>77</v>
      </c>
      <c r="AY164" s="237" t="s">
        <v>242</v>
      </c>
    </row>
    <row r="165" spans="1:65" s="14" customFormat="1">
      <c r="B165" s="243"/>
      <c r="C165" s="244"/>
      <c r="D165" s="228" t="s">
        <v>304</v>
      </c>
      <c r="E165" s="245" t="s">
        <v>1</v>
      </c>
      <c r="F165" s="246" t="s">
        <v>3955</v>
      </c>
      <c r="G165" s="244"/>
      <c r="H165" s="245" t="s">
        <v>1</v>
      </c>
      <c r="I165" s="247"/>
      <c r="J165" s="244"/>
      <c r="K165" s="244"/>
      <c r="L165" s="248"/>
      <c r="M165" s="249"/>
      <c r="N165" s="250"/>
      <c r="O165" s="250"/>
      <c r="P165" s="250"/>
      <c r="Q165" s="250"/>
      <c r="R165" s="250"/>
      <c r="S165" s="250"/>
      <c r="T165" s="251"/>
      <c r="AT165" s="252" t="s">
        <v>304</v>
      </c>
      <c r="AU165" s="252" t="s">
        <v>90</v>
      </c>
      <c r="AV165" s="14" t="s">
        <v>84</v>
      </c>
      <c r="AW165" s="14" t="s">
        <v>33</v>
      </c>
      <c r="AX165" s="14" t="s">
        <v>77</v>
      </c>
      <c r="AY165" s="252" t="s">
        <v>242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3956</v>
      </c>
      <c r="G166" s="227"/>
      <c r="H166" s="231">
        <v>6.44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4" customFormat="1">
      <c r="B167" s="243"/>
      <c r="C167" s="244"/>
      <c r="D167" s="228" t="s">
        <v>304</v>
      </c>
      <c r="E167" s="245" t="s">
        <v>1</v>
      </c>
      <c r="F167" s="246" t="s">
        <v>3957</v>
      </c>
      <c r="G167" s="244"/>
      <c r="H167" s="245" t="s">
        <v>1</v>
      </c>
      <c r="I167" s="247"/>
      <c r="J167" s="244"/>
      <c r="K167" s="244"/>
      <c r="L167" s="248"/>
      <c r="M167" s="249"/>
      <c r="N167" s="250"/>
      <c r="O167" s="250"/>
      <c r="P167" s="250"/>
      <c r="Q167" s="250"/>
      <c r="R167" s="250"/>
      <c r="S167" s="250"/>
      <c r="T167" s="251"/>
      <c r="AT167" s="252" t="s">
        <v>304</v>
      </c>
      <c r="AU167" s="252" t="s">
        <v>90</v>
      </c>
      <c r="AV167" s="14" t="s">
        <v>84</v>
      </c>
      <c r="AW167" s="14" t="s">
        <v>33</v>
      </c>
      <c r="AX167" s="14" t="s">
        <v>77</v>
      </c>
      <c r="AY167" s="252" t="s">
        <v>242</v>
      </c>
    </row>
    <row r="168" spans="1:65" s="13" customFormat="1">
      <c r="B168" s="226"/>
      <c r="C168" s="227"/>
      <c r="D168" s="228" t="s">
        <v>304</v>
      </c>
      <c r="E168" s="229" t="s">
        <v>1</v>
      </c>
      <c r="F168" s="230" t="s">
        <v>3958</v>
      </c>
      <c r="G168" s="227"/>
      <c r="H168" s="231">
        <v>26.2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304</v>
      </c>
      <c r="AU168" s="237" t="s">
        <v>90</v>
      </c>
      <c r="AV168" s="13" t="s">
        <v>90</v>
      </c>
      <c r="AW168" s="13" t="s">
        <v>33</v>
      </c>
      <c r="AX168" s="13" t="s">
        <v>77</v>
      </c>
      <c r="AY168" s="237" t="s">
        <v>242</v>
      </c>
    </row>
    <row r="169" spans="1:65" s="14" customFormat="1">
      <c r="B169" s="243"/>
      <c r="C169" s="244"/>
      <c r="D169" s="228" t="s">
        <v>304</v>
      </c>
      <c r="E169" s="245" t="s">
        <v>1</v>
      </c>
      <c r="F169" s="246" t="s">
        <v>3959</v>
      </c>
      <c r="G169" s="244"/>
      <c r="H169" s="245" t="s">
        <v>1</v>
      </c>
      <c r="I169" s="247"/>
      <c r="J169" s="244"/>
      <c r="K169" s="244"/>
      <c r="L169" s="248"/>
      <c r="M169" s="249"/>
      <c r="N169" s="250"/>
      <c r="O169" s="250"/>
      <c r="P169" s="250"/>
      <c r="Q169" s="250"/>
      <c r="R169" s="250"/>
      <c r="S169" s="250"/>
      <c r="T169" s="251"/>
      <c r="AT169" s="252" t="s">
        <v>304</v>
      </c>
      <c r="AU169" s="252" t="s">
        <v>90</v>
      </c>
      <c r="AV169" s="14" t="s">
        <v>84</v>
      </c>
      <c r="AW169" s="14" t="s">
        <v>33</v>
      </c>
      <c r="AX169" s="14" t="s">
        <v>77</v>
      </c>
      <c r="AY169" s="252" t="s">
        <v>242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3960</v>
      </c>
      <c r="G170" s="227"/>
      <c r="H170" s="231">
        <v>-0.77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4" customFormat="1">
      <c r="B171" s="243"/>
      <c r="C171" s="244"/>
      <c r="D171" s="228" t="s">
        <v>304</v>
      </c>
      <c r="E171" s="245" t="s">
        <v>1</v>
      </c>
      <c r="F171" s="246" t="s">
        <v>3961</v>
      </c>
      <c r="G171" s="244"/>
      <c r="H171" s="245" t="s">
        <v>1</v>
      </c>
      <c r="I171" s="247"/>
      <c r="J171" s="244"/>
      <c r="K171" s="244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304</v>
      </c>
      <c r="AU171" s="252" t="s">
        <v>90</v>
      </c>
      <c r="AV171" s="14" t="s">
        <v>84</v>
      </c>
      <c r="AW171" s="14" t="s">
        <v>33</v>
      </c>
      <c r="AX171" s="14" t="s">
        <v>77</v>
      </c>
      <c r="AY171" s="252" t="s">
        <v>242</v>
      </c>
    </row>
    <row r="172" spans="1:65" s="13" customFormat="1">
      <c r="B172" s="226"/>
      <c r="C172" s="227"/>
      <c r="D172" s="228" t="s">
        <v>304</v>
      </c>
      <c r="E172" s="229" t="s">
        <v>1</v>
      </c>
      <c r="F172" s="230" t="s">
        <v>3962</v>
      </c>
      <c r="G172" s="227"/>
      <c r="H172" s="231">
        <v>-4.63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33</v>
      </c>
      <c r="AX172" s="13" t="s">
        <v>77</v>
      </c>
      <c r="AY172" s="237" t="s">
        <v>242</v>
      </c>
    </row>
    <row r="173" spans="1:65" s="16" customFormat="1">
      <c r="B173" s="264"/>
      <c r="C173" s="265"/>
      <c r="D173" s="228" t="s">
        <v>304</v>
      </c>
      <c r="E173" s="266" t="s">
        <v>1</v>
      </c>
      <c r="F173" s="267" t="s">
        <v>388</v>
      </c>
      <c r="G173" s="265"/>
      <c r="H173" s="268">
        <v>272.64999999999998</v>
      </c>
      <c r="I173" s="269"/>
      <c r="J173" s="265"/>
      <c r="K173" s="265"/>
      <c r="L173" s="270"/>
      <c r="M173" s="271"/>
      <c r="N173" s="272"/>
      <c r="O173" s="272"/>
      <c r="P173" s="272"/>
      <c r="Q173" s="272"/>
      <c r="R173" s="272"/>
      <c r="S173" s="272"/>
      <c r="T173" s="273"/>
      <c r="AT173" s="274" t="s">
        <v>304</v>
      </c>
      <c r="AU173" s="274" t="s">
        <v>90</v>
      </c>
      <c r="AV173" s="16" t="s">
        <v>248</v>
      </c>
      <c r="AW173" s="16" t="s">
        <v>33</v>
      </c>
      <c r="AX173" s="16" t="s">
        <v>84</v>
      </c>
      <c r="AY173" s="274" t="s">
        <v>242</v>
      </c>
    </row>
    <row r="174" spans="1:65" s="2" customFormat="1" ht="22.15" customHeight="1">
      <c r="A174" s="35"/>
      <c r="B174" s="36"/>
      <c r="C174" s="201" t="s">
        <v>255</v>
      </c>
      <c r="D174" s="201" t="s">
        <v>244</v>
      </c>
      <c r="E174" s="202" t="s">
        <v>1037</v>
      </c>
      <c r="F174" s="203" t="s">
        <v>1038</v>
      </c>
      <c r="G174" s="204" t="s">
        <v>406</v>
      </c>
      <c r="H174" s="205">
        <v>504.02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0</v>
      </c>
      <c r="R174" s="211">
        <f>Q174*H174</f>
        <v>0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248</v>
      </c>
      <c r="AT174" s="213" t="s">
        <v>244</v>
      </c>
      <c r="AU174" s="213" t="s">
        <v>90</v>
      </c>
      <c r="AY174" s="18" t="s">
        <v>242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90</v>
      </c>
      <c r="BK174" s="214">
        <f>ROUND(I174*H174,2)</f>
        <v>0</v>
      </c>
      <c r="BL174" s="18" t="s">
        <v>248</v>
      </c>
      <c r="BM174" s="213" t="s">
        <v>3963</v>
      </c>
    </row>
    <row r="175" spans="1:65" s="14" customFormat="1" ht="22.5">
      <c r="B175" s="243"/>
      <c r="C175" s="244"/>
      <c r="D175" s="228" t="s">
        <v>304</v>
      </c>
      <c r="E175" s="245" t="s">
        <v>1</v>
      </c>
      <c r="F175" s="246" t="s">
        <v>3964</v>
      </c>
      <c r="G175" s="244"/>
      <c r="H175" s="245" t="s">
        <v>1</v>
      </c>
      <c r="I175" s="247"/>
      <c r="J175" s="244"/>
      <c r="K175" s="244"/>
      <c r="L175" s="248"/>
      <c r="M175" s="249"/>
      <c r="N175" s="250"/>
      <c r="O175" s="250"/>
      <c r="P175" s="250"/>
      <c r="Q175" s="250"/>
      <c r="R175" s="250"/>
      <c r="S175" s="250"/>
      <c r="T175" s="251"/>
      <c r="AT175" s="252" t="s">
        <v>304</v>
      </c>
      <c r="AU175" s="252" t="s">
        <v>90</v>
      </c>
      <c r="AV175" s="14" t="s">
        <v>84</v>
      </c>
      <c r="AW175" s="14" t="s">
        <v>33</v>
      </c>
      <c r="AX175" s="14" t="s">
        <v>77</v>
      </c>
      <c r="AY175" s="252" t="s">
        <v>242</v>
      </c>
    </row>
    <row r="176" spans="1:65" s="13" customFormat="1">
      <c r="B176" s="226"/>
      <c r="C176" s="227"/>
      <c r="D176" s="228" t="s">
        <v>304</v>
      </c>
      <c r="E176" s="229" t="s">
        <v>1</v>
      </c>
      <c r="F176" s="230" t="s">
        <v>3965</v>
      </c>
      <c r="G176" s="227"/>
      <c r="H176" s="231">
        <v>5.4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77</v>
      </c>
      <c r="AY176" s="237" t="s">
        <v>242</v>
      </c>
    </row>
    <row r="177" spans="1:65" s="14" customFormat="1">
      <c r="B177" s="243"/>
      <c r="C177" s="244"/>
      <c r="D177" s="228" t="s">
        <v>304</v>
      </c>
      <c r="E177" s="245" t="s">
        <v>1</v>
      </c>
      <c r="F177" s="246" t="s">
        <v>3953</v>
      </c>
      <c r="G177" s="244"/>
      <c r="H177" s="245" t="s">
        <v>1</v>
      </c>
      <c r="I177" s="247"/>
      <c r="J177" s="244"/>
      <c r="K177" s="244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304</v>
      </c>
      <c r="AU177" s="252" t="s">
        <v>90</v>
      </c>
      <c r="AV177" s="14" t="s">
        <v>84</v>
      </c>
      <c r="AW177" s="14" t="s">
        <v>33</v>
      </c>
      <c r="AX177" s="14" t="s">
        <v>77</v>
      </c>
      <c r="AY177" s="252" t="s">
        <v>242</v>
      </c>
    </row>
    <row r="178" spans="1:65" s="13" customFormat="1">
      <c r="B178" s="226"/>
      <c r="C178" s="227"/>
      <c r="D178" s="228" t="s">
        <v>304</v>
      </c>
      <c r="E178" s="229" t="s">
        <v>1</v>
      </c>
      <c r="F178" s="230" t="s">
        <v>3954</v>
      </c>
      <c r="G178" s="227"/>
      <c r="H178" s="231">
        <v>245.41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304</v>
      </c>
      <c r="AU178" s="237" t="s">
        <v>90</v>
      </c>
      <c r="AV178" s="13" t="s">
        <v>90</v>
      </c>
      <c r="AW178" s="13" t="s">
        <v>33</v>
      </c>
      <c r="AX178" s="13" t="s">
        <v>77</v>
      </c>
      <c r="AY178" s="237" t="s">
        <v>242</v>
      </c>
    </row>
    <row r="179" spans="1:65" s="14" customFormat="1">
      <c r="B179" s="243"/>
      <c r="C179" s="244"/>
      <c r="D179" s="228" t="s">
        <v>304</v>
      </c>
      <c r="E179" s="245" t="s">
        <v>1</v>
      </c>
      <c r="F179" s="246" t="s">
        <v>3955</v>
      </c>
      <c r="G179" s="244"/>
      <c r="H179" s="245" t="s">
        <v>1</v>
      </c>
      <c r="I179" s="247"/>
      <c r="J179" s="244"/>
      <c r="K179" s="244"/>
      <c r="L179" s="248"/>
      <c r="M179" s="249"/>
      <c r="N179" s="250"/>
      <c r="O179" s="250"/>
      <c r="P179" s="250"/>
      <c r="Q179" s="250"/>
      <c r="R179" s="250"/>
      <c r="S179" s="250"/>
      <c r="T179" s="251"/>
      <c r="AT179" s="252" t="s">
        <v>304</v>
      </c>
      <c r="AU179" s="252" t="s">
        <v>90</v>
      </c>
      <c r="AV179" s="14" t="s">
        <v>84</v>
      </c>
      <c r="AW179" s="14" t="s">
        <v>33</v>
      </c>
      <c r="AX179" s="14" t="s">
        <v>77</v>
      </c>
      <c r="AY179" s="252" t="s">
        <v>242</v>
      </c>
    </row>
    <row r="180" spans="1:65" s="13" customFormat="1">
      <c r="B180" s="226"/>
      <c r="C180" s="227"/>
      <c r="D180" s="228" t="s">
        <v>304</v>
      </c>
      <c r="E180" s="229" t="s">
        <v>1</v>
      </c>
      <c r="F180" s="230" t="s">
        <v>3956</v>
      </c>
      <c r="G180" s="227"/>
      <c r="H180" s="231">
        <v>6.44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304</v>
      </c>
      <c r="AU180" s="237" t="s">
        <v>90</v>
      </c>
      <c r="AV180" s="13" t="s">
        <v>90</v>
      </c>
      <c r="AW180" s="13" t="s">
        <v>33</v>
      </c>
      <c r="AX180" s="13" t="s">
        <v>77</v>
      </c>
      <c r="AY180" s="237" t="s">
        <v>242</v>
      </c>
    </row>
    <row r="181" spans="1:65" s="14" customFormat="1">
      <c r="B181" s="243"/>
      <c r="C181" s="244"/>
      <c r="D181" s="228" t="s">
        <v>304</v>
      </c>
      <c r="E181" s="245" t="s">
        <v>1</v>
      </c>
      <c r="F181" s="246" t="s">
        <v>3957</v>
      </c>
      <c r="G181" s="244"/>
      <c r="H181" s="245" t="s">
        <v>1</v>
      </c>
      <c r="I181" s="247"/>
      <c r="J181" s="244"/>
      <c r="K181" s="244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304</v>
      </c>
      <c r="AU181" s="252" t="s">
        <v>90</v>
      </c>
      <c r="AV181" s="14" t="s">
        <v>84</v>
      </c>
      <c r="AW181" s="14" t="s">
        <v>33</v>
      </c>
      <c r="AX181" s="14" t="s">
        <v>77</v>
      </c>
      <c r="AY181" s="252" t="s">
        <v>242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3958</v>
      </c>
      <c r="G182" s="227"/>
      <c r="H182" s="231">
        <v>26.2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77</v>
      </c>
      <c r="AY182" s="237" t="s">
        <v>242</v>
      </c>
    </row>
    <row r="183" spans="1:65" s="14" customFormat="1">
      <c r="B183" s="243"/>
      <c r="C183" s="244"/>
      <c r="D183" s="228" t="s">
        <v>304</v>
      </c>
      <c r="E183" s="245" t="s">
        <v>1</v>
      </c>
      <c r="F183" s="246" t="s">
        <v>3959</v>
      </c>
      <c r="G183" s="244"/>
      <c r="H183" s="245" t="s">
        <v>1</v>
      </c>
      <c r="I183" s="247"/>
      <c r="J183" s="244"/>
      <c r="K183" s="244"/>
      <c r="L183" s="248"/>
      <c r="M183" s="249"/>
      <c r="N183" s="250"/>
      <c r="O183" s="250"/>
      <c r="P183" s="250"/>
      <c r="Q183" s="250"/>
      <c r="R183" s="250"/>
      <c r="S183" s="250"/>
      <c r="T183" s="251"/>
      <c r="AT183" s="252" t="s">
        <v>304</v>
      </c>
      <c r="AU183" s="252" t="s">
        <v>90</v>
      </c>
      <c r="AV183" s="14" t="s">
        <v>84</v>
      </c>
      <c r="AW183" s="14" t="s">
        <v>33</v>
      </c>
      <c r="AX183" s="14" t="s">
        <v>77</v>
      </c>
      <c r="AY183" s="252" t="s">
        <v>242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3960</v>
      </c>
      <c r="G184" s="227"/>
      <c r="H184" s="231">
        <v>-0.77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77</v>
      </c>
      <c r="AY184" s="237" t="s">
        <v>242</v>
      </c>
    </row>
    <row r="185" spans="1:65" s="14" customFormat="1">
      <c r="B185" s="243"/>
      <c r="C185" s="244"/>
      <c r="D185" s="228" t="s">
        <v>304</v>
      </c>
      <c r="E185" s="245" t="s">
        <v>1</v>
      </c>
      <c r="F185" s="246" t="s">
        <v>3961</v>
      </c>
      <c r="G185" s="244"/>
      <c r="H185" s="245" t="s">
        <v>1</v>
      </c>
      <c r="I185" s="247"/>
      <c r="J185" s="244"/>
      <c r="K185" s="244"/>
      <c r="L185" s="248"/>
      <c r="M185" s="249"/>
      <c r="N185" s="250"/>
      <c r="O185" s="250"/>
      <c r="P185" s="250"/>
      <c r="Q185" s="250"/>
      <c r="R185" s="250"/>
      <c r="S185" s="250"/>
      <c r="T185" s="251"/>
      <c r="AT185" s="252" t="s">
        <v>304</v>
      </c>
      <c r="AU185" s="252" t="s">
        <v>90</v>
      </c>
      <c r="AV185" s="14" t="s">
        <v>84</v>
      </c>
      <c r="AW185" s="14" t="s">
        <v>33</v>
      </c>
      <c r="AX185" s="14" t="s">
        <v>77</v>
      </c>
      <c r="AY185" s="252" t="s">
        <v>242</v>
      </c>
    </row>
    <row r="186" spans="1:65" s="13" customFormat="1">
      <c r="B186" s="226"/>
      <c r="C186" s="227"/>
      <c r="D186" s="228" t="s">
        <v>304</v>
      </c>
      <c r="E186" s="229" t="s">
        <v>1</v>
      </c>
      <c r="F186" s="230" t="s">
        <v>3962</v>
      </c>
      <c r="G186" s="227"/>
      <c r="H186" s="231">
        <v>-4.63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77</v>
      </c>
      <c r="AY186" s="237" t="s">
        <v>242</v>
      </c>
    </row>
    <row r="187" spans="1:65" s="14" customFormat="1" ht="22.5">
      <c r="B187" s="243"/>
      <c r="C187" s="244"/>
      <c r="D187" s="228" t="s">
        <v>304</v>
      </c>
      <c r="E187" s="245" t="s">
        <v>1</v>
      </c>
      <c r="F187" s="246" t="s">
        <v>3950</v>
      </c>
      <c r="G187" s="244"/>
      <c r="H187" s="245" t="s">
        <v>1</v>
      </c>
      <c r="I187" s="247"/>
      <c r="J187" s="244"/>
      <c r="K187" s="244"/>
      <c r="L187" s="248"/>
      <c r="M187" s="249"/>
      <c r="N187" s="250"/>
      <c r="O187" s="250"/>
      <c r="P187" s="250"/>
      <c r="Q187" s="250"/>
      <c r="R187" s="250"/>
      <c r="S187" s="250"/>
      <c r="T187" s="251"/>
      <c r="AT187" s="252" t="s">
        <v>304</v>
      </c>
      <c r="AU187" s="252" t="s">
        <v>90</v>
      </c>
      <c r="AV187" s="14" t="s">
        <v>84</v>
      </c>
      <c r="AW187" s="14" t="s">
        <v>33</v>
      </c>
      <c r="AX187" s="14" t="s">
        <v>77</v>
      </c>
      <c r="AY187" s="252" t="s">
        <v>242</v>
      </c>
    </row>
    <row r="188" spans="1:65" s="13" customFormat="1">
      <c r="B188" s="226"/>
      <c r="C188" s="227"/>
      <c r="D188" s="228" t="s">
        <v>304</v>
      </c>
      <c r="E188" s="229" t="s">
        <v>1</v>
      </c>
      <c r="F188" s="230" t="s">
        <v>3951</v>
      </c>
      <c r="G188" s="227"/>
      <c r="H188" s="231">
        <v>225.97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304</v>
      </c>
      <c r="AU188" s="237" t="s">
        <v>90</v>
      </c>
      <c r="AV188" s="13" t="s">
        <v>90</v>
      </c>
      <c r="AW188" s="13" t="s">
        <v>33</v>
      </c>
      <c r="AX188" s="13" t="s">
        <v>77</v>
      </c>
      <c r="AY188" s="237" t="s">
        <v>242</v>
      </c>
    </row>
    <row r="189" spans="1:65" s="16" customFormat="1">
      <c r="B189" s="264"/>
      <c r="C189" s="265"/>
      <c r="D189" s="228" t="s">
        <v>304</v>
      </c>
      <c r="E189" s="266" t="s">
        <v>1</v>
      </c>
      <c r="F189" s="267" t="s">
        <v>388</v>
      </c>
      <c r="G189" s="265"/>
      <c r="H189" s="268">
        <v>504.02</v>
      </c>
      <c r="I189" s="269"/>
      <c r="J189" s="265"/>
      <c r="K189" s="265"/>
      <c r="L189" s="270"/>
      <c r="M189" s="271"/>
      <c r="N189" s="272"/>
      <c r="O189" s="272"/>
      <c r="P189" s="272"/>
      <c r="Q189" s="272"/>
      <c r="R189" s="272"/>
      <c r="S189" s="272"/>
      <c r="T189" s="273"/>
      <c r="AT189" s="274" t="s">
        <v>304</v>
      </c>
      <c r="AU189" s="274" t="s">
        <v>90</v>
      </c>
      <c r="AV189" s="16" t="s">
        <v>248</v>
      </c>
      <c r="AW189" s="16" t="s">
        <v>33</v>
      </c>
      <c r="AX189" s="16" t="s">
        <v>84</v>
      </c>
      <c r="AY189" s="274" t="s">
        <v>242</v>
      </c>
    </row>
    <row r="190" spans="1:65" s="2" customFormat="1" ht="19.899999999999999" customHeight="1">
      <c r="A190" s="35"/>
      <c r="B190" s="36"/>
      <c r="C190" s="201" t="s">
        <v>284</v>
      </c>
      <c r="D190" s="201" t="s">
        <v>244</v>
      </c>
      <c r="E190" s="202" t="s">
        <v>1042</v>
      </c>
      <c r="F190" s="203" t="s">
        <v>1043</v>
      </c>
      <c r="G190" s="204" t="s">
        <v>406</v>
      </c>
      <c r="H190" s="205">
        <v>5.4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0</v>
      </c>
      <c r="R190" s="211">
        <f>Q190*H190</f>
        <v>0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3966</v>
      </c>
    </row>
    <row r="191" spans="1:65" s="2" customFormat="1" ht="14.45" customHeight="1">
      <c r="A191" s="35"/>
      <c r="B191" s="36"/>
      <c r="C191" s="201" t="s">
        <v>288</v>
      </c>
      <c r="D191" s="201" t="s">
        <v>244</v>
      </c>
      <c r="E191" s="202" t="s">
        <v>1045</v>
      </c>
      <c r="F191" s="203" t="s">
        <v>1046</v>
      </c>
      <c r="G191" s="204" t="s">
        <v>406</v>
      </c>
      <c r="H191" s="205">
        <v>5.4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0</v>
      </c>
      <c r="R191" s="211">
        <f>Q191*H191</f>
        <v>0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3967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3968</v>
      </c>
      <c r="G192" s="227"/>
      <c r="H192" s="231">
        <v>5.4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84</v>
      </c>
      <c r="AY192" s="237" t="s">
        <v>242</v>
      </c>
    </row>
    <row r="193" spans="1:65" s="2" customFormat="1" ht="22.15" customHeight="1">
      <c r="A193" s="35"/>
      <c r="B193" s="36"/>
      <c r="C193" s="201" t="s">
        <v>292</v>
      </c>
      <c r="D193" s="201" t="s">
        <v>244</v>
      </c>
      <c r="E193" s="202" t="s">
        <v>1050</v>
      </c>
      <c r="F193" s="203" t="s">
        <v>1051</v>
      </c>
      <c r="G193" s="204" t="s">
        <v>323</v>
      </c>
      <c r="H193" s="205">
        <v>490.77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0</v>
      </c>
      <c r="R193" s="211">
        <f>Q193*H193</f>
        <v>0</v>
      </c>
      <c r="S193" s="211">
        <v>0</v>
      </c>
      <c r="T193" s="21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248</v>
      </c>
      <c r="AT193" s="213" t="s">
        <v>244</v>
      </c>
      <c r="AU193" s="213" t="s">
        <v>90</v>
      </c>
      <c r="AY193" s="18" t="s">
        <v>242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90</v>
      </c>
      <c r="BK193" s="214">
        <f>ROUND(I193*H193,2)</f>
        <v>0</v>
      </c>
      <c r="BL193" s="18" t="s">
        <v>248</v>
      </c>
      <c r="BM193" s="213" t="s">
        <v>3969</v>
      </c>
    </row>
    <row r="194" spans="1:65" s="13" customFormat="1">
      <c r="B194" s="226"/>
      <c r="C194" s="227"/>
      <c r="D194" s="228" t="s">
        <v>304</v>
      </c>
      <c r="E194" s="229" t="s">
        <v>1</v>
      </c>
      <c r="F194" s="230" t="s">
        <v>3970</v>
      </c>
      <c r="G194" s="227"/>
      <c r="H194" s="231">
        <v>490.77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304</v>
      </c>
      <c r="AU194" s="237" t="s">
        <v>90</v>
      </c>
      <c r="AV194" s="13" t="s">
        <v>90</v>
      </c>
      <c r="AW194" s="13" t="s">
        <v>33</v>
      </c>
      <c r="AX194" s="13" t="s">
        <v>84</v>
      </c>
      <c r="AY194" s="237" t="s">
        <v>242</v>
      </c>
    </row>
    <row r="195" spans="1:65" s="2" customFormat="1" ht="22.15" customHeight="1">
      <c r="A195" s="35"/>
      <c r="B195" s="36"/>
      <c r="C195" s="201" t="s">
        <v>296</v>
      </c>
      <c r="D195" s="201" t="s">
        <v>244</v>
      </c>
      <c r="E195" s="202" t="s">
        <v>1173</v>
      </c>
      <c r="F195" s="203" t="s">
        <v>1174</v>
      </c>
      <c r="G195" s="204" t="s">
        <v>406</v>
      </c>
      <c r="H195" s="205">
        <v>9.6120000000000001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0</v>
      </c>
      <c r="R195" s="211">
        <f>Q195*H195</f>
        <v>0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3971</v>
      </c>
    </row>
    <row r="196" spans="1:65" s="14" customFormat="1">
      <c r="B196" s="243"/>
      <c r="C196" s="244"/>
      <c r="D196" s="228" t="s">
        <v>304</v>
      </c>
      <c r="E196" s="245" t="s">
        <v>1</v>
      </c>
      <c r="F196" s="246" t="s">
        <v>3972</v>
      </c>
      <c r="G196" s="244"/>
      <c r="H196" s="245" t="s">
        <v>1</v>
      </c>
      <c r="I196" s="247"/>
      <c r="J196" s="244"/>
      <c r="K196" s="244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304</v>
      </c>
      <c r="AU196" s="252" t="s">
        <v>90</v>
      </c>
      <c r="AV196" s="14" t="s">
        <v>84</v>
      </c>
      <c r="AW196" s="14" t="s">
        <v>33</v>
      </c>
      <c r="AX196" s="14" t="s">
        <v>77</v>
      </c>
      <c r="AY196" s="252" t="s">
        <v>242</v>
      </c>
    </row>
    <row r="197" spans="1:65" s="14" customFormat="1">
      <c r="B197" s="243"/>
      <c r="C197" s="244"/>
      <c r="D197" s="228" t="s">
        <v>304</v>
      </c>
      <c r="E197" s="245" t="s">
        <v>1</v>
      </c>
      <c r="F197" s="246" t="s">
        <v>3939</v>
      </c>
      <c r="G197" s="244"/>
      <c r="H197" s="245" t="s">
        <v>1</v>
      </c>
      <c r="I197" s="247"/>
      <c r="J197" s="244"/>
      <c r="K197" s="244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304</v>
      </c>
      <c r="AU197" s="252" t="s">
        <v>90</v>
      </c>
      <c r="AV197" s="14" t="s">
        <v>84</v>
      </c>
      <c r="AW197" s="14" t="s">
        <v>33</v>
      </c>
      <c r="AX197" s="14" t="s">
        <v>77</v>
      </c>
      <c r="AY197" s="252" t="s">
        <v>242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3973</v>
      </c>
      <c r="G198" s="227"/>
      <c r="H198" s="231">
        <v>4.9320000000000004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77</v>
      </c>
      <c r="AY198" s="237" t="s">
        <v>242</v>
      </c>
    </row>
    <row r="199" spans="1:65" s="14" customFormat="1">
      <c r="B199" s="243"/>
      <c r="C199" s="244"/>
      <c r="D199" s="228" t="s">
        <v>304</v>
      </c>
      <c r="E199" s="245" t="s">
        <v>1</v>
      </c>
      <c r="F199" s="246" t="s">
        <v>3941</v>
      </c>
      <c r="G199" s="244"/>
      <c r="H199" s="245" t="s">
        <v>1</v>
      </c>
      <c r="I199" s="247"/>
      <c r="J199" s="244"/>
      <c r="K199" s="244"/>
      <c r="L199" s="248"/>
      <c r="M199" s="249"/>
      <c r="N199" s="250"/>
      <c r="O199" s="250"/>
      <c r="P199" s="250"/>
      <c r="Q199" s="250"/>
      <c r="R199" s="250"/>
      <c r="S199" s="250"/>
      <c r="T199" s="251"/>
      <c r="AT199" s="252" t="s">
        <v>304</v>
      </c>
      <c r="AU199" s="252" t="s">
        <v>90</v>
      </c>
      <c r="AV199" s="14" t="s">
        <v>84</v>
      </c>
      <c r="AW199" s="14" t="s">
        <v>33</v>
      </c>
      <c r="AX199" s="14" t="s">
        <v>77</v>
      </c>
      <c r="AY199" s="252" t="s">
        <v>242</v>
      </c>
    </row>
    <row r="200" spans="1:65" s="13" customFormat="1">
      <c r="B200" s="226"/>
      <c r="C200" s="227"/>
      <c r="D200" s="228" t="s">
        <v>304</v>
      </c>
      <c r="E200" s="229" t="s">
        <v>1</v>
      </c>
      <c r="F200" s="230" t="s">
        <v>3974</v>
      </c>
      <c r="G200" s="227"/>
      <c r="H200" s="231">
        <v>4.68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33</v>
      </c>
      <c r="AX200" s="13" t="s">
        <v>77</v>
      </c>
      <c r="AY200" s="237" t="s">
        <v>242</v>
      </c>
    </row>
    <row r="201" spans="1:65" s="16" customFormat="1">
      <c r="B201" s="264"/>
      <c r="C201" s="265"/>
      <c r="D201" s="228" t="s">
        <v>304</v>
      </c>
      <c r="E201" s="266" t="s">
        <v>1</v>
      </c>
      <c r="F201" s="267" t="s">
        <v>388</v>
      </c>
      <c r="G201" s="265"/>
      <c r="H201" s="268">
        <v>9.6120000000000001</v>
      </c>
      <c r="I201" s="269"/>
      <c r="J201" s="265"/>
      <c r="K201" s="265"/>
      <c r="L201" s="270"/>
      <c r="M201" s="271"/>
      <c r="N201" s="272"/>
      <c r="O201" s="272"/>
      <c r="P201" s="272"/>
      <c r="Q201" s="272"/>
      <c r="R201" s="272"/>
      <c r="S201" s="272"/>
      <c r="T201" s="273"/>
      <c r="AT201" s="274" t="s">
        <v>304</v>
      </c>
      <c r="AU201" s="274" t="s">
        <v>90</v>
      </c>
      <c r="AV201" s="16" t="s">
        <v>248</v>
      </c>
      <c r="AW201" s="16" t="s">
        <v>33</v>
      </c>
      <c r="AX201" s="16" t="s">
        <v>84</v>
      </c>
      <c r="AY201" s="274" t="s">
        <v>242</v>
      </c>
    </row>
    <row r="202" spans="1:65" s="2" customFormat="1" ht="22.15" customHeight="1">
      <c r="A202" s="35"/>
      <c r="B202" s="36"/>
      <c r="C202" s="201" t="s">
        <v>300</v>
      </c>
      <c r="D202" s="201" t="s">
        <v>244</v>
      </c>
      <c r="E202" s="202" t="s">
        <v>1974</v>
      </c>
      <c r="F202" s="203" t="s">
        <v>2235</v>
      </c>
      <c r="G202" s="204" t="s">
        <v>406</v>
      </c>
      <c r="H202" s="205">
        <v>4.6260000000000003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0</v>
      </c>
      <c r="R202" s="211">
        <f>Q202*H202</f>
        <v>0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248</v>
      </c>
      <c r="AT202" s="213" t="s">
        <v>244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3975</v>
      </c>
    </row>
    <row r="203" spans="1:65" s="14" customFormat="1">
      <c r="B203" s="243"/>
      <c r="C203" s="244"/>
      <c r="D203" s="228" t="s">
        <v>304</v>
      </c>
      <c r="E203" s="245" t="s">
        <v>1</v>
      </c>
      <c r="F203" s="246" t="s">
        <v>3976</v>
      </c>
      <c r="G203" s="244"/>
      <c r="H203" s="245" t="s">
        <v>1</v>
      </c>
      <c r="I203" s="247"/>
      <c r="J203" s="244"/>
      <c r="K203" s="244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304</v>
      </c>
      <c r="AU203" s="252" t="s">
        <v>90</v>
      </c>
      <c r="AV203" s="14" t="s">
        <v>84</v>
      </c>
      <c r="AW203" s="14" t="s">
        <v>33</v>
      </c>
      <c r="AX203" s="14" t="s">
        <v>77</v>
      </c>
      <c r="AY203" s="252" t="s">
        <v>242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3977</v>
      </c>
      <c r="G204" s="227"/>
      <c r="H204" s="231">
        <v>2.5739999999999998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77</v>
      </c>
      <c r="AY204" s="237" t="s">
        <v>242</v>
      </c>
    </row>
    <row r="205" spans="1:65" s="14" customFormat="1">
      <c r="B205" s="243"/>
      <c r="C205" s="244"/>
      <c r="D205" s="228" t="s">
        <v>304</v>
      </c>
      <c r="E205" s="245" t="s">
        <v>1</v>
      </c>
      <c r="F205" s="246" t="s">
        <v>3978</v>
      </c>
      <c r="G205" s="244"/>
      <c r="H205" s="245" t="s">
        <v>1</v>
      </c>
      <c r="I205" s="247"/>
      <c r="J205" s="244"/>
      <c r="K205" s="244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304</v>
      </c>
      <c r="AU205" s="252" t="s">
        <v>90</v>
      </c>
      <c r="AV205" s="14" t="s">
        <v>84</v>
      </c>
      <c r="AW205" s="14" t="s">
        <v>33</v>
      </c>
      <c r="AX205" s="14" t="s">
        <v>77</v>
      </c>
      <c r="AY205" s="252" t="s">
        <v>242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3979</v>
      </c>
      <c r="G206" s="227"/>
      <c r="H206" s="231">
        <v>2.052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77</v>
      </c>
      <c r="AY206" s="237" t="s">
        <v>242</v>
      </c>
    </row>
    <row r="207" spans="1:65" s="16" customFormat="1">
      <c r="B207" s="264"/>
      <c r="C207" s="265"/>
      <c r="D207" s="228" t="s">
        <v>304</v>
      </c>
      <c r="E207" s="266" t="s">
        <v>1</v>
      </c>
      <c r="F207" s="267" t="s">
        <v>388</v>
      </c>
      <c r="G207" s="265"/>
      <c r="H207" s="268">
        <v>4.6260000000000003</v>
      </c>
      <c r="I207" s="269"/>
      <c r="J207" s="265"/>
      <c r="K207" s="265"/>
      <c r="L207" s="270"/>
      <c r="M207" s="271"/>
      <c r="N207" s="272"/>
      <c r="O207" s="272"/>
      <c r="P207" s="272"/>
      <c r="Q207" s="272"/>
      <c r="R207" s="272"/>
      <c r="S207" s="272"/>
      <c r="T207" s="273"/>
      <c r="AT207" s="274" t="s">
        <v>304</v>
      </c>
      <c r="AU207" s="274" t="s">
        <v>90</v>
      </c>
      <c r="AV207" s="16" t="s">
        <v>248</v>
      </c>
      <c r="AW207" s="16" t="s">
        <v>33</v>
      </c>
      <c r="AX207" s="16" t="s">
        <v>84</v>
      </c>
      <c r="AY207" s="274" t="s">
        <v>242</v>
      </c>
    </row>
    <row r="208" spans="1:65" s="2" customFormat="1" ht="22.15" customHeight="1">
      <c r="A208" s="35"/>
      <c r="B208" s="36"/>
      <c r="C208" s="215" t="s">
        <v>306</v>
      </c>
      <c r="D208" s="215" t="s">
        <v>261</v>
      </c>
      <c r="E208" s="216" t="s">
        <v>3980</v>
      </c>
      <c r="F208" s="217" t="s">
        <v>3981</v>
      </c>
      <c r="G208" s="218" t="s">
        <v>323</v>
      </c>
      <c r="H208" s="219">
        <v>10.177</v>
      </c>
      <c r="I208" s="220"/>
      <c r="J208" s="221">
        <f>ROUND(I208*H208,2)</f>
        <v>0</v>
      </c>
      <c r="K208" s="222"/>
      <c r="L208" s="223"/>
      <c r="M208" s="224" t="s">
        <v>1</v>
      </c>
      <c r="N208" s="225" t="s">
        <v>43</v>
      </c>
      <c r="O208" s="76"/>
      <c r="P208" s="211">
        <f>O208*H208</f>
        <v>0</v>
      </c>
      <c r="Q208" s="211">
        <v>1</v>
      </c>
      <c r="R208" s="211">
        <f>Q208*H208</f>
        <v>10.177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264</v>
      </c>
      <c r="AT208" s="213" t="s">
        <v>261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3982</v>
      </c>
    </row>
    <row r="209" spans="1:65" s="13" customFormat="1">
      <c r="B209" s="226"/>
      <c r="C209" s="227"/>
      <c r="D209" s="228" t="s">
        <v>304</v>
      </c>
      <c r="E209" s="227"/>
      <c r="F209" s="230" t="s">
        <v>3983</v>
      </c>
      <c r="G209" s="227"/>
      <c r="H209" s="231">
        <v>10.177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304</v>
      </c>
      <c r="AU209" s="237" t="s">
        <v>90</v>
      </c>
      <c r="AV209" s="13" t="s">
        <v>90</v>
      </c>
      <c r="AW209" s="13" t="s">
        <v>4</v>
      </c>
      <c r="AX209" s="13" t="s">
        <v>84</v>
      </c>
      <c r="AY209" s="237" t="s">
        <v>242</v>
      </c>
    </row>
    <row r="210" spans="1:65" s="12" customFormat="1" ht="22.9" customHeight="1">
      <c r="B210" s="185"/>
      <c r="C210" s="186"/>
      <c r="D210" s="187" t="s">
        <v>76</v>
      </c>
      <c r="E210" s="199" t="s">
        <v>90</v>
      </c>
      <c r="F210" s="199" t="s">
        <v>454</v>
      </c>
      <c r="G210" s="186"/>
      <c r="H210" s="186"/>
      <c r="I210" s="189"/>
      <c r="J210" s="200">
        <f>BK210</f>
        <v>0</v>
      </c>
      <c r="K210" s="186"/>
      <c r="L210" s="191"/>
      <c r="M210" s="192"/>
      <c r="N210" s="193"/>
      <c r="O210" s="193"/>
      <c r="P210" s="194">
        <f>SUM(P211:P235)</f>
        <v>0</v>
      </c>
      <c r="Q210" s="193"/>
      <c r="R210" s="194">
        <f>SUM(R211:R235)</f>
        <v>48.523270610000004</v>
      </c>
      <c r="S210" s="193"/>
      <c r="T210" s="195">
        <f>SUM(T211:T235)</f>
        <v>0</v>
      </c>
      <c r="AR210" s="196" t="s">
        <v>84</v>
      </c>
      <c r="AT210" s="197" t="s">
        <v>76</v>
      </c>
      <c r="AU210" s="197" t="s">
        <v>84</v>
      </c>
      <c r="AY210" s="196" t="s">
        <v>242</v>
      </c>
      <c r="BK210" s="198">
        <f>SUM(BK211:BK235)</f>
        <v>0</v>
      </c>
    </row>
    <row r="211" spans="1:65" s="2" customFormat="1" ht="22.15" customHeight="1">
      <c r="A211" s="35"/>
      <c r="B211" s="36"/>
      <c r="C211" s="201" t="s">
        <v>311</v>
      </c>
      <c r="D211" s="201" t="s">
        <v>244</v>
      </c>
      <c r="E211" s="202" t="s">
        <v>3984</v>
      </c>
      <c r="F211" s="203" t="s">
        <v>3985</v>
      </c>
      <c r="G211" s="204" t="s">
        <v>282</v>
      </c>
      <c r="H211" s="205">
        <v>80.8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4.3400000000000001E-3</v>
      </c>
      <c r="R211" s="211">
        <f>Q211*H211</f>
        <v>0.35067199999999998</v>
      </c>
      <c r="S211" s="211">
        <v>0</v>
      </c>
      <c r="T211" s="21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3986</v>
      </c>
    </row>
    <row r="212" spans="1:65" s="14" customFormat="1" ht="22.5">
      <c r="B212" s="243"/>
      <c r="C212" s="244"/>
      <c r="D212" s="228" t="s">
        <v>304</v>
      </c>
      <c r="E212" s="245" t="s">
        <v>1</v>
      </c>
      <c r="F212" s="246" t="s">
        <v>3987</v>
      </c>
      <c r="G212" s="244"/>
      <c r="H212" s="245" t="s">
        <v>1</v>
      </c>
      <c r="I212" s="247"/>
      <c r="J212" s="244"/>
      <c r="K212" s="244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304</v>
      </c>
      <c r="AU212" s="252" t="s">
        <v>90</v>
      </c>
      <c r="AV212" s="14" t="s">
        <v>84</v>
      </c>
      <c r="AW212" s="14" t="s">
        <v>33</v>
      </c>
      <c r="AX212" s="14" t="s">
        <v>77</v>
      </c>
      <c r="AY212" s="252" t="s">
        <v>242</v>
      </c>
    </row>
    <row r="213" spans="1:65" s="13" customFormat="1">
      <c r="B213" s="226"/>
      <c r="C213" s="227"/>
      <c r="D213" s="228" t="s">
        <v>304</v>
      </c>
      <c r="E213" s="229" t="s">
        <v>1</v>
      </c>
      <c r="F213" s="230" t="s">
        <v>3988</v>
      </c>
      <c r="G213" s="227"/>
      <c r="H213" s="231">
        <v>80.8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84</v>
      </c>
      <c r="AY213" s="237" t="s">
        <v>242</v>
      </c>
    </row>
    <row r="214" spans="1:65" s="2" customFormat="1" ht="30" customHeight="1">
      <c r="A214" s="35"/>
      <c r="B214" s="36"/>
      <c r="C214" s="201" t="s">
        <v>316</v>
      </c>
      <c r="D214" s="201" t="s">
        <v>244</v>
      </c>
      <c r="E214" s="202" t="s">
        <v>3989</v>
      </c>
      <c r="F214" s="203" t="s">
        <v>3990</v>
      </c>
      <c r="G214" s="204" t="s">
        <v>282</v>
      </c>
      <c r="H214" s="205">
        <v>12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2.3000000000000001E-4</v>
      </c>
      <c r="R214" s="211">
        <f>Q214*H214</f>
        <v>2.7600000000000003E-3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3991</v>
      </c>
    </row>
    <row r="215" spans="1:65" s="14" customFormat="1" ht="22.5">
      <c r="B215" s="243"/>
      <c r="C215" s="244"/>
      <c r="D215" s="228" t="s">
        <v>304</v>
      </c>
      <c r="E215" s="245" t="s">
        <v>1</v>
      </c>
      <c r="F215" s="246" t="s">
        <v>3992</v>
      </c>
      <c r="G215" s="244"/>
      <c r="H215" s="245" t="s">
        <v>1</v>
      </c>
      <c r="I215" s="247"/>
      <c r="J215" s="244"/>
      <c r="K215" s="244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304</v>
      </c>
      <c r="AU215" s="252" t="s">
        <v>90</v>
      </c>
      <c r="AV215" s="14" t="s">
        <v>84</v>
      </c>
      <c r="AW215" s="14" t="s">
        <v>33</v>
      </c>
      <c r="AX215" s="14" t="s">
        <v>77</v>
      </c>
      <c r="AY215" s="252" t="s">
        <v>242</v>
      </c>
    </row>
    <row r="216" spans="1:65" s="13" customFormat="1">
      <c r="B216" s="226"/>
      <c r="C216" s="227"/>
      <c r="D216" s="228" t="s">
        <v>304</v>
      </c>
      <c r="E216" s="229" t="s">
        <v>1</v>
      </c>
      <c r="F216" s="230" t="s">
        <v>3993</v>
      </c>
      <c r="G216" s="227"/>
      <c r="H216" s="231">
        <v>12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84</v>
      </c>
      <c r="AY216" s="237" t="s">
        <v>242</v>
      </c>
    </row>
    <row r="217" spans="1:65" s="2" customFormat="1" ht="22.15" customHeight="1">
      <c r="A217" s="35"/>
      <c r="B217" s="36"/>
      <c r="C217" s="201" t="s">
        <v>320</v>
      </c>
      <c r="D217" s="201" t="s">
        <v>244</v>
      </c>
      <c r="E217" s="202" t="s">
        <v>2247</v>
      </c>
      <c r="F217" s="203" t="s">
        <v>2248</v>
      </c>
      <c r="G217" s="204" t="s">
        <v>406</v>
      </c>
      <c r="H217" s="205">
        <v>4.0430000000000001</v>
      </c>
      <c r="I217" s="206"/>
      <c r="J217" s="207">
        <f>ROUND(I217*H217,2)</f>
        <v>0</v>
      </c>
      <c r="K217" s="208"/>
      <c r="L217" s="40"/>
      <c r="M217" s="209" t="s">
        <v>1</v>
      </c>
      <c r="N217" s="210" t="s">
        <v>43</v>
      </c>
      <c r="O217" s="76"/>
      <c r="P217" s="211">
        <f>O217*H217</f>
        <v>0</v>
      </c>
      <c r="Q217" s="211">
        <v>2.3852699999999998</v>
      </c>
      <c r="R217" s="211">
        <f>Q217*H217</f>
        <v>9.6436466099999993</v>
      </c>
      <c r="S217" s="211">
        <v>0</v>
      </c>
      <c r="T217" s="21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248</v>
      </c>
      <c r="AT217" s="213" t="s">
        <v>244</v>
      </c>
      <c r="AU217" s="213" t="s">
        <v>90</v>
      </c>
      <c r="AY217" s="18" t="s">
        <v>242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90</v>
      </c>
      <c r="BK217" s="214">
        <f>ROUND(I217*H217,2)</f>
        <v>0</v>
      </c>
      <c r="BL217" s="18" t="s">
        <v>248</v>
      </c>
      <c r="BM217" s="213" t="s">
        <v>3994</v>
      </c>
    </row>
    <row r="218" spans="1:65" s="14" customFormat="1">
      <c r="B218" s="243"/>
      <c r="C218" s="244"/>
      <c r="D218" s="228" t="s">
        <v>304</v>
      </c>
      <c r="E218" s="245" t="s">
        <v>1</v>
      </c>
      <c r="F218" s="246" t="s">
        <v>3995</v>
      </c>
      <c r="G218" s="244"/>
      <c r="H218" s="245" t="s">
        <v>1</v>
      </c>
      <c r="I218" s="247"/>
      <c r="J218" s="244"/>
      <c r="K218" s="244"/>
      <c r="L218" s="248"/>
      <c r="M218" s="249"/>
      <c r="N218" s="250"/>
      <c r="O218" s="250"/>
      <c r="P218" s="250"/>
      <c r="Q218" s="250"/>
      <c r="R218" s="250"/>
      <c r="S218" s="250"/>
      <c r="T218" s="251"/>
      <c r="AT218" s="252" t="s">
        <v>304</v>
      </c>
      <c r="AU218" s="252" t="s">
        <v>90</v>
      </c>
      <c r="AV218" s="14" t="s">
        <v>84</v>
      </c>
      <c r="AW218" s="14" t="s">
        <v>33</v>
      </c>
      <c r="AX218" s="14" t="s">
        <v>77</v>
      </c>
      <c r="AY218" s="252" t="s">
        <v>242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3996</v>
      </c>
      <c r="G219" s="227"/>
      <c r="H219" s="231">
        <v>4.0430000000000001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84</v>
      </c>
      <c r="AY219" s="237" t="s">
        <v>242</v>
      </c>
    </row>
    <row r="220" spans="1:65" s="2" customFormat="1" ht="34.9" customHeight="1">
      <c r="A220" s="35"/>
      <c r="B220" s="36"/>
      <c r="C220" s="201" t="s">
        <v>326</v>
      </c>
      <c r="D220" s="201" t="s">
        <v>244</v>
      </c>
      <c r="E220" s="202" t="s">
        <v>3997</v>
      </c>
      <c r="F220" s="203" t="s">
        <v>3998</v>
      </c>
      <c r="G220" s="204" t="s">
        <v>247</v>
      </c>
      <c r="H220" s="205">
        <v>0</v>
      </c>
      <c r="I220" s="206"/>
      <c r="J220" s="207">
        <f>ROUND(I220*H220,2)</f>
        <v>0</v>
      </c>
      <c r="K220" s="208"/>
      <c r="L220" s="40"/>
      <c r="M220" s="209" t="s">
        <v>1</v>
      </c>
      <c r="N220" s="210" t="s">
        <v>43</v>
      </c>
      <c r="O220" s="76"/>
      <c r="P220" s="211">
        <f>O220*H220</f>
        <v>0</v>
      </c>
      <c r="Q220" s="211">
        <v>4.0699999999999998E-3</v>
      </c>
      <c r="R220" s="211">
        <f>Q220*H220</f>
        <v>0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248</v>
      </c>
      <c r="AT220" s="213" t="s">
        <v>244</v>
      </c>
      <c r="AU220" s="213" t="s">
        <v>90</v>
      </c>
      <c r="AY220" s="18" t="s">
        <v>242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90</v>
      </c>
      <c r="BK220" s="214">
        <f>ROUND(I220*H220,2)</f>
        <v>0</v>
      </c>
      <c r="BL220" s="18" t="s">
        <v>248</v>
      </c>
      <c r="BM220" s="213" t="s">
        <v>3999</v>
      </c>
    </row>
    <row r="221" spans="1:65" s="2" customFormat="1" ht="22.15" customHeight="1">
      <c r="A221" s="35"/>
      <c r="B221" s="36"/>
      <c r="C221" s="201" t="s">
        <v>7</v>
      </c>
      <c r="D221" s="201" t="s">
        <v>244</v>
      </c>
      <c r="E221" s="202" t="s">
        <v>4000</v>
      </c>
      <c r="F221" s="203" t="s">
        <v>4001</v>
      </c>
      <c r="G221" s="204" t="s">
        <v>323</v>
      </c>
      <c r="H221" s="205">
        <v>0</v>
      </c>
      <c r="I221" s="206"/>
      <c r="J221" s="207">
        <f>ROUND(I221*H221,2)</f>
        <v>0</v>
      </c>
      <c r="K221" s="208"/>
      <c r="L221" s="40"/>
      <c r="M221" s="209" t="s">
        <v>1</v>
      </c>
      <c r="N221" s="210" t="s">
        <v>43</v>
      </c>
      <c r="O221" s="76"/>
      <c r="P221" s="211">
        <f>O221*H221</f>
        <v>0</v>
      </c>
      <c r="Q221" s="211">
        <v>1.01895</v>
      </c>
      <c r="R221" s="211">
        <f>Q221*H221</f>
        <v>0</v>
      </c>
      <c r="S221" s="211">
        <v>0</v>
      </c>
      <c r="T221" s="21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3" t="s">
        <v>248</v>
      </c>
      <c r="AT221" s="213" t="s">
        <v>244</v>
      </c>
      <c r="AU221" s="213" t="s">
        <v>90</v>
      </c>
      <c r="AY221" s="18" t="s">
        <v>242</v>
      </c>
      <c r="BE221" s="214">
        <f>IF(N221="základná",J221,0)</f>
        <v>0</v>
      </c>
      <c r="BF221" s="214">
        <f>IF(N221="znížená",J221,0)</f>
        <v>0</v>
      </c>
      <c r="BG221" s="214">
        <f>IF(N221="zákl. prenesená",J221,0)</f>
        <v>0</v>
      </c>
      <c r="BH221" s="214">
        <f>IF(N221="zníž. prenesená",J221,0)</f>
        <v>0</v>
      </c>
      <c r="BI221" s="214">
        <f>IF(N221="nulová",J221,0)</f>
        <v>0</v>
      </c>
      <c r="BJ221" s="18" t="s">
        <v>90</v>
      </c>
      <c r="BK221" s="214">
        <f>ROUND(I221*H221,2)</f>
        <v>0</v>
      </c>
      <c r="BL221" s="18" t="s">
        <v>248</v>
      </c>
      <c r="BM221" s="213" t="s">
        <v>4002</v>
      </c>
    </row>
    <row r="222" spans="1:65" s="2" customFormat="1" ht="22.15" customHeight="1">
      <c r="A222" s="35"/>
      <c r="B222" s="36"/>
      <c r="C222" s="201" t="s">
        <v>334</v>
      </c>
      <c r="D222" s="201" t="s">
        <v>244</v>
      </c>
      <c r="E222" s="202" t="s">
        <v>2260</v>
      </c>
      <c r="F222" s="203" t="s">
        <v>2261</v>
      </c>
      <c r="G222" s="204" t="s">
        <v>406</v>
      </c>
      <c r="H222" s="205">
        <v>16.2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2.3618800000000002</v>
      </c>
      <c r="R222" s="211">
        <f>Q222*H222</f>
        <v>38.262456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248</v>
      </c>
      <c r="AT222" s="213" t="s">
        <v>244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248</v>
      </c>
      <c r="BM222" s="213" t="s">
        <v>4003</v>
      </c>
    </row>
    <row r="223" spans="1:65" s="14" customFormat="1">
      <c r="B223" s="243"/>
      <c r="C223" s="244"/>
      <c r="D223" s="228" t="s">
        <v>304</v>
      </c>
      <c r="E223" s="245" t="s">
        <v>1</v>
      </c>
      <c r="F223" s="246" t="s">
        <v>4004</v>
      </c>
      <c r="G223" s="244"/>
      <c r="H223" s="245" t="s">
        <v>1</v>
      </c>
      <c r="I223" s="247"/>
      <c r="J223" s="244"/>
      <c r="K223" s="244"/>
      <c r="L223" s="248"/>
      <c r="M223" s="249"/>
      <c r="N223" s="250"/>
      <c r="O223" s="250"/>
      <c r="P223" s="250"/>
      <c r="Q223" s="250"/>
      <c r="R223" s="250"/>
      <c r="S223" s="250"/>
      <c r="T223" s="251"/>
      <c r="AT223" s="252" t="s">
        <v>304</v>
      </c>
      <c r="AU223" s="252" t="s">
        <v>90</v>
      </c>
      <c r="AV223" s="14" t="s">
        <v>84</v>
      </c>
      <c r="AW223" s="14" t="s">
        <v>33</v>
      </c>
      <c r="AX223" s="14" t="s">
        <v>77</v>
      </c>
      <c r="AY223" s="252" t="s">
        <v>242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4005</v>
      </c>
      <c r="G224" s="227"/>
      <c r="H224" s="231">
        <v>9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77</v>
      </c>
      <c r="AY224" s="237" t="s">
        <v>242</v>
      </c>
    </row>
    <row r="225" spans="1:65" s="14" customFormat="1">
      <c r="B225" s="243"/>
      <c r="C225" s="244"/>
      <c r="D225" s="228" t="s">
        <v>304</v>
      </c>
      <c r="E225" s="245" t="s">
        <v>1</v>
      </c>
      <c r="F225" s="246" t="s">
        <v>4006</v>
      </c>
      <c r="G225" s="244"/>
      <c r="H225" s="245" t="s">
        <v>1</v>
      </c>
      <c r="I225" s="247"/>
      <c r="J225" s="244"/>
      <c r="K225" s="244"/>
      <c r="L225" s="248"/>
      <c r="M225" s="249"/>
      <c r="N225" s="250"/>
      <c r="O225" s="250"/>
      <c r="P225" s="250"/>
      <c r="Q225" s="250"/>
      <c r="R225" s="250"/>
      <c r="S225" s="250"/>
      <c r="T225" s="251"/>
      <c r="AT225" s="252" t="s">
        <v>304</v>
      </c>
      <c r="AU225" s="252" t="s">
        <v>90</v>
      </c>
      <c r="AV225" s="14" t="s">
        <v>84</v>
      </c>
      <c r="AW225" s="14" t="s">
        <v>33</v>
      </c>
      <c r="AX225" s="14" t="s">
        <v>77</v>
      </c>
      <c r="AY225" s="252" t="s">
        <v>242</v>
      </c>
    </row>
    <row r="226" spans="1:65" s="13" customFormat="1">
      <c r="B226" s="226"/>
      <c r="C226" s="227"/>
      <c r="D226" s="228" t="s">
        <v>304</v>
      </c>
      <c r="E226" s="229" t="s">
        <v>1</v>
      </c>
      <c r="F226" s="230" t="s">
        <v>4007</v>
      </c>
      <c r="G226" s="227"/>
      <c r="H226" s="231">
        <v>7.2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33</v>
      </c>
      <c r="AX226" s="13" t="s">
        <v>77</v>
      </c>
      <c r="AY226" s="237" t="s">
        <v>242</v>
      </c>
    </row>
    <row r="227" spans="1:65" s="16" customFormat="1">
      <c r="B227" s="264"/>
      <c r="C227" s="265"/>
      <c r="D227" s="228" t="s">
        <v>304</v>
      </c>
      <c r="E227" s="266" t="s">
        <v>1</v>
      </c>
      <c r="F227" s="267" t="s">
        <v>388</v>
      </c>
      <c r="G227" s="265"/>
      <c r="H227" s="268">
        <v>16.2</v>
      </c>
      <c r="I227" s="269"/>
      <c r="J227" s="265"/>
      <c r="K227" s="265"/>
      <c r="L227" s="270"/>
      <c r="M227" s="271"/>
      <c r="N227" s="272"/>
      <c r="O227" s="272"/>
      <c r="P227" s="272"/>
      <c r="Q227" s="272"/>
      <c r="R227" s="272"/>
      <c r="S227" s="272"/>
      <c r="T227" s="273"/>
      <c r="AT227" s="274" t="s">
        <v>304</v>
      </c>
      <c r="AU227" s="274" t="s">
        <v>90</v>
      </c>
      <c r="AV227" s="16" t="s">
        <v>248</v>
      </c>
      <c r="AW227" s="16" t="s">
        <v>33</v>
      </c>
      <c r="AX227" s="16" t="s">
        <v>84</v>
      </c>
      <c r="AY227" s="274" t="s">
        <v>242</v>
      </c>
    </row>
    <row r="228" spans="1:65" s="2" customFormat="1" ht="19.899999999999999" customHeight="1">
      <c r="A228" s="35"/>
      <c r="B228" s="36"/>
      <c r="C228" s="201" t="s">
        <v>339</v>
      </c>
      <c r="D228" s="201" t="s">
        <v>244</v>
      </c>
      <c r="E228" s="202" t="s">
        <v>4008</v>
      </c>
      <c r="F228" s="203" t="s">
        <v>4009</v>
      </c>
      <c r="G228" s="204" t="s">
        <v>247</v>
      </c>
      <c r="H228" s="205">
        <v>64.8</v>
      </c>
      <c r="I228" s="206"/>
      <c r="J228" s="207">
        <f>ROUND(I228*H228,2)</f>
        <v>0</v>
      </c>
      <c r="K228" s="208"/>
      <c r="L228" s="40"/>
      <c r="M228" s="209" t="s">
        <v>1</v>
      </c>
      <c r="N228" s="210" t="s">
        <v>43</v>
      </c>
      <c r="O228" s="76"/>
      <c r="P228" s="211">
        <f>O228*H228</f>
        <v>0</v>
      </c>
      <c r="Q228" s="211">
        <v>4.0699999999999998E-3</v>
      </c>
      <c r="R228" s="211">
        <f>Q228*H228</f>
        <v>0.26373599999999997</v>
      </c>
      <c r="S228" s="211">
        <v>0</v>
      </c>
      <c r="T228" s="21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13" t="s">
        <v>248</v>
      </c>
      <c r="AT228" s="213" t="s">
        <v>244</v>
      </c>
      <c r="AU228" s="213" t="s">
        <v>90</v>
      </c>
      <c r="AY228" s="18" t="s">
        <v>242</v>
      </c>
      <c r="BE228" s="214">
        <f>IF(N228="základná",J228,0)</f>
        <v>0</v>
      </c>
      <c r="BF228" s="214">
        <f>IF(N228="znížená",J228,0)</f>
        <v>0</v>
      </c>
      <c r="BG228" s="214">
        <f>IF(N228="zákl. prenesená",J228,0)</f>
        <v>0</v>
      </c>
      <c r="BH228" s="214">
        <f>IF(N228="zníž. prenesená",J228,0)</f>
        <v>0</v>
      </c>
      <c r="BI228" s="214">
        <f>IF(N228="nulová",J228,0)</f>
        <v>0</v>
      </c>
      <c r="BJ228" s="18" t="s">
        <v>90</v>
      </c>
      <c r="BK228" s="214">
        <f>ROUND(I228*H228,2)</f>
        <v>0</v>
      </c>
      <c r="BL228" s="18" t="s">
        <v>248</v>
      </c>
      <c r="BM228" s="213" t="s">
        <v>4010</v>
      </c>
    </row>
    <row r="229" spans="1:65" s="14" customFormat="1">
      <c r="B229" s="243"/>
      <c r="C229" s="244"/>
      <c r="D229" s="228" t="s">
        <v>304</v>
      </c>
      <c r="E229" s="245" t="s">
        <v>1</v>
      </c>
      <c r="F229" s="246" t="s">
        <v>4004</v>
      </c>
      <c r="G229" s="244"/>
      <c r="H229" s="245" t="s">
        <v>1</v>
      </c>
      <c r="I229" s="247"/>
      <c r="J229" s="244"/>
      <c r="K229" s="244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304</v>
      </c>
      <c r="AU229" s="252" t="s">
        <v>90</v>
      </c>
      <c r="AV229" s="14" t="s">
        <v>84</v>
      </c>
      <c r="AW229" s="14" t="s">
        <v>33</v>
      </c>
      <c r="AX229" s="14" t="s">
        <v>77</v>
      </c>
      <c r="AY229" s="252" t="s">
        <v>242</v>
      </c>
    </row>
    <row r="230" spans="1:65" s="13" customFormat="1">
      <c r="B230" s="226"/>
      <c r="C230" s="227"/>
      <c r="D230" s="228" t="s">
        <v>304</v>
      </c>
      <c r="E230" s="229" t="s">
        <v>1</v>
      </c>
      <c r="F230" s="230" t="s">
        <v>4011</v>
      </c>
      <c r="G230" s="227"/>
      <c r="H230" s="231">
        <v>36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304</v>
      </c>
      <c r="AU230" s="237" t="s">
        <v>90</v>
      </c>
      <c r="AV230" s="13" t="s">
        <v>90</v>
      </c>
      <c r="AW230" s="13" t="s">
        <v>33</v>
      </c>
      <c r="AX230" s="13" t="s">
        <v>77</v>
      </c>
      <c r="AY230" s="237" t="s">
        <v>242</v>
      </c>
    </row>
    <row r="231" spans="1:65" s="14" customFormat="1">
      <c r="B231" s="243"/>
      <c r="C231" s="244"/>
      <c r="D231" s="228" t="s">
        <v>304</v>
      </c>
      <c r="E231" s="245" t="s">
        <v>1</v>
      </c>
      <c r="F231" s="246" t="s">
        <v>4006</v>
      </c>
      <c r="G231" s="244"/>
      <c r="H231" s="245" t="s">
        <v>1</v>
      </c>
      <c r="I231" s="247"/>
      <c r="J231" s="244"/>
      <c r="K231" s="244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304</v>
      </c>
      <c r="AU231" s="252" t="s">
        <v>90</v>
      </c>
      <c r="AV231" s="14" t="s">
        <v>84</v>
      </c>
      <c r="AW231" s="14" t="s">
        <v>33</v>
      </c>
      <c r="AX231" s="14" t="s">
        <v>77</v>
      </c>
      <c r="AY231" s="252" t="s">
        <v>242</v>
      </c>
    </row>
    <row r="232" spans="1:65" s="13" customFormat="1">
      <c r="B232" s="226"/>
      <c r="C232" s="227"/>
      <c r="D232" s="228" t="s">
        <v>304</v>
      </c>
      <c r="E232" s="229" t="s">
        <v>1</v>
      </c>
      <c r="F232" s="230" t="s">
        <v>4012</v>
      </c>
      <c r="G232" s="227"/>
      <c r="H232" s="231">
        <v>28.8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304</v>
      </c>
      <c r="AU232" s="237" t="s">
        <v>90</v>
      </c>
      <c r="AV232" s="13" t="s">
        <v>90</v>
      </c>
      <c r="AW232" s="13" t="s">
        <v>33</v>
      </c>
      <c r="AX232" s="13" t="s">
        <v>77</v>
      </c>
      <c r="AY232" s="237" t="s">
        <v>242</v>
      </c>
    </row>
    <row r="233" spans="1:65" s="16" customFormat="1">
      <c r="B233" s="264"/>
      <c r="C233" s="265"/>
      <c r="D233" s="228" t="s">
        <v>304</v>
      </c>
      <c r="E233" s="266" t="s">
        <v>1</v>
      </c>
      <c r="F233" s="267" t="s">
        <v>388</v>
      </c>
      <c r="G233" s="265"/>
      <c r="H233" s="268">
        <v>64.8</v>
      </c>
      <c r="I233" s="269"/>
      <c r="J233" s="265"/>
      <c r="K233" s="265"/>
      <c r="L233" s="270"/>
      <c r="M233" s="271"/>
      <c r="N233" s="272"/>
      <c r="O233" s="272"/>
      <c r="P233" s="272"/>
      <c r="Q233" s="272"/>
      <c r="R233" s="272"/>
      <c r="S233" s="272"/>
      <c r="T233" s="273"/>
      <c r="AT233" s="274" t="s">
        <v>304</v>
      </c>
      <c r="AU233" s="274" t="s">
        <v>90</v>
      </c>
      <c r="AV233" s="16" t="s">
        <v>248</v>
      </c>
      <c r="AW233" s="16" t="s">
        <v>33</v>
      </c>
      <c r="AX233" s="16" t="s">
        <v>84</v>
      </c>
      <c r="AY233" s="274" t="s">
        <v>242</v>
      </c>
    </row>
    <row r="234" spans="1:65" s="2" customFormat="1" ht="19.899999999999999" customHeight="1">
      <c r="A234" s="35"/>
      <c r="B234" s="36"/>
      <c r="C234" s="201" t="s">
        <v>344</v>
      </c>
      <c r="D234" s="201" t="s">
        <v>244</v>
      </c>
      <c r="E234" s="202" t="s">
        <v>4013</v>
      </c>
      <c r="F234" s="203" t="s">
        <v>4014</v>
      </c>
      <c r="G234" s="204" t="s">
        <v>247</v>
      </c>
      <c r="H234" s="205">
        <v>64.8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0</v>
      </c>
      <c r="R234" s="211">
        <f>Q234*H234</f>
        <v>0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248</v>
      </c>
      <c r="AT234" s="213" t="s">
        <v>244</v>
      </c>
      <c r="AU234" s="213" t="s">
        <v>90</v>
      </c>
      <c r="AY234" s="18" t="s">
        <v>242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90</v>
      </c>
      <c r="BK234" s="214">
        <f>ROUND(I234*H234,2)</f>
        <v>0</v>
      </c>
      <c r="BL234" s="18" t="s">
        <v>248</v>
      </c>
      <c r="BM234" s="213" t="s">
        <v>4015</v>
      </c>
    </row>
    <row r="235" spans="1:65" s="2" customFormat="1" ht="22.15" customHeight="1">
      <c r="A235" s="35"/>
      <c r="B235" s="36"/>
      <c r="C235" s="201" t="s">
        <v>348</v>
      </c>
      <c r="D235" s="201" t="s">
        <v>244</v>
      </c>
      <c r="E235" s="202" t="s">
        <v>2273</v>
      </c>
      <c r="F235" s="203" t="s">
        <v>4016</v>
      </c>
      <c r="G235" s="204" t="s">
        <v>323</v>
      </c>
      <c r="H235" s="205">
        <v>0</v>
      </c>
      <c r="I235" s="206"/>
      <c r="J235" s="207">
        <f>ROUND(I235*H235,2)</f>
        <v>0</v>
      </c>
      <c r="K235" s="208"/>
      <c r="L235" s="40"/>
      <c r="M235" s="209" t="s">
        <v>1</v>
      </c>
      <c r="N235" s="210" t="s">
        <v>43</v>
      </c>
      <c r="O235" s="76"/>
      <c r="P235" s="211">
        <f>O235*H235</f>
        <v>0</v>
      </c>
      <c r="Q235" s="211">
        <v>1.01895</v>
      </c>
      <c r="R235" s="211">
        <f>Q235*H235</f>
        <v>0</v>
      </c>
      <c r="S235" s="211">
        <v>0</v>
      </c>
      <c r="T235" s="212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13" t="s">
        <v>248</v>
      </c>
      <c r="AT235" s="213" t="s">
        <v>244</v>
      </c>
      <c r="AU235" s="213" t="s">
        <v>90</v>
      </c>
      <c r="AY235" s="18" t="s">
        <v>242</v>
      </c>
      <c r="BE235" s="214">
        <f>IF(N235="základná",J235,0)</f>
        <v>0</v>
      </c>
      <c r="BF235" s="214">
        <f>IF(N235="znížená",J235,0)</f>
        <v>0</v>
      </c>
      <c r="BG235" s="214">
        <f>IF(N235="zákl. prenesená",J235,0)</f>
        <v>0</v>
      </c>
      <c r="BH235" s="214">
        <f>IF(N235="zníž. prenesená",J235,0)</f>
        <v>0</v>
      </c>
      <c r="BI235" s="214">
        <f>IF(N235="nulová",J235,0)</f>
        <v>0</v>
      </c>
      <c r="BJ235" s="18" t="s">
        <v>90</v>
      </c>
      <c r="BK235" s="214">
        <f>ROUND(I235*H235,2)</f>
        <v>0</v>
      </c>
      <c r="BL235" s="18" t="s">
        <v>248</v>
      </c>
      <c r="BM235" s="213" t="s">
        <v>4017</v>
      </c>
    </row>
    <row r="236" spans="1:65" s="12" customFormat="1" ht="22.9" customHeight="1">
      <c r="B236" s="185"/>
      <c r="C236" s="186"/>
      <c r="D236" s="187" t="s">
        <v>76</v>
      </c>
      <c r="E236" s="199" t="s">
        <v>100</v>
      </c>
      <c r="F236" s="199" t="s">
        <v>1202</v>
      </c>
      <c r="G236" s="186"/>
      <c r="H236" s="186"/>
      <c r="I236" s="189"/>
      <c r="J236" s="200">
        <f>BK236</f>
        <v>0</v>
      </c>
      <c r="K236" s="186"/>
      <c r="L236" s="191"/>
      <c r="M236" s="192"/>
      <c r="N236" s="193"/>
      <c r="O236" s="193"/>
      <c r="P236" s="194">
        <f>SUM(P237:P267)</f>
        <v>0</v>
      </c>
      <c r="Q236" s="193"/>
      <c r="R236" s="194">
        <f>SUM(R237:R267)</f>
        <v>1162.1024678399999</v>
      </c>
      <c r="S236" s="193"/>
      <c r="T236" s="195">
        <f>SUM(T237:T267)</f>
        <v>0</v>
      </c>
      <c r="AR236" s="196" t="s">
        <v>84</v>
      </c>
      <c r="AT236" s="197" t="s">
        <v>76</v>
      </c>
      <c r="AU236" s="197" t="s">
        <v>84</v>
      </c>
      <c r="AY236" s="196" t="s">
        <v>242</v>
      </c>
      <c r="BK236" s="198">
        <f>SUM(BK237:BK267)</f>
        <v>0</v>
      </c>
    </row>
    <row r="237" spans="1:65" s="2" customFormat="1" ht="22.15" customHeight="1">
      <c r="A237" s="35"/>
      <c r="B237" s="36"/>
      <c r="C237" s="201" t="s">
        <v>352</v>
      </c>
      <c r="D237" s="201" t="s">
        <v>244</v>
      </c>
      <c r="E237" s="202" t="s">
        <v>4018</v>
      </c>
      <c r="F237" s="203" t="s">
        <v>4019</v>
      </c>
      <c r="G237" s="204" t="s">
        <v>259</v>
      </c>
      <c r="H237" s="205">
        <v>36</v>
      </c>
      <c r="I237" s="206"/>
      <c r="J237" s="207">
        <f>ROUND(I237*H237,2)</f>
        <v>0</v>
      </c>
      <c r="K237" s="208"/>
      <c r="L237" s="40"/>
      <c r="M237" s="209" t="s">
        <v>1</v>
      </c>
      <c r="N237" s="210" t="s">
        <v>43</v>
      </c>
      <c r="O237" s="76"/>
      <c r="P237" s="211">
        <f>O237*H237</f>
        <v>0</v>
      </c>
      <c r="Q237" s="211">
        <v>1.421E-2</v>
      </c>
      <c r="R237" s="211">
        <f>Q237*H237</f>
        <v>0.51156000000000001</v>
      </c>
      <c r="S237" s="211">
        <v>0</v>
      </c>
      <c r="T237" s="21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3" t="s">
        <v>248</v>
      </c>
      <c r="AT237" s="213" t="s">
        <v>244</v>
      </c>
      <c r="AU237" s="213" t="s">
        <v>90</v>
      </c>
      <c r="AY237" s="18" t="s">
        <v>242</v>
      </c>
      <c r="BE237" s="214">
        <f>IF(N237="základná",J237,0)</f>
        <v>0</v>
      </c>
      <c r="BF237" s="214">
        <f>IF(N237="znížená",J237,0)</f>
        <v>0</v>
      </c>
      <c r="BG237" s="214">
        <f>IF(N237="zákl. prenesená",J237,0)</f>
        <v>0</v>
      </c>
      <c r="BH237" s="214">
        <f>IF(N237="zníž. prenesená",J237,0)</f>
        <v>0</v>
      </c>
      <c r="BI237" s="214">
        <f>IF(N237="nulová",J237,0)</f>
        <v>0</v>
      </c>
      <c r="BJ237" s="18" t="s">
        <v>90</v>
      </c>
      <c r="BK237" s="214">
        <f>ROUND(I237*H237,2)</f>
        <v>0</v>
      </c>
      <c r="BL237" s="18" t="s">
        <v>248</v>
      </c>
      <c r="BM237" s="213" t="s">
        <v>4020</v>
      </c>
    </row>
    <row r="238" spans="1:65" s="14" customFormat="1">
      <c r="B238" s="243"/>
      <c r="C238" s="244"/>
      <c r="D238" s="228" t="s">
        <v>304</v>
      </c>
      <c r="E238" s="245" t="s">
        <v>1</v>
      </c>
      <c r="F238" s="246" t="s">
        <v>4021</v>
      </c>
      <c r="G238" s="244"/>
      <c r="H238" s="245" t="s">
        <v>1</v>
      </c>
      <c r="I238" s="247"/>
      <c r="J238" s="244"/>
      <c r="K238" s="244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304</v>
      </c>
      <c r="AU238" s="252" t="s">
        <v>90</v>
      </c>
      <c r="AV238" s="14" t="s">
        <v>84</v>
      </c>
      <c r="AW238" s="14" t="s">
        <v>33</v>
      </c>
      <c r="AX238" s="14" t="s">
        <v>77</v>
      </c>
      <c r="AY238" s="252" t="s">
        <v>242</v>
      </c>
    </row>
    <row r="239" spans="1:65" s="13" customFormat="1">
      <c r="B239" s="226"/>
      <c r="C239" s="227"/>
      <c r="D239" s="228" t="s">
        <v>304</v>
      </c>
      <c r="E239" s="229" t="s">
        <v>1</v>
      </c>
      <c r="F239" s="230" t="s">
        <v>4022</v>
      </c>
      <c r="G239" s="227"/>
      <c r="H239" s="231">
        <v>36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304</v>
      </c>
      <c r="AU239" s="237" t="s">
        <v>90</v>
      </c>
      <c r="AV239" s="13" t="s">
        <v>90</v>
      </c>
      <c r="AW239" s="13" t="s">
        <v>33</v>
      </c>
      <c r="AX239" s="13" t="s">
        <v>84</v>
      </c>
      <c r="AY239" s="237" t="s">
        <v>242</v>
      </c>
    </row>
    <row r="240" spans="1:65" s="2" customFormat="1" ht="22.15" customHeight="1">
      <c r="A240" s="35"/>
      <c r="B240" s="36"/>
      <c r="C240" s="201" t="s">
        <v>358</v>
      </c>
      <c r="D240" s="201" t="s">
        <v>244</v>
      </c>
      <c r="E240" s="202" t="s">
        <v>4023</v>
      </c>
      <c r="F240" s="203" t="s">
        <v>4024</v>
      </c>
      <c r="G240" s="204" t="s">
        <v>406</v>
      </c>
      <c r="H240" s="205">
        <v>71.8</v>
      </c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2.2850700000000002</v>
      </c>
      <c r="R240" s="211">
        <f>Q240*H240</f>
        <v>164.068026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248</v>
      </c>
      <c r="AT240" s="213" t="s">
        <v>244</v>
      </c>
      <c r="AU240" s="213" t="s">
        <v>90</v>
      </c>
      <c r="AY240" s="18" t="s">
        <v>242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90</v>
      </c>
      <c r="BK240" s="214">
        <f>ROUND(I240*H240,2)</f>
        <v>0</v>
      </c>
      <c r="BL240" s="18" t="s">
        <v>248</v>
      </c>
      <c r="BM240" s="213" t="s">
        <v>4025</v>
      </c>
    </row>
    <row r="241" spans="1:65" s="14" customFormat="1">
      <c r="B241" s="243"/>
      <c r="C241" s="244"/>
      <c r="D241" s="228" t="s">
        <v>304</v>
      </c>
      <c r="E241" s="245" t="s">
        <v>1</v>
      </c>
      <c r="F241" s="246" t="s">
        <v>4026</v>
      </c>
      <c r="G241" s="244"/>
      <c r="H241" s="245" t="s">
        <v>1</v>
      </c>
      <c r="I241" s="247"/>
      <c r="J241" s="244"/>
      <c r="K241" s="244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304</v>
      </c>
      <c r="AU241" s="252" t="s">
        <v>90</v>
      </c>
      <c r="AV241" s="14" t="s">
        <v>84</v>
      </c>
      <c r="AW241" s="14" t="s">
        <v>33</v>
      </c>
      <c r="AX241" s="14" t="s">
        <v>77</v>
      </c>
      <c r="AY241" s="252" t="s">
        <v>242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4027</v>
      </c>
      <c r="G242" s="227"/>
      <c r="H242" s="231">
        <v>67.540000000000006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77</v>
      </c>
      <c r="AY242" s="237" t="s">
        <v>242</v>
      </c>
    </row>
    <row r="243" spans="1:65" s="14" customFormat="1">
      <c r="B243" s="243"/>
      <c r="C243" s="244"/>
      <c r="D243" s="228" t="s">
        <v>304</v>
      </c>
      <c r="E243" s="245" t="s">
        <v>1</v>
      </c>
      <c r="F243" s="246" t="s">
        <v>4028</v>
      </c>
      <c r="G243" s="244"/>
      <c r="H243" s="245" t="s">
        <v>1</v>
      </c>
      <c r="I243" s="247"/>
      <c r="J243" s="244"/>
      <c r="K243" s="244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304</v>
      </c>
      <c r="AU243" s="252" t="s">
        <v>90</v>
      </c>
      <c r="AV243" s="14" t="s">
        <v>84</v>
      </c>
      <c r="AW243" s="14" t="s">
        <v>33</v>
      </c>
      <c r="AX243" s="14" t="s">
        <v>77</v>
      </c>
      <c r="AY243" s="252" t="s">
        <v>242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4029</v>
      </c>
      <c r="G244" s="227"/>
      <c r="H244" s="231">
        <v>4.26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77</v>
      </c>
      <c r="AY244" s="237" t="s">
        <v>242</v>
      </c>
    </row>
    <row r="245" spans="1:65" s="16" customFormat="1">
      <c r="B245" s="264"/>
      <c r="C245" s="265"/>
      <c r="D245" s="228" t="s">
        <v>304</v>
      </c>
      <c r="E245" s="266" t="s">
        <v>1</v>
      </c>
      <c r="F245" s="267" t="s">
        <v>388</v>
      </c>
      <c r="G245" s="265"/>
      <c r="H245" s="268">
        <v>71.8</v>
      </c>
      <c r="I245" s="269"/>
      <c r="J245" s="265"/>
      <c r="K245" s="265"/>
      <c r="L245" s="270"/>
      <c r="M245" s="271"/>
      <c r="N245" s="272"/>
      <c r="O245" s="272"/>
      <c r="P245" s="272"/>
      <c r="Q245" s="272"/>
      <c r="R245" s="272"/>
      <c r="S245" s="272"/>
      <c r="T245" s="273"/>
      <c r="AT245" s="274" t="s">
        <v>304</v>
      </c>
      <c r="AU245" s="274" t="s">
        <v>90</v>
      </c>
      <c r="AV245" s="16" t="s">
        <v>248</v>
      </c>
      <c r="AW245" s="16" t="s">
        <v>33</v>
      </c>
      <c r="AX245" s="16" t="s">
        <v>84</v>
      </c>
      <c r="AY245" s="274" t="s">
        <v>242</v>
      </c>
    </row>
    <row r="246" spans="1:65" s="2" customFormat="1" ht="14.45" customHeight="1">
      <c r="A246" s="35"/>
      <c r="B246" s="36"/>
      <c r="C246" s="201" t="s">
        <v>526</v>
      </c>
      <c r="D246" s="201" t="s">
        <v>244</v>
      </c>
      <c r="E246" s="202" t="s">
        <v>4030</v>
      </c>
      <c r="F246" s="203" t="s">
        <v>4031</v>
      </c>
      <c r="G246" s="204" t="s">
        <v>406</v>
      </c>
      <c r="H246" s="205">
        <v>167.321</v>
      </c>
      <c r="I246" s="206"/>
      <c r="J246" s="207">
        <f>ROUND(I246*H246,2)</f>
        <v>0</v>
      </c>
      <c r="K246" s="208"/>
      <c r="L246" s="40"/>
      <c r="M246" s="209" t="s">
        <v>1</v>
      </c>
      <c r="N246" s="210" t="s">
        <v>43</v>
      </c>
      <c r="O246" s="76"/>
      <c r="P246" s="211">
        <f>O246*H246</f>
        <v>0</v>
      </c>
      <c r="Q246" s="211">
        <v>2.2951199999999998</v>
      </c>
      <c r="R246" s="211">
        <f>Q246*H246</f>
        <v>384.02177351999995</v>
      </c>
      <c r="S246" s="211">
        <v>0</v>
      </c>
      <c r="T246" s="21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3" t="s">
        <v>248</v>
      </c>
      <c r="AT246" s="213" t="s">
        <v>244</v>
      </c>
      <c r="AU246" s="213" t="s">
        <v>90</v>
      </c>
      <c r="AY246" s="18" t="s">
        <v>242</v>
      </c>
      <c r="BE246" s="214">
        <f>IF(N246="základná",J246,0)</f>
        <v>0</v>
      </c>
      <c r="BF246" s="214">
        <f>IF(N246="znížená",J246,0)</f>
        <v>0</v>
      </c>
      <c r="BG246" s="214">
        <f>IF(N246="zákl. prenesená",J246,0)</f>
        <v>0</v>
      </c>
      <c r="BH246" s="214">
        <f>IF(N246="zníž. prenesená",J246,0)</f>
        <v>0</v>
      </c>
      <c r="BI246" s="214">
        <f>IF(N246="nulová",J246,0)</f>
        <v>0</v>
      </c>
      <c r="BJ246" s="18" t="s">
        <v>90</v>
      </c>
      <c r="BK246" s="214">
        <f>ROUND(I246*H246,2)</f>
        <v>0</v>
      </c>
      <c r="BL246" s="18" t="s">
        <v>248</v>
      </c>
      <c r="BM246" s="213" t="s">
        <v>4032</v>
      </c>
    </row>
    <row r="247" spans="1:65" s="14" customFormat="1">
      <c r="B247" s="243"/>
      <c r="C247" s="244"/>
      <c r="D247" s="228" t="s">
        <v>304</v>
      </c>
      <c r="E247" s="245" t="s">
        <v>1</v>
      </c>
      <c r="F247" s="246" t="s">
        <v>4033</v>
      </c>
      <c r="G247" s="244"/>
      <c r="H247" s="245" t="s">
        <v>1</v>
      </c>
      <c r="I247" s="247"/>
      <c r="J247" s="244"/>
      <c r="K247" s="244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304</v>
      </c>
      <c r="AU247" s="252" t="s">
        <v>90</v>
      </c>
      <c r="AV247" s="14" t="s">
        <v>84</v>
      </c>
      <c r="AW247" s="14" t="s">
        <v>33</v>
      </c>
      <c r="AX247" s="14" t="s">
        <v>77</v>
      </c>
      <c r="AY247" s="252" t="s">
        <v>242</v>
      </c>
    </row>
    <row r="248" spans="1:65" s="13" customFormat="1">
      <c r="B248" s="226"/>
      <c r="C248" s="227"/>
      <c r="D248" s="228" t="s">
        <v>304</v>
      </c>
      <c r="E248" s="229" t="s">
        <v>1</v>
      </c>
      <c r="F248" s="230" t="s">
        <v>4034</v>
      </c>
      <c r="G248" s="227"/>
      <c r="H248" s="231">
        <v>160.529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33</v>
      </c>
      <c r="AX248" s="13" t="s">
        <v>77</v>
      </c>
      <c r="AY248" s="237" t="s">
        <v>242</v>
      </c>
    </row>
    <row r="249" spans="1:65" s="13" customFormat="1">
      <c r="B249" s="226"/>
      <c r="C249" s="227"/>
      <c r="D249" s="228" t="s">
        <v>304</v>
      </c>
      <c r="E249" s="229" t="s">
        <v>1</v>
      </c>
      <c r="F249" s="230" t="s">
        <v>4035</v>
      </c>
      <c r="G249" s="227"/>
      <c r="H249" s="231">
        <v>6.7919999999999998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AT249" s="237" t="s">
        <v>304</v>
      </c>
      <c r="AU249" s="237" t="s">
        <v>90</v>
      </c>
      <c r="AV249" s="13" t="s">
        <v>90</v>
      </c>
      <c r="AW249" s="13" t="s">
        <v>33</v>
      </c>
      <c r="AX249" s="13" t="s">
        <v>77</v>
      </c>
      <c r="AY249" s="237" t="s">
        <v>242</v>
      </c>
    </row>
    <row r="250" spans="1:65" s="16" customFormat="1">
      <c r="B250" s="264"/>
      <c r="C250" s="265"/>
      <c r="D250" s="228" t="s">
        <v>304</v>
      </c>
      <c r="E250" s="266" t="s">
        <v>1</v>
      </c>
      <c r="F250" s="267" t="s">
        <v>388</v>
      </c>
      <c r="G250" s="265"/>
      <c r="H250" s="268">
        <v>167.321</v>
      </c>
      <c r="I250" s="269"/>
      <c r="J250" s="265"/>
      <c r="K250" s="265"/>
      <c r="L250" s="270"/>
      <c r="M250" s="271"/>
      <c r="N250" s="272"/>
      <c r="O250" s="272"/>
      <c r="P250" s="272"/>
      <c r="Q250" s="272"/>
      <c r="R250" s="272"/>
      <c r="S250" s="272"/>
      <c r="T250" s="273"/>
      <c r="AT250" s="274" t="s">
        <v>304</v>
      </c>
      <c r="AU250" s="274" t="s">
        <v>90</v>
      </c>
      <c r="AV250" s="16" t="s">
        <v>248</v>
      </c>
      <c r="AW250" s="16" t="s">
        <v>33</v>
      </c>
      <c r="AX250" s="16" t="s">
        <v>84</v>
      </c>
      <c r="AY250" s="274" t="s">
        <v>242</v>
      </c>
    </row>
    <row r="251" spans="1:65" s="2" customFormat="1" ht="14.45" customHeight="1">
      <c r="A251" s="35"/>
      <c r="B251" s="36"/>
      <c r="C251" s="201" t="s">
        <v>535</v>
      </c>
      <c r="D251" s="201" t="s">
        <v>244</v>
      </c>
      <c r="E251" s="202" t="s">
        <v>4036</v>
      </c>
      <c r="F251" s="203" t="s">
        <v>4037</v>
      </c>
      <c r="G251" s="204" t="s">
        <v>247</v>
      </c>
      <c r="H251" s="205">
        <v>74.736000000000004</v>
      </c>
      <c r="I251" s="206"/>
      <c r="J251" s="207">
        <f>ROUND(I251*H251,2)</f>
        <v>0</v>
      </c>
      <c r="K251" s="208"/>
      <c r="L251" s="40"/>
      <c r="M251" s="209" t="s">
        <v>1</v>
      </c>
      <c r="N251" s="210" t="s">
        <v>43</v>
      </c>
      <c r="O251" s="76"/>
      <c r="P251" s="211">
        <f>O251*H251</f>
        <v>0</v>
      </c>
      <c r="Q251" s="211">
        <v>9.5600000000000008E-3</v>
      </c>
      <c r="R251" s="211">
        <f>Q251*H251</f>
        <v>0.71447616000000014</v>
      </c>
      <c r="S251" s="211">
        <v>0</v>
      </c>
      <c r="T251" s="21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3" t="s">
        <v>248</v>
      </c>
      <c r="AT251" s="213" t="s">
        <v>244</v>
      </c>
      <c r="AU251" s="213" t="s">
        <v>90</v>
      </c>
      <c r="AY251" s="18" t="s">
        <v>242</v>
      </c>
      <c r="BE251" s="214">
        <f>IF(N251="základná",J251,0)</f>
        <v>0</v>
      </c>
      <c r="BF251" s="214">
        <f>IF(N251="znížená",J251,0)</f>
        <v>0</v>
      </c>
      <c r="BG251" s="214">
        <f>IF(N251="zákl. prenesená",J251,0)</f>
        <v>0</v>
      </c>
      <c r="BH251" s="214">
        <f>IF(N251="zníž. prenesená",J251,0)</f>
        <v>0</v>
      </c>
      <c r="BI251" s="214">
        <f>IF(N251="nulová",J251,0)</f>
        <v>0</v>
      </c>
      <c r="BJ251" s="18" t="s">
        <v>90</v>
      </c>
      <c r="BK251" s="214">
        <f>ROUND(I251*H251,2)</f>
        <v>0</v>
      </c>
      <c r="BL251" s="18" t="s">
        <v>248</v>
      </c>
      <c r="BM251" s="213" t="s">
        <v>4038</v>
      </c>
    </row>
    <row r="252" spans="1:65" s="14" customFormat="1">
      <c r="B252" s="243"/>
      <c r="C252" s="244"/>
      <c r="D252" s="228" t="s">
        <v>304</v>
      </c>
      <c r="E252" s="245" t="s">
        <v>1</v>
      </c>
      <c r="F252" s="246" t="s">
        <v>4039</v>
      </c>
      <c r="G252" s="244"/>
      <c r="H252" s="245" t="s">
        <v>1</v>
      </c>
      <c r="I252" s="247"/>
      <c r="J252" s="244"/>
      <c r="K252" s="244"/>
      <c r="L252" s="248"/>
      <c r="M252" s="249"/>
      <c r="N252" s="250"/>
      <c r="O252" s="250"/>
      <c r="P252" s="250"/>
      <c r="Q252" s="250"/>
      <c r="R252" s="250"/>
      <c r="S252" s="250"/>
      <c r="T252" s="251"/>
      <c r="AT252" s="252" t="s">
        <v>304</v>
      </c>
      <c r="AU252" s="252" t="s">
        <v>90</v>
      </c>
      <c r="AV252" s="14" t="s">
        <v>84</v>
      </c>
      <c r="AW252" s="14" t="s">
        <v>33</v>
      </c>
      <c r="AX252" s="14" t="s">
        <v>77</v>
      </c>
      <c r="AY252" s="252" t="s">
        <v>242</v>
      </c>
    </row>
    <row r="253" spans="1:65" s="13" customFormat="1">
      <c r="B253" s="226"/>
      <c r="C253" s="227"/>
      <c r="D253" s="228" t="s">
        <v>304</v>
      </c>
      <c r="E253" s="229" t="s">
        <v>1</v>
      </c>
      <c r="F253" s="230" t="s">
        <v>4040</v>
      </c>
      <c r="G253" s="227"/>
      <c r="H253" s="231">
        <v>74.736000000000004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AT253" s="237" t="s">
        <v>304</v>
      </c>
      <c r="AU253" s="237" t="s">
        <v>90</v>
      </c>
      <c r="AV253" s="13" t="s">
        <v>90</v>
      </c>
      <c r="AW253" s="13" t="s">
        <v>33</v>
      </c>
      <c r="AX253" s="13" t="s">
        <v>84</v>
      </c>
      <c r="AY253" s="237" t="s">
        <v>242</v>
      </c>
    </row>
    <row r="254" spans="1:65" s="2" customFormat="1" ht="30" customHeight="1">
      <c r="A254" s="35"/>
      <c r="B254" s="36"/>
      <c r="C254" s="201" t="s">
        <v>547</v>
      </c>
      <c r="D254" s="201" t="s">
        <v>244</v>
      </c>
      <c r="E254" s="202" t="s">
        <v>4041</v>
      </c>
      <c r="F254" s="203" t="s">
        <v>4042</v>
      </c>
      <c r="G254" s="204" t="s">
        <v>323</v>
      </c>
      <c r="H254" s="205">
        <v>0</v>
      </c>
      <c r="I254" s="206"/>
      <c r="J254" s="207">
        <f>ROUND(I254*H254,2)</f>
        <v>0</v>
      </c>
      <c r="K254" s="208"/>
      <c r="L254" s="40"/>
      <c r="M254" s="209" t="s">
        <v>1</v>
      </c>
      <c r="N254" s="210" t="s">
        <v>43</v>
      </c>
      <c r="O254" s="76"/>
      <c r="P254" s="211">
        <f>O254*H254</f>
        <v>0</v>
      </c>
      <c r="Q254" s="211">
        <v>1.0224599999999999</v>
      </c>
      <c r="R254" s="211">
        <f>Q254*H254</f>
        <v>0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248</v>
      </c>
      <c r="AT254" s="213" t="s">
        <v>244</v>
      </c>
      <c r="AU254" s="213" t="s">
        <v>90</v>
      </c>
      <c r="AY254" s="18" t="s">
        <v>242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90</v>
      </c>
      <c r="BK254" s="214">
        <f>ROUND(I254*H254,2)</f>
        <v>0</v>
      </c>
      <c r="BL254" s="18" t="s">
        <v>248</v>
      </c>
      <c r="BM254" s="213" t="s">
        <v>4043</v>
      </c>
    </row>
    <row r="255" spans="1:65" s="13" customFormat="1">
      <c r="B255" s="226"/>
      <c r="C255" s="227"/>
      <c r="D255" s="228" t="s">
        <v>304</v>
      </c>
      <c r="E255" s="229" t="s">
        <v>1</v>
      </c>
      <c r="F255" s="230" t="s">
        <v>4044</v>
      </c>
      <c r="G255" s="227"/>
      <c r="H255" s="231">
        <v>0</v>
      </c>
      <c r="I255" s="232"/>
      <c r="J255" s="227"/>
      <c r="K255" s="227"/>
      <c r="L255" s="233"/>
      <c r="M255" s="234"/>
      <c r="N255" s="235"/>
      <c r="O255" s="235"/>
      <c r="P255" s="235"/>
      <c r="Q255" s="235"/>
      <c r="R255" s="235"/>
      <c r="S255" s="235"/>
      <c r="T255" s="236"/>
      <c r="AT255" s="237" t="s">
        <v>304</v>
      </c>
      <c r="AU255" s="237" t="s">
        <v>90</v>
      </c>
      <c r="AV255" s="13" t="s">
        <v>90</v>
      </c>
      <c r="AW255" s="13" t="s">
        <v>33</v>
      </c>
      <c r="AX255" s="13" t="s">
        <v>84</v>
      </c>
      <c r="AY255" s="237" t="s">
        <v>242</v>
      </c>
    </row>
    <row r="256" spans="1:65" s="2" customFormat="1" ht="22.15" customHeight="1">
      <c r="A256" s="35"/>
      <c r="B256" s="36"/>
      <c r="C256" s="201" t="s">
        <v>553</v>
      </c>
      <c r="D256" s="201" t="s">
        <v>244</v>
      </c>
      <c r="E256" s="202" t="s">
        <v>4045</v>
      </c>
      <c r="F256" s="203" t="s">
        <v>4046</v>
      </c>
      <c r="G256" s="204" t="s">
        <v>406</v>
      </c>
      <c r="H256" s="205">
        <v>187.434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3.0388199999999999</v>
      </c>
      <c r="R256" s="211">
        <f>Q256*H256</f>
        <v>569.57818787999997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248</v>
      </c>
      <c r="AT256" s="213" t="s">
        <v>244</v>
      </c>
      <c r="AU256" s="213" t="s">
        <v>90</v>
      </c>
      <c r="AY256" s="18" t="s">
        <v>242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90</v>
      </c>
      <c r="BK256" s="214">
        <f>ROUND(I256*H256,2)</f>
        <v>0</v>
      </c>
      <c r="BL256" s="18" t="s">
        <v>248</v>
      </c>
      <c r="BM256" s="213" t="s">
        <v>4047</v>
      </c>
    </row>
    <row r="257" spans="1:65" s="14" customFormat="1" ht="33.75">
      <c r="B257" s="243"/>
      <c r="C257" s="244"/>
      <c r="D257" s="228" t="s">
        <v>304</v>
      </c>
      <c r="E257" s="245" t="s">
        <v>1</v>
      </c>
      <c r="F257" s="246" t="s">
        <v>4048</v>
      </c>
      <c r="G257" s="244"/>
      <c r="H257" s="245" t="s">
        <v>1</v>
      </c>
      <c r="I257" s="247"/>
      <c r="J257" s="244"/>
      <c r="K257" s="244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304</v>
      </c>
      <c r="AU257" s="252" t="s">
        <v>90</v>
      </c>
      <c r="AV257" s="14" t="s">
        <v>84</v>
      </c>
      <c r="AW257" s="14" t="s">
        <v>33</v>
      </c>
      <c r="AX257" s="14" t="s">
        <v>77</v>
      </c>
      <c r="AY257" s="252" t="s">
        <v>242</v>
      </c>
    </row>
    <row r="258" spans="1:65" s="13" customFormat="1">
      <c r="B258" s="226"/>
      <c r="C258" s="227"/>
      <c r="D258" s="228" t="s">
        <v>304</v>
      </c>
      <c r="E258" s="229" t="s">
        <v>1</v>
      </c>
      <c r="F258" s="230" t="s">
        <v>4049</v>
      </c>
      <c r="G258" s="227"/>
      <c r="H258" s="231">
        <v>187.434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33</v>
      </c>
      <c r="AX258" s="13" t="s">
        <v>84</v>
      </c>
      <c r="AY258" s="237" t="s">
        <v>242</v>
      </c>
    </row>
    <row r="259" spans="1:65" s="2" customFormat="1" ht="19.899999999999999" customHeight="1">
      <c r="A259" s="35"/>
      <c r="B259" s="36"/>
      <c r="C259" s="201" t="s">
        <v>565</v>
      </c>
      <c r="D259" s="201" t="s">
        <v>244</v>
      </c>
      <c r="E259" s="202" t="s">
        <v>4050</v>
      </c>
      <c r="F259" s="203" t="s">
        <v>4051</v>
      </c>
      <c r="G259" s="204" t="s">
        <v>247</v>
      </c>
      <c r="H259" s="205">
        <v>726.25599999999997</v>
      </c>
      <c r="I259" s="206"/>
      <c r="J259" s="207">
        <f>ROUND(I259*H259,2)</f>
        <v>0</v>
      </c>
      <c r="K259" s="208"/>
      <c r="L259" s="40"/>
      <c r="M259" s="209" t="s">
        <v>1</v>
      </c>
      <c r="N259" s="210" t="s">
        <v>43</v>
      </c>
      <c r="O259" s="76"/>
      <c r="P259" s="211">
        <f>O259*H259</f>
        <v>0</v>
      </c>
      <c r="Q259" s="211">
        <v>3.0000000000000001E-3</v>
      </c>
      <c r="R259" s="211">
        <f>Q259*H259</f>
        <v>2.1787679999999998</v>
      </c>
      <c r="S259" s="211">
        <v>0</v>
      </c>
      <c r="T259" s="21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3" t="s">
        <v>248</v>
      </c>
      <c r="AT259" s="213" t="s">
        <v>244</v>
      </c>
      <c r="AU259" s="213" t="s">
        <v>90</v>
      </c>
      <c r="AY259" s="18" t="s">
        <v>242</v>
      </c>
      <c r="BE259" s="214">
        <f>IF(N259="základná",J259,0)</f>
        <v>0</v>
      </c>
      <c r="BF259" s="214">
        <f>IF(N259="znížená",J259,0)</f>
        <v>0</v>
      </c>
      <c r="BG259" s="214">
        <f>IF(N259="zákl. prenesená",J259,0)</f>
        <v>0</v>
      </c>
      <c r="BH259" s="214">
        <f>IF(N259="zníž. prenesená",J259,0)</f>
        <v>0</v>
      </c>
      <c r="BI259" s="214">
        <f>IF(N259="nulová",J259,0)</f>
        <v>0</v>
      </c>
      <c r="BJ259" s="18" t="s">
        <v>90</v>
      </c>
      <c r="BK259" s="214">
        <f>ROUND(I259*H259,2)</f>
        <v>0</v>
      </c>
      <c r="BL259" s="18" t="s">
        <v>248</v>
      </c>
      <c r="BM259" s="213" t="s">
        <v>4052</v>
      </c>
    </row>
    <row r="260" spans="1:65" s="14" customFormat="1" ht="22.5">
      <c r="B260" s="243"/>
      <c r="C260" s="244"/>
      <c r="D260" s="228" t="s">
        <v>304</v>
      </c>
      <c r="E260" s="245" t="s">
        <v>1</v>
      </c>
      <c r="F260" s="246" t="s">
        <v>4053</v>
      </c>
      <c r="G260" s="244"/>
      <c r="H260" s="245" t="s">
        <v>1</v>
      </c>
      <c r="I260" s="247"/>
      <c r="J260" s="244"/>
      <c r="K260" s="244"/>
      <c r="L260" s="248"/>
      <c r="M260" s="249"/>
      <c r="N260" s="250"/>
      <c r="O260" s="250"/>
      <c r="P260" s="250"/>
      <c r="Q260" s="250"/>
      <c r="R260" s="250"/>
      <c r="S260" s="250"/>
      <c r="T260" s="251"/>
      <c r="AT260" s="252" t="s">
        <v>304</v>
      </c>
      <c r="AU260" s="252" t="s">
        <v>90</v>
      </c>
      <c r="AV260" s="14" t="s">
        <v>84</v>
      </c>
      <c r="AW260" s="14" t="s">
        <v>33</v>
      </c>
      <c r="AX260" s="14" t="s">
        <v>77</v>
      </c>
      <c r="AY260" s="252" t="s">
        <v>242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4054</v>
      </c>
      <c r="G261" s="227"/>
      <c r="H261" s="231">
        <v>726.25599999999997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90</v>
      </c>
      <c r="AV261" s="13" t="s">
        <v>90</v>
      </c>
      <c r="AW261" s="13" t="s">
        <v>33</v>
      </c>
      <c r="AX261" s="13" t="s">
        <v>84</v>
      </c>
      <c r="AY261" s="237" t="s">
        <v>242</v>
      </c>
    </row>
    <row r="262" spans="1:65" s="2" customFormat="1" ht="22.15" customHeight="1">
      <c r="A262" s="35"/>
      <c r="B262" s="36"/>
      <c r="C262" s="201" t="s">
        <v>569</v>
      </c>
      <c r="D262" s="201" t="s">
        <v>244</v>
      </c>
      <c r="E262" s="202" t="s">
        <v>4055</v>
      </c>
      <c r="F262" s="203" t="s">
        <v>4056</v>
      </c>
      <c r="G262" s="204" t="s">
        <v>323</v>
      </c>
      <c r="H262" s="205">
        <v>38.042999999999999</v>
      </c>
      <c r="I262" s="206"/>
      <c r="J262" s="207">
        <f>ROUND(I262*H262,2)</f>
        <v>0</v>
      </c>
      <c r="K262" s="208"/>
      <c r="L262" s="40"/>
      <c r="M262" s="209" t="s">
        <v>1</v>
      </c>
      <c r="N262" s="210" t="s">
        <v>43</v>
      </c>
      <c r="O262" s="76"/>
      <c r="P262" s="211">
        <f>O262*H262</f>
        <v>0</v>
      </c>
      <c r="Q262" s="211">
        <v>1.07</v>
      </c>
      <c r="R262" s="211">
        <f>Q262*H262</f>
        <v>40.706009999999999</v>
      </c>
      <c r="S262" s="211">
        <v>0</v>
      </c>
      <c r="T262" s="21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13" t="s">
        <v>248</v>
      </c>
      <c r="AT262" s="213" t="s">
        <v>244</v>
      </c>
      <c r="AU262" s="213" t="s">
        <v>90</v>
      </c>
      <c r="AY262" s="18" t="s">
        <v>242</v>
      </c>
      <c r="BE262" s="214">
        <f>IF(N262="základná",J262,0)</f>
        <v>0</v>
      </c>
      <c r="BF262" s="214">
        <f>IF(N262="znížená",J262,0)</f>
        <v>0</v>
      </c>
      <c r="BG262" s="214">
        <f>IF(N262="zákl. prenesená",J262,0)</f>
        <v>0</v>
      </c>
      <c r="BH262" s="214">
        <f>IF(N262="zníž. prenesená",J262,0)</f>
        <v>0</v>
      </c>
      <c r="BI262" s="214">
        <f>IF(N262="nulová",J262,0)</f>
        <v>0</v>
      </c>
      <c r="BJ262" s="18" t="s">
        <v>90</v>
      </c>
      <c r="BK262" s="214">
        <f>ROUND(I262*H262,2)</f>
        <v>0</v>
      </c>
      <c r="BL262" s="18" t="s">
        <v>248</v>
      </c>
      <c r="BM262" s="213" t="s">
        <v>4057</v>
      </c>
    </row>
    <row r="263" spans="1:65" s="14" customFormat="1" ht="22.5">
      <c r="B263" s="243"/>
      <c r="C263" s="244"/>
      <c r="D263" s="228" t="s">
        <v>304</v>
      </c>
      <c r="E263" s="245" t="s">
        <v>1</v>
      </c>
      <c r="F263" s="246" t="s">
        <v>4058</v>
      </c>
      <c r="G263" s="244"/>
      <c r="H263" s="245" t="s">
        <v>1</v>
      </c>
      <c r="I263" s="247"/>
      <c r="J263" s="244"/>
      <c r="K263" s="244"/>
      <c r="L263" s="248"/>
      <c r="M263" s="249"/>
      <c r="N263" s="250"/>
      <c r="O263" s="250"/>
      <c r="P263" s="250"/>
      <c r="Q263" s="250"/>
      <c r="R263" s="250"/>
      <c r="S263" s="250"/>
      <c r="T263" s="251"/>
      <c r="AT263" s="252" t="s">
        <v>304</v>
      </c>
      <c r="AU263" s="252" t="s">
        <v>90</v>
      </c>
      <c r="AV263" s="14" t="s">
        <v>84</v>
      </c>
      <c r="AW263" s="14" t="s">
        <v>33</v>
      </c>
      <c r="AX263" s="14" t="s">
        <v>77</v>
      </c>
      <c r="AY263" s="252" t="s">
        <v>242</v>
      </c>
    </row>
    <row r="264" spans="1:65" s="13" customFormat="1">
      <c r="B264" s="226"/>
      <c r="C264" s="227"/>
      <c r="D264" s="228" t="s">
        <v>304</v>
      </c>
      <c r="E264" s="229" t="s">
        <v>1</v>
      </c>
      <c r="F264" s="230" t="s">
        <v>4059</v>
      </c>
      <c r="G264" s="227"/>
      <c r="H264" s="231">
        <v>38.042999999999999</v>
      </c>
      <c r="I264" s="232"/>
      <c r="J264" s="227"/>
      <c r="K264" s="227"/>
      <c r="L264" s="233"/>
      <c r="M264" s="234"/>
      <c r="N264" s="235"/>
      <c r="O264" s="235"/>
      <c r="P264" s="235"/>
      <c r="Q264" s="235"/>
      <c r="R264" s="235"/>
      <c r="S264" s="235"/>
      <c r="T264" s="236"/>
      <c r="AT264" s="237" t="s">
        <v>304</v>
      </c>
      <c r="AU264" s="237" t="s">
        <v>90</v>
      </c>
      <c r="AV264" s="13" t="s">
        <v>90</v>
      </c>
      <c r="AW264" s="13" t="s">
        <v>33</v>
      </c>
      <c r="AX264" s="13" t="s">
        <v>84</v>
      </c>
      <c r="AY264" s="237" t="s">
        <v>242</v>
      </c>
    </row>
    <row r="265" spans="1:65" s="2" customFormat="1" ht="22.15" customHeight="1">
      <c r="A265" s="35"/>
      <c r="B265" s="36"/>
      <c r="C265" s="201" t="s">
        <v>573</v>
      </c>
      <c r="D265" s="201" t="s">
        <v>244</v>
      </c>
      <c r="E265" s="202" t="s">
        <v>4060</v>
      </c>
      <c r="F265" s="203" t="s">
        <v>4061</v>
      </c>
      <c r="G265" s="204" t="s">
        <v>323</v>
      </c>
      <c r="H265" s="205">
        <v>0.32400000000000001</v>
      </c>
      <c r="I265" s="206"/>
      <c r="J265" s="207">
        <f>ROUND(I265*H265,2)</f>
        <v>0</v>
      </c>
      <c r="K265" s="208"/>
      <c r="L265" s="40"/>
      <c r="M265" s="209" t="s">
        <v>1</v>
      </c>
      <c r="N265" s="210" t="s">
        <v>43</v>
      </c>
      <c r="O265" s="76"/>
      <c r="P265" s="211">
        <f>O265*H265</f>
        <v>0</v>
      </c>
      <c r="Q265" s="211">
        <v>0.99897000000000002</v>
      </c>
      <c r="R265" s="211">
        <f>Q265*H265</f>
        <v>0.32366628000000003</v>
      </c>
      <c r="S265" s="211">
        <v>0</v>
      </c>
      <c r="T265" s="21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13" t="s">
        <v>248</v>
      </c>
      <c r="AT265" s="213" t="s">
        <v>244</v>
      </c>
      <c r="AU265" s="213" t="s">
        <v>90</v>
      </c>
      <c r="AY265" s="18" t="s">
        <v>242</v>
      </c>
      <c r="BE265" s="214">
        <f>IF(N265="základná",J265,0)</f>
        <v>0</v>
      </c>
      <c r="BF265" s="214">
        <f>IF(N265="znížená",J265,0)</f>
        <v>0</v>
      </c>
      <c r="BG265" s="214">
        <f>IF(N265="zákl. prenesená",J265,0)</f>
        <v>0</v>
      </c>
      <c r="BH265" s="214">
        <f>IF(N265="zníž. prenesená",J265,0)</f>
        <v>0</v>
      </c>
      <c r="BI265" s="214">
        <f>IF(N265="nulová",J265,0)</f>
        <v>0</v>
      </c>
      <c r="BJ265" s="18" t="s">
        <v>90</v>
      </c>
      <c r="BK265" s="214">
        <f>ROUND(I265*H265,2)</f>
        <v>0</v>
      </c>
      <c r="BL265" s="18" t="s">
        <v>248</v>
      </c>
      <c r="BM265" s="213" t="s">
        <v>4062</v>
      </c>
    </row>
    <row r="266" spans="1:65" s="14" customFormat="1" ht="22.5">
      <c r="B266" s="243"/>
      <c r="C266" s="244"/>
      <c r="D266" s="228" t="s">
        <v>304</v>
      </c>
      <c r="E266" s="245" t="s">
        <v>1</v>
      </c>
      <c r="F266" s="246" t="s">
        <v>4063</v>
      </c>
      <c r="G266" s="244"/>
      <c r="H266" s="245" t="s">
        <v>1</v>
      </c>
      <c r="I266" s="247"/>
      <c r="J266" s="244"/>
      <c r="K266" s="244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304</v>
      </c>
      <c r="AU266" s="252" t="s">
        <v>90</v>
      </c>
      <c r="AV266" s="14" t="s">
        <v>84</v>
      </c>
      <c r="AW266" s="14" t="s">
        <v>33</v>
      </c>
      <c r="AX266" s="14" t="s">
        <v>77</v>
      </c>
      <c r="AY266" s="252" t="s">
        <v>242</v>
      </c>
    </row>
    <row r="267" spans="1:65" s="13" customFormat="1">
      <c r="B267" s="226"/>
      <c r="C267" s="227"/>
      <c r="D267" s="228" t="s">
        <v>304</v>
      </c>
      <c r="E267" s="229" t="s">
        <v>1</v>
      </c>
      <c r="F267" s="230" t="s">
        <v>4064</v>
      </c>
      <c r="G267" s="227"/>
      <c r="H267" s="231">
        <v>0.32400000000000001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90</v>
      </c>
      <c r="AV267" s="13" t="s">
        <v>90</v>
      </c>
      <c r="AW267" s="13" t="s">
        <v>33</v>
      </c>
      <c r="AX267" s="13" t="s">
        <v>84</v>
      </c>
      <c r="AY267" s="237" t="s">
        <v>242</v>
      </c>
    </row>
    <row r="268" spans="1:65" s="12" customFormat="1" ht="22.9" customHeight="1">
      <c r="B268" s="185"/>
      <c r="C268" s="186"/>
      <c r="D268" s="187" t="s">
        <v>76</v>
      </c>
      <c r="E268" s="199" t="s">
        <v>248</v>
      </c>
      <c r="F268" s="199" t="s">
        <v>1229</v>
      </c>
      <c r="G268" s="186"/>
      <c r="H268" s="186"/>
      <c r="I268" s="189"/>
      <c r="J268" s="200">
        <f>BK268</f>
        <v>0</v>
      </c>
      <c r="K268" s="186"/>
      <c r="L268" s="191"/>
      <c r="M268" s="192"/>
      <c r="N268" s="193"/>
      <c r="O268" s="193"/>
      <c r="P268" s="194">
        <f>SUM(P269:P271)</f>
        <v>0</v>
      </c>
      <c r="Q268" s="193"/>
      <c r="R268" s="194">
        <f>SUM(R269:R271)</f>
        <v>1.2864624999999998</v>
      </c>
      <c r="S268" s="193"/>
      <c r="T268" s="195">
        <f>SUM(T269:T271)</f>
        <v>0</v>
      </c>
      <c r="AR268" s="196" t="s">
        <v>84</v>
      </c>
      <c r="AT268" s="197" t="s">
        <v>76</v>
      </c>
      <c r="AU268" s="197" t="s">
        <v>84</v>
      </c>
      <c r="AY268" s="196" t="s">
        <v>242</v>
      </c>
      <c r="BK268" s="198">
        <f>SUM(BK269:BK271)</f>
        <v>0</v>
      </c>
    </row>
    <row r="269" spans="1:65" s="2" customFormat="1" ht="14.45" customHeight="1">
      <c r="A269" s="35"/>
      <c r="B269" s="36"/>
      <c r="C269" s="201" t="s">
        <v>578</v>
      </c>
      <c r="D269" s="201" t="s">
        <v>244</v>
      </c>
      <c r="E269" s="202" t="s">
        <v>4065</v>
      </c>
      <c r="F269" s="203" t="s">
        <v>4066</v>
      </c>
      <c r="G269" s="204" t="s">
        <v>406</v>
      </c>
      <c r="H269" s="205">
        <v>0.48499999999999999</v>
      </c>
      <c r="I269" s="206"/>
      <c r="J269" s="207">
        <f>ROUND(I269*H269,2)</f>
        <v>0</v>
      </c>
      <c r="K269" s="208"/>
      <c r="L269" s="40"/>
      <c r="M269" s="209" t="s">
        <v>1</v>
      </c>
      <c r="N269" s="210" t="s">
        <v>43</v>
      </c>
      <c r="O269" s="76"/>
      <c r="P269" s="211">
        <f>O269*H269</f>
        <v>0</v>
      </c>
      <c r="Q269" s="211">
        <v>2.6524999999999999</v>
      </c>
      <c r="R269" s="211">
        <f>Q269*H269</f>
        <v>1.2864624999999998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248</v>
      </c>
      <c r="AT269" s="213" t="s">
        <v>244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248</v>
      </c>
      <c r="BM269" s="213" t="s">
        <v>4067</v>
      </c>
    </row>
    <row r="270" spans="1:65" s="14" customFormat="1">
      <c r="B270" s="243"/>
      <c r="C270" s="244"/>
      <c r="D270" s="228" t="s">
        <v>304</v>
      </c>
      <c r="E270" s="245" t="s">
        <v>1</v>
      </c>
      <c r="F270" s="246" t="s">
        <v>4068</v>
      </c>
      <c r="G270" s="244"/>
      <c r="H270" s="245" t="s">
        <v>1</v>
      </c>
      <c r="I270" s="247"/>
      <c r="J270" s="244"/>
      <c r="K270" s="244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304</v>
      </c>
      <c r="AU270" s="252" t="s">
        <v>90</v>
      </c>
      <c r="AV270" s="14" t="s">
        <v>84</v>
      </c>
      <c r="AW270" s="14" t="s">
        <v>33</v>
      </c>
      <c r="AX270" s="14" t="s">
        <v>77</v>
      </c>
      <c r="AY270" s="252" t="s">
        <v>242</v>
      </c>
    </row>
    <row r="271" spans="1:65" s="13" customFormat="1">
      <c r="B271" s="226"/>
      <c r="C271" s="227"/>
      <c r="D271" s="228" t="s">
        <v>304</v>
      </c>
      <c r="E271" s="229" t="s">
        <v>1</v>
      </c>
      <c r="F271" s="230" t="s">
        <v>4069</v>
      </c>
      <c r="G271" s="227"/>
      <c r="H271" s="231">
        <v>0.48499999999999999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304</v>
      </c>
      <c r="AU271" s="237" t="s">
        <v>90</v>
      </c>
      <c r="AV271" s="13" t="s">
        <v>90</v>
      </c>
      <c r="AW271" s="13" t="s">
        <v>33</v>
      </c>
      <c r="AX271" s="13" t="s">
        <v>84</v>
      </c>
      <c r="AY271" s="237" t="s">
        <v>242</v>
      </c>
    </row>
    <row r="272" spans="1:65" s="12" customFormat="1" ht="22.9" customHeight="1">
      <c r="B272" s="185"/>
      <c r="C272" s="186"/>
      <c r="D272" s="187" t="s">
        <v>76</v>
      </c>
      <c r="E272" s="199" t="s">
        <v>250</v>
      </c>
      <c r="F272" s="199" t="s">
        <v>251</v>
      </c>
      <c r="G272" s="186"/>
      <c r="H272" s="186"/>
      <c r="I272" s="189"/>
      <c r="J272" s="200">
        <f>BK272</f>
        <v>0</v>
      </c>
      <c r="K272" s="186"/>
      <c r="L272" s="191"/>
      <c r="M272" s="192"/>
      <c r="N272" s="193"/>
      <c r="O272" s="193"/>
      <c r="P272" s="194">
        <f>SUM(P273:P287)</f>
        <v>0</v>
      </c>
      <c r="Q272" s="193"/>
      <c r="R272" s="194">
        <f>SUM(R273:R287)</f>
        <v>39.058922700000004</v>
      </c>
      <c r="S272" s="193"/>
      <c r="T272" s="195">
        <f>SUM(T273:T287)</f>
        <v>30</v>
      </c>
      <c r="AR272" s="196" t="s">
        <v>84</v>
      </c>
      <c r="AT272" s="197" t="s">
        <v>76</v>
      </c>
      <c r="AU272" s="197" t="s">
        <v>84</v>
      </c>
      <c r="AY272" s="196" t="s">
        <v>242</v>
      </c>
      <c r="BK272" s="198">
        <f>SUM(BK273:BK287)</f>
        <v>0</v>
      </c>
    </row>
    <row r="273" spans="1:65" s="2" customFormat="1" ht="14.45" customHeight="1">
      <c r="A273" s="35"/>
      <c r="B273" s="36"/>
      <c r="C273" s="201" t="s">
        <v>583</v>
      </c>
      <c r="D273" s="201" t="s">
        <v>244</v>
      </c>
      <c r="E273" s="202" t="s">
        <v>495</v>
      </c>
      <c r="F273" s="203" t="s">
        <v>496</v>
      </c>
      <c r="G273" s="204" t="s">
        <v>259</v>
      </c>
      <c r="H273" s="205">
        <v>200</v>
      </c>
      <c r="I273" s="206"/>
      <c r="J273" s="207">
        <f>ROUND(I273*H273,2)</f>
        <v>0</v>
      </c>
      <c r="K273" s="208"/>
      <c r="L273" s="40"/>
      <c r="M273" s="209" t="s">
        <v>1</v>
      </c>
      <c r="N273" s="210" t="s">
        <v>43</v>
      </c>
      <c r="O273" s="76"/>
      <c r="P273" s="211">
        <f>O273*H273</f>
        <v>0</v>
      </c>
      <c r="Q273" s="211">
        <v>0</v>
      </c>
      <c r="R273" s="211">
        <f>Q273*H273</f>
        <v>0</v>
      </c>
      <c r="S273" s="211">
        <v>0.15</v>
      </c>
      <c r="T273" s="212">
        <f>S273*H273</f>
        <v>30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13" t="s">
        <v>248</v>
      </c>
      <c r="AT273" s="213" t="s">
        <v>244</v>
      </c>
      <c r="AU273" s="213" t="s">
        <v>90</v>
      </c>
      <c r="AY273" s="18" t="s">
        <v>242</v>
      </c>
      <c r="BE273" s="214">
        <f>IF(N273="základná",J273,0)</f>
        <v>0</v>
      </c>
      <c r="BF273" s="214">
        <f>IF(N273="znížená",J273,0)</f>
        <v>0</v>
      </c>
      <c r="BG273" s="214">
        <f>IF(N273="zákl. prenesená",J273,0)</f>
        <v>0</v>
      </c>
      <c r="BH273" s="214">
        <f>IF(N273="zníž. prenesená",J273,0)</f>
        <v>0</v>
      </c>
      <c r="BI273" s="214">
        <f>IF(N273="nulová",J273,0)</f>
        <v>0</v>
      </c>
      <c r="BJ273" s="18" t="s">
        <v>90</v>
      </c>
      <c r="BK273" s="214">
        <f>ROUND(I273*H273,2)</f>
        <v>0</v>
      </c>
      <c r="BL273" s="18" t="s">
        <v>248</v>
      </c>
      <c r="BM273" s="213" t="s">
        <v>4070</v>
      </c>
    </row>
    <row r="274" spans="1:65" s="2" customFormat="1" ht="22.15" customHeight="1">
      <c r="A274" s="35"/>
      <c r="B274" s="36"/>
      <c r="C274" s="201" t="s">
        <v>590</v>
      </c>
      <c r="D274" s="201" t="s">
        <v>244</v>
      </c>
      <c r="E274" s="202" t="s">
        <v>502</v>
      </c>
      <c r="F274" s="203" t="s">
        <v>1236</v>
      </c>
      <c r="G274" s="204" t="s">
        <v>247</v>
      </c>
      <c r="H274" s="205">
        <v>68.849999999999994</v>
      </c>
      <c r="I274" s="206"/>
      <c r="J274" s="207">
        <f>ROUND(I274*H274,2)</f>
        <v>0</v>
      </c>
      <c r="K274" s="208"/>
      <c r="L274" s="40"/>
      <c r="M274" s="209" t="s">
        <v>1</v>
      </c>
      <c r="N274" s="210" t="s">
        <v>43</v>
      </c>
      <c r="O274" s="76"/>
      <c r="P274" s="211">
        <f>O274*H274</f>
        <v>0</v>
      </c>
      <c r="Q274" s="211">
        <v>0.27994000000000002</v>
      </c>
      <c r="R274" s="211">
        <f>Q274*H274</f>
        <v>19.273869000000001</v>
      </c>
      <c r="S274" s="211">
        <v>0</v>
      </c>
      <c r="T274" s="212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3" t="s">
        <v>248</v>
      </c>
      <c r="AT274" s="213" t="s">
        <v>244</v>
      </c>
      <c r="AU274" s="213" t="s">
        <v>90</v>
      </c>
      <c r="AY274" s="18" t="s">
        <v>242</v>
      </c>
      <c r="BE274" s="214">
        <f>IF(N274="základná",J274,0)</f>
        <v>0</v>
      </c>
      <c r="BF274" s="214">
        <f>IF(N274="znížená",J274,0)</f>
        <v>0</v>
      </c>
      <c r="BG274" s="214">
        <f>IF(N274="zákl. prenesená",J274,0)</f>
        <v>0</v>
      </c>
      <c r="BH274" s="214">
        <f>IF(N274="zníž. prenesená",J274,0)</f>
        <v>0</v>
      </c>
      <c r="BI274" s="214">
        <f>IF(N274="nulová",J274,0)</f>
        <v>0</v>
      </c>
      <c r="BJ274" s="18" t="s">
        <v>90</v>
      </c>
      <c r="BK274" s="214">
        <f>ROUND(I274*H274,2)</f>
        <v>0</v>
      </c>
      <c r="BL274" s="18" t="s">
        <v>248</v>
      </c>
      <c r="BM274" s="213" t="s">
        <v>4071</v>
      </c>
    </row>
    <row r="275" spans="1:65" s="14" customFormat="1" ht="22.5">
      <c r="B275" s="243"/>
      <c r="C275" s="244"/>
      <c r="D275" s="228" t="s">
        <v>304</v>
      </c>
      <c r="E275" s="245" t="s">
        <v>1</v>
      </c>
      <c r="F275" s="246" t="s">
        <v>4072</v>
      </c>
      <c r="G275" s="244"/>
      <c r="H275" s="245" t="s">
        <v>1</v>
      </c>
      <c r="I275" s="247"/>
      <c r="J275" s="244"/>
      <c r="K275" s="244"/>
      <c r="L275" s="248"/>
      <c r="M275" s="249"/>
      <c r="N275" s="250"/>
      <c r="O275" s="250"/>
      <c r="P275" s="250"/>
      <c r="Q275" s="250"/>
      <c r="R275" s="250"/>
      <c r="S275" s="250"/>
      <c r="T275" s="251"/>
      <c r="AT275" s="252" t="s">
        <v>304</v>
      </c>
      <c r="AU275" s="252" t="s">
        <v>90</v>
      </c>
      <c r="AV275" s="14" t="s">
        <v>84</v>
      </c>
      <c r="AW275" s="14" t="s">
        <v>33</v>
      </c>
      <c r="AX275" s="14" t="s">
        <v>77</v>
      </c>
      <c r="AY275" s="252" t="s">
        <v>242</v>
      </c>
    </row>
    <row r="276" spans="1:65" s="13" customFormat="1">
      <c r="B276" s="226"/>
      <c r="C276" s="227"/>
      <c r="D276" s="228" t="s">
        <v>304</v>
      </c>
      <c r="E276" s="229" t="s">
        <v>1</v>
      </c>
      <c r="F276" s="230" t="s">
        <v>4073</v>
      </c>
      <c r="G276" s="227"/>
      <c r="H276" s="231">
        <v>68.849999999999994</v>
      </c>
      <c r="I276" s="232"/>
      <c r="J276" s="227"/>
      <c r="K276" s="227"/>
      <c r="L276" s="233"/>
      <c r="M276" s="234"/>
      <c r="N276" s="235"/>
      <c r="O276" s="235"/>
      <c r="P276" s="235"/>
      <c r="Q276" s="235"/>
      <c r="R276" s="235"/>
      <c r="S276" s="235"/>
      <c r="T276" s="236"/>
      <c r="AT276" s="237" t="s">
        <v>304</v>
      </c>
      <c r="AU276" s="237" t="s">
        <v>90</v>
      </c>
      <c r="AV276" s="13" t="s">
        <v>90</v>
      </c>
      <c r="AW276" s="13" t="s">
        <v>33</v>
      </c>
      <c r="AX276" s="13" t="s">
        <v>84</v>
      </c>
      <c r="AY276" s="237" t="s">
        <v>242</v>
      </c>
    </row>
    <row r="277" spans="1:65" s="2" customFormat="1" ht="30" customHeight="1">
      <c r="A277" s="35"/>
      <c r="B277" s="36"/>
      <c r="C277" s="201" t="s">
        <v>595</v>
      </c>
      <c r="D277" s="201" t="s">
        <v>244</v>
      </c>
      <c r="E277" s="202" t="s">
        <v>1239</v>
      </c>
      <c r="F277" s="203" t="s">
        <v>1240</v>
      </c>
      <c r="G277" s="204" t="s">
        <v>247</v>
      </c>
      <c r="H277" s="205">
        <v>68.849999999999994</v>
      </c>
      <c r="I277" s="206"/>
      <c r="J277" s="207">
        <f>ROUND(I277*H277,2)</f>
        <v>0</v>
      </c>
      <c r="K277" s="208"/>
      <c r="L277" s="40"/>
      <c r="M277" s="209" t="s">
        <v>1</v>
      </c>
      <c r="N277" s="210" t="s">
        <v>43</v>
      </c>
      <c r="O277" s="76"/>
      <c r="P277" s="211">
        <f>O277*H277</f>
        <v>0</v>
      </c>
      <c r="Q277" s="211">
        <v>8.0000000000000004E-4</v>
      </c>
      <c r="R277" s="211">
        <f>Q277*H277</f>
        <v>5.5079999999999997E-2</v>
      </c>
      <c r="S277" s="211">
        <v>0</v>
      </c>
      <c r="T277" s="21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13" t="s">
        <v>248</v>
      </c>
      <c r="AT277" s="213" t="s">
        <v>244</v>
      </c>
      <c r="AU277" s="213" t="s">
        <v>90</v>
      </c>
      <c r="AY277" s="18" t="s">
        <v>242</v>
      </c>
      <c r="BE277" s="214">
        <f>IF(N277="základná",J277,0)</f>
        <v>0</v>
      </c>
      <c r="BF277" s="214">
        <f>IF(N277="znížená",J277,0)</f>
        <v>0</v>
      </c>
      <c r="BG277" s="214">
        <f>IF(N277="zákl. prenesená",J277,0)</f>
        <v>0</v>
      </c>
      <c r="BH277" s="214">
        <f>IF(N277="zníž. prenesená",J277,0)</f>
        <v>0</v>
      </c>
      <c r="BI277" s="214">
        <f>IF(N277="nulová",J277,0)</f>
        <v>0</v>
      </c>
      <c r="BJ277" s="18" t="s">
        <v>90</v>
      </c>
      <c r="BK277" s="214">
        <f>ROUND(I277*H277,2)</f>
        <v>0</v>
      </c>
      <c r="BL277" s="18" t="s">
        <v>248</v>
      </c>
      <c r="BM277" s="213" t="s">
        <v>4074</v>
      </c>
    </row>
    <row r="278" spans="1:65" s="14" customFormat="1" ht="22.5">
      <c r="B278" s="243"/>
      <c r="C278" s="244"/>
      <c r="D278" s="228" t="s">
        <v>304</v>
      </c>
      <c r="E278" s="245" t="s">
        <v>1</v>
      </c>
      <c r="F278" s="246" t="s">
        <v>4072</v>
      </c>
      <c r="G278" s="244"/>
      <c r="H278" s="245" t="s">
        <v>1</v>
      </c>
      <c r="I278" s="247"/>
      <c r="J278" s="244"/>
      <c r="K278" s="244"/>
      <c r="L278" s="248"/>
      <c r="M278" s="249"/>
      <c r="N278" s="250"/>
      <c r="O278" s="250"/>
      <c r="P278" s="250"/>
      <c r="Q278" s="250"/>
      <c r="R278" s="250"/>
      <c r="S278" s="250"/>
      <c r="T278" s="251"/>
      <c r="AT278" s="252" t="s">
        <v>304</v>
      </c>
      <c r="AU278" s="252" t="s">
        <v>90</v>
      </c>
      <c r="AV278" s="14" t="s">
        <v>84</v>
      </c>
      <c r="AW278" s="14" t="s">
        <v>33</v>
      </c>
      <c r="AX278" s="14" t="s">
        <v>77</v>
      </c>
      <c r="AY278" s="252" t="s">
        <v>242</v>
      </c>
    </row>
    <row r="279" spans="1:65" s="13" customFormat="1">
      <c r="B279" s="226"/>
      <c r="C279" s="227"/>
      <c r="D279" s="228" t="s">
        <v>304</v>
      </c>
      <c r="E279" s="229" t="s">
        <v>1</v>
      </c>
      <c r="F279" s="230" t="s">
        <v>4073</v>
      </c>
      <c r="G279" s="227"/>
      <c r="H279" s="231">
        <v>68.849999999999994</v>
      </c>
      <c r="I279" s="232"/>
      <c r="J279" s="227"/>
      <c r="K279" s="227"/>
      <c r="L279" s="233"/>
      <c r="M279" s="234"/>
      <c r="N279" s="235"/>
      <c r="O279" s="235"/>
      <c r="P279" s="235"/>
      <c r="Q279" s="235"/>
      <c r="R279" s="235"/>
      <c r="S279" s="235"/>
      <c r="T279" s="236"/>
      <c r="AT279" s="237" t="s">
        <v>304</v>
      </c>
      <c r="AU279" s="237" t="s">
        <v>90</v>
      </c>
      <c r="AV279" s="13" t="s">
        <v>90</v>
      </c>
      <c r="AW279" s="13" t="s">
        <v>33</v>
      </c>
      <c r="AX279" s="13" t="s">
        <v>84</v>
      </c>
      <c r="AY279" s="237" t="s">
        <v>242</v>
      </c>
    </row>
    <row r="280" spans="1:65" s="2" customFormat="1" ht="30" customHeight="1">
      <c r="A280" s="35"/>
      <c r="B280" s="36"/>
      <c r="C280" s="201" t="s">
        <v>600</v>
      </c>
      <c r="D280" s="201" t="s">
        <v>244</v>
      </c>
      <c r="E280" s="202" t="s">
        <v>1242</v>
      </c>
      <c r="F280" s="203" t="s">
        <v>1243</v>
      </c>
      <c r="G280" s="204" t="s">
        <v>247</v>
      </c>
      <c r="H280" s="205">
        <v>68.849999999999994</v>
      </c>
      <c r="I280" s="206"/>
      <c r="J280" s="207">
        <f>ROUND(I280*H280,2)</f>
        <v>0</v>
      </c>
      <c r="K280" s="208"/>
      <c r="L280" s="40"/>
      <c r="M280" s="209" t="s">
        <v>1</v>
      </c>
      <c r="N280" s="210" t="s">
        <v>43</v>
      </c>
      <c r="O280" s="76"/>
      <c r="P280" s="211">
        <f>O280*H280</f>
        <v>0</v>
      </c>
      <c r="Q280" s="211">
        <v>0.10373</v>
      </c>
      <c r="R280" s="211">
        <f>Q280*H280</f>
        <v>7.1418104999999992</v>
      </c>
      <c r="S280" s="211">
        <v>0</v>
      </c>
      <c r="T280" s="21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13" t="s">
        <v>248</v>
      </c>
      <c r="AT280" s="213" t="s">
        <v>244</v>
      </c>
      <c r="AU280" s="213" t="s">
        <v>90</v>
      </c>
      <c r="AY280" s="18" t="s">
        <v>242</v>
      </c>
      <c r="BE280" s="214">
        <f>IF(N280="základná",J280,0)</f>
        <v>0</v>
      </c>
      <c r="BF280" s="214">
        <f>IF(N280="znížená",J280,0)</f>
        <v>0</v>
      </c>
      <c r="BG280" s="214">
        <f>IF(N280="zákl. prenesená",J280,0)</f>
        <v>0</v>
      </c>
      <c r="BH280" s="214">
        <f>IF(N280="zníž. prenesená",J280,0)</f>
        <v>0</v>
      </c>
      <c r="BI280" s="214">
        <f>IF(N280="nulová",J280,0)</f>
        <v>0</v>
      </c>
      <c r="BJ280" s="18" t="s">
        <v>90</v>
      </c>
      <c r="BK280" s="214">
        <f>ROUND(I280*H280,2)</f>
        <v>0</v>
      </c>
      <c r="BL280" s="18" t="s">
        <v>248</v>
      </c>
      <c r="BM280" s="213" t="s">
        <v>4075</v>
      </c>
    </row>
    <row r="281" spans="1:65" s="14" customFormat="1" ht="22.5">
      <c r="B281" s="243"/>
      <c r="C281" s="244"/>
      <c r="D281" s="228" t="s">
        <v>304</v>
      </c>
      <c r="E281" s="245" t="s">
        <v>1</v>
      </c>
      <c r="F281" s="246" t="s">
        <v>4072</v>
      </c>
      <c r="G281" s="244"/>
      <c r="H281" s="245" t="s">
        <v>1</v>
      </c>
      <c r="I281" s="247"/>
      <c r="J281" s="244"/>
      <c r="K281" s="244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304</v>
      </c>
      <c r="AU281" s="252" t="s">
        <v>90</v>
      </c>
      <c r="AV281" s="14" t="s">
        <v>84</v>
      </c>
      <c r="AW281" s="14" t="s">
        <v>33</v>
      </c>
      <c r="AX281" s="14" t="s">
        <v>77</v>
      </c>
      <c r="AY281" s="252" t="s">
        <v>242</v>
      </c>
    </row>
    <row r="282" spans="1:65" s="13" customFormat="1">
      <c r="B282" s="226"/>
      <c r="C282" s="227"/>
      <c r="D282" s="228" t="s">
        <v>304</v>
      </c>
      <c r="E282" s="229" t="s">
        <v>1</v>
      </c>
      <c r="F282" s="230" t="s">
        <v>4073</v>
      </c>
      <c r="G282" s="227"/>
      <c r="H282" s="231">
        <v>68.849999999999994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304</v>
      </c>
      <c r="AU282" s="237" t="s">
        <v>90</v>
      </c>
      <c r="AV282" s="13" t="s">
        <v>90</v>
      </c>
      <c r="AW282" s="13" t="s">
        <v>33</v>
      </c>
      <c r="AX282" s="13" t="s">
        <v>84</v>
      </c>
      <c r="AY282" s="237" t="s">
        <v>242</v>
      </c>
    </row>
    <row r="283" spans="1:65" s="2" customFormat="1" ht="34.9" customHeight="1">
      <c r="A283" s="35"/>
      <c r="B283" s="36"/>
      <c r="C283" s="201" t="s">
        <v>604</v>
      </c>
      <c r="D283" s="201" t="s">
        <v>244</v>
      </c>
      <c r="E283" s="202" t="s">
        <v>1245</v>
      </c>
      <c r="F283" s="203" t="s">
        <v>4076</v>
      </c>
      <c r="G283" s="204" t="s">
        <v>247</v>
      </c>
      <c r="H283" s="205">
        <v>68.849999999999994</v>
      </c>
      <c r="I283" s="206"/>
      <c r="J283" s="207">
        <f>ROUND(I283*H283,2)</f>
        <v>0</v>
      </c>
      <c r="K283" s="208"/>
      <c r="L283" s="40"/>
      <c r="M283" s="209" t="s">
        <v>1</v>
      </c>
      <c r="N283" s="210" t="s">
        <v>43</v>
      </c>
      <c r="O283" s="76"/>
      <c r="P283" s="211">
        <f>O283*H283</f>
        <v>0</v>
      </c>
      <c r="Q283" s="211">
        <v>0.18151999999999999</v>
      </c>
      <c r="R283" s="211">
        <f>Q283*H283</f>
        <v>12.497651999999999</v>
      </c>
      <c r="S283" s="211">
        <v>0</v>
      </c>
      <c r="T283" s="212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13" t="s">
        <v>248</v>
      </c>
      <c r="AT283" s="213" t="s">
        <v>244</v>
      </c>
      <c r="AU283" s="213" t="s">
        <v>90</v>
      </c>
      <c r="AY283" s="18" t="s">
        <v>242</v>
      </c>
      <c r="BE283" s="214">
        <f>IF(N283="základná",J283,0)</f>
        <v>0</v>
      </c>
      <c r="BF283" s="214">
        <f>IF(N283="znížená",J283,0)</f>
        <v>0</v>
      </c>
      <c r="BG283" s="214">
        <f>IF(N283="zákl. prenesená",J283,0)</f>
        <v>0</v>
      </c>
      <c r="BH283" s="214">
        <f>IF(N283="zníž. prenesená",J283,0)</f>
        <v>0</v>
      </c>
      <c r="BI283" s="214">
        <f>IF(N283="nulová",J283,0)</f>
        <v>0</v>
      </c>
      <c r="BJ283" s="18" t="s">
        <v>90</v>
      </c>
      <c r="BK283" s="214">
        <f>ROUND(I283*H283,2)</f>
        <v>0</v>
      </c>
      <c r="BL283" s="18" t="s">
        <v>248</v>
      </c>
      <c r="BM283" s="213" t="s">
        <v>4077</v>
      </c>
    </row>
    <row r="284" spans="1:65" s="14" customFormat="1" ht="22.5">
      <c r="B284" s="243"/>
      <c r="C284" s="244"/>
      <c r="D284" s="228" t="s">
        <v>304</v>
      </c>
      <c r="E284" s="245" t="s">
        <v>1</v>
      </c>
      <c r="F284" s="246" t="s">
        <v>4072</v>
      </c>
      <c r="G284" s="244"/>
      <c r="H284" s="245" t="s">
        <v>1</v>
      </c>
      <c r="I284" s="247"/>
      <c r="J284" s="244"/>
      <c r="K284" s="244"/>
      <c r="L284" s="248"/>
      <c r="M284" s="249"/>
      <c r="N284" s="250"/>
      <c r="O284" s="250"/>
      <c r="P284" s="250"/>
      <c r="Q284" s="250"/>
      <c r="R284" s="250"/>
      <c r="S284" s="250"/>
      <c r="T284" s="251"/>
      <c r="AT284" s="252" t="s">
        <v>304</v>
      </c>
      <c r="AU284" s="252" t="s">
        <v>90</v>
      </c>
      <c r="AV284" s="14" t="s">
        <v>84</v>
      </c>
      <c r="AW284" s="14" t="s">
        <v>33</v>
      </c>
      <c r="AX284" s="14" t="s">
        <v>77</v>
      </c>
      <c r="AY284" s="252" t="s">
        <v>242</v>
      </c>
    </row>
    <row r="285" spans="1:65" s="13" customFormat="1">
      <c r="B285" s="226"/>
      <c r="C285" s="227"/>
      <c r="D285" s="228" t="s">
        <v>304</v>
      </c>
      <c r="E285" s="229" t="s">
        <v>1</v>
      </c>
      <c r="F285" s="230" t="s">
        <v>4073</v>
      </c>
      <c r="G285" s="227"/>
      <c r="H285" s="231">
        <v>68.849999999999994</v>
      </c>
      <c r="I285" s="232"/>
      <c r="J285" s="227"/>
      <c r="K285" s="227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304</v>
      </c>
      <c r="AU285" s="237" t="s">
        <v>90</v>
      </c>
      <c r="AV285" s="13" t="s">
        <v>90</v>
      </c>
      <c r="AW285" s="13" t="s">
        <v>33</v>
      </c>
      <c r="AX285" s="13" t="s">
        <v>84</v>
      </c>
      <c r="AY285" s="237" t="s">
        <v>242</v>
      </c>
    </row>
    <row r="286" spans="1:65" s="2" customFormat="1" ht="22.15" customHeight="1">
      <c r="A286" s="35"/>
      <c r="B286" s="36"/>
      <c r="C286" s="201" t="s">
        <v>608</v>
      </c>
      <c r="D286" s="201" t="s">
        <v>244</v>
      </c>
      <c r="E286" s="202" t="s">
        <v>2057</v>
      </c>
      <c r="F286" s="203" t="s">
        <v>2058</v>
      </c>
      <c r="G286" s="204" t="s">
        <v>247</v>
      </c>
      <c r="H286" s="205">
        <v>0.156</v>
      </c>
      <c r="I286" s="206"/>
      <c r="J286" s="207">
        <f>ROUND(I286*H286,2)</f>
        <v>0</v>
      </c>
      <c r="K286" s="208"/>
      <c r="L286" s="40"/>
      <c r="M286" s="209" t="s">
        <v>1</v>
      </c>
      <c r="N286" s="210" t="s">
        <v>43</v>
      </c>
      <c r="O286" s="76"/>
      <c r="P286" s="211">
        <f>O286*H286</f>
        <v>0</v>
      </c>
      <c r="Q286" s="211">
        <v>0.58020000000000005</v>
      </c>
      <c r="R286" s="211">
        <f>Q286*H286</f>
        <v>9.0511200000000014E-2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248</v>
      </c>
      <c r="AT286" s="213" t="s">
        <v>244</v>
      </c>
      <c r="AU286" s="213" t="s">
        <v>90</v>
      </c>
      <c r="AY286" s="18" t="s">
        <v>242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90</v>
      </c>
      <c r="BK286" s="214">
        <f>ROUND(I286*H286,2)</f>
        <v>0</v>
      </c>
      <c r="BL286" s="18" t="s">
        <v>248</v>
      </c>
      <c r="BM286" s="213" t="s">
        <v>4078</v>
      </c>
    </row>
    <row r="287" spans="1:65" s="13" customFormat="1">
      <c r="B287" s="226"/>
      <c r="C287" s="227"/>
      <c r="D287" s="228" t="s">
        <v>304</v>
      </c>
      <c r="E287" s="229" t="s">
        <v>1</v>
      </c>
      <c r="F287" s="230" t="s">
        <v>4079</v>
      </c>
      <c r="G287" s="227"/>
      <c r="H287" s="231">
        <v>0.156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AT287" s="237" t="s">
        <v>304</v>
      </c>
      <c r="AU287" s="237" t="s">
        <v>90</v>
      </c>
      <c r="AV287" s="13" t="s">
        <v>90</v>
      </c>
      <c r="AW287" s="13" t="s">
        <v>33</v>
      </c>
      <c r="AX287" s="13" t="s">
        <v>84</v>
      </c>
      <c r="AY287" s="237" t="s">
        <v>242</v>
      </c>
    </row>
    <row r="288" spans="1:65" s="12" customFormat="1" ht="22.9" customHeight="1">
      <c r="B288" s="185"/>
      <c r="C288" s="186"/>
      <c r="D288" s="187" t="s">
        <v>76</v>
      </c>
      <c r="E288" s="199" t="s">
        <v>269</v>
      </c>
      <c r="F288" s="199" t="s">
        <v>577</v>
      </c>
      <c r="G288" s="186"/>
      <c r="H288" s="186"/>
      <c r="I288" s="189"/>
      <c r="J288" s="200">
        <f>BK288</f>
        <v>0</v>
      </c>
      <c r="K288" s="186"/>
      <c r="L288" s="191"/>
      <c r="M288" s="192"/>
      <c r="N288" s="193"/>
      <c r="O288" s="193"/>
      <c r="P288" s="194">
        <f>SUM(P289:P300)</f>
        <v>0</v>
      </c>
      <c r="Q288" s="193"/>
      <c r="R288" s="194">
        <f>SUM(R289:R300)</f>
        <v>39.315155529999998</v>
      </c>
      <c r="S288" s="193"/>
      <c r="T288" s="195">
        <f>SUM(T289:T300)</f>
        <v>0</v>
      </c>
      <c r="AR288" s="196" t="s">
        <v>84</v>
      </c>
      <c r="AT288" s="197" t="s">
        <v>76</v>
      </c>
      <c r="AU288" s="197" t="s">
        <v>84</v>
      </c>
      <c r="AY288" s="196" t="s">
        <v>242</v>
      </c>
      <c r="BK288" s="198">
        <f>SUM(BK289:BK300)</f>
        <v>0</v>
      </c>
    </row>
    <row r="289" spans="1:65" s="2" customFormat="1" ht="22.15" customHeight="1">
      <c r="A289" s="35"/>
      <c r="B289" s="36"/>
      <c r="C289" s="201" t="s">
        <v>613</v>
      </c>
      <c r="D289" s="201" t="s">
        <v>244</v>
      </c>
      <c r="E289" s="202" t="s">
        <v>3382</v>
      </c>
      <c r="F289" s="203" t="s">
        <v>4080</v>
      </c>
      <c r="G289" s="204" t="s">
        <v>247</v>
      </c>
      <c r="H289" s="205">
        <v>46.8</v>
      </c>
      <c r="I289" s="206"/>
      <c r="J289" s="207">
        <f>ROUND(I289*H289,2)</f>
        <v>0</v>
      </c>
      <c r="K289" s="208"/>
      <c r="L289" s="40"/>
      <c r="M289" s="209" t="s">
        <v>1</v>
      </c>
      <c r="N289" s="210" t="s">
        <v>43</v>
      </c>
      <c r="O289" s="76"/>
      <c r="P289" s="211">
        <f>O289*H289</f>
        <v>0</v>
      </c>
      <c r="Q289" s="211">
        <v>1.5789999999999998E-2</v>
      </c>
      <c r="R289" s="211">
        <f>Q289*H289</f>
        <v>0.73897199999999985</v>
      </c>
      <c r="S289" s="211">
        <v>0</v>
      </c>
      <c r="T289" s="212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13" t="s">
        <v>248</v>
      </c>
      <c r="AT289" s="213" t="s">
        <v>244</v>
      </c>
      <c r="AU289" s="213" t="s">
        <v>90</v>
      </c>
      <c r="AY289" s="18" t="s">
        <v>242</v>
      </c>
      <c r="BE289" s="214">
        <f>IF(N289="základná",J289,0)</f>
        <v>0</v>
      </c>
      <c r="BF289" s="214">
        <f>IF(N289="znížená",J289,0)</f>
        <v>0</v>
      </c>
      <c r="BG289" s="214">
        <f>IF(N289="zákl. prenesená",J289,0)</f>
        <v>0</v>
      </c>
      <c r="BH289" s="214">
        <f>IF(N289="zníž. prenesená",J289,0)</f>
        <v>0</v>
      </c>
      <c r="BI289" s="214">
        <f>IF(N289="nulová",J289,0)</f>
        <v>0</v>
      </c>
      <c r="BJ289" s="18" t="s">
        <v>90</v>
      </c>
      <c r="BK289" s="214">
        <f>ROUND(I289*H289,2)</f>
        <v>0</v>
      </c>
      <c r="BL289" s="18" t="s">
        <v>248</v>
      </c>
      <c r="BM289" s="213" t="s">
        <v>4081</v>
      </c>
    </row>
    <row r="290" spans="1:65" s="14" customFormat="1">
      <c r="B290" s="243"/>
      <c r="C290" s="244"/>
      <c r="D290" s="228" t="s">
        <v>304</v>
      </c>
      <c r="E290" s="245" t="s">
        <v>1</v>
      </c>
      <c r="F290" s="246" t="s">
        <v>4082</v>
      </c>
      <c r="G290" s="244"/>
      <c r="H290" s="245" t="s">
        <v>1</v>
      </c>
      <c r="I290" s="247"/>
      <c r="J290" s="244"/>
      <c r="K290" s="244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304</v>
      </c>
      <c r="AU290" s="252" t="s">
        <v>90</v>
      </c>
      <c r="AV290" s="14" t="s">
        <v>84</v>
      </c>
      <c r="AW290" s="14" t="s">
        <v>33</v>
      </c>
      <c r="AX290" s="14" t="s">
        <v>77</v>
      </c>
      <c r="AY290" s="252" t="s">
        <v>242</v>
      </c>
    </row>
    <row r="291" spans="1:65" s="13" customFormat="1">
      <c r="B291" s="226"/>
      <c r="C291" s="227"/>
      <c r="D291" s="228" t="s">
        <v>304</v>
      </c>
      <c r="E291" s="229" t="s">
        <v>1</v>
      </c>
      <c r="F291" s="230" t="s">
        <v>4083</v>
      </c>
      <c r="G291" s="227"/>
      <c r="H291" s="231">
        <v>46.8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AT291" s="237" t="s">
        <v>304</v>
      </c>
      <c r="AU291" s="237" t="s">
        <v>90</v>
      </c>
      <c r="AV291" s="13" t="s">
        <v>90</v>
      </c>
      <c r="AW291" s="13" t="s">
        <v>33</v>
      </c>
      <c r="AX291" s="13" t="s">
        <v>84</v>
      </c>
      <c r="AY291" s="237" t="s">
        <v>242</v>
      </c>
    </row>
    <row r="292" spans="1:65" s="2" customFormat="1" ht="22.15" customHeight="1">
      <c r="A292" s="35"/>
      <c r="B292" s="36"/>
      <c r="C292" s="201" t="s">
        <v>617</v>
      </c>
      <c r="D292" s="201" t="s">
        <v>244</v>
      </c>
      <c r="E292" s="202" t="s">
        <v>1248</v>
      </c>
      <c r="F292" s="203" t="s">
        <v>1249</v>
      </c>
      <c r="G292" s="204" t="s">
        <v>247</v>
      </c>
      <c r="H292" s="205">
        <v>907.13300000000004</v>
      </c>
      <c r="I292" s="206"/>
      <c r="J292" s="207">
        <f>ROUND(I292*H292,2)</f>
        <v>0</v>
      </c>
      <c r="K292" s="208"/>
      <c r="L292" s="40"/>
      <c r="M292" s="209" t="s">
        <v>1</v>
      </c>
      <c r="N292" s="210" t="s">
        <v>43</v>
      </c>
      <c r="O292" s="76"/>
      <c r="P292" s="211">
        <f>O292*H292</f>
        <v>0</v>
      </c>
      <c r="Q292" s="211">
        <v>4.1349999999999998E-2</v>
      </c>
      <c r="R292" s="211">
        <f>Q292*H292</f>
        <v>37.509949550000002</v>
      </c>
      <c r="S292" s="211">
        <v>0</v>
      </c>
      <c r="T292" s="21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3" t="s">
        <v>248</v>
      </c>
      <c r="AT292" s="213" t="s">
        <v>244</v>
      </c>
      <c r="AU292" s="213" t="s">
        <v>90</v>
      </c>
      <c r="AY292" s="18" t="s">
        <v>242</v>
      </c>
      <c r="BE292" s="214">
        <f>IF(N292="základná",J292,0)</f>
        <v>0</v>
      </c>
      <c r="BF292" s="214">
        <f>IF(N292="znížená",J292,0)</f>
        <v>0</v>
      </c>
      <c r="BG292" s="214">
        <f>IF(N292="zákl. prenesená",J292,0)</f>
        <v>0</v>
      </c>
      <c r="BH292" s="214">
        <f>IF(N292="zníž. prenesená",J292,0)</f>
        <v>0</v>
      </c>
      <c r="BI292" s="214">
        <f>IF(N292="nulová",J292,0)</f>
        <v>0</v>
      </c>
      <c r="BJ292" s="18" t="s">
        <v>90</v>
      </c>
      <c r="BK292" s="214">
        <f>ROUND(I292*H292,2)</f>
        <v>0</v>
      </c>
      <c r="BL292" s="18" t="s">
        <v>248</v>
      </c>
      <c r="BM292" s="213" t="s">
        <v>4084</v>
      </c>
    </row>
    <row r="293" spans="1:65" s="14" customFormat="1" ht="22.5">
      <c r="B293" s="243"/>
      <c r="C293" s="244"/>
      <c r="D293" s="228" t="s">
        <v>304</v>
      </c>
      <c r="E293" s="245" t="s">
        <v>1</v>
      </c>
      <c r="F293" s="246" t="s">
        <v>4085</v>
      </c>
      <c r="G293" s="244"/>
      <c r="H293" s="245" t="s">
        <v>1</v>
      </c>
      <c r="I293" s="247"/>
      <c r="J293" s="244"/>
      <c r="K293" s="244"/>
      <c r="L293" s="248"/>
      <c r="M293" s="249"/>
      <c r="N293" s="250"/>
      <c r="O293" s="250"/>
      <c r="P293" s="250"/>
      <c r="Q293" s="250"/>
      <c r="R293" s="250"/>
      <c r="S293" s="250"/>
      <c r="T293" s="251"/>
      <c r="AT293" s="252" t="s">
        <v>304</v>
      </c>
      <c r="AU293" s="252" t="s">
        <v>90</v>
      </c>
      <c r="AV293" s="14" t="s">
        <v>84</v>
      </c>
      <c r="AW293" s="14" t="s">
        <v>33</v>
      </c>
      <c r="AX293" s="14" t="s">
        <v>77</v>
      </c>
      <c r="AY293" s="252" t="s">
        <v>242</v>
      </c>
    </row>
    <row r="294" spans="1:65" s="13" customFormat="1">
      <c r="B294" s="226"/>
      <c r="C294" s="227"/>
      <c r="D294" s="228" t="s">
        <v>304</v>
      </c>
      <c r="E294" s="229" t="s">
        <v>1</v>
      </c>
      <c r="F294" s="230" t="s">
        <v>4086</v>
      </c>
      <c r="G294" s="227"/>
      <c r="H294" s="231">
        <v>907.13300000000004</v>
      </c>
      <c r="I294" s="232"/>
      <c r="J294" s="227"/>
      <c r="K294" s="227"/>
      <c r="L294" s="233"/>
      <c r="M294" s="234"/>
      <c r="N294" s="235"/>
      <c r="O294" s="235"/>
      <c r="P294" s="235"/>
      <c r="Q294" s="235"/>
      <c r="R294" s="235"/>
      <c r="S294" s="235"/>
      <c r="T294" s="236"/>
      <c r="AT294" s="237" t="s">
        <v>304</v>
      </c>
      <c r="AU294" s="237" t="s">
        <v>90</v>
      </c>
      <c r="AV294" s="13" t="s">
        <v>90</v>
      </c>
      <c r="AW294" s="13" t="s">
        <v>33</v>
      </c>
      <c r="AX294" s="13" t="s">
        <v>84</v>
      </c>
      <c r="AY294" s="237" t="s">
        <v>242</v>
      </c>
    </row>
    <row r="295" spans="1:65" s="2" customFormat="1" ht="60.6" customHeight="1">
      <c r="A295" s="35"/>
      <c r="B295" s="36"/>
      <c r="C295" s="201" t="s">
        <v>619</v>
      </c>
      <c r="D295" s="201" t="s">
        <v>244</v>
      </c>
      <c r="E295" s="202" t="s">
        <v>1757</v>
      </c>
      <c r="F295" s="203" t="s">
        <v>1550</v>
      </c>
      <c r="G295" s="204" t="s">
        <v>247</v>
      </c>
      <c r="H295" s="205">
        <v>750.86900000000003</v>
      </c>
      <c r="I295" s="206"/>
      <c r="J295" s="207">
        <f>ROUND(I295*H295,2)</f>
        <v>0</v>
      </c>
      <c r="K295" s="208"/>
      <c r="L295" s="40"/>
      <c r="M295" s="209" t="s">
        <v>1</v>
      </c>
      <c r="N295" s="210" t="s">
        <v>43</v>
      </c>
      <c r="O295" s="76"/>
      <c r="P295" s="211">
        <f>O295*H295</f>
        <v>0</v>
      </c>
      <c r="Q295" s="211">
        <v>1.42E-3</v>
      </c>
      <c r="R295" s="211">
        <f>Q295*H295</f>
        <v>1.06623398</v>
      </c>
      <c r="S295" s="211">
        <v>0</v>
      </c>
      <c r="T295" s="21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13" t="s">
        <v>248</v>
      </c>
      <c r="AT295" s="213" t="s">
        <v>244</v>
      </c>
      <c r="AU295" s="213" t="s">
        <v>90</v>
      </c>
      <c r="AY295" s="18" t="s">
        <v>242</v>
      </c>
      <c r="BE295" s="214">
        <f>IF(N295="základná",J295,0)</f>
        <v>0</v>
      </c>
      <c r="BF295" s="214">
        <f>IF(N295="znížená",J295,0)</f>
        <v>0</v>
      </c>
      <c r="BG295" s="214">
        <f>IF(N295="zákl. prenesená",J295,0)</f>
        <v>0</v>
      </c>
      <c r="BH295" s="214">
        <f>IF(N295="zníž. prenesená",J295,0)</f>
        <v>0</v>
      </c>
      <c r="BI295" s="214">
        <f>IF(N295="nulová",J295,0)</f>
        <v>0</v>
      </c>
      <c r="BJ295" s="18" t="s">
        <v>90</v>
      </c>
      <c r="BK295" s="214">
        <f>ROUND(I295*H295,2)</f>
        <v>0</v>
      </c>
      <c r="BL295" s="18" t="s">
        <v>248</v>
      </c>
      <c r="BM295" s="213" t="s">
        <v>4087</v>
      </c>
    </row>
    <row r="296" spans="1:65" s="14" customFormat="1">
      <c r="B296" s="243"/>
      <c r="C296" s="244"/>
      <c r="D296" s="228" t="s">
        <v>304</v>
      </c>
      <c r="E296" s="245" t="s">
        <v>1</v>
      </c>
      <c r="F296" s="246" t="s">
        <v>4088</v>
      </c>
      <c r="G296" s="244"/>
      <c r="H296" s="245" t="s">
        <v>1</v>
      </c>
      <c r="I296" s="247"/>
      <c r="J296" s="244"/>
      <c r="K296" s="244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304</v>
      </c>
      <c r="AU296" s="252" t="s">
        <v>90</v>
      </c>
      <c r="AV296" s="14" t="s">
        <v>84</v>
      </c>
      <c r="AW296" s="14" t="s">
        <v>33</v>
      </c>
      <c r="AX296" s="14" t="s">
        <v>77</v>
      </c>
      <c r="AY296" s="252" t="s">
        <v>242</v>
      </c>
    </row>
    <row r="297" spans="1:65" s="13" customFormat="1">
      <c r="B297" s="226"/>
      <c r="C297" s="227"/>
      <c r="D297" s="228" t="s">
        <v>304</v>
      </c>
      <c r="E297" s="229" t="s">
        <v>1</v>
      </c>
      <c r="F297" s="230" t="s">
        <v>4089</v>
      </c>
      <c r="G297" s="227"/>
      <c r="H297" s="231">
        <v>732.86900000000003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AT297" s="237" t="s">
        <v>304</v>
      </c>
      <c r="AU297" s="237" t="s">
        <v>90</v>
      </c>
      <c r="AV297" s="13" t="s">
        <v>90</v>
      </c>
      <c r="AW297" s="13" t="s">
        <v>33</v>
      </c>
      <c r="AX297" s="13" t="s">
        <v>77</v>
      </c>
      <c r="AY297" s="237" t="s">
        <v>242</v>
      </c>
    </row>
    <row r="298" spans="1:65" s="14" customFormat="1">
      <c r="B298" s="243"/>
      <c r="C298" s="244"/>
      <c r="D298" s="228" t="s">
        <v>304</v>
      </c>
      <c r="E298" s="245" t="s">
        <v>1</v>
      </c>
      <c r="F298" s="246" t="s">
        <v>4090</v>
      </c>
      <c r="G298" s="244"/>
      <c r="H298" s="245" t="s">
        <v>1</v>
      </c>
      <c r="I298" s="247"/>
      <c r="J298" s="244"/>
      <c r="K298" s="244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304</v>
      </c>
      <c r="AU298" s="252" t="s">
        <v>90</v>
      </c>
      <c r="AV298" s="14" t="s">
        <v>84</v>
      </c>
      <c r="AW298" s="14" t="s">
        <v>33</v>
      </c>
      <c r="AX298" s="14" t="s">
        <v>77</v>
      </c>
      <c r="AY298" s="252" t="s">
        <v>242</v>
      </c>
    </row>
    <row r="299" spans="1:65" s="13" customFormat="1">
      <c r="B299" s="226"/>
      <c r="C299" s="227"/>
      <c r="D299" s="228" t="s">
        <v>304</v>
      </c>
      <c r="E299" s="229" t="s">
        <v>1</v>
      </c>
      <c r="F299" s="230" t="s">
        <v>4091</v>
      </c>
      <c r="G299" s="227"/>
      <c r="H299" s="231">
        <v>18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304</v>
      </c>
      <c r="AU299" s="237" t="s">
        <v>90</v>
      </c>
      <c r="AV299" s="13" t="s">
        <v>90</v>
      </c>
      <c r="AW299" s="13" t="s">
        <v>33</v>
      </c>
      <c r="AX299" s="13" t="s">
        <v>77</v>
      </c>
      <c r="AY299" s="237" t="s">
        <v>242</v>
      </c>
    </row>
    <row r="300" spans="1:65" s="16" customFormat="1">
      <c r="B300" s="264"/>
      <c r="C300" s="265"/>
      <c r="D300" s="228" t="s">
        <v>304</v>
      </c>
      <c r="E300" s="266" t="s">
        <v>1</v>
      </c>
      <c r="F300" s="267" t="s">
        <v>388</v>
      </c>
      <c r="G300" s="265"/>
      <c r="H300" s="268">
        <v>750.86900000000003</v>
      </c>
      <c r="I300" s="269"/>
      <c r="J300" s="265"/>
      <c r="K300" s="265"/>
      <c r="L300" s="270"/>
      <c r="M300" s="271"/>
      <c r="N300" s="272"/>
      <c r="O300" s="272"/>
      <c r="P300" s="272"/>
      <c r="Q300" s="272"/>
      <c r="R300" s="272"/>
      <c r="S300" s="272"/>
      <c r="T300" s="273"/>
      <c r="AT300" s="274" t="s">
        <v>304</v>
      </c>
      <c r="AU300" s="274" t="s">
        <v>90</v>
      </c>
      <c r="AV300" s="16" t="s">
        <v>248</v>
      </c>
      <c r="AW300" s="16" t="s">
        <v>33</v>
      </c>
      <c r="AX300" s="16" t="s">
        <v>84</v>
      </c>
      <c r="AY300" s="274" t="s">
        <v>242</v>
      </c>
    </row>
    <row r="301" spans="1:65" s="12" customFormat="1" ht="22.9" customHeight="1">
      <c r="B301" s="185"/>
      <c r="C301" s="186"/>
      <c r="D301" s="187" t="s">
        <v>76</v>
      </c>
      <c r="E301" s="199" t="s">
        <v>255</v>
      </c>
      <c r="F301" s="199" t="s">
        <v>256</v>
      </c>
      <c r="G301" s="186"/>
      <c r="H301" s="186"/>
      <c r="I301" s="189"/>
      <c r="J301" s="200">
        <f>BK301</f>
        <v>0</v>
      </c>
      <c r="K301" s="186"/>
      <c r="L301" s="191"/>
      <c r="M301" s="192"/>
      <c r="N301" s="193"/>
      <c r="O301" s="193"/>
      <c r="P301" s="194">
        <f>SUM(P302:P363)</f>
        <v>0</v>
      </c>
      <c r="Q301" s="193"/>
      <c r="R301" s="194">
        <f>SUM(R302:R363)</f>
        <v>3.9574379</v>
      </c>
      <c r="S301" s="193"/>
      <c r="T301" s="195">
        <f>SUM(T302:T363)</f>
        <v>9.7639040000000001</v>
      </c>
      <c r="AR301" s="196" t="s">
        <v>84</v>
      </c>
      <c r="AT301" s="197" t="s">
        <v>76</v>
      </c>
      <c r="AU301" s="197" t="s">
        <v>84</v>
      </c>
      <c r="AY301" s="196" t="s">
        <v>242</v>
      </c>
      <c r="BK301" s="198">
        <f>SUM(BK302:BK363)</f>
        <v>0</v>
      </c>
    </row>
    <row r="302" spans="1:65" s="2" customFormat="1" ht="22.15" customHeight="1">
      <c r="A302" s="35"/>
      <c r="B302" s="36"/>
      <c r="C302" s="201" t="s">
        <v>621</v>
      </c>
      <c r="D302" s="201" t="s">
        <v>244</v>
      </c>
      <c r="E302" s="202" t="s">
        <v>257</v>
      </c>
      <c r="F302" s="203" t="s">
        <v>258</v>
      </c>
      <c r="G302" s="204" t="s">
        <v>259</v>
      </c>
      <c r="H302" s="205">
        <v>2</v>
      </c>
      <c r="I302" s="206"/>
      <c r="J302" s="207">
        <f>ROUND(I302*H302,2)</f>
        <v>0</v>
      </c>
      <c r="K302" s="208"/>
      <c r="L302" s="40"/>
      <c r="M302" s="209" t="s">
        <v>1</v>
      </c>
      <c r="N302" s="210" t="s">
        <v>43</v>
      </c>
      <c r="O302" s="76"/>
      <c r="P302" s="211">
        <f>O302*H302</f>
        <v>0</v>
      </c>
      <c r="Q302" s="211">
        <v>0.22133</v>
      </c>
      <c r="R302" s="211">
        <f>Q302*H302</f>
        <v>0.44266</v>
      </c>
      <c r="S302" s="211">
        <v>0</v>
      </c>
      <c r="T302" s="21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3" t="s">
        <v>248</v>
      </c>
      <c r="AT302" s="213" t="s">
        <v>244</v>
      </c>
      <c r="AU302" s="213" t="s">
        <v>90</v>
      </c>
      <c r="AY302" s="18" t="s">
        <v>242</v>
      </c>
      <c r="BE302" s="214">
        <f>IF(N302="základná",J302,0)</f>
        <v>0</v>
      </c>
      <c r="BF302" s="214">
        <f>IF(N302="znížená",J302,0)</f>
        <v>0</v>
      </c>
      <c r="BG302" s="214">
        <f>IF(N302="zákl. prenesená",J302,0)</f>
        <v>0</v>
      </c>
      <c r="BH302" s="214">
        <f>IF(N302="zníž. prenesená",J302,0)</f>
        <v>0</v>
      </c>
      <c r="BI302" s="214">
        <f>IF(N302="nulová",J302,0)</f>
        <v>0</v>
      </c>
      <c r="BJ302" s="18" t="s">
        <v>90</v>
      </c>
      <c r="BK302" s="214">
        <f>ROUND(I302*H302,2)</f>
        <v>0</v>
      </c>
      <c r="BL302" s="18" t="s">
        <v>248</v>
      </c>
      <c r="BM302" s="213" t="s">
        <v>4092</v>
      </c>
    </row>
    <row r="303" spans="1:65" s="2" customFormat="1" ht="14.45" customHeight="1">
      <c r="A303" s="35"/>
      <c r="B303" s="36"/>
      <c r="C303" s="215" t="s">
        <v>623</v>
      </c>
      <c r="D303" s="215" t="s">
        <v>261</v>
      </c>
      <c r="E303" s="216" t="s">
        <v>1254</v>
      </c>
      <c r="F303" s="217" t="s">
        <v>4093</v>
      </c>
      <c r="G303" s="218" t="s">
        <v>259</v>
      </c>
      <c r="H303" s="219">
        <v>2</v>
      </c>
      <c r="I303" s="220"/>
      <c r="J303" s="221">
        <f>ROUND(I303*H303,2)</f>
        <v>0</v>
      </c>
      <c r="K303" s="222"/>
      <c r="L303" s="223"/>
      <c r="M303" s="224" t="s">
        <v>1</v>
      </c>
      <c r="N303" s="225" t="s">
        <v>43</v>
      </c>
      <c r="O303" s="76"/>
      <c r="P303" s="211">
        <f>O303*H303</f>
        <v>0</v>
      </c>
      <c r="Q303" s="211">
        <v>1.5100000000000001E-2</v>
      </c>
      <c r="R303" s="211">
        <f>Q303*H303</f>
        <v>3.0200000000000001E-2</v>
      </c>
      <c r="S303" s="211">
        <v>0</v>
      </c>
      <c r="T303" s="21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13" t="s">
        <v>264</v>
      </c>
      <c r="AT303" s="213" t="s">
        <v>261</v>
      </c>
      <c r="AU303" s="213" t="s">
        <v>90</v>
      </c>
      <c r="AY303" s="18" t="s">
        <v>242</v>
      </c>
      <c r="BE303" s="214">
        <f>IF(N303="základná",J303,0)</f>
        <v>0</v>
      </c>
      <c r="BF303" s="214">
        <f>IF(N303="znížená",J303,0)</f>
        <v>0</v>
      </c>
      <c r="BG303" s="214">
        <f>IF(N303="zákl. prenesená",J303,0)</f>
        <v>0</v>
      </c>
      <c r="BH303" s="214">
        <f>IF(N303="zníž. prenesená",J303,0)</f>
        <v>0</v>
      </c>
      <c r="BI303" s="214">
        <f>IF(N303="nulová",J303,0)</f>
        <v>0</v>
      </c>
      <c r="BJ303" s="18" t="s">
        <v>90</v>
      </c>
      <c r="BK303" s="214">
        <f>ROUND(I303*H303,2)</f>
        <v>0</v>
      </c>
      <c r="BL303" s="18" t="s">
        <v>248</v>
      </c>
      <c r="BM303" s="213" t="s">
        <v>4094</v>
      </c>
    </row>
    <row r="304" spans="1:65" s="2" customFormat="1" ht="30" customHeight="1">
      <c r="A304" s="35"/>
      <c r="B304" s="36"/>
      <c r="C304" s="201" t="s">
        <v>625</v>
      </c>
      <c r="D304" s="201" t="s">
        <v>244</v>
      </c>
      <c r="E304" s="202" t="s">
        <v>2072</v>
      </c>
      <c r="F304" s="203" t="s">
        <v>2073</v>
      </c>
      <c r="G304" s="204" t="s">
        <v>282</v>
      </c>
      <c r="H304" s="205">
        <v>1.53</v>
      </c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0.12662000000000001</v>
      </c>
      <c r="R304" s="211">
        <f>Q304*H304</f>
        <v>0.19372860000000003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248</v>
      </c>
      <c r="AT304" s="213" t="s">
        <v>244</v>
      </c>
      <c r="AU304" s="213" t="s">
        <v>90</v>
      </c>
      <c r="AY304" s="18" t="s">
        <v>242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90</v>
      </c>
      <c r="BK304" s="214">
        <f>ROUND(I304*H304,2)</f>
        <v>0</v>
      </c>
      <c r="BL304" s="18" t="s">
        <v>248</v>
      </c>
      <c r="BM304" s="213" t="s">
        <v>4095</v>
      </c>
    </row>
    <row r="305" spans="1:65" s="13" customFormat="1">
      <c r="B305" s="226"/>
      <c r="C305" s="227"/>
      <c r="D305" s="228" t="s">
        <v>304</v>
      </c>
      <c r="E305" s="229" t="s">
        <v>1</v>
      </c>
      <c r="F305" s="230" t="s">
        <v>4096</v>
      </c>
      <c r="G305" s="227"/>
      <c r="H305" s="231">
        <v>1.53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AT305" s="237" t="s">
        <v>304</v>
      </c>
      <c r="AU305" s="237" t="s">
        <v>90</v>
      </c>
      <c r="AV305" s="13" t="s">
        <v>90</v>
      </c>
      <c r="AW305" s="13" t="s">
        <v>33</v>
      </c>
      <c r="AX305" s="13" t="s">
        <v>84</v>
      </c>
      <c r="AY305" s="237" t="s">
        <v>242</v>
      </c>
    </row>
    <row r="306" spans="1:65" s="2" customFormat="1" ht="14.45" customHeight="1">
      <c r="A306" s="35"/>
      <c r="B306" s="36"/>
      <c r="C306" s="215" t="s">
        <v>631</v>
      </c>
      <c r="D306" s="215" t="s">
        <v>261</v>
      </c>
      <c r="E306" s="216" t="s">
        <v>2076</v>
      </c>
      <c r="F306" s="217" t="s">
        <v>2077</v>
      </c>
      <c r="G306" s="218" t="s">
        <v>259</v>
      </c>
      <c r="H306" s="219">
        <v>3.0750000000000002</v>
      </c>
      <c r="I306" s="220"/>
      <c r="J306" s="221">
        <f>ROUND(I306*H306,2)</f>
        <v>0</v>
      </c>
      <c r="K306" s="222"/>
      <c r="L306" s="223"/>
      <c r="M306" s="224" t="s">
        <v>1</v>
      </c>
      <c r="N306" s="225" t="s">
        <v>43</v>
      </c>
      <c r="O306" s="76"/>
      <c r="P306" s="211">
        <f>O306*H306</f>
        <v>0</v>
      </c>
      <c r="Q306" s="211">
        <v>2.1000000000000001E-2</v>
      </c>
      <c r="R306" s="211">
        <f>Q306*H306</f>
        <v>6.4575000000000007E-2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264</v>
      </c>
      <c r="AT306" s="213" t="s">
        <v>261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248</v>
      </c>
      <c r="BM306" s="213" t="s">
        <v>4097</v>
      </c>
    </row>
    <row r="307" spans="1:65" s="13" customFormat="1">
      <c r="B307" s="226"/>
      <c r="C307" s="227"/>
      <c r="D307" s="228" t="s">
        <v>304</v>
      </c>
      <c r="E307" s="227"/>
      <c r="F307" s="230" t="s">
        <v>2079</v>
      </c>
      <c r="G307" s="227"/>
      <c r="H307" s="231">
        <v>3.0750000000000002</v>
      </c>
      <c r="I307" s="232"/>
      <c r="J307" s="227"/>
      <c r="K307" s="227"/>
      <c r="L307" s="233"/>
      <c r="M307" s="234"/>
      <c r="N307" s="235"/>
      <c r="O307" s="235"/>
      <c r="P307" s="235"/>
      <c r="Q307" s="235"/>
      <c r="R307" s="235"/>
      <c r="S307" s="235"/>
      <c r="T307" s="236"/>
      <c r="AT307" s="237" t="s">
        <v>304</v>
      </c>
      <c r="AU307" s="237" t="s">
        <v>90</v>
      </c>
      <c r="AV307" s="13" t="s">
        <v>90</v>
      </c>
      <c r="AW307" s="13" t="s">
        <v>4</v>
      </c>
      <c r="AX307" s="13" t="s">
        <v>84</v>
      </c>
      <c r="AY307" s="237" t="s">
        <v>242</v>
      </c>
    </row>
    <row r="308" spans="1:65" s="2" customFormat="1" ht="22.15" customHeight="1">
      <c r="A308" s="35"/>
      <c r="B308" s="36"/>
      <c r="C308" s="201" t="s">
        <v>638</v>
      </c>
      <c r="D308" s="201" t="s">
        <v>244</v>
      </c>
      <c r="E308" s="202" t="s">
        <v>1257</v>
      </c>
      <c r="F308" s="203" t="s">
        <v>1258</v>
      </c>
      <c r="G308" s="204" t="s">
        <v>282</v>
      </c>
      <c r="H308" s="205">
        <v>121.05</v>
      </c>
      <c r="I308" s="206"/>
      <c r="J308" s="207">
        <f>ROUND(I308*H308,2)</f>
        <v>0</v>
      </c>
      <c r="K308" s="208"/>
      <c r="L308" s="40"/>
      <c r="M308" s="209" t="s">
        <v>1</v>
      </c>
      <c r="N308" s="210" t="s">
        <v>43</v>
      </c>
      <c r="O308" s="76"/>
      <c r="P308" s="211">
        <f>O308*H308</f>
        <v>0</v>
      </c>
      <c r="Q308" s="211">
        <v>1.0000000000000001E-5</v>
      </c>
      <c r="R308" s="211">
        <f>Q308*H308</f>
        <v>1.2105E-3</v>
      </c>
      <c r="S308" s="211">
        <v>0</v>
      </c>
      <c r="T308" s="21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13" t="s">
        <v>248</v>
      </c>
      <c r="AT308" s="213" t="s">
        <v>244</v>
      </c>
      <c r="AU308" s="213" t="s">
        <v>90</v>
      </c>
      <c r="AY308" s="18" t="s">
        <v>242</v>
      </c>
      <c r="BE308" s="214">
        <f>IF(N308="základná",J308,0)</f>
        <v>0</v>
      </c>
      <c r="BF308" s="214">
        <f>IF(N308="znížená",J308,0)</f>
        <v>0</v>
      </c>
      <c r="BG308" s="214">
        <f>IF(N308="zákl. prenesená",J308,0)</f>
        <v>0</v>
      </c>
      <c r="BH308" s="214">
        <f>IF(N308="zníž. prenesená",J308,0)</f>
        <v>0</v>
      </c>
      <c r="BI308" s="214">
        <f>IF(N308="nulová",J308,0)</f>
        <v>0</v>
      </c>
      <c r="BJ308" s="18" t="s">
        <v>90</v>
      </c>
      <c r="BK308" s="214">
        <f>ROUND(I308*H308,2)</f>
        <v>0</v>
      </c>
      <c r="BL308" s="18" t="s">
        <v>248</v>
      </c>
      <c r="BM308" s="213" t="s">
        <v>4098</v>
      </c>
    </row>
    <row r="309" spans="1:65" s="14" customFormat="1">
      <c r="B309" s="243"/>
      <c r="C309" s="244"/>
      <c r="D309" s="228" t="s">
        <v>304</v>
      </c>
      <c r="E309" s="245" t="s">
        <v>1</v>
      </c>
      <c r="F309" s="246" t="s">
        <v>4099</v>
      </c>
      <c r="G309" s="244"/>
      <c r="H309" s="245" t="s">
        <v>1</v>
      </c>
      <c r="I309" s="247"/>
      <c r="J309" s="244"/>
      <c r="K309" s="244"/>
      <c r="L309" s="248"/>
      <c r="M309" s="249"/>
      <c r="N309" s="250"/>
      <c r="O309" s="250"/>
      <c r="P309" s="250"/>
      <c r="Q309" s="250"/>
      <c r="R309" s="250"/>
      <c r="S309" s="250"/>
      <c r="T309" s="251"/>
      <c r="AT309" s="252" t="s">
        <v>304</v>
      </c>
      <c r="AU309" s="252" t="s">
        <v>90</v>
      </c>
      <c r="AV309" s="14" t="s">
        <v>84</v>
      </c>
      <c r="AW309" s="14" t="s">
        <v>33</v>
      </c>
      <c r="AX309" s="14" t="s">
        <v>77</v>
      </c>
      <c r="AY309" s="252" t="s">
        <v>242</v>
      </c>
    </row>
    <row r="310" spans="1:65" s="13" customFormat="1">
      <c r="B310" s="226"/>
      <c r="C310" s="227"/>
      <c r="D310" s="228" t="s">
        <v>304</v>
      </c>
      <c r="E310" s="229" t="s">
        <v>1</v>
      </c>
      <c r="F310" s="230" t="s">
        <v>4100</v>
      </c>
      <c r="G310" s="227"/>
      <c r="H310" s="231">
        <v>7.65</v>
      </c>
      <c r="I310" s="232"/>
      <c r="J310" s="227"/>
      <c r="K310" s="227"/>
      <c r="L310" s="233"/>
      <c r="M310" s="234"/>
      <c r="N310" s="235"/>
      <c r="O310" s="235"/>
      <c r="P310" s="235"/>
      <c r="Q310" s="235"/>
      <c r="R310" s="235"/>
      <c r="S310" s="235"/>
      <c r="T310" s="236"/>
      <c r="AT310" s="237" t="s">
        <v>304</v>
      </c>
      <c r="AU310" s="237" t="s">
        <v>90</v>
      </c>
      <c r="AV310" s="13" t="s">
        <v>90</v>
      </c>
      <c r="AW310" s="13" t="s">
        <v>33</v>
      </c>
      <c r="AX310" s="13" t="s">
        <v>77</v>
      </c>
      <c r="AY310" s="237" t="s">
        <v>242</v>
      </c>
    </row>
    <row r="311" spans="1:65" s="14" customFormat="1">
      <c r="B311" s="243"/>
      <c r="C311" s="244"/>
      <c r="D311" s="228" t="s">
        <v>304</v>
      </c>
      <c r="E311" s="245" t="s">
        <v>1</v>
      </c>
      <c r="F311" s="246" t="s">
        <v>4101</v>
      </c>
      <c r="G311" s="244"/>
      <c r="H311" s="245" t="s">
        <v>1</v>
      </c>
      <c r="I311" s="247"/>
      <c r="J311" s="244"/>
      <c r="K311" s="244"/>
      <c r="L311" s="248"/>
      <c r="M311" s="249"/>
      <c r="N311" s="250"/>
      <c r="O311" s="250"/>
      <c r="P311" s="250"/>
      <c r="Q311" s="250"/>
      <c r="R311" s="250"/>
      <c r="S311" s="250"/>
      <c r="T311" s="251"/>
      <c r="AT311" s="252" t="s">
        <v>304</v>
      </c>
      <c r="AU311" s="252" t="s">
        <v>90</v>
      </c>
      <c r="AV311" s="14" t="s">
        <v>84</v>
      </c>
      <c r="AW311" s="14" t="s">
        <v>33</v>
      </c>
      <c r="AX311" s="14" t="s">
        <v>77</v>
      </c>
      <c r="AY311" s="252" t="s">
        <v>242</v>
      </c>
    </row>
    <row r="312" spans="1:65" s="13" customFormat="1">
      <c r="B312" s="226"/>
      <c r="C312" s="227"/>
      <c r="D312" s="228" t="s">
        <v>304</v>
      </c>
      <c r="E312" s="229" t="s">
        <v>1</v>
      </c>
      <c r="F312" s="230" t="s">
        <v>4102</v>
      </c>
      <c r="G312" s="227"/>
      <c r="H312" s="231">
        <v>113.4</v>
      </c>
      <c r="I312" s="232"/>
      <c r="J312" s="227"/>
      <c r="K312" s="227"/>
      <c r="L312" s="233"/>
      <c r="M312" s="234"/>
      <c r="N312" s="235"/>
      <c r="O312" s="235"/>
      <c r="P312" s="235"/>
      <c r="Q312" s="235"/>
      <c r="R312" s="235"/>
      <c r="S312" s="235"/>
      <c r="T312" s="236"/>
      <c r="AT312" s="237" t="s">
        <v>304</v>
      </c>
      <c r="AU312" s="237" t="s">
        <v>90</v>
      </c>
      <c r="AV312" s="13" t="s">
        <v>90</v>
      </c>
      <c r="AW312" s="13" t="s">
        <v>33</v>
      </c>
      <c r="AX312" s="13" t="s">
        <v>77</v>
      </c>
      <c r="AY312" s="237" t="s">
        <v>242</v>
      </c>
    </row>
    <row r="313" spans="1:65" s="16" customFormat="1">
      <c r="B313" s="264"/>
      <c r="C313" s="265"/>
      <c r="D313" s="228" t="s">
        <v>304</v>
      </c>
      <c r="E313" s="266" t="s">
        <v>1</v>
      </c>
      <c r="F313" s="267" t="s">
        <v>388</v>
      </c>
      <c r="G313" s="265"/>
      <c r="H313" s="268">
        <v>121.05</v>
      </c>
      <c r="I313" s="269"/>
      <c r="J313" s="265"/>
      <c r="K313" s="265"/>
      <c r="L313" s="270"/>
      <c r="M313" s="271"/>
      <c r="N313" s="272"/>
      <c r="O313" s="272"/>
      <c r="P313" s="272"/>
      <c r="Q313" s="272"/>
      <c r="R313" s="272"/>
      <c r="S313" s="272"/>
      <c r="T313" s="273"/>
      <c r="AT313" s="274" t="s">
        <v>304</v>
      </c>
      <c r="AU313" s="274" t="s">
        <v>90</v>
      </c>
      <c r="AV313" s="16" t="s">
        <v>248</v>
      </c>
      <c r="AW313" s="16" t="s">
        <v>33</v>
      </c>
      <c r="AX313" s="16" t="s">
        <v>84</v>
      </c>
      <c r="AY313" s="274" t="s">
        <v>242</v>
      </c>
    </row>
    <row r="314" spans="1:65" s="2" customFormat="1" ht="22.15" customHeight="1">
      <c r="A314" s="35"/>
      <c r="B314" s="36"/>
      <c r="C314" s="201" t="s">
        <v>645</v>
      </c>
      <c r="D314" s="201" t="s">
        <v>244</v>
      </c>
      <c r="E314" s="202" t="s">
        <v>1265</v>
      </c>
      <c r="F314" s="203" t="s">
        <v>1266</v>
      </c>
      <c r="G314" s="204" t="s">
        <v>282</v>
      </c>
      <c r="H314" s="205">
        <v>121.05</v>
      </c>
      <c r="I314" s="206"/>
      <c r="J314" s="207">
        <f>ROUND(I314*H314,2)</f>
        <v>0</v>
      </c>
      <c r="K314" s="208"/>
      <c r="L314" s="40"/>
      <c r="M314" s="209" t="s">
        <v>1</v>
      </c>
      <c r="N314" s="210" t="s">
        <v>43</v>
      </c>
      <c r="O314" s="76"/>
      <c r="P314" s="211">
        <f>O314*H314</f>
        <v>0</v>
      </c>
      <c r="Q314" s="211">
        <v>2.4000000000000001E-4</v>
      </c>
      <c r="R314" s="211">
        <f>Q314*H314</f>
        <v>2.9052000000000001E-2</v>
      </c>
      <c r="S314" s="211">
        <v>0</v>
      </c>
      <c r="T314" s="21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13" t="s">
        <v>248</v>
      </c>
      <c r="AT314" s="213" t="s">
        <v>244</v>
      </c>
      <c r="AU314" s="213" t="s">
        <v>90</v>
      </c>
      <c r="AY314" s="18" t="s">
        <v>242</v>
      </c>
      <c r="BE314" s="214">
        <f>IF(N314="základná",J314,0)</f>
        <v>0</v>
      </c>
      <c r="BF314" s="214">
        <f>IF(N314="znížená",J314,0)</f>
        <v>0</v>
      </c>
      <c r="BG314" s="214">
        <f>IF(N314="zákl. prenesená",J314,0)</f>
        <v>0</v>
      </c>
      <c r="BH314" s="214">
        <f>IF(N314="zníž. prenesená",J314,0)</f>
        <v>0</v>
      </c>
      <c r="BI314" s="214">
        <f>IF(N314="nulová",J314,0)</f>
        <v>0</v>
      </c>
      <c r="BJ314" s="18" t="s">
        <v>90</v>
      </c>
      <c r="BK314" s="214">
        <f>ROUND(I314*H314,2)</f>
        <v>0</v>
      </c>
      <c r="BL314" s="18" t="s">
        <v>248</v>
      </c>
      <c r="BM314" s="213" t="s">
        <v>4103</v>
      </c>
    </row>
    <row r="315" spans="1:65" s="14" customFormat="1">
      <c r="B315" s="243"/>
      <c r="C315" s="244"/>
      <c r="D315" s="228" t="s">
        <v>304</v>
      </c>
      <c r="E315" s="245" t="s">
        <v>1</v>
      </c>
      <c r="F315" s="246" t="s">
        <v>4104</v>
      </c>
      <c r="G315" s="244"/>
      <c r="H315" s="245" t="s">
        <v>1</v>
      </c>
      <c r="I315" s="247"/>
      <c r="J315" s="244"/>
      <c r="K315" s="244"/>
      <c r="L315" s="248"/>
      <c r="M315" s="249"/>
      <c r="N315" s="250"/>
      <c r="O315" s="250"/>
      <c r="P315" s="250"/>
      <c r="Q315" s="250"/>
      <c r="R315" s="250"/>
      <c r="S315" s="250"/>
      <c r="T315" s="251"/>
      <c r="AT315" s="252" t="s">
        <v>304</v>
      </c>
      <c r="AU315" s="252" t="s">
        <v>90</v>
      </c>
      <c r="AV315" s="14" t="s">
        <v>84</v>
      </c>
      <c r="AW315" s="14" t="s">
        <v>33</v>
      </c>
      <c r="AX315" s="14" t="s">
        <v>77</v>
      </c>
      <c r="AY315" s="252" t="s">
        <v>242</v>
      </c>
    </row>
    <row r="316" spans="1:65" s="13" customFormat="1">
      <c r="B316" s="226"/>
      <c r="C316" s="227"/>
      <c r="D316" s="228" t="s">
        <v>304</v>
      </c>
      <c r="E316" s="229" t="s">
        <v>1</v>
      </c>
      <c r="F316" s="230" t="s">
        <v>4100</v>
      </c>
      <c r="G316" s="227"/>
      <c r="H316" s="231">
        <v>7.65</v>
      </c>
      <c r="I316" s="232"/>
      <c r="J316" s="227"/>
      <c r="K316" s="227"/>
      <c r="L316" s="233"/>
      <c r="M316" s="234"/>
      <c r="N316" s="235"/>
      <c r="O316" s="235"/>
      <c r="P316" s="235"/>
      <c r="Q316" s="235"/>
      <c r="R316" s="235"/>
      <c r="S316" s="235"/>
      <c r="T316" s="236"/>
      <c r="AT316" s="237" t="s">
        <v>304</v>
      </c>
      <c r="AU316" s="237" t="s">
        <v>90</v>
      </c>
      <c r="AV316" s="13" t="s">
        <v>90</v>
      </c>
      <c r="AW316" s="13" t="s">
        <v>33</v>
      </c>
      <c r="AX316" s="13" t="s">
        <v>77</v>
      </c>
      <c r="AY316" s="237" t="s">
        <v>242</v>
      </c>
    </row>
    <row r="317" spans="1:65" s="14" customFormat="1">
      <c r="B317" s="243"/>
      <c r="C317" s="244"/>
      <c r="D317" s="228" t="s">
        <v>304</v>
      </c>
      <c r="E317" s="245" t="s">
        <v>1</v>
      </c>
      <c r="F317" s="246" t="s">
        <v>4105</v>
      </c>
      <c r="G317" s="244"/>
      <c r="H317" s="245" t="s">
        <v>1</v>
      </c>
      <c r="I317" s="247"/>
      <c r="J317" s="244"/>
      <c r="K317" s="244"/>
      <c r="L317" s="248"/>
      <c r="M317" s="249"/>
      <c r="N317" s="250"/>
      <c r="O317" s="250"/>
      <c r="P317" s="250"/>
      <c r="Q317" s="250"/>
      <c r="R317" s="250"/>
      <c r="S317" s="250"/>
      <c r="T317" s="251"/>
      <c r="AT317" s="252" t="s">
        <v>304</v>
      </c>
      <c r="AU317" s="252" t="s">
        <v>90</v>
      </c>
      <c r="AV317" s="14" t="s">
        <v>84</v>
      </c>
      <c r="AW317" s="14" t="s">
        <v>33</v>
      </c>
      <c r="AX317" s="14" t="s">
        <v>77</v>
      </c>
      <c r="AY317" s="252" t="s">
        <v>242</v>
      </c>
    </row>
    <row r="318" spans="1:65" s="13" customFormat="1">
      <c r="B318" s="226"/>
      <c r="C318" s="227"/>
      <c r="D318" s="228" t="s">
        <v>304</v>
      </c>
      <c r="E318" s="229" t="s">
        <v>1</v>
      </c>
      <c r="F318" s="230" t="s">
        <v>4102</v>
      </c>
      <c r="G318" s="227"/>
      <c r="H318" s="231">
        <v>113.4</v>
      </c>
      <c r="I318" s="232"/>
      <c r="J318" s="227"/>
      <c r="K318" s="227"/>
      <c r="L318" s="233"/>
      <c r="M318" s="234"/>
      <c r="N318" s="235"/>
      <c r="O318" s="235"/>
      <c r="P318" s="235"/>
      <c r="Q318" s="235"/>
      <c r="R318" s="235"/>
      <c r="S318" s="235"/>
      <c r="T318" s="236"/>
      <c r="AT318" s="237" t="s">
        <v>304</v>
      </c>
      <c r="AU318" s="237" t="s">
        <v>90</v>
      </c>
      <c r="AV318" s="13" t="s">
        <v>90</v>
      </c>
      <c r="AW318" s="13" t="s">
        <v>33</v>
      </c>
      <c r="AX318" s="13" t="s">
        <v>77</v>
      </c>
      <c r="AY318" s="237" t="s">
        <v>242</v>
      </c>
    </row>
    <row r="319" spans="1:65" s="16" customFormat="1">
      <c r="B319" s="264"/>
      <c r="C319" s="265"/>
      <c r="D319" s="228" t="s">
        <v>304</v>
      </c>
      <c r="E319" s="266" t="s">
        <v>1</v>
      </c>
      <c r="F319" s="267" t="s">
        <v>388</v>
      </c>
      <c r="G319" s="265"/>
      <c r="H319" s="268">
        <v>121.05</v>
      </c>
      <c r="I319" s="269"/>
      <c r="J319" s="265"/>
      <c r="K319" s="265"/>
      <c r="L319" s="270"/>
      <c r="M319" s="271"/>
      <c r="N319" s="272"/>
      <c r="O319" s="272"/>
      <c r="P319" s="272"/>
      <c r="Q319" s="272"/>
      <c r="R319" s="272"/>
      <c r="S319" s="272"/>
      <c r="T319" s="273"/>
      <c r="AT319" s="274" t="s">
        <v>304</v>
      </c>
      <c r="AU319" s="274" t="s">
        <v>90</v>
      </c>
      <c r="AV319" s="16" t="s">
        <v>248</v>
      </c>
      <c r="AW319" s="16" t="s">
        <v>33</v>
      </c>
      <c r="AX319" s="16" t="s">
        <v>84</v>
      </c>
      <c r="AY319" s="274" t="s">
        <v>242</v>
      </c>
    </row>
    <row r="320" spans="1:65" s="2" customFormat="1" ht="22.15" customHeight="1">
      <c r="A320" s="35"/>
      <c r="B320" s="36"/>
      <c r="C320" s="201" t="s">
        <v>648</v>
      </c>
      <c r="D320" s="201" t="s">
        <v>244</v>
      </c>
      <c r="E320" s="202" t="s">
        <v>4106</v>
      </c>
      <c r="F320" s="203" t="s">
        <v>4107</v>
      </c>
      <c r="G320" s="204" t="s">
        <v>282</v>
      </c>
      <c r="H320" s="205">
        <v>191.7</v>
      </c>
      <c r="I320" s="206"/>
      <c r="J320" s="207">
        <f>ROUND(I320*H320,2)</f>
        <v>0</v>
      </c>
      <c r="K320" s="208"/>
      <c r="L320" s="40"/>
      <c r="M320" s="209" t="s">
        <v>1</v>
      </c>
      <c r="N320" s="210" t="s">
        <v>43</v>
      </c>
      <c r="O320" s="76"/>
      <c r="P320" s="211">
        <f>O320*H320</f>
        <v>0</v>
      </c>
      <c r="Q320" s="211">
        <v>4.2000000000000002E-4</v>
      </c>
      <c r="R320" s="211">
        <f>Q320*H320</f>
        <v>8.0514000000000002E-2</v>
      </c>
      <c r="S320" s="211">
        <v>0</v>
      </c>
      <c r="T320" s="21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13" t="s">
        <v>248</v>
      </c>
      <c r="AT320" s="213" t="s">
        <v>244</v>
      </c>
      <c r="AU320" s="213" t="s">
        <v>90</v>
      </c>
      <c r="AY320" s="18" t="s">
        <v>242</v>
      </c>
      <c r="BE320" s="214">
        <f>IF(N320="základná",J320,0)</f>
        <v>0</v>
      </c>
      <c r="BF320" s="214">
        <f>IF(N320="znížená",J320,0)</f>
        <v>0</v>
      </c>
      <c r="BG320" s="214">
        <f>IF(N320="zákl. prenesená",J320,0)</f>
        <v>0</v>
      </c>
      <c r="BH320" s="214">
        <f>IF(N320="zníž. prenesená",J320,0)</f>
        <v>0</v>
      </c>
      <c r="BI320" s="214">
        <f>IF(N320="nulová",J320,0)</f>
        <v>0</v>
      </c>
      <c r="BJ320" s="18" t="s">
        <v>90</v>
      </c>
      <c r="BK320" s="214">
        <f>ROUND(I320*H320,2)</f>
        <v>0</v>
      </c>
      <c r="BL320" s="18" t="s">
        <v>248</v>
      </c>
      <c r="BM320" s="213" t="s">
        <v>4108</v>
      </c>
    </row>
    <row r="321" spans="1:65" s="14" customFormat="1">
      <c r="B321" s="243"/>
      <c r="C321" s="244"/>
      <c r="D321" s="228" t="s">
        <v>304</v>
      </c>
      <c r="E321" s="245" t="s">
        <v>1</v>
      </c>
      <c r="F321" s="246" t="s">
        <v>4109</v>
      </c>
      <c r="G321" s="244"/>
      <c r="H321" s="245" t="s">
        <v>1</v>
      </c>
      <c r="I321" s="247"/>
      <c r="J321" s="244"/>
      <c r="K321" s="244"/>
      <c r="L321" s="248"/>
      <c r="M321" s="249"/>
      <c r="N321" s="250"/>
      <c r="O321" s="250"/>
      <c r="P321" s="250"/>
      <c r="Q321" s="250"/>
      <c r="R321" s="250"/>
      <c r="S321" s="250"/>
      <c r="T321" s="251"/>
      <c r="AT321" s="252" t="s">
        <v>304</v>
      </c>
      <c r="AU321" s="252" t="s">
        <v>90</v>
      </c>
      <c r="AV321" s="14" t="s">
        <v>84</v>
      </c>
      <c r="AW321" s="14" t="s">
        <v>33</v>
      </c>
      <c r="AX321" s="14" t="s">
        <v>77</v>
      </c>
      <c r="AY321" s="252" t="s">
        <v>242</v>
      </c>
    </row>
    <row r="322" spans="1:65" s="13" customFormat="1">
      <c r="B322" s="226"/>
      <c r="C322" s="227"/>
      <c r="D322" s="228" t="s">
        <v>304</v>
      </c>
      <c r="E322" s="229" t="s">
        <v>1</v>
      </c>
      <c r="F322" s="230" t="s">
        <v>4110</v>
      </c>
      <c r="G322" s="227"/>
      <c r="H322" s="231">
        <v>115.7</v>
      </c>
      <c r="I322" s="232"/>
      <c r="J322" s="227"/>
      <c r="K322" s="227"/>
      <c r="L322" s="233"/>
      <c r="M322" s="234"/>
      <c r="N322" s="235"/>
      <c r="O322" s="235"/>
      <c r="P322" s="235"/>
      <c r="Q322" s="235"/>
      <c r="R322" s="235"/>
      <c r="S322" s="235"/>
      <c r="T322" s="236"/>
      <c r="AT322" s="237" t="s">
        <v>304</v>
      </c>
      <c r="AU322" s="237" t="s">
        <v>90</v>
      </c>
      <c r="AV322" s="13" t="s">
        <v>90</v>
      </c>
      <c r="AW322" s="13" t="s">
        <v>33</v>
      </c>
      <c r="AX322" s="13" t="s">
        <v>77</v>
      </c>
      <c r="AY322" s="237" t="s">
        <v>242</v>
      </c>
    </row>
    <row r="323" spans="1:65" s="14" customFormat="1">
      <c r="B323" s="243"/>
      <c r="C323" s="244"/>
      <c r="D323" s="228" t="s">
        <v>304</v>
      </c>
      <c r="E323" s="245" t="s">
        <v>1</v>
      </c>
      <c r="F323" s="246" t="s">
        <v>4111</v>
      </c>
      <c r="G323" s="244"/>
      <c r="H323" s="245" t="s">
        <v>1</v>
      </c>
      <c r="I323" s="247"/>
      <c r="J323" s="244"/>
      <c r="K323" s="244"/>
      <c r="L323" s="248"/>
      <c r="M323" s="249"/>
      <c r="N323" s="250"/>
      <c r="O323" s="250"/>
      <c r="P323" s="250"/>
      <c r="Q323" s="250"/>
      <c r="R323" s="250"/>
      <c r="S323" s="250"/>
      <c r="T323" s="251"/>
      <c r="AT323" s="252" t="s">
        <v>304</v>
      </c>
      <c r="AU323" s="252" t="s">
        <v>90</v>
      </c>
      <c r="AV323" s="14" t="s">
        <v>84</v>
      </c>
      <c r="AW323" s="14" t="s">
        <v>33</v>
      </c>
      <c r="AX323" s="14" t="s">
        <v>77</v>
      </c>
      <c r="AY323" s="252" t="s">
        <v>242</v>
      </c>
    </row>
    <row r="324" spans="1:65" s="13" customFormat="1">
      <c r="B324" s="226"/>
      <c r="C324" s="227"/>
      <c r="D324" s="228" t="s">
        <v>304</v>
      </c>
      <c r="E324" s="229" t="s">
        <v>1</v>
      </c>
      <c r="F324" s="230" t="s">
        <v>4112</v>
      </c>
      <c r="G324" s="227"/>
      <c r="H324" s="231">
        <v>76</v>
      </c>
      <c r="I324" s="232"/>
      <c r="J324" s="227"/>
      <c r="K324" s="227"/>
      <c r="L324" s="233"/>
      <c r="M324" s="234"/>
      <c r="N324" s="235"/>
      <c r="O324" s="235"/>
      <c r="P324" s="235"/>
      <c r="Q324" s="235"/>
      <c r="R324" s="235"/>
      <c r="S324" s="235"/>
      <c r="T324" s="236"/>
      <c r="AT324" s="237" t="s">
        <v>304</v>
      </c>
      <c r="AU324" s="237" t="s">
        <v>90</v>
      </c>
      <c r="AV324" s="13" t="s">
        <v>90</v>
      </c>
      <c r="AW324" s="13" t="s">
        <v>33</v>
      </c>
      <c r="AX324" s="13" t="s">
        <v>77</v>
      </c>
      <c r="AY324" s="237" t="s">
        <v>242</v>
      </c>
    </row>
    <row r="325" spans="1:65" s="16" customFormat="1">
      <c r="B325" s="264"/>
      <c r="C325" s="265"/>
      <c r="D325" s="228" t="s">
        <v>304</v>
      </c>
      <c r="E325" s="266" t="s">
        <v>1</v>
      </c>
      <c r="F325" s="267" t="s">
        <v>388</v>
      </c>
      <c r="G325" s="265"/>
      <c r="H325" s="268">
        <v>191.7</v>
      </c>
      <c r="I325" s="269"/>
      <c r="J325" s="265"/>
      <c r="K325" s="265"/>
      <c r="L325" s="270"/>
      <c r="M325" s="271"/>
      <c r="N325" s="272"/>
      <c r="O325" s="272"/>
      <c r="P325" s="272"/>
      <c r="Q325" s="272"/>
      <c r="R325" s="272"/>
      <c r="S325" s="272"/>
      <c r="T325" s="273"/>
      <c r="AT325" s="274" t="s">
        <v>304</v>
      </c>
      <c r="AU325" s="274" t="s">
        <v>90</v>
      </c>
      <c r="AV325" s="16" t="s">
        <v>248</v>
      </c>
      <c r="AW325" s="16" t="s">
        <v>33</v>
      </c>
      <c r="AX325" s="16" t="s">
        <v>84</v>
      </c>
      <c r="AY325" s="274" t="s">
        <v>242</v>
      </c>
    </row>
    <row r="326" spans="1:65" s="2" customFormat="1" ht="34.9" customHeight="1">
      <c r="A326" s="35"/>
      <c r="B326" s="36"/>
      <c r="C326" s="201" t="s">
        <v>655</v>
      </c>
      <c r="D326" s="201" t="s">
        <v>244</v>
      </c>
      <c r="E326" s="202" t="s">
        <v>1269</v>
      </c>
      <c r="F326" s="203" t="s">
        <v>1270</v>
      </c>
      <c r="G326" s="204" t="s">
        <v>247</v>
      </c>
      <c r="H326" s="205">
        <v>2575.2710000000002</v>
      </c>
      <c r="I326" s="206"/>
      <c r="J326" s="207">
        <f>ROUND(I326*H326,2)</f>
        <v>0</v>
      </c>
      <c r="K326" s="208"/>
      <c r="L326" s="40"/>
      <c r="M326" s="209" t="s">
        <v>1</v>
      </c>
      <c r="N326" s="210" t="s">
        <v>43</v>
      </c>
      <c r="O326" s="76"/>
      <c r="P326" s="211">
        <f>O326*H326</f>
        <v>0</v>
      </c>
      <c r="Q326" s="211">
        <v>0</v>
      </c>
      <c r="R326" s="211">
        <f>Q326*H326</f>
        <v>0</v>
      </c>
      <c r="S326" s="211">
        <v>0</v>
      </c>
      <c r="T326" s="21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13" t="s">
        <v>248</v>
      </c>
      <c r="AT326" s="213" t="s">
        <v>244</v>
      </c>
      <c r="AU326" s="213" t="s">
        <v>90</v>
      </c>
      <c r="AY326" s="18" t="s">
        <v>242</v>
      </c>
      <c r="BE326" s="214">
        <f>IF(N326="základná",J326,0)</f>
        <v>0</v>
      </c>
      <c r="BF326" s="214">
        <f>IF(N326="znížená",J326,0)</f>
        <v>0</v>
      </c>
      <c r="BG326" s="214">
        <f>IF(N326="zákl. prenesená",J326,0)</f>
        <v>0</v>
      </c>
      <c r="BH326" s="214">
        <f>IF(N326="zníž. prenesená",J326,0)</f>
        <v>0</v>
      </c>
      <c r="BI326" s="214">
        <f>IF(N326="nulová",J326,0)</f>
        <v>0</v>
      </c>
      <c r="BJ326" s="18" t="s">
        <v>90</v>
      </c>
      <c r="BK326" s="214">
        <f>ROUND(I326*H326,2)</f>
        <v>0</v>
      </c>
      <c r="BL326" s="18" t="s">
        <v>248</v>
      </c>
      <c r="BM326" s="213" t="s">
        <v>4113</v>
      </c>
    </row>
    <row r="327" spans="1:65" s="14" customFormat="1">
      <c r="B327" s="243"/>
      <c r="C327" s="244"/>
      <c r="D327" s="228" t="s">
        <v>304</v>
      </c>
      <c r="E327" s="245" t="s">
        <v>1</v>
      </c>
      <c r="F327" s="246" t="s">
        <v>4114</v>
      </c>
      <c r="G327" s="244"/>
      <c r="H327" s="245" t="s">
        <v>1</v>
      </c>
      <c r="I327" s="247"/>
      <c r="J327" s="244"/>
      <c r="K327" s="244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304</v>
      </c>
      <c r="AU327" s="252" t="s">
        <v>90</v>
      </c>
      <c r="AV327" s="14" t="s">
        <v>84</v>
      </c>
      <c r="AW327" s="14" t="s">
        <v>33</v>
      </c>
      <c r="AX327" s="14" t="s">
        <v>77</v>
      </c>
      <c r="AY327" s="252" t="s">
        <v>242</v>
      </c>
    </row>
    <row r="328" spans="1:65" s="13" customFormat="1">
      <c r="B328" s="226"/>
      <c r="C328" s="227"/>
      <c r="D328" s="228" t="s">
        <v>304</v>
      </c>
      <c r="E328" s="229" t="s">
        <v>1</v>
      </c>
      <c r="F328" s="230" t="s">
        <v>4115</v>
      </c>
      <c r="G328" s="227"/>
      <c r="H328" s="231">
        <v>2419.2710000000002</v>
      </c>
      <c r="I328" s="232"/>
      <c r="J328" s="227"/>
      <c r="K328" s="227"/>
      <c r="L328" s="233"/>
      <c r="M328" s="234"/>
      <c r="N328" s="235"/>
      <c r="O328" s="235"/>
      <c r="P328" s="235"/>
      <c r="Q328" s="235"/>
      <c r="R328" s="235"/>
      <c r="S328" s="235"/>
      <c r="T328" s="236"/>
      <c r="AT328" s="237" t="s">
        <v>304</v>
      </c>
      <c r="AU328" s="237" t="s">
        <v>90</v>
      </c>
      <c r="AV328" s="13" t="s">
        <v>90</v>
      </c>
      <c r="AW328" s="13" t="s">
        <v>33</v>
      </c>
      <c r="AX328" s="13" t="s">
        <v>77</v>
      </c>
      <c r="AY328" s="237" t="s">
        <v>242</v>
      </c>
    </row>
    <row r="329" spans="1:65" s="14" customFormat="1" ht="22.5">
      <c r="B329" s="243"/>
      <c r="C329" s="244"/>
      <c r="D329" s="228" t="s">
        <v>304</v>
      </c>
      <c r="E329" s="245" t="s">
        <v>1</v>
      </c>
      <c r="F329" s="246" t="s">
        <v>4116</v>
      </c>
      <c r="G329" s="244"/>
      <c r="H329" s="245" t="s">
        <v>1</v>
      </c>
      <c r="I329" s="247"/>
      <c r="J329" s="244"/>
      <c r="K329" s="244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304</v>
      </c>
      <c r="AU329" s="252" t="s">
        <v>90</v>
      </c>
      <c r="AV329" s="14" t="s">
        <v>84</v>
      </c>
      <c r="AW329" s="14" t="s">
        <v>33</v>
      </c>
      <c r="AX329" s="14" t="s">
        <v>77</v>
      </c>
      <c r="AY329" s="252" t="s">
        <v>242</v>
      </c>
    </row>
    <row r="330" spans="1:65" s="13" customFormat="1">
      <c r="B330" s="226"/>
      <c r="C330" s="227"/>
      <c r="D330" s="228" t="s">
        <v>304</v>
      </c>
      <c r="E330" s="229" t="s">
        <v>1</v>
      </c>
      <c r="F330" s="230" t="s">
        <v>4117</v>
      </c>
      <c r="G330" s="227"/>
      <c r="H330" s="231">
        <v>156</v>
      </c>
      <c r="I330" s="232"/>
      <c r="J330" s="227"/>
      <c r="K330" s="227"/>
      <c r="L330" s="233"/>
      <c r="M330" s="234"/>
      <c r="N330" s="235"/>
      <c r="O330" s="235"/>
      <c r="P330" s="235"/>
      <c r="Q330" s="235"/>
      <c r="R330" s="235"/>
      <c r="S330" s="235"/>
      <c r="T330" s="236"/>
      <c r="AT330" s="237" t="s">
        <v>304</v>
      </c>
      <c r="AU330" s="237" t="s">
        <v>90</v>
      </c>
      <c r="AV330" s="13" t="s">
        <v>90</v>
      </c>
      <c r="AW330" s="13" t="s">
        <v>33</v>
      </c>
      <c r="AX330" s="13" t="s">
        <v>77</v>
      </c>
      <c r="AY330" s="237" t="s">
        <v>242</v>
      </c>
    </row>
    <row r="331" spans="1:65" s="16" customFormat="1">
      <c r="B331" s="264"/>
      <c r="C331" s="265"/>
      <c r="D331" s="228" t="s">
        <v>304</v>
      </c>
      <c r="E331" s="266" t="s">
        <v>1</v>
      </c>
      <c r="F331" s="267" t="s">
        <v>388</v>
      </c>
      <c r="G331" s="265"/>
      <c r="H331" s="268">
        <v>2575.2710000000002</v>
      </c>
      <c r="I331" s="269"/>
      <c r="J331" s="265"/>
      <c r="K331" s="265"/>
      <c r="L331" s="270"/>
      <c r="M331" s="271"/>
      <c r="N331" s="272"/>
      <c r="O331" s="272"/>
      <c r="P331" s="272"/>
      <c r="Q331" s="272"/>
      <c r="R331" s="272"/>
      <c r="S331" s="272"/>
      <c r="T331" s="273"/>
      <c r="AT331" s="274" t="s">
        <v>304</v>
      </c>
      <c r="AU331" s="274" t="s">
        <v>90</v>
      </c>
      <c r="AV331" s="16" t="s">
        <v>248</v>
      </c>
      <c r="AW331" s="16" t="s">
        <v>33</v>
      </c>
      <c r="AX331" s="16" t="s">
        <v>84</v>
      </c>
      <c r="AY331" s="274" t="s">
        <v>242</v>
      </c>
    </row>
    <row r="332" spans="1:65" s="2" customFormat="1" ht="19.899999999999999" customHeight="1">
      <c r="A332" s="35"/>
      <c r="B332" s="36"/>
      <c r="C332" s="201" t="s">
        <v>660</v>
      </c>
      <c r="D332" s="201" t="s">
        <v>244</v>
      </c>
      <c r="E332" s="202" t="s">
        <v>4118</v>
      </c>
      <c r="F332" s="203" t="s">
        <v>4119</v>
      </c>
      <c r="G332" s="204" t="s">
        <v>282</v>
      </c>
      <c r="H332" s="205">
        <v>788.76</v>
      </c>
      <c r="I332" s="206"/>
      <c r="J332" s="207">
        <f>ROUND(I332*H332,2)</f>
        <v>0</v>
      </c>
      <c r="K332" s="208"/>
      <c r="L332" s="40"/>
      <c r="M332" s="209" t="s">
        <v>1</v>
      </c>
      <c r="N332" s="210" t="s">
        <v>43</v>
      </c>
      <c r="O332" s="76"/>
      <c r="P332" s="211">
        <f>O332*H332</f>
        <v>0</v>
      </c>
      <c r="Q332" s="211">
        <v>1.7799999999999999E-3</v>
      </c>
      <c r="R332" s="211">
        <f>Q332*H332</f>
        <v>1.4039927999999999</v>
      </c>
      <c r="S332" s="211">
        <v>0</v>
      </c>
      <c r="T332" s="212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13" t="s">
        <v>248</v>
      </c>
      <c r="AT332" s="213" t="s">
        <v>244</v>
      </c>
      <c r="AU332" s="213" t="s">
        <v>90</v>
      </c>
      <c r="AY332" s="18" t="s">
        <v>242</v>
      </c>
      <c r="BE332" s="214">
        <f>IF(N332="základná",J332,0)</f>
        <v>0</v>
      </c>
      <c r="BF332" s="214">
        <f>IF(N332="znížená",J332,0)</f>
        <v>0</v>
      </c>
      <c r="BG332" s="214">
        <f>IF(N332="zákl. prenesená",J332,0)</f>
        <v>0</v>
      </c>
      <c r="BH332" s="214">
        <f>IF(N332="zníž. prenesená",J332,0)</f>
        <v>0</v>
      </c>
      <c r="BI332" s="214">
        <f>IF(N332="nulová",J332,0)</f>
        <v>0</v>
      </c>
      <c r="BJ332" s="18" t="s">
        <v>90</v>
      </c>
      <c r="BK332" s="214">
        <f>ROUND(I332*H332,2)</f>
        <v>0</v>
      </c>
      <c r="BL332" s="18" t="s">
        <v>248</v>
      </c>
      <c r="BM332" s="213" t="s">
        <v>4120</v>
      </c>
    </row>
    <row r="333" spans="1:65" s="14" customFormat="1">
      <c r="B333" s="243"/>
      <c r="C333" s="244"/>
      <c r="D333" s="228" t="s">
        <v>304</v>
      </c>
      <c r="E333" s="245" t="s">
        <v>1</v>
      </c>
      <c r="F333" s="246" t="s">
        <v>4121</v>
      </c>
      <c r="G333" s="244"/>
      <c r="H333" s="245" t="s">
        <v>1</v>
      </c>
      <c r="I333" s="247"/>
      <c r="J333" s="244"/>
      <c r="K333" s="244"/>
      <c r="L333" s="248"/>
      <c r="M333" s="249"/>
      <c r="N333" s="250"/>
      <c r="O333" s="250"/>
      <c r="P333" s="250"/>
      <c r="Q333" s="250"/>
      <c r="R333" s="250"/>
      <c r="S333" s="250"/>
      <c r="T333" s="251"/>
      <c r="AT333" s="252" t="s">
        <v>304</v>
      </c>
      <c r="AU333" s="252" t="s">
        <v>90</v>
      </c>
      <c r="AV333" s="14" t="s">
        <v>84</v>
      </c>
      <c r="AW333" s="14" t="s">
        <v>33</v>
      </c>
      <c r="AX333" s="14" t="s">
        <v>77</v>
      </c>
      <c r="AY333" s="252" t="s">
        <v>242</v>
      </c>
    </row>
    <row r="334" spans="1:65" s="13" customFormat="1">
      <c r="B334" s="226"/>
      <c r="C334" s="227"/>
      <c r="D334" s="228" t="s">
        <v>304</v>
      </c>
      <c r="E334" s="229" t="s">
        <v>1</v>
      </c>
      <c r="F334" s="230" t="s">
        <v>4122</v>
      </c>
      <c r="G334" s="227"/>
      <c r="H334" s="231">
        <v>644.36</v>
      </c>
      <c r="I334" s="232"/>
      <c r="J334" s="227"/>
      <c r="K334" s="227"/>
      <c r="L334" s="233"/>
      <c r="M334" s="234"/>
      <c r="N334" s="235"/>
      <c r="O334" s="235"/>
      <c r="P334" s="235"/>
      <c r="Q334" s="235"/>
      <c r="R334" s="235"/>
      <c r="S334" s="235"/>
      <c r="T334" s="236"/>
      <c r="AT334" s="237" t="s">
        <v>304</v>
      </c>
      <c r="AU334" s="237" t="s">
        <v>90</v>
      </c>
      <c r="AV334" s="13" t="s">
        <v>90</v>
      </c>
      <c r="AW334" s="13" t="s">
        <v>33</v>
      </c>
      <c r="AX334" s="13" t="s">
        <v>77</v>
      </c>
      <c r="AY334" s="237" t="s">
        <v>242</v>
      </c>
    </row>
    <row r="335" spans="1:65" s="14" customFormat="1">
      <c r="B335" s="243"/>
      <c r="C335" s="244"/>
      <c r="D335" s="228" t="s">
        <v>304</v>
      </c>
      <c r="E335" s="245" t="s">
        <v>1</v>
      </c>
      <c r="F335" s="246" t="s">
        <v>4123</v>
      </c>
      <c r="G335" s="244"/>
      <c r="H335" s="245" t="s">
        <v>1</v>
      </c>
      <c r="I335" s="247"/>
      <c r="J335" s="244"/>
      <c r="K335" s="244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304</v>
      </c>
      <c r="AU335" s="252" t="s">
        <v>90</v>
      </c>
      <c r="AV335" s="14" t="s">
        <v>84</v>
      </c>
      <c r="AW335" s="14" t="s">
        <v>33</v>
      </c>
      <c r="AX335" s="14" t="s">
        <v>77</v>
      </c>
      <c r="AY335" s="252" t="s">
        <v>242</v>
      </c>
    </row>
    <row r="336" spans="1:65" s="13" customFormat="1">
      <c r="B336" s="226"/>
      <c r="C336" s="227"/>
      <c r="D336" s="228" t="s">
        <v>304</v>
      </c>
      <c r="E336" s="229" t="s">
        <v>1</v>
      </c>
      <c r="F336" s="230" t="s">
        <v>4124</v>
      </c>
      <c r="G336" s="227"/>
      <c r="H336" s="231">
        <v>144.4</v>
      </c>
      <c r="I336" s="232"/>
      <c r="J336" s="227"/>
      <c r="K336" s="227"/>
      <c r="L336" s="233"/>
      <c r="M336" s="234"/>
      <c r="N336" s="235"/>
      <c r="O336" s="235"/>
      <c r="P336" s="235"/>
      <c r="Q336" s="235"/>
      <c r="R336" s="235"/>
      <c r="S336" s="235"/>
      <c r="T336" s="236"/>
      <c r="AT336" s="237" t="s">
        <v>304</v>
      </c>
      <c r="AU336" s="237" t="s">
        <v>90</v>
      </c>
      <c r="AV336" s="13" t="s">
        <v>90</v>
      </c>
      <c r="AW336" s="13" t="s">
        <v>33</v>
      </c>
      <c r="AX336" s="13" t="s">
        <v>77</v>
      </c>
      <c r="AY336" s="237" t="s">
        <v>242</v>
      </c>
    </row>
    <row r="337" spans="1:65" s="16" customFormat="1">
      <c r="B337" s="264"/>
      <c r="C337" s="265"/>
      <c r="D337" s="228" t="s">
        <v>304</v>
      </c>
      <c r="E337" s="266" t="s">
        <v>1</v>
      </c>
      <c r="F337" s="267" t="s">
        <v>388</v>
      </c>
      <c r="G337" s="265"/>
      <c r="H337" s="268">
        <v>788.76</v>
      </c>
      <c r="I337" s="269"/>
      <c r="J337" s="265"/>
      <c r="K337" s="265"/>
      <c r="L337" s="270"/>
      <c r="M337" s="271"/>
      <c r="N337" s="272"/>
      <c r="O337" s="272"/>
      <c r="P337" s="272"/>
      <c r="Q337" s="272"/>
      <c r="R337" s="272"/>
      <c r="S337" s="272"/>
      <c r="T337" s="273"/>
      <c r="AT337" s="274" t="s">
        <v>304</v>
      </c>
      <c r="AU337" s="274" t="s">
        <v>90</v>
      </c>
      <c r="AV337" s="16" t="s">
        <v>248</v>
      </c>
      <c r="AW337" s="16" t="s">
        <v>33</v>
      </c>
      <c r="AX337" s="16" t="s">
        <v>84</v>
      </c>
      <c r="AY337" s="274" t="s">
        <v>242</v>
      </c>
    </row>
    <row r="338" spans="1:65" s="2" customFormat="1" ht="22.15" customHeight="1">
      <c r="A338" s="35"/>
      <c r="B338" s="36"/>
      <c r="C338" s="201" t="s">
        <v>667</v>
      </c>
      <c r="D338" s="201" t="s">
        <v>244</v>
      </c>
      <c r="E338" s="202" t="s">
        <v>4125</v>
      </c>
      <c r="F338" s="203" t="s">
        <v>4126</v>
      </c>
      <c r="G338" s="204" t="s">
        <v>247</v>
      </c>
      <c r="H338" s="205">
        <v>16.102</v>
      </c>
      <c r="I338" s="206"/>
      <c r="J338" s="207">
        <f>ROUND(I338*H338,2)</f>
        <v>0</v>
      </c>
      <c r="K338" s="208"/>
      <c r="L338" s="40"/>
      <c r="M338" s="209" t="s">
        <v>1</v>
      </c>
      <c r="N338" s="210" t="s">
        <v>43</v>
      </c>
      <c r="O338" s="76"/>
      <c r="P338" s="211">
        <f>O338*H338</f>
        <v>0</v>
      </c>
      <c r="Q338" s="211">
        <v>0</v>
      </c>
      <c r="R338" s="211">
        <f>Q338*H338</f>
        <v>0</v>
      </c>
      <c r="S338" s="211">
        <v>0.35199999999999998</v>
      </c>
      <c r="T338" s="212">
        <f>S338*H338</f>
        <v>5.6679040000000001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13" t="s">
        <v>248</v>
      </c>
      <c r="AT338" s="213" t="s">
        <v>244</v>
      </c>
      <c r="AU338" s="213" t="s">
        <v>90</v>
      </c>
      <c r="AY338" s="18" t="s">
        <v>242</v>
      </c>
      <c r="BE338" s="214">
        <f>IF(N338="základná",J338,0)</f>
        <v>0</v>
      </c>
      <c r="BF338" s="214">
        <f>IF(N338="znížená",J338,0)</f>
        <v>0</v>
      </c>
      <c r="BG338" s="214">
        <f>IF(N338="zákl. prenesená",J338,0)</f>
        <v>0</v>
      </c>
      <c r="BH338" s="214">
        <f>IF(N338="zníž. prenesená",J338,0)</f>
        <v>0</v>
      </c>
      <c r="BI338" s="214">
        <f>IF(N338="nulová",J338,0)</f>
        <v>0</v>
      </c>
      <c r="BJ338" s="18" t="s">
        <v>90</v>
      </c>
      <c r="BK338" s="214">
        <f>ROUND(I338*H338,2)</f>
        <v>0</v>
      </c>
      <c r="BL338" s="18" t="s">
        <v>248</v>
      </c>
      <c r="BM338" s="213" t="s">
        <v>4127</v>
      </c>
    </row>
    <row r="339" spans="1:65" s="14" customFormat="1">
      <c r="B339" s="243"/>
      <c r="C339" s="244"/>
      <c r="D339" s="228" t="s">
        <v>304</v>
      </c>
      <c r="E339" s="245" t="s">
        <v>1</v>
      </c>
      <c r="F339" s="246" t="s">
        <v>4128</v>
      </c>
      <c r="G339" s="244"/>
      <c r="H339" s="245" t="s">
        <v>1</v>
      </c>
      <c r="I339" s="247"/>
      <c r="J339" s="244"/>
      <c r="K339" s="244"/>
      <c r="L339" s="248"/>
      <c r="M339" s="249"/>
      <c r="N339" s="250"/>
      <c r="O339" s="250"/>
      <c r="P339" s="250"/>
      <c r="Q339" s="250"/>
      <c r="R339" s="250"/>
      <c r="S339" s="250"/>
      <c r="T339" s="251"/>
      <c r="AT339" s="252" t="s">
        <v>304</v>
      </c>
      <c r="AU339" s="252" t="s">
        <v>90</v>
      </c>
      <c r="AV339" s="14" t="s">
        <v>84</v>
      </c>
      <c r="AW339" s="14" t="s">
        <v>33</v>
      </c>
      <c r="AX339" s="14" t="s">
        <v>77</v>
      </c>
      <c r="AY339" s="252" t="s">
        <v>242</v>
      </c>
    </row>
    <row r="340" spans="1:65" s="14" customFormat="1">
      <c r="B340" s="243"/>
      <c r="C340" s="244"/>
      <c r="D340" s="228" t="s">
        <v>304</v>
      </c>
      <c r="E340" s="245" t="s">
        <v>1</v>
      </c>
      <c r="F340" s="246" t="s">
        <v>4129</v>
      </c>
      <c r="G340" s="244"/>
      <c r="H340" s="245" t="s">
        <v>1</v>
      </c>
      <c r="I340" s="247"/>
      <c r="J340" s="244"/>
      <c r="K340" s="244"/>
      <c r="L340" s="248"/>
      <c r="M340" s="249"/>
      <c r="N340" s="250"/>
      <c r="O340" s="250"/>
      <c r="P340" s="250"/>
      <c r="Q340" s="250"/>
      <c r="R340" s="250"/>
      <c r="S340" s="250"/>
      <c r="T340" s="251"/>
      <c r="AT340" s="252" t="s">
        <v>304</v>
      </c>
      <c r="AU340" s="252" t="s">
        <v>90</v>
      </c>
      <c r="AV340" s="14" t="s">
        <v>84</v>
      </c>
      <c r="AW340" s="14" t="s">
        <v>33</v>
      </c>
      <c r="AX340" s="14" t="s">
        <v>77</v>
      </c>
      <c r="AY340" s="252" t="s">
        <v>242</v>
      </c>
    </row>
    <row r="341" spans="1:65" s="13" customFormat="1">
      <c r="B341" s="226"/>
      <c r="C341" s="227"/>
      <c r="D341" s="228" t="s">
        <v>304</v>
      </c>
      <c r="E341" s="229" t="s">
        <v>1</v>
      </c>
      <c r="F341" s="230" t="s">
        <v>4130</v>
      </c>
      <c r="G341" s="227"/>
      <c r="H341" s="231">
        <v>16.102</v>
      </c>
      <c r="I341" s="232"/>
      <c r="J341" s="227"/>
      <c r="K341" s="227"/>
      <c r="L341" s="233"/>
      <c r="M341" s="234"/>
      <c r="N341" s="235"/>
      <c r="O341" s="235"/>
      <c r="P341" s="235"/>
      <c r="Q341" s="235"/>
      <c r="R341" s="235"/>
      <c r="S341" s="235"/>
      <c r="T341" s="236"/>
      <c r="AT341" s="237" t="s">
        <v>304</v>
      </c>
      <c r="AU341" s="237" t="s">
        <v>90</v>
      </c>
      <c r="AV341" s="13" t="s">
        <v>90</v>
      </c>
      <c r="AW341" s="13" t="s">
        <v>33</v>
      </c>
      <c r="AX341" s="13" t="s">
        <v>84</v>
      </c>
      <c r="AY341" s="237" t="s">
        <v>242</v>
      </c>
    </row>
    <row r="342" spans="1:65" s="2" customFormat="1" ht="22.15" customHeight="1">
      <c r="A342" s="35"/>
      <c r="B342" s="36"/>
      <c r="C342" s="201" t="s">
        <v>672</v>
      </c>
      <c r="D342" s="201" t="s">
        <v>244</v>
      </c>
      <c r="E342" s="202" t="s">
        <v>1906</v>
      </c>
      <c r="F342" s="203" t="s">
        <v>4131</v>
      </c>
      <c r="G342" s="204" t="s">
        <v>259</v>
      </c>
      <c r="H342" s="205">
        <v>67</v>
      </c>
      <c r="I342" s="206"/>
      <c r="J342" s="207">
        <f>ROUND(I342*H342,2)</f>
        <v>0</v>
      </c>
      <c r="K342" s="208"/>
      <c r="L342" s="40"/>
      <c r="M342" s="209" t="s">
        <v>1</v>
      </c>
      <c r="N342" s="210" t="s">
        <v>43</v>
      </c>
      <c r="O342" s="76"/>
      <c r="P342" s="211">
        <f>O342*H342</f>
        <v>0</v>
      </c>
      <c r="Q342" s="211">
        <v>3.2000000000000002E-3</v>
      </c>
      <c r="R342" s="211">
        <f>Q342*H342</f>
        <v>0.21440000000000001</v>
      </c>
      <c r="S342" s="211">
        <v>0</v>
      </c>
      <c r="T342" s="212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13" t="s">
        <v>248</v>
      </c>
      <c r="AT342" s="213" t="s">
        <v>244</v>
      </c>
      <c r="AU342" s="213" t="s">
        <v>90</v>
      </c>
      <c r="AY342" s="18" t="s">
        <v>242</v>
      </c>
      <c r="BE342" s="214">
        <f>IF(N342="základná",J342,0)</f>
        <v>0</v>
      </c>
      <c r="BF342" s="214">
        <f>IF(N342="znížená",J342,0)</f>
        <v>0</v>
      </c>
      <c r="BG342" s="214">
        <f>IF(N342="zákl. prenesená",J342,0)</f>
        <v>0</v>
      </c>
      <c r="BH342" s="214">
        <f>IF(N342="zníž. prenesená",J342,0)</f>
        <v>0</v>
      </c>
      <c r="BI342" s="214">
        <f>IF(N342="nulová",J342,0)</f>
        <v>0</v>
      </c>
      <c r="BJ342" s="18" t="s">
        <v>90</v>
      </c>
      <c r="BK342" s="214">
        <f>ROUND(I342*H342,2)</f>
        <v>0</v>
      </c>
      <c r="BL342" s="18" t="s">
        <v>248</v>
      </c>
      <c r="BM342" s="213" t="s">
        <v>4132</v>
      </c>
    </row>
    <row r="343" spans="1:65" s="14" customFormat="1">
      <c r="B343" s="243"/>
      <c r="C343" s="244"/>
      <c r="D343" s="228" t="s">
        <v>304</v>
      </c>
      <c r="E343" s="245" t="s">
        <v>1</v>
      </c>
      <c r="F343" s="246" t="s">
        <v>4133</v>
      </c>
      <c r="G343" s="244"/>
      <c r="H343" s="245" t="s">
        <v>1</v>
      </c>
      <c r="I343" s="247"/>
      <c r="J343" s="244"/>
      <c r="K343" s="244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304</v>
      </c>
      <c r="AU343" s="252" t="s">
        <v>90</v>
      </c>
      <c r="AV343" s="14" t="s">
        <v>84</v>
      </c>
      <c r="AW343" s="14" t="s">
        <v>33</v>
      </c>
      <c r="AX343" s="14" t="s">
        <v>77</v>
      </c>
      <c r="AY343" s="252" t="s">
        <v>242</v>
      </c>
    </row>
    <row r="344" spans="1:65" s="13" customFormat="1">
      <c r="B344" s="226"/>
      <c r="C344" s="227"/>
      <c r="D344" s="228" t="s">
        <v>304</v>
      </c>
      <c r="E344" s="229" t="s">
        <v>1</v>
      </c>
      <c r="F344" s="230" t="s">
        <v>918</v>
      </c>
      <c r="G344" s="227"/>
      <c r="H344" s="231">
        <v>45</v>
      </c>
      <c r="I344" s="232"/>
      <c r="J344" s="227"/>
      <c r="K344" s="227"/>
      <c r="L344" s="233"/>
      <c r="M344" s="234"/>
      <c r="N344" s="235"/>
      <c r="O344" s="235"/>
      <c r="P344" s="235"/>
      <c r="Q344" s="235"/>
      <c r="R344" s="235"/>
      <c r="S344" s="235"/>
      <c r="T344" s="236"/>
      <c r="AT344" s="237" t="s">
        <v>304</v>
      </c>
      <c r="AU344" s="237" t="s">
        <v>90</v>
      </c>
      <c r="AV344" s="13" t="s">
        <v>90</v>
      </c>
      <c r="AW344" s="13" t="s">
        <v>33</v>
      </c>
      <c r="AX344" s="13" t="s">
        <v>77</v>
      </c>
      <c r="AY344" s="237" t="s">
        <v>242</v>
      </c>
    </row>
    <row r="345" spans="1:65" s="14" customFormat="1">
      <c r="B345" s="243"/>
      <c r="C345" s="244"/>
      <c r="D345" s="228" t="s">
        <v>304</v>
      </c>
      <c r="E345" s="245" t="s">
        <v>1</v>
      </c>
      <c r="F345" s="246" t="s">
        <v>4134</v>
      </c>
      <c r="G345" s="244"/>
      <c r="H345" s="245" t="s">
        <v>1</v>
      </c>
      <c r="I345" s="247"/>
      <c r="J345" s="244"/>
      <c r="K345" s="244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304</v>
      </c>
      <c r="AU345" s="252" t="s">
        <v>90</v>
      </c>
      <c r="AV345" s="14" t="s">
        <v>84</v>
      </c>
      <c r="AW345" s="14" t="s">
        <v>33</v>
      </c>
      <c r="AX345" s="14" t="s">
        <v>77</v>
      </c>
      <c r="AY345" s="252" t="s">
        <v>242</v>
      </c>
    </row>
    <row r="346" spans="1:65" s="13" customFormat="1">
      <c r="B346" s="226"/>
      <c r="C346" s="227"/>
      <c r="D346" s="228" t="s">
        <v>304</v>
      </c>
      <c r="E346" s="229" t="s">
        <v>1</v>
      </c>
      <c r="F346" s="230" t="s">
        <v>1034</v>
      </c>
      <c r="G346" s="227"/>
      <c r="H346" s="231">
        <v>18</v>
      </c>
      <c r="I346" s="232"/>
      <c r="J346" s="227"/>
      <c r="K346" s="227"/>
      <c r="L346" s="233"/>
      <c r="M346" s="234"/>
      <c r="N346" s="235"/>
      <c r="O346" s="235"/>
      <c r="P346" s="235"/>
      <c r="Q346" s="235"/>
      <c r="R346" s="235"/>
      <c r="S346" s="235"/>
      <c r="T346" s="236"/>
      <c r="AT346" s="237" t="s">
        <v>304</v>
      </c>
      <c r="AU346" s="237" t="s">
        <v>90</v>
      </c>
      <c r="AV346" s="13" t="s">
        <v>90</v>
      </c>
      <c r="AW346" s="13" t="s">
        <v>33</v>
      </c>
      <c r="AX346" s="13" t="s">
        <v>77</v>
      </c>
      <c r="AY346" s="237" t="s">
        <v>242</v>
      </c>
    </row>
    <row r="347" spans="1:65" s="14" customFormat="1">
      <c r="B347" s="243"/>
      <c r="C347" s="244"/>
      <c r="D347" s="228" t="s">
        <v>304</v>
      </c>
      <c r="E347" s="245" t="s">
        <v>1</v>
      </c>
      <c r="F347" s="246" t="s">
        <v>4135</v>
      </c>
      <c r="G347" s="244"/>
      <c r="H347" s="245" t="s">
        <v>1</v>
      </c>
      <c r="I347" s="247"/>
      <c r="J347" s="244"/>
      <c r="K347" s="244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304</v>
      </c>
      <c r="AU347" s="252" t="s">
        <v>90</v>
      </c>
      <c r="AV347" s="14" t="s">
        <v>84</v>
      </c>
      <c r="AW347" s="14" t="s">
        <v>33</v>
      </c>
      <c r="AX347" s="14" t="s">
        <v>77</v>
      </c>
      <c r="AY347" s="252" t="s">
        <v>242</v>
      </c>
    </row>
    <row r="348" spans="1:65" s="13" customFormat="1">
      <c r="B348" s="226"/>
      <c r="C348" s="227"/>
      <c r="D348" s="228" t="s">
        <v>304</v>
      </c>
      <c r="E348" s="229" t="s">
        <v>1</v>
      </c>
      <c r="F348" s="230" t="s">
        <v>905</v>
      </c>
      <c r="G348" s="227"/>
      <c r="H348" s="231">
        <v>2</v>
      </c>
      <c r="I348" s="232"/>
      <c r="J348" s="227"/>
      <c r="K348" s="227"/>
      <c r="L348" s="233"/>
      <c r="M348" s="234"/>
      <c r="N348" s="235"/>
      <c r="O348" s="235"/>
      <c r="P348" s="235"/>
      <c r="Q348" s="235"/>
      <c r="R348" s="235"/>
      <c r="S348" s="235"/>
      <c r="T348" s="236"/>
      <c r="AT348" s="237" t="s">
        <v>304</v>
      </c>
      <c r="AU348" s="237" t="s">
        <v>90</v>
      </c>
      <c r="AV348" s="13" t="s">
        <v>90</v>
      </c>
      <c r="AW348" s="13" t="s">
        <v>33</v>
      </c>
      <c r="AX348" s="13" t="s">
        <v>77</v>
      </c>
      <c r="AY348" s="237" t="s">
        <v>242</v>
      </c>
    </row>
    <row r="349" spans="1:65" s="14" customFormat="1">
      <c r="B349" s="243"/>
      <c r="C349" s="244"/>
      <c r="D349" s="228" t="s">
        <v>304</v>
      </c>
      <c r="E349" s="245" t="s">
        <v>1</v>
      </c>
      <c r="F349" s="246" t="s">
        <v>4136</v>
      </c>
      <c r="G349" s="244"/>
      <c r="H349" s="245" t="s">
        <v>1</v>
      </c>
      <c r="I349" s="247"/>
      <c r="J349" s="244"/>
      <c r="K349" s="244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304</v>
      </c>
      <c r="AU349" s="252" t="s">
        <v>90</v>
      </c>
      <c r="AV349" s="14" t="s">
        <v>84</v>
      </c>
      <c r="AW349" s="14" t="s">
        <v>33</v>
      </c>
      <c r="AX349" s="14" t="s">
        <v>77</v>
      </c>
      <c r="AY349" s="252" t="s">
        <v>242</v>
      </c>
    </row>
    <row r="350" spans="1:65" s="13" customFormat="1">
      <c r="B350" s="226"/>
      <c r="C350" s="227"/>
      <c r="D350" s="228" t="s">
        <v>304</v>
      </c>
      <c r="E350" s="229" t="s">
        <v>1</v>
      </c>
      <c r="F350" s="230" t="s">
        <v>905</v>
      </c>
      <c r="G350" s="227"/>
      <c r="H350" s="231">
        <v>2</v>
      </c>
      <c r="I350" s="232"/>
      <c r="J350" s="227"/>
      <c r="K350" s="227"/>
      <c r="L350" s="233"/>
      <c r="M350" s="234"/>
      <c r="N350" s="235"/>
      <c r="O350" s="235"/>
      <c r="P350" s="235"/>
      <c r="Q350" s="235"/>
      <c r="R350" s="235"/>
      <c r="S350" s="235"/>
      <c r="T350" s="236"/>
      <c r="AT350" s="237" t="s">
        <v>304</v>
      </c>
      <c r="AU350" s="237" t="s">
        <v>90</v>
      </c>
      <c r="AV350" s="13" t="s">
        <v>90</v>
      </c>
      <c r="AW350" s="13" t="s">
        <v>33</v>
      </c>
      <c r="AX350" s="13" t="s">
        <v>77</v>
      </c>
      <c r="AY350" s="237" t="s">
        <v>242</v>
      </c>
    </row>
    <row r="351" spans="1:65" s="16" customFormat="1">
      <c r="B351" s="264"/>
      <c r="C351" s="265"/>
      <c r="D351" s="228" t="s">
        <v>304</v>
      </c>
      <c r="E351" s="266" t="s">
        <v>1</v>
      </c>
      <c r="F351" s="267" t="s">
        <v>388</v>
      </c>
      <c r="G351" s="265"/>
      <c r="H351" s="268">
        <v>67</v>
      </c>
      <c r="I351" s="269"/>
      <c r="J351" s="265"/>
      <c r="K351" s="265"/>
      <c r="L351" s="270"/>
      <c r="M351" s="271"/>
      <c r="N351" s="272"/>
      <c r="O351" s="272"/>
      <c r="P351" s="272"/>
      <c r="Q351" s="272"/>
      <c r="R351" s="272"/>
      <c r="S351" s="272"/>
      <c r="T351" s="273"/>
      <c r="AT351" s="274" t="s">
        <v>304</v>
      </c>
      <c r="AU351" s="274" t="s">
        <v>90</v>
      </c>
      <c r="AV351" s="16" t="s">
        <v>248</v>
      </c>
      <c r="AW351" s="16" t="s">
        <v>33</v>
      </c>
      <c r="AX351" s="16" t="s">
        <v>84</v>
      </c>
      <c r="AY351" s="274" t="s">
        <v>242</v>
      </c>
    </row>
    <row r="352" spans="1:65" s="2" customFormat="1" ht="22.15" customHeight="1">
      <c r="A352" s="35"/>
      <c r="B352" s="36"/>
      <c r="C352" s="201" t="s">
        <v>678</v>
      </c>
      <c r="D352" s="201" t="s">
        <v>244</v>
      </c>
      <c r="E352" s="202" t="s">
        <v>4137</v>
      </c>
      <c r="F352" s="203" t="s">
        <v>4138</v>
      </c>
      <c r="G352" s="204" t="s">
        <v>247</v>
      </c>
      <c r="H352" s="205">
        <v>242.25</v>
      </c>
      <c r="I352" s="206"/>
      <c r="J352" s="207">
        <f>ROUND(I352*H352,2)</f>
        <v>0</v>
      </c>
      <c r="K352" s="208"/>
      <c r="L352" s="40"/>
      <c r="M352" s="209" t="s">
        <v>1</v>
      </c>
      <c r="N352" s="210" t="s">
        <v>43</v>
      </c>
      <c r="O352" s="76"/>
      <c r="P352" s="211">
        <f>O352*H352</f>
        <v>0</v>
      </c>
      <c r="Q352" s="211">
        <v>6.1799999999999997E-3</v>
      </c>
      <c r="R352" s="211">
        <f>Q352*H352</f>
        <v>1.4971049999999999</v>
      </c>
      <c r="S352" s="211">
        <v>0</v>
      </c>
      <c r="T352" s="212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13" t="s">
        <v>248</v>
      </c>
      <c r="AT352" s="213" t="s">
        <v>244</v>
      </c>
      <c r="AU352" s="213" t="s">
        <v>90</v>
      </c>
      <c r="AY352" s="18" t="s">
        <v>242</v>
      </c>
      <c r="BE352" s="214">
        <f>IF(N352="základná",J352,0)</f>
        <v>0</v>
      </c>
      <c r="BF352" s="214">
        <f>IF(N352="znížená",J352,0)</f>
        <v>0</v>
      </c>
      <c r="BG352" s="214">
        <f>IF(N352="zákl. prenesená",J352,0)</f>
        <v>0</v>
      </c>
      <c r="BH352" s="214">
        <f>IF(N352="zníž. prenesená",J352,0)</f>
        <v>0</v>
      </c>
      <c r="BI352" s="214">
        <f>IF(N352="nulová",J352,0)</f>
        <v>0</v>
      </c>
      <c r="BJ352" s="18" t="s">
        <v>90</v>
      </c>
      <c r="BK352" s="214">
        <f>ROUND(I352*H352,2)</f>
        <v>0</v>
      </c>
      <c r="BL352" s="18" t="s">
        <v>248</v>
      </c>
      <c r="BM352" s="213" t="s">
        <v>4139</v>
      </c>
    </row>
    <row r="353" spans="1:65" s="14" customFormat="1">
      <c r="B353" s="243"/>
      <c r="C353" s="244"/>
      <c r="D353" s="228" t="s">
        <v>304</v>
      </c>
      <c r="E353" s="245" t="s">
        <v>1</v>
      </c>
      <c r="F353" s="246" t="s">
        <v>4140</v>
      </c>
      <c r="G353" s="244"/>
      <c r="H353" s="245" t="s">
        <v>1</v>
      </c>
      <c r="I353" s="247"/>
      <c r="J353" s="244"/>
      <c r="K353" s="244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304</v>
      </c>
      <c r="AU353" s="252" t="s">
        <v>90</v>
      </c>
      <c r="AV353" s="14" t="s">
        <v>84</v>
      </c>
      <c r="AW353" s="14" t="s">
        <v>33</v>
      </c>
      <c r="AX353" s="14" t="s">
        <v>77</v>
      </c>
      <c r="AY353" s="252" t="s">
        <v>242</v>
      </c>
    </row>
    <row r="354" spans="1:65" s="13" customFormat="1">
      <c r="B354" s="226"/>
      <c r="C354" s="227"/>
      <c r="D354" s="228" t="s">
        <v>304</v>
      </c>
      <c r="E354" s="229" t="s">
        <v>1</v>
      </c>
      <c r="F354" s="230" t="s">
        <v>4141</v>
      </c>
      <c r="G354" s="227"/>
      <c r="H354" s="231">
        <v>242.25</v>
      </c>
      <c r="I354" s="232"/>
      <c r="J354" s="227"/>
      <c r="K354" s="227"/>
      <c r="L354" s="233"/>
      <c r="M354" s="234"/>
      <c r="N354" s="235"/>
      <c r="O354" s="235"/>
      <c r="P354" s="235"/>
      <c r="Q354" s="235"/>
      <c r="R354" s="235"/>
      <c r="S354" s="235"/>
      <c r="T354" s="236"/>
      <c r="AT354" s="237" t="s">
        <v>304</v>
      </c>
      <c r="AU354" s="237" t="s">
        <v>90</v>
      </c>
      <c r="AV354" s="13" t="s">
        <v>90</v>
      </c>
      <c r="AW354" s="13" t="s">
        <v>33</v>
      </c>
      <c r="AX354" s="13" t="s">
        <v>84</v>
      </c>
      <c r="AY354" s="237" t="s">
        <v>242</v>
      </c>
    </row>
    <row r="355" spans="1:65" s="2" customFormat="1" ht="22.15" customHeight="1">
      <c r="A355" s="35"/>
      <c r="B355" s="36"/>
      <c r="C355" s="201" t="s">
        <v>681</v>
      </c>
      <c r="D355" s="201" t="s">
        <v>244</v>
      </c>
      <c r="E355" s="202" t="s">
        <v>4142</v>
      </c>
      <c r="F355" s="203" t="s">
        <v>4143</v>
      </c>
      <c r="G355" s="204" t="s">
        <v>282</v>
      </c>
      <c r="H355" s="205">
        <v>512</v>
      </c>
      <c r="I355" s="206"/>
      <c r="J355" s="207">
        <f>ROUND(I355*H355,2)</f>
        <v>0</v>
      </c>
      <c r="K355" s="208"/>
      <c r="L355" s="40"/>
      <c r="M355" s="209" t="s">
        <v>1</v>
      </c>
      <c r="N355" s="210" t="s">
        <v>43</v>
      </c>
      <c r="O355" s="76"/>
      <c r="P355" s="211">
        <f>O355*H355</f>
        <v>0</v>
      </c>
      <c r="Q355" s="211">
        <v>0</v>
      </c>
      <c r="R355" s="211">
        <f>Q355*H355</f>
        <v>0</v>
      </c>
      <c r="S355" s="211">
        <v>8.0000000000000002E-3</v>
      </c>
      <c r="T355" s="212">
        <f>S355*H355</f>
        <v>4.0960000000000001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13" t="s">
        <v>248</v>
      </c>
      <c r="AT355" s="213" t="s">
        <v>244</v>
      </c>
      <c r="AU355" s="213" t="s">
        <v>90</v>
      </c>
      <c r="AY355" s="18" t="s">
        <v>242</v>
      </c>
      <c r="BE355" s="214">
        <f>IF(N355="základná",J355,0)</f>
        <v>0</v>
      </c>
      <c r="BF355" s="214">
        <f>IF(N355="znížená",J355,0)</f>
        <v>0</v>
      </c>
      <c r="BG355" s="214">
        <f>IF(N355="zákl. prenesená",J355,0)</f>
        <v>0</v>
      </c>
      <c r="BH355" s="214">
        <f>IF(N355="zníž. prenesená",J355,0)</f>
        <v>0</v>
      </c>
      <c r="BI355" s="214">
        <f>IF(N355="nulová",J355,0)</f>
        <v>0</v>
      </c>
      <c r="BJ355" s="18" t="s">
        <v>90</v>
      </c>
      <c r="BK355" s="214">
        <f>ROUND(I355*H355,2)</f>
        <v>0</v>
      </c>
      <c r="BL355" s="18" t="s">
        <v>248</v>
      </c>
      <c r="BM355" s="213" t="s">
        <v>4144</v>
      </c>
    </row>
    <row r="356" spans="1:65" s="14" customFormat="1">
      <c r="B356" s="243"/>
      <c r="C356" s="244"/>
      <c r="D356" s="228" t="s">
        <v>304</v>
      </c>
      <c r="E356" s="245" t="s">
        <v>1</v>
      </c>
      <c r="F356" s="246" t="s">
        <v>4145</v>
      </c>
      <c r="G356" s="244"/>
      <c r="H356" s="245" t="s">
        <v>1</v>
      </c>
      <c r="I356" s="247"/>
      <c r="J356" s="244"/>
      <c r="K356" s="244"/>
      <c r="L356" s="248"/>
      <c r="M356" s="249"/>
      <c r="N356" s="250"/>
      <c r="O356" s="250"/>
      <c r="P356" s="250"/>
      <c r="Q356" s="250"/>
      <c r="R356" s="250"/>
      <c r="S356" s="250"/>
      <c r="T356" s="251"/>
      <c r="AT356" s="252" t="s">
        <v>304</v>
      </c>
      <c r="AU356" s="252" t="s">
        <v>90</v>
      </c>
      <c r="AV356" s="14" t="s">
        <v>84</v>
      </c>
      <c r="AW356" s="14" t="s">
        <v>33</v>
      </c>
      <c r="AX356" s="14" t="s">
        <v>77</v>
      </c>
      <c r="AY356" s="252" t="s">
        <v>242</v>
      </c>
    </row>
    <row r="357" spans="1:65" s="13" customFormat="1">
      <c r="B357" s="226"/>
      <c r="C357" s="227"/>
      <c r="D357" s="228" t="s">
        <v>304</v>
      </c>
      <c r="E357" s="229" t="s">
        <v>1</v>
      </c>
      <c r="F357" s="230" t="s">
        <v>4146</v>
      </c>
      <c r="G357" s="227"/>
      <c r="H357" s="231">
        <v>512</v>
      </c>
      <c r="I357" s="232"/>
      <c r="J357" s="227"/>
      <c r="K357" s="227"/>
      <c r="L357" s="233"/>
      <c r="M357" s="234"/>
      <c r="N357" s="235"/>
      <c r="O357" s="235"/>
      <c r="P357" s="235"/>
      <c r="Q357" s="235"/>
      <c r="R357" s="235"/>
      <c r="S357" s="235"/>
      <c r="T357" s="236"/>
      <c r="AT357" s="237" t="s">
        <v>304</v>
      </c>
      <c r="AU357" s="237" t="s">
        <v>90</v>
      </c>
      <c r="AV357" s="13" t="s">
        <v>90</v>
      </c>
      <c r="AW357" s="13" t="s">
        <v>33</v>
      </c>
      <c r="AX357" s="13" t="s">
        <v>84</v>
      </c>
      <c r="AY357" s="237" t="s">
        <v>242</v>
      </c>
    </row>
    <row r="358" spans="1:65" s="2" customFormat="1" ht="22.15" customHeight="1">
      <c r="A358" s="35"/>
      <c r="B358" s="36"/>
      <c r="C358" s="201" t="s">
        <v>688</v>
      </c>
      <c r="D358" s="201" t="s">
        <v>244</v>
      </c>
      <c r="E358" s="202" t="s">
        <v>767</v>
      </c>
      <c r="F358" s="203" t="s">
        <v>1111</v>
      </c>
      <c r="G358" s="204" t="s">
        <v>323</v>
      </c>
      <c r="H358" s="205">
        <v>86.66</v>
      </c>
      <c r="I358" s="206"/>
      <c r="J358" s="207">
        <f>ROUND(I358*H358,2)</f>
        <v>0</v>
      </c>
      <c r="K358" s="208"/>
      <c r="L358" s="40"/>
      <c r="M358" s="209" t="s">
        <v>1</v>
      </c>
      <c r="N358" s="210" t="s">
        <v>43</v>
      </c>
      <c r="O358" s="76"/>
      <c r="P358" s="211">
        <f>O358*H358</f>
        <v>0</v>
      </c>
      <c r="Q358" s="211">
        <v>0</v>
      </c>
      <c r="R358" s="211">
        <f>Q358*H358</f>
        <v>0</v>
      </c>
      <c r="S358" s="211">
        <v>0</v>
      </c>
      <c r="T358" s="212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13" t="s">
        <v>248</v>
      </c>
      <c r="AT358" s="213" t="s">
        <v>244</v>
      </c>
      <c r="AU358" s="213" t="s">
        <v>90</v>
      </c>
      <c r="AY358" s="18" t="s">
        <v>242</v>
      </c>
      <c r="BE358" s="214">
        <f>IF(N358="základná",J358,0)</f>
        <v>0</v>
      </c>
      <c r="BF358" s="214">
        <f>IF(N358="znížená",J358,0)</f>
        <v>0</v>
      </c>
      <c r="BG358" s="214">
        <f>IF(N358="zákl. prenesená",J358,0)</f>
        <v>0</v>
      </c>
      <c r="BH358" s="214">
        <f>IF(N358="zníž. prenesená",J358,0)</f>
        <v>0</v>
      </c>
      <c r="BI358" s="214">
        <f>IF(N358="nulová",J358,0)</f>
        <v>0</v>
      </c>
      <c r="BJ358" s="18" t="s">
        <v>90</v>
      </c>
      <c r="BK358" s="214">
        <f>ROUND(I358*H358,2)</f>
        <v>0</v>
      </c>
      <c r="BL358" s="18" t="s">
        <v>248</v>
      </c>
      <c r="BM358" s="213" t="s">
        <v>4147</v>
      </c>
    </row>
    <row r="359" spans="1:65" s="2" customFormat="1" ht="22.15" customHeight="1">
      <c r="A359" s="35"/>
      <c r="B359" s="36"/>
      <c r="C359" s="201" t="s">
        <v>693</v>
      </c>
      <c r="D359" s="201" t="s">
        <v>244</v>
      </c>
      <c r="E359" s="202" t="s">
        <v>1114</v>
      </c>
      <c r="F359" s="203" t="s">
        <v>1115</v>
      </c>
      <c r="G359" s="204" t="s">
        <v>323</v>
      </c>
      <c r="H359" s="205">
        <v>86.66</v>
      </c>
      <c r="I359" s="206"/>
      <c r="J359" s="207">
        <f>ROUND(I359*H359,2)</f>
        <v>0</v>
      </c>
      <c r="K359" s="208"/>
      <c r="L359" s="40"/>
      <c r="M359" s="209" t="s">
        <v>1</v>
      </c>
      <c r="N359" s="210" t="s">
        <v>43</v>
      </c>
      <c r="O359" s="76"/>
      <c r="P359" s="211">
        <f>O359*H359</f>
        <v>0</v>
      </c>
      <c r="Q359" s="211">
        <v>0</v>
      </c>
      <c r="R359" s="211">
        <f>Q359*H359</f>
        <v>0</v>
      </c>
      <c r="S359" s="211">
        <v>0</v>
      </c>
      <c r="T359" s="212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13" t="s">
        <v>248</v>
      </c>
      <c r="AT359" s="213" t="s">
        <v>244</v>
      </c>
      <c r="AU359" s="213" t="s">
        <v>90</v>
      </c>
      <c r="AY359" s="18" t="s">
        <v>242</v>
      </c>
      <c r="BE359" s="214">
        <f>IF(N359="základná",J359,0)</f>
        <v>0</v>
      </c>
      <c r="BF359" s="214">
        <f>IF(N359="znížená",J359,0)</f>
        <v>0</v>
      </c>
      <c r="BG359" s="214">
        <f>IF(N359="zákl. prenesená",J359,0)</f>
        <v>0</v>
      </c>
      <c r="BH359" s="214">
        <f>IF(N359="zníž. prenesená",J359,0)</f>
        <v>0</v>
      </c>
      <c r="BI359" s="214">
        <f>IF(N359="nulová",J359,0)</f>
        <v>0</v>
      </c>
      <c r="BJ359" s="18" t="s">
        <v>90</v>
      </c>
      <c r="BK359" s="214">
        <f>ROUND(I359*H359,2)</f>
        <v>0</v>
      </c>
      <c r="BL359" s="18" t="s">
        <v>248</v>
      </c>
      <c r="BM359" s="213" t="s">
        <v>4148</v>
      </c>
    </row>
    <row r="360" spans="1:65" s="13" customFormat="1" ht="22.5">
      <c r="B360" s="226"/>
      <c r="C360" s="227"/>
      <c r="D360" s="228" t="s">
        <v>304</v>
      </c>
      <c r="E360" s="229" t="s">
        <v>1</v>
      </c>
      <c r="F360" s="230" t="s">
        <v>4149</v>
      </c>
      <c r="G360" s="227"/>
      <c r="H360" s="231">
        <v>56.66</v>
      </c>
      <c r="I360" s="232"/>
      <c r="J360" s="227"/>
      <c r="K360" s="227"/>
      <c r="L360" s="233"/>
      <c r="M360" s="234"/>
      <c r="N360" s="235"/>
      <c r="O360" s="235"/>
      <c r="P360" s="235"/>
      <c r="Q360" s="235"/>
      <c r="R360" s="235"/>
      <c r="S360" s="235"/>
      <c r="T360" s="236"/>
      <c r="AT360" s="237" t="s">
        <v>304</v>
      </c>
      <c r="AU360" s="237" t="s">
        <v>90</v>
      </c>
      <c r="AV360" s="13" t="s">
        <v>90</v>
      </c>
      <c r="AW360" s="13" t="s">
        <v>33</v>
      </c>
      <c r="AX360" s="13" t="s">
        <v>77</v>
      </c>
      <c r="AY360" s="237" t="s">
        <v>242</v>
      </c>
    </row>
    <row r="361" spans="1:65" s="13" customFormat="1">
      <c r="B361" s="226"/>
      <c r="C361" s="227"/>
      <c r="D361" s="228" t="s">
        <v>304</v>
      </c>
      <c r="E361" s="229" t="s">
        <v>1</v>
      </c>
      <c r="F361" s="230" t="s">
        <v>4150</v>
      </c>
      <c r="G361" s="227"/>
      <c r="H361" s="231">
        <v>30</v>
      </c>
      <c r="I361" s="232"/>
      <c r="J361" s="227"/>
      <c r="K361" s="227"/>
      <c r="L361" s="233"/>
      <c r="M361" s="234"/>
      <c r="N361" s="235"/>
      <c r="O361" s="235"/>
      <c r="P361" s="235"/>
      <c r="Q361" s="235"/>
      <c r="R361" s="235"/>
      <c r="S361" s="235"/>
      <c r="T361" s="236"/>
      <c r="AT361" s="237" t="s">
        <v>304</v>
      </c>
      <c r="AU361" s="237" t="s">
        <v>90</v>
      </c>
      <c r="AV361" s="13" t="s">
        <v>90</v>
      </c>
      <c r="AW361" s="13" t="s">
        <v>33</v>
      </c>
      <c r="AX361" s="13" t="s">
        <v>77</v>
      </c>
      <c r="AY361" s="237" t="s">
        <v>242</v>
      </c>
    </row>
    <row r="362" spans="1:65" s="16" customFormat="1">
      <c r="B362" s="264"/>
      <c r="C362" s="265"/>
      <c r="D362" s="228" t="s">
        <v>304</v>
      </c>
      <c r="E362" s="266" t="s">
        <v>1</v>
      </c>
      <c r="F362" s="267" t="s">
        <v>388</v>
      </c>
      <c r="G362" s="265"/>
      <c r="H362" s="268">
        <v>86.66</v>
      </c>
      <c r="I362" s="269"/>
      <c r="J362" s="265"/>
      <c r="K362" s="265"/>
      <c r="L362" s="270"/>
      <c r="M362" s="271"/>
      <c r="N362" s="272"/>
      <c r="O362" s="272"/>
      <c r="P362" s="272"/>
      <c r="Q362" s="272"/>
      <c r="R362" s="272"/>
      <c r="S362" s="272"/>
      <c r="T362" s="273"/>
      <c r="AT362" s="274" t="s">
        <v>304</v>
      </c>
      <c r="AU362" s="274" t="s">
        <v>90</v>
      </c>
      <c r="AV362" s="16" t="s">
        <v>248</v>
      </c>
      <c r="AW362" s="16" t="s">
        <v>33</v>
      </c>
      <c r="AX362" s="16" t="s">
        <v>84</v>
      </c>
      <c r="AY362" s="274" t="s">
        <v>242</v>
      </c>
    </row>
    <row r="363" spans="1:65" s="2" customFormat="1" ht="14.45" customHeight="1">
      <c r="A363" s="35"/>
      <c r="B363" s="36"/>
      <c r="C363" s="201" t="s">
        <v>701</v>
      </c>
      <c r="D363" s="201" t="s">
        <v>244</v>
      </c>
      <c r="E363" s="202" t="s">
        <v>1120</v>
      </c>
      <c r="F363" s="203" t="s">
        <v>1121</v>
      </c>
      <c r="G363" s="204" t="s">
        <v>323</v>
      </c>
      <c r="H363" s="205">
        <v>86.66</v>
      </c>
      <c r="I363" s="206"/>
      <c r="J363" s="207">
        <f>ROUND(I363*H363,2)</f>
        <v>0</v>
      </c>
      <c r="K363" s="208"/>
      <c r="L363" s="40"/>
      <c r="M363" s="209" t="s">
        <v>1</v>
      </c>
      <c r="N363" s="210" t="s">
        <v>43</v>
      </c>
      <c r="O363" s="76"/>
      <c r="P363" s="211">
        <f>O363*H363</f>
        <v>0</v>
      </c>
      <c r="Q363" s="211">
        <v>0</v>
      </c>
      <c r="R363" s="211">
        <f>Q363*H363</f>
        <v>0</v>
      </c>
      <c r="S363" s="211">
        <v>0</v>
      </c>
      <c r="T363" s="212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13" t="s">
        <v>248</v>
      </c>
      <c r="AT363" s="213" t="s">
        <v>244</v>
      </c>
      <c r="AU363" s="213" t="s">
        <v>90</v>
      </c>
      <c r="AY363" s="18" t="s">
        <v>242</v>
      </c>
      <c r="BE363" s="214">
        <f>IF(N363="základná",J363,0)</f>
        <v>0</v>
      </c>
      <c r="BF363" s="214">
        <f>IF(N363="znížená",J363,0)</f>
        <v>0</v>
      </c>
      <c r="BG363" s="214">
        <f>IF(N363="zákl. prenesená",J363,0)</f>
        <v>0</v>
      </c>
      <c r="BH363" s="214">
        <f>IF(N363="zníž. prenesená",J363,0)</f>
        <v>0</v>
      </c>
      <c r="BI363" s="214">
        <f>IF(N363="nulová",J363,0)</f>
        <v>0</v>
      </c>
      <c r="BJ363" s="18" t="s">
        <v>90</v>
      </c>
      <c r="BK363" s="214">
        <f>ROUND(I363*H363,2)</f>
        <v>0</v>
      </c>
      <c r="BL363" s="18" t="s">
        <v>248</v>
      </c>
      <c r="BM363" s="213" t="s">
        <v>4151</v>
      </c>
    </row>
    <row r="364" spans="1:65" s="12" customFormat="1" ht="22.9" customHeight="1">
      <c r="B364" s="185"/>
      <c r="C364" s="186"/>
      <c r="D364" s="187" t="s">
        <v>76</v>
      </c>
      <c r="E364" s="199" t="s">
        <v>356</v>
      </c>
      <c r="F364" s="199" t="s">
        <v>357</v>
      </c>
      <c r="G364" s="186"/>
      <c r="H364" s="186"/>
      <c r="I364" s="189"/>
      <c r="J364" s="200">
        <f>BK364</f>
        <v>0</v>
      </c>
      <c r="K364" s="186"/>
      <c r="L364" s="191"/>
      <c r="M364" s="192"/>
      <c r="N364" s="193"/>
      <c r="O364" s="193"/>
      <c r="P364" s="194">
        <f>P365</f>
        <v>0</v>
      </c>
      <c r="Q364" s="193"/>
      <c r="R364" s="194">
        <f>R365</f>
        <v>0</v>
      </c>
      <c r="S364" s="193"/>
      <c r="T364" s="195">
        <f>T365</f>
        <v>0</v>
      </c>
      <c r="AR364" s="196" t="s">
        <v>84</v>
      </c>
      <c r="AT364" s="197" t="s">
        <v>76</v>
      </c>
      <c r="AU364" s="197" t="s">
        <v>84</v>
      </c>
      <c r="AY364" s="196" t="s">
        <v>242</v>
      </c>
      <c r="BK364" s="198">
        <f>BK365</f>
        <v>0</v>
      </c>
    </row>
    <row r="365" spans="1:65" s="2" customFormat="1" ht="22.15" customHeight="1">
      <c r="A365" s="35"/>
      <c r="B365" s="36"/>
      <c r="C365" s="201" t="s">
        <v>705</v>
      </c>
      <c r="D365" s="201" t="s">
        <v>244</v>
      </c>
      <c r="E365" s="202" t="s">
        <v>4152</v>
      </c>
      <c r="F365" s="203" t="s">
        <v>4153</v>
      </c>
      <c r="G365" s="204" t="s">
        <v>323</v>
      </c>
      <c r="H365" s="205">
        <v>1304.421</v>
      </c>
      <c r="I365" s="206"/>
      <c r="J365" s="207">
        <f>ROUND(I365*H365,2)</f>
        <v>0</v>
      </c>
      <c r="K365" s="208"/>
      <c r="L365" s="40"/>
      <c r="M365" s="209" t="s">
        <v>1</v>
      </c>
      <c r="N365" s="210" t="s">
        <v>43</v>
      </c>
      <c r="O365" s="76"/>
      <c r="P365" s="211">
        <f>O365*H365</f>
        <v>0</v>
      </c>
      <c r="Q365" s="211">
        <v>0</v>
      </c>
      <c r="R365" s="211">
        <f>Q365*H365</f>
        <v>0</v>
      </c>
      <c r="S365" s="211">
        <v>0</v>
      </c>
      <c r="T365" s="212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13" t="s">
        <v>248</v>
      </c>
      <c r="AT365" s="213" t="s">
        <v>244</v>
      </c>
      <c r="AU365" s="213" t="s">
        <v>90</v>
      </c>
      <c r="AY365" s="18" t="s">
        <v>242</v>
      </c>
      <c r="BE365" s="214">
        <f>IF(N365="základná",J365,0)</f>
        <v>0</v>
      </c>
      <c r="BF365" s="214">
        <f>IF(N365="znížená",J365,0)</f>
        <v>0</v>
      </c>
      <c r="BG365" s="214">
        <f>IF(N365="zákl. prenesená",J365,0)</f>
        <v>0</v>
      </c>
      <c r="BH365" s="214">
        <f>IF(N365="zníž. prenesená",J365,0)</f>
        <v>0</v>
      </c>
      <c r="BI365" s="214">
        <f>IF(N365="nulová",J365,0)</f>
        <v>0</v>
      </c>
      <c r="BJ365" s="18" t="s">
        <v>90</v>
      </c>
      <c r="BK365" s="214">
        <f>ROUND(I365*H365,2)</f>
        <v>0</v>
      </c>
      <c r="BL365" s="18" t="s">
        <v>248</v>
      </c>
      <c r="BM365" s="213" t="s">
        <v>4154</v>
      </c>
    </row>
    <row r="366" spans="1:65" s="12" customFormat="1" ht="25.9" customHeight="1">
      <c r="B366" s="185"/>
      <c r="C366" s="186"/>
      <c r="D366" s="187" t="s">
        <v>76</v>
      </c>
      <c r="E366" s="188" t="s">
        <v>776</v>
      </c>
      <c r="F366" s="188" t="s">
        <v>777</v>
      </c>
      <c r="G366" s="186"/>
      <c r="H366" s="186"/>
      <c r="I366" s="189"/>
      <c r="J366" s="190">
        <f>BK366</f>
        <v>0</v>
      </c>
      <c r="K366" s="186"/>
      <c r="L366" s="191"/>
      <c r="M366" s="192"/>
      <c r="N366" s="193"/>
      <c r="O366" s="193"/>
      <c r="P366" s="194">
        <f>P367+P386</f>
        <v>0</v>
      </c>
      <c r="Q366" s="193"/>
      <c r="R366" s="194">
        <f>R367+R386</f>
        <v>7.2721600799999999</v>
      </c>
      <c r="S366" s="193"/>
      <c r="T366" s="195">
        <f>T367+T386</f>
        <v>0</v>
      </c>
      <c r="AR366" s="196" t="s">
        <v>90</v>
      </c>
      <c r="AT366" s="197" t="s">
        <v>76</v>
      </c>
      <c r="AU366" s="197" t="s">
        <v>77</v>
      </c>
      <c r="AY366" s="196" t="s">
        <v>242</v>
      </c>
      <c r="BK366" s="198">
        <f>BK367+BK386</f>
        <v>0</v>
      </c>
    </row>
    <row r="367" spans="1:65" s="12" customFormat="1" ht="22.9" customHeight="1">
      <c r="B367" s="185"/>
      <c r="C367" s="186"/>
      <c r="D367" s="187" t="s">
        <v>76</v>
      </c>
      <c r="E367" s="199" t="s">
        <v>1319</v>
      </c>
      <c r="F367" s="199" t="s">
        <v>1320</v>
      </c>
      <c r="G367" s="186"/>
      <c r="H367" s="186"/>
      <c r="I367" s="189"/>
      <c r="J367" s="200">
        <f>BK367</f>
        <v>0</v>
      </c>
      <c r="K367" s="186"/>
      <c r="L367" s="191"/>
      <c r="M367" s="192"/>
      <c r="N367" s="193"/>
      <c r="O367" s="193"/>
      <c r="P367" s="194">
        <f>SUM(P368:P385)</f>
        <v>0</v>
      </c>
      <c r="Q367" s="193"/>
      <c r="R367" s="194">
        <f>SUM(R368:R385)</f>
        <v>5.82074728</v>
      </c>
      <c r="S367" s="193"/>
      <c r="T367" s="195">
        <f>SUM(T368:T385)</f>
        <v>0</v>
      </c>
      <c r="AR367" s="196" t="s">
        <v>90</v>
      </c>
      <c r="AT367" s="197" t="s">
        <v>76</v>
      </c>
      <c r="AU367" s="197" t="s">
        <v>84</v>
      </c>
      <c r="AY367" s="196" t="s">
        <v>242</v>
      </c>
      <c r="BK367" s="198">
        <f>SUM(BK368:BK385)</f>
        <v>0</v>
      </c>
    </row>
    <row r="368" spans="1:65" s="2" customFormat="1" ht="19.899999999999999" customHeight="1">
      <c r="A368" s="35"/>
      <c r="B368" s="36"/>
      <c r="C368" s="201" t="s">
        <v>711</v>
      </c>
      <c r="D368" s="201" t="s">
        <v>244</v>
      </c>
      <c r="E368" s="202" t="s">
        <v>4155</v>
      </c>
      <c r="F368" s="203" t="s">
        <v>4156</v>
      </c>
      <c r="G368" s="204" t="s">
        <v>247</v>
      </c>
      <c r="H368" s="205">
        <v>25.6</v>
      </c>
      <c r="I368" s="206"/>
      <c r="J368" s="207">
        <f>ROUND(I368*H368,2)</f>
        <v>0</v>
      </c>
      <c r="K368" s="208"/>
      <c r="L368" s="40"/>
      <c r="M368" s="209" t="s">
        <v>1</v>
      </c>
      <c r="N368" s="210" t="s">
        <v>43</v>
      </c>
      <c r="O368" s="76"/>
      <c r="P368" s="211">
        <f>O368*H368</f>
        <v>0</v>
      </c>
      <c r="Q368" s="211">
        <v>0</v>
      </c>
      <c r="R368" s="211">
        <f>Q368*H368</f>
        <v>0</v>
      </c>
      <c r="S368" s="211">
        <v>0</v>
      </c>
      <c r="T368" s="212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13" t="s">
        <v>311</v>
      </c>
      <c r="AT368" s="213" t="s">
        <v>244</v>
      </c>
      <c r="AU368" s="213" t="s">
        <v>90</v>
      </c>
      <c r="AY368" s="18" t="s">
        <v>242</v>
      </c>
      <c r="BE368" s="214">
        <f>IF(N368="základná",J368,0)</f>
        <v>0</v>
      </c>
      <c r="BF368" s="214">
        <f>IF(N368="znížená",J368,0)</f>
        <v>0</v>
      </c>
      <c r="BG368" s="214">
        <f>IF(N368="zákl. prenesená",J368,0)</f>
        <v>0</v>
      </c>
      <c r="BH368" s="214">
        <f>IF(N368="zníž. prenesená",J368,0)</f>
        <v>0</v>
      </c>
      <c r="BI368" s="214">
        <f>IF(N368="nulová",J368,0)</f>
        <v>0</v>
      </c>
      <c r="BJ368" s="18" t="s">
        <v>90</v>
      </c>
      <c r="BK368" s="214">
        <f>ROUND(I368*H368,2)</f>
        <v>0</v>
      </c>
      <c r="BL368" s="18" t="s">
        <v>311</v>
      </c>
      <c r="BM368" s="213" t="s">
        <v>4157</v>
      </c>
    </row>
    <row r="369" spans="1:65" s="14" customFormat="1" ht="22.5">
      <c r="B369" s="243"/>
      <c r="C369" s="244"/>
      <c r="D369" s="228" t="s">
        <v>304</v>
      </c>
      <c r="E369" s="245" t="s">
        <v>1</v>
      </c>
      <c r="F369" s="246" t="s">
        <v>4158</v>
      </c>
      <c r="G369" s="244"/>
      <c r="H369" s="245" t="s">
        <v>1</v>
      </c>
      <c r="I369" s="247"/>
      <c r="J369" s="244"/>
      <c r="K369" s="244"/>
      <c r="L369" s="248"/>
      <c r="M369" s="249"/>
      <c r="N369" s="250"/>
      <c r="O369" s="250"/>
      <c r="P369" s="250"/>
      <c r="Q369" s="250"/>
      <c r="R369" s="250"/>
      <c r="S369" s="250"/>
      <c r="T369" s="251"/>
      <c r="AT369" s="252" t="s">
        <v>304</v>
      </c>
      <c r="AU369" s="252" t="s">
        <v>90</v>
      </c>
      <c r="AV369" s="14" t="s">
        <v>84</v>
      </c>
      <c r="AW369" s="14" t="s">
        <v>33</v>
      </c>
      <c r="AX369" s="14" t="s">
        <v>77</v>
      </c>
      <c r="AY369" s="252" t="s">
        <v>242</v>
      </c>
    </row>
    <row r="370" spans="1:65" s="13" customFormat="1">
      <c r="B370" s="226"/>
      <c r="C370" s="227"/>
      <c r="D370" s="228" t="s">
        <v>304</v>
      </c>
      <c r="E370" s="229" t="s">
        <v>1</v>
      </c>
      <c r="F370" s="230" t="s">
        <v>4159</v>
      </c>
      <c r="G370" s="227"/>
      <c r="H370" s="231">
        <v>25.6</v>
      </c>
      <c r="I370" s="232"/>
      <c r="J370" s="227"/>
      <c r="K370" s="227"/>
      <c r="L370" s="233"/>
      <c r="M370" s="234"/>
      <c r="N370" s="235"/>
      <c r="O370" s="235"/>
      <c r="P370" s="235"/>
      <c r="Q370" s="235"/>
      <c r="R370" s="235"/>
      <c r="S370" s="235"/>
      <c r="T370" s="236"/>
      <c r="AT370" s="237" t="s">
        <v>304</v>
      </c>
      <c r="AU370" s="237" t="s">
        <v>90</v>
      </c>
      <c r="AV370" s="13" t="s">
        <v>90</v>
      </c>
      <c r="AW370" s="13" t="s">
        <v>33</v>
      </c>
      <c r="AX370" s="13" t="s">
        <v>84</v>
      </c>
      <c r="AY370" s="237" t="s">
        <v>242</v>
      </c>
    </row>
    <row r="371" spans="1:65" s="2" customFormat="1" ht="14.45" customHeight="1">
      <c r="A371" s="35"/>
      <c r="B371" s="36"/>
      <c r="C371" s="215" t="s">
        <v>720</v>
      </c>
      <c r="D371" s="215" t="s">
        <v>261</v>
      </c>
      <c r="E371" s="216" t="s">
        <v>4160</v>
      </c>
      <c r="F371" s="217" t="s">
        <v>4161</v>
      </c>
      <c r="G371" s="218" t="s">
        <v>259</v>
      </c>
      <c r="H371" s="219">
        <v>1</v>
      </c>
      <c r="I371" s="220"/>
      <c r="J371" s="221">
        <f>ROUND(I371*H371,2)</f>
        <v>0</v>
      </c>
      <c r="K371" s="222"/>
      <c r="L371" s="223"/>
      <c r="M371" s="224" t="s">
        <v>1</v>
      </c>
      <c r="N371" s="225" t="s">
        <v>43</v>
      </c>
      <c r="O371" s="76"/>
      <c r="P371" s="211">
        <f>O371*H371</f>
        <v>0</v>
      </c>
      <c r="Q371" s="211">
        <v>1</v>
      </c>
      <c r="R371" s="211">
        <f>Q371*H371</f>
        <v>1</v>
      </c>
      <c r="S371" s="211">
        <v>0</v>
      </c>
      <c r="T371" s="212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13" t="s">
        <v>569</v>
      </c>
      <c r="AT371" s="213" t="s">
        <v>261</v>
      </c>
      <c r="AU371" s="213" t="s">
        <v>90</v>
      </c>
      <c r="AY371" s="18" t="s">
        <v>242</v>
      </c>
      <c r="BE371" s="214">
        <f>IF(N371="základná",J371,0)</f>
        <v>0</v>
      </c>
      <c r="BF371" s="214">
        <f>IF(N371="znížená",J371,0)</f>
        <v>0</v>
      </c>
      <c r="BG371" s="214">
        <f>IF(N371="zákl. prenesená",J371,0)</f>
        <v>0</v>
      </c>
      <c r="BH371" s="214">
        <f>IF(N371="zníž. prenesená",J371,0)</f>
        <v>0</v>
      </c>
      <c r="BI371" s="214">
        <f>IF(N371="nulová",J371,0)</f>
        <v>0</v>
      </c>
      <c r="BJ371" s="18" t="s">
        <v>90</v>
      </c>
      <c r="BK371" s="214">
        <f>ROUND(I371*H371,2)</f>
        <v>0</v>
      </c>
      <c r="BL371" s="18" t="s">
        <v>311</v>
      </c>
      <c r="BM371" s="213" t="s">
        <v>4162</v>
      </c>
    </row>
    <row r="372" spans="1:65" s="13" customFormat="1" ht="22.5">
      <c r="B372" s="226"/>
      <c r="C372" s="227"/>
      <c r="D372" s="228" t="s">
        <v>304</v>
      </c>
      <c r="E372" s="227"/>
      <c r="F372" s="230" t="s">
        <v>4163</v>
      </c>
      <c r="G372" s="227"/>
      <c r="H372" s="231">
        <v>1</v>
      </c>
      <c r="I372" s="232"/>
      <c r="J372" s="227"/>
      <c r="K372" s="227"/>
      <c r="L372" s="233"/>
      <c r="M372" s="234"/>
      <c r="N372" s="235"/>
      <c r="O372" s="235"/>
      <c r="P372" s="235"/>
      <c r="Q372" s="235"/>
      <c r="R372" s="235"/>
      <c r="S372" s="235"/>
      <c r="T372" s="236"/>
      <c r="AT372" s="237" t="s">
        <v>304</v>
      </c>
      <c r="AU372" s="237" t="s">
        <v>90</v>
      </c>
      <c r="AV372" s="13" t="s">
        <v>90</v>
      </c>
      <c r="AW372" s="13" t="s">
        <v>4</v>
      </c>
      <c r="AX372" s="13" t="s">
        <v>84</v>
      </c>
      <c r="AY372" s="237" t="s">
        <v>242</v>
      </c>
    </row>
    <row r="373" spans="1:65" s="2" customFormat="1" ht="22.15" customHeight="1">
      <c r="A373" s="35"/>
      <c r="B373" s="36"/>
      <c r="C373" s="201" t="s">
        <v>729</v>
      </c>
      <c r="D373" s="201" t="s">
        <v>244</v>
      </c>
      <c r="E373" s="202" t="s">
        <v>4164</v>
      </c>
      <c r="F373" s="203" t="s">
        <v>4165</v>
      </c>
      <c r="G373" s="204" t="s">
        <v>247</v>
      </c>
      <c r="H373" s="205">
        <v>2448.2640000000001</v>
      </c>
      <c r="I373" s="206"/>
      <c r="J373" s="207">
        <f>ROUND(I373*H373,2)</f>
        <v>0</v>
      </c>
      <c r="K373" s="208"/>
      <c r="L373" s="40"/>
      <c r="M373" s="209" t="s">
        <v>1</v>
      </c>
      <c r="N373" s="210" t="s">
        <v>43</v>
      </c>
      <c r="O373" s="76"/>
      <c r="P373" s="211">
        <f>O373*H373</f>
        <v>0</v>
      </c>
      <c r="Q373" s="211">
        <v>0</v>
      </c>
      <c r="R373" s="211">
        <f>Q373*H373</f>
        <v>0</v>
      </c>
      <c r="S373" s="211">
        <v>0</v>
      </c>
      <c r="T373" s="212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13" t="s">
        <v>311</v>
      </c>
      <c r="AT373" s="213" t="s">
        <v>244</v>
      </c>
      <c r="AU373" s="213" t="s">
        <v>90</v>
      </c>
      <c r="AY373" s="18" t="s">
        <v>242</v>
      </c>
      <c r="BE373" s="214">
        <f>IF(N373="základná",J373,0)</f>
        <v>0</v>
      </c>
      <c r="BF373" s="214">
        <f>IF(N373="znížená",J373,0)</f>
        <v>0</v>
      </c>
      <c r="BG373" s="214">
        <f>IF(N373="zákl. prenesená",J373,0)</f>
        <v>0</v>
      </c>
      <c r="BH373" s="214">
        <f>IF(N373="zníž. prenesená",J373,0)</f>
        <v>0</v>
      </c>
      <c r="BI373" s="214">
        <f>IF(N373="nulová",J373,0)</f>
        <v>0</v>
      </c>
      <c r="BJ373" s="18" t="s">
        <v>90</v>
      </c>
      <c r="BK373" s="214">
        <f>ROUND(I373*H373,2)</f>
        <v>0</v>
      </c>
      <c r="BL373" s="18" t="s">
        <v>311</v>
      </c>
      <c r="BM373" s="213" t="s">
        <v>4166</v>
      </c>
    </row>
    <row r="374" spans="1:65" s="14" customFormat="1">
      <c r="B374" s="243"/>
      <c r="C374" s="244"/>
      <c r="D374" s="228" t="s">
        <v>304</v>
      </c>
      <c r="E374" s="245" t="s">
        <v>1</v>
      </c>
      <c r="F374" s="246" t="s">
        <v>4167</v>
      </c>
      <c r="G374" s="244"/>
      <c r="H374" s="245" t="s">
        <v>1</v>
      </c>
      <c r="I374" s="247"/>
      <c r="J374" s="244"/>
      <c r="K374" s="244"/>
      <c r="L374" s="248"/>
      <c r="M374" s="249"/>
      <c r="N374" s="250"/>
      <c r="O374" s="250"/>
      <c r="P374" s="250"/>
      <c r="Q374" s="250"/>
      <c r="R374" s="250"/>
      <c r="S374" s="250"/>
      <c r="T374" s="251"/>
      <c r="AT374" s="252" t="s">
        <v>304</v>
      </c>
      <c r="AU374" s="252" t="s">
        <v>90</v>
      </c>
      <c r="AV374" s="14" t="s">
        <v>84</v>
      </c>
      <c r="AW374" s="14" t="s">
        <v>33</v>
      </c>
      <c r="AX374" s="14" t="s">
        <v>77</v>
      </c>
      <c r="AY374" s="252" t="s">
        <v>242</v>
      </c>
    </row>
    <row r="375" spans="1:65" s="13" customFormat="1">
      <c r="B375" s="226"/>
      <c r="C375" s="227"/>
      <c r="D375" s="228" t="s">
        <v>304</v>
      </c>
      <c r="E375" s="229" t="s">
        <v>1</v>
      </c>
      <c r="F375" s="230" t="s">
        <v>4168</v>
      </c>
      <c r="G375" s="227"/>
      <c r="H375" s="231">
        <v>2448.2640000000001</v>
      </c>
      <c r="I375" s="232"/>
      <c r="J375" s="227"/>
      <c r="K375" s="227"/>
      <c r="L375" s="233"/>
      <c r="M375" s="234"/>
      <c r="N375" s="235"/>
      <c r="O375" s="235"/>
      <c r="P375" s="235"/>
      <c r="Q375" s="235"/>
      <c r="R375" s="235"/>
      <c r="S375" s="235"/>
      <c r="T375" s="236"/>
      <c r="AT375" s="237" t="s">
        <v>304</v>
      </c>
      <c r="AU375" s="237" t="s">
        <v>90</v>
      </c>
      <c r="AV375" s="13" t="s">
        <v>90</v>
      </c>
      <c r="AW375" s="13" t="s">
        <v>33</v>
      </c>
      <c r="AX375" s="13" t="s">
        <v>84</v>
      </c>
      <c r="AY375" s="237" t="s">
        <v>242</v>
      </c>
    </row>
    <row r="376" spans="1:65" s="2" customFormat="1" ht="22.15" customHeight="1">
      <c r="A376" s="35"/>
      <c r="B376" s="36"/>
      <c r="C376" s="215" t="s">
        <v>737</v>
      </c>
      <c r="D376" s="215" t="s">
        <v>261</v>
      </c>
      <c r="E376" s="216" t="s">
        <v>4169</v>
      </c>
      <c r="F376" s="217" t="s">
        <v>4170</v>
      </c>
      <c r="G376" s="218" t="s">
        <v>1362</v>
      </c>
      <c r="H376" s="219">
        <v>1855.3979999999999</v>
      </c>
      <c r="I376" s="220"/>
      <c r="J376" s="221">
        <f>ROUND(I376*H376,2)</f>
        <v>0</v>
      </c>
      <c r="K376" s="222"/>
      <c r="L376" s="223"/>
      <c r="M376" s="224" t="s">
        <v>1</v>
      </c>
      <c r="N376" s="225" t="s">
        <v>43</v>
      </c>
      <c r="O376" s="76"/>
      <c r="P376" s="211">
        <f>O376*H376</f>
        <v>0</v>
      </c>
      <c r="Q376" s="211">
        <v>1E-3</v>
      </c>
      <c r="R376" s="211">
        <f>Q376*H376</f>
        <v>1.8553979999999999</v>
      </c>
      <c r="S376" s="211">
        <v>0</v>
      </c>
      <c r="T376" s="212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13" t="s">
        <v>569</v>
      </c>
      <c r="AT376" s="213" t="s">
        <v>261</v>
      </c>
      <c r="AU376" s="213" t="s">
        <v>90</v>
      </c>
      <c r="AY376" s="18" t="s">
        <v>242</v>
      </c>
      <c r="BE376" s="214">
        <f>IF(N376="základná",J376,0)</f>
        <v>0</v>
      </c>
      <c r="BF376" s="214">
        <f>IF(N376="znížená",J376,0)</f>
        <v>0</v>
      </c>
      <c r="BG376" s="214">
        <f>IF(N376="zákl. prenesená",J376,0)</f>
        <v>0</v>
      </c>
      <c r="BH376" s="214">
        <f>IF(N376="zníž. prenesená",J376,0)</f>
        <v>0</v>
      </c>
      <c r="BI376" s="214">
        <f>IF(N376="nulová",J376,0)</f>
        <v>0</v>
      </c>
      <c r="BJ376" s="18" t="s">
        <v>90</v>
      </c>
      <c r="BK376" s="214">
        <f>ROUND(I376*H376,2)</f>
        <v>0</v>
      </c>
      <c r="BL376" s="18" t="s">
        <v>311</v>
      </c>
      <c r="BM376" s="213" t="s">
        <v>4171</v>
      </c>
    </row>
    <row r="377" spans="1:65" s="2" customFormat="1" ht="34.9" customHeight="1">
      <c r="A377" s="35"/>
      <c r="B377" s="36"/>
      <c r="C377" s="201" t="s">
        <v>744</v>
      </c>
      <c r="D377" s="201" t="s">
        <v>244</v>
      </c>
      <c r="E377" s="202" t="s">
        <v>4172</v>
      </c>
      <c r="F377" s="203" t="s">
        <v>4173</v>
      </c>
      <c r="G377" s="204" t="s">
        <v>247</v>
      </c>
      <c r="H377" s="205">
        <v>703.45600000000002</v>
      </c>
      <c r="I377" s="206"/>
      <c r="J377" s="207">
        <f>ROUND(I377*H377,2)</f>
        <v>0</v>
      </c>
      <c r="K377" s="208"/>
      <c r="L377" s="40"/>
      <c r="M377" s="209" t="s">
        <v>1</v>
      </c>
      <c r="N377" s="210" t="s">
        <v>43</v>
      </c>
      <c r="O377" s="76"/>
      <c r="P377" s="211">
        <f>O377*H377</f>
        <v>0</v>
      </c>
      <c r="Q377" s="211">
        <v>0</v>
      </c>
      <c r="R377" s="211">
        <f>Q377*H377</f>
        <v>0</v>
      </c>
      <c r="S377" s="211">
        <v>0</v>
      </c>
      <c r="T377" s="212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13" t="s">
        <v>311</v>
      </c>
      <c r="AT377" s="213" t="s">
        <v>244</v>
      </c>
      <c r="AU377" s="213" t="s">
        <v>90</v>
      </c>
      <c r="AY377" s="18" t="s">
        <v>242</v>
      </c>
      <c r="BE377" s="214">
        <f>IF(N377="základná",J377,0)</f>
        <v>0</v>
      </c>
      <c r="BF377" s="214">
        <f>IF(N377="znížená",J377,0)</f>
        <v>0</v>
      </c>
      <c r="BG377" s="214">
        <f>IF(N377="zákl. prenesená",J377,0)</f>
        <v>0</v>
      </c>
      <c r="BH377" s="214">
        <f>IF(N377="zníž. prenesená",J377,0)</f>
        <v>0</v>
      </c>
      <c r="BI377" s="214">
        <f>IF(N377="nulová",J377,0)</f>
        <v>0</v>
      </c>
      <c r="BJ377" s="18" t="s">
        <v>90</v>
      </c>
      <c r="BK377" s="214">
        <f>ROUND(I377*H377,2)</f>
        <v>0</v>
      </c>
      <c r="BL377" s="18" t="s">
        <v>311</v>
      </c>
      <c r="BM377" s="213" t="s">
        <v>4174</v>
      </c>
    </row>
    <row r="378" spans="1:65" s="2" customFormat="1" ht="34.9" customHeight="1">
      <c r="A378" s="35"/>
      <c r="B378" s="36"/>
      <c r="C378" s="215" t="s">
        <v>748</v>
      </c>
      <c r="D378" s="215" t="s">
        <v>261</v>
      </c>
      <c r="E378" s="216" t="s">
        <v>4175</v>
      </c>
      <c r="F378" s="217" t="s">
        <v>4176</v>
      </c>
      <c r="G378" s="218" t="s">
        <v>247</v>
      </c>
      <c r="H378" s="219">
        <v>808.97400000000005</v>
      </c>
      <c r="I378" s="220"/>
      <c r="J378" s="221">
        <f>ROUND(I378*H378,2)</f>
        <v>0</v>
      </c>
      <c r="K378" s="222"/>
      <c r="L378" s="223"/>
      <c r="M378" s="224" t="s">
        <v>1</v>
      </c>
      <c r="N378" s="225" t="s">
        <v>43</v>
      </c>
      <c r="O378" s="76"/>
      <c r="P378" s="211">
        <f>O378*H378</f>
        <v>0</v>
      </c>
      <c r="Q378" s="211">
        <v>1E-3</v>
      </c>
      <c r="R378" s="211">
        <f>Q378*H378</f>
        <v>0.80897400000000008</v>
      </c>
      <c r="S378" s="211">
        <v>0</v>
      </c>
      <c r="T378" s="212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13" t="s">
        <v>569</v>
      </c>
      <c r="AT378" s="213" t="s">
        <v>261</v>
      </c>
      <c r="AU378" s="213" t="s">
        <v>90</v>
      </c>
      <c r="AY378" s="18" t="s">
        <v>242</v>
      </c>
      <c r="BE378" s="214">
        <f>IF(N378="základná",J378,0)</f>
        <v>0</v>
      </c>
      <c r="BF378" s="214">
        <f>IF(N378="znížená",J378,0)</f>
        <v>0</v>
      </c>
      <c r="BG378" s="214">
        <f>IF(N378="zákl. prenesená",J378,0)</f>
        <v>0</v>
      </c>
      <c r="BH378" s="214">
        <f>IF(N378="zníž. prenesená",J378,0)</f>
        <v>0</v>
      </c>
      <c r="BI378" s="214">
        <f>IF(N378="nulová",J378,0)</f>
        <v>0</v>
      </c>
      <c r="BJ378" s="18" t="s">
        <v>90</v>
      </c>
      <c r="BK378" s="214">
        <f>ROUND(I378*H378,2)</f>
        <v>0</v>
      </c>
      <c r="BL378" s="18" t="s">
        <v>311</v>
      </c>
      <c r="BM378" s="213" t="s">
        <v>4177</v>
      </c>
    </row>
    <row r="379" spans="1:65" s="13" customFormat="1">
      <c r="B379" s="226"/>
      <c r="C379" s="227"/>
      <c r="D379" s="228" t="s">
        <v>304</v>
      </c>
      <c r="E379" s="227"/>
      <c r="F379" s="230" t="s">
        <v>4178</v>
      </c>
      <c r="G379" s="227"/>
      <c r="H379" s="231">
        <v>808.97400000000005</v>
      </c>
      <c r="I379" s="232"/>
      <c r="J379" s="227"/>
      <c r="K379" s="227"/>
      <c r="L379" s="233"/>
      <c r="M379" s="234"/>
      <c r="N379" s="235"/>
      <c r="O379" s="235"/>
      <c r="P379" s="235"/>
      <c r="Q379" s="235"/>
      <c r="R379" s="235"/>
      <c r="S379" s="235"/>
      <c r="T379" s="236"/>
      <c r="AT379" s="237" t="s">
        <v>304</v>
      </c>
      <c r="AU379" s="237" t="s">
        <v>90</v>
      </c>
      <c r="AV379" s="13" t="s">
        <v>90</v>
      </c>
      <c r="AW379" s="13" t="s">
        <v>4</v>
      </c>
      <c r="AX379" s="13" t="s">
        <v>84</v>
      </c>
      <c r="AY379" s="237" t="s">
        <v>242</v>
      </c>
    </row>
    <row r="380" spans="1:65" s="2" customFormat="1" ht="22.15" customHeight="1">
      <c r="A380" s="35"/>
      <c r="B380" s="36"/>
      <c r="C380" s="201" t="s">
        <v>750</v>
      </c>
      <c r="D380" s="201" t="s">
        <v>244</v>
      </c>
      <c r="E380" s="202" t="s">
        <v>4179</v>
      </c>
      <c r="F380" s="203" t="s">
        <v>4180</v>
      </c>
      <c r="G380" s="204" t="s">
        <v>247</v>
      </c>
      <c r="H380" s="205">
        <v>703.45600000000002</v>
      </c>
      <c r="I380" s="206"/>
      <c r="J380" s="207">
        <f>ROUND(I380*H380,2)</f>
        <v>0</v>
      </c>
      <c r="K380" s="208"/>
      <c r="L380" s="40"/>
      <c r="M380" s="209" t="s">
        <v>1</v>
      </c>
      <c r="N380" s="210" t="s">
        <v>43</v>
      </c>
      <c r="O380" s="76"/>
      <c r="P380" s="211">
        <f>O380*H380</f>
        <v>0</v>
      </c>
      <c r="Q380" s="211">
        <v>0</v>
      </c>
      <c r="R380" s="211">
        <f>Q380*H380</f>
        <v>0</v>
      </c>
      <c r="S380" s="211">
        <v>0</v>
      </c>
      <c r="T380" s="212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13" t="s">
        <v>311</v>
      </c>
      <c r="AT380" s="213" t="s">
        <v>244</v>
      </c>
      <c r="AU380" s="213" t="s">
        <v>90</v>
      </c>
      <c r="AY380" s="18" t="s">
        <v>242</v>
      </c>
      <c r="BE380" s="214">
        <f>IF(N380="základná",J380,0)</f>
        <v>0</v>
      </c>
      <c r="BF380" s="214">
        <f>IF(N380="znížená",J380,0)</f>
        <v>0</v>
      </c>
      <c r="BG380" s="214">
        <f>IF(N380="zákl. prenesená",J380,0)</f>
        <v>0</v>
      </c>
      <c r="BH380" s="214">
        <f>IF(N380="zníž. prenesená",J380,0)</f>
        <v>0</v>
      </c>
      <c r="BI380" s="214">
        <f>IF(N380="nulová",J380,0)</f>
        <v>0</v>
      </c>
      <c r="BJ380" s="18" t="s">
        <v>90</v>
      </c>
      <c r="BK380" s="214">
        <f>ROUND(I380*H380,2)</f>
        <v>0</v>
      </c>
      <c r="BL380" s="18" t="s">
        <v>311</v>
      </c>
      <c r="BM380" s="213" t="s">
        <v>4181</v>
      </c>
    </row>
    <row r="381" spans="1:65" s="14" customFormat="1">
      <c r="B381" s="243"/>
      <c r="C381" s="244"/>
      <c r="D381" s="228" t="s">
        <v>304</v>
      </c>
      <c r="E381" s="245" t="s">
        <v>1</v>
      </c>
      <c r="F381" s="246" t="s">
        <v>4182</v>
      </c>
      <c r="G381" s="244"/>
      <c r="H381" s="245" t="s">
        <v>1</v>
      </c>
      <c r="I381" s="247"/>
      <c r="J381" s="244"/>
      <c r="K381" s="244"/>
      <c r="L381" s="248"/>
      <c r="M381" s="249"/>
      <c r="N381" s="250"/>
      <c r="O381" s="250"/>
      <c r="P381" s="250"/>
      <c r="Q381" s="250"/>
      <c r="R381" s="250"/>
      <c r="S381" s="250"/>
      <c r="T381" s="251"/>
      <c r="AT381" s="252" t="s">
        <v>304</v>
      </c>
      <c r="AU381" s="252" t="s">
        <v>90</v>
      </c>
      <c r="AV381" s="14" t="s">
        <v>84</v>
      </c>
      <c r="AW381" s="14" t="s">
        <v>33</v>
      </c>
      <c r="AX381" s="14" t="s">
        <v>77</v>
      </c>
      <c r="AY381" s="252" t="s">
        <v>242</v>
      </c>
    </row>
    <row r="382" spans="1:65" s="13" customFormat="1">
      <c r="B382" s="226"/>
      <c r="C382" s="227"/>
      <c r="D382" s="228" t="s">
        <v>304</v>
      </c>
      <c r="E382" s="229" t="s">
        <v>1</v>
      </c>
      <c r="F382" s="230" t="s">
        <v>4183</v>
      </c>
      <c r="G382" s="227"/>
      <c r="H382" s="231">
        <v>703.45600000000002</v>
      </c>
      <c r="I382" s="232"/>
      <c r="J382" s="227"/>
      <c r="K382" s="227"/>
      <c r="L382" s="233"/>
      <c r="M382" s="234"/>
      <c r="N382" s="235"/>
      <c r="O382" s="235"/>
      <c r="P382" s="235"/>
      <c r="Q382" s="235"/>
      <c r="R382" s="235"/>
      <c r="S382" s="235"/>
      <c r="T382" s="236"/>
      <c r="AT382" s="237" t="s">
        <v>304</v>
      </c>
      <c r="AU382" s="237" t="s">
        <v>90</v>
      </c>
      <c r="AV382" s="13" t="s">
        <v>90</v>
      </c>
      <c r="AW382" s="13" t="s">
        <v>33</v>
      </c>
      <c r="AX382" s="13" t="s">
        <v>84</v>
      </c>
      <c r="AY382" s="237" t="s">
        <v>242</v>
      </c>
    </row>
    <row r="383" spans="1:65" s="2" customFormat="1" ht="19.899999999999999" customHeight="1">
      <c r="A383" s="35"/>
      <c r="B383" s="36"/>
      <c r="C383" s="215" t="s">
        <v>753</v>
      </c>
      <c r="D383" s="215" t="s">
        <v>261</v>
      </c>
      <c r="E383" s="216" t="s">
        <v>4184</v>
      </c>
      <c r="F383" s="217" t="s">
        <v>4185</v>
      </c>
      <c r="G383" s="218" t="s">
        <v>247</v>
      </c>
      <c r="H383" s="219">
        <v>823.04399999999998</v>
      </c>
      <c r="I383" s="220"/>
      <c r="J383" s="221">
        <f>ROUND(I383*H383,2)</f>
        <v>0</v>
      </c>
      <c r="K383" s="222"/>
      <c r="L383" s="223"/>
      <c r="M383" s="224" t="s">
        <v>1</v>
      </c>
      <c r="N383" s="225" t="s">
        <v>43</v>
      </c>
      <c r="O383" s="76"/>
      <c r="P383" s="211">
        <f>O383*H383</f>
        <v>0</v>
      </c>
      <c r="Q383" s="211">
        <v>2.6199999999999999E-3</v>
      </c>
      <c r="R383" s="211">
        <f>Q383*H383</f>
        <v>2.1563752799999998</v>
      </c>
      <c r="S383" s="211">
        <v>0</v>
      </c>
      <c r="T383" s="21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13" t="s">
        <v>569</v>
      </c>
      <c r="AT383" s="213" t="s">
        <v>261</v>
      </c>
      <c r="AU383" s="213" t="s">
        <v>90</v>
      </c>
      <c r="AY383" s="18" t="s">
        <v>242</v>
      </c>
      <c r="BE383" s="214">
        <f>IF(N383="základná",J383,0)</f>
        <v>0</v>
      </c>
      <c r="BF383" s="214">
        <f>IF(N383="znížená",J383,0)</f>
        <v>0</v>
      </c>
      <c r="BG383" s="214">
        <f>IF(N383="zákl. prenesená",J383,0)</f>
        <v>0</v>
      </c>
      <c r="BH383" s="214">
        <f>IF(N383="zníž. prenesená",J383,0)</f>
        <v>0</v>
      </c>
      <c r="BI383" s="214">
        <f>IF(N383="nulová",J383,0)</f>
        <v>0</v>
      </c>
      <c r="BJ383" s="18" t="s">
        <v>90</v>
      </c>
      <c r="BK383" s="214">
        <f>ROUND(I383*H383,2)</f>
        <v>0</v>
      </c>
      <c r="BL383" s="18" t="s">
        <v>311</v>
      </c>
      <c r="BM383" s="213" t="s">
        <v>4186</v>
      </c>
    </row>
    <row r="384" spans="1:65" s="13" customFormat="1">
      <c r="B384" s="226"/>
      <c r="C384" s="227"/>
      <c r="D384" s="228" t="s">
        <v>304</v>
      </c>
      <c r="E384" s="227"/>
      <c r="F384" s="230" t="s">
        <v>4187</v>
      </c>
      <c r="G384" s="227"/>
      <c r="H384" s="231">
        <v>823.04399999999998</v>
      </c>
      <c r="I384" s="232"/>
      <c r="J384" s="227"/>
      <c r="K384" s="227"/>
      <c r="L384" s="233"/>
      <c r="M384" s="234"/>
      <c r="N384" s="235"/>
      <c r="O384" s="235"/>
      <c r="P384" s="235"/>
      <c r="Q384" s="235"/>
      <c r="R384" s="235"/>
      <c r="S384" s="235"/>
      <c r="T384" s="236"/>
      <c r="AT384" s="237" t="s">
        <v>304</v>
      </c>
      <c r="AU384" s="237" t="s">
        <v>90</v>
      </c>
      <c r="AV384" s="13" t="s">
        <v>90</v>
      </c>
      <c r="AW384" s="13" t="s">
        <v>4</v>
      </c>
      <c r="AX384" s="13" t="s">
        <v>84</v>
      </c>
      <c r="AY384" s="237" t="s">
        <v>242</v>
      </c>
    </row>
    <row r="385" spans="1:65" s="2" customFormat="1" ht="22.15" customHeight="1">
      <c r="A385" s="35"/>
      <c r="B385" s="36"/>
      <c r="C385" s="201" t="s">
        <v>757</v>
      </c>
      <c r="D385" s="201" t="s">
        <v>244</v>
      </c>
      <c r="E385" s="202" t="s">
        <v>1337</v>
      </c>
      <c r="F385" s="203" t="s">
        <v>1338</v>
      </c>
      <c r="G385" s="204" t="s">
        <v>792</v>
      </c>
      <c r="H385" s="275"/>
      <c r="I385" s="206"/>
      <c r="J385" s="207">
        <f>ROUND(I385*H385,2)</f>
        <v>0</v>
      </c>
      <c r="K385" s="208"/>
      <c r="L385" s="40"/>
      <c r="M385" s="209" t="s">
        <v>1</v>
      </c>
      <c r="N385" s="210" t="s">
        <v>43</v>
      </c>
      <c r="O385" s="76"/>
      <c r="P385" s="211">
        <f>O385*H385</f>
        <v>0</v>
      </c>
      <c r="Q385" s="211">
        <v>0</v>
      </c>
      <c r="R385" s="211">
        <f>Q385*H385</f>
        <v>0</v>
      </c>
      <c r="S385" s="211">
        <v>0</v>
      </c>
      <c r="T385" s="212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13" t="s">
        <v>311</v>
      </c>
      <c r="AT385" s="213" t="s">
        <v>244</v>
      </c>
      <c r="AU385" s="213" t="s">
        <v>90</v>
      </c>
      <c r="AY385" s="18" t="s">
        <v>242</v>
      </c>
      <c r="BE385" s="214">
        <f>IF(N385="základná",J385,0)</f>
        <v>0</v>
      </c>
      <c r="BF385" s="214">
        <f>IF(N385="znížená",J385,0)</f>
        <v>0</v>
      </c>
      <c r="BG385" s="214">
        <f>IF(N385="zákl. prenesená",J385,0)</f>
        <v>0</v>
      </c>
      <c r="BH385" s="214">
        <f>IF(N385="zníž. prenesená",J385,0)</f>
        <v>0</v>
      </c>
      <c r="BI385" s="214">
        <f>IF(N385="nulová",J385,0)</f>
        <v>0</v>
      </c>
      <c r="BJ385" s="18" t="s">
        <v>90</v>
      </c>
      <c r="BK385" s="214">
        <f>ROUND(I385*H385,2)</f>
        <v>0</v>
      </c>
      <c r="BL385" s="18" t="s">
        <v>311</v>
      </c>
      <c r="BM385" s="213" t="s">
        <v>4188</v>
      </c>
    </row>
    <row r="386" spans="1:65" s="12" customFormat="1" ht="22.9" customHeight="1">
      <c r="B386" s="185"/>
      <c r="C386" s="186"/>
      <c r="D386" s="187" t="s">
        <v>76</v>
      </c>
      <c r="E386" s="199" t="s">
        <v>1126</v>
      </c>
      <c r="F386" s="199" t="s">
        <v>1127</v>
      </c>
      <c r="G386" s="186"/>
      <c r="H386" s="186"/>
      <c r="I386" s="189"/>
      <c r="J386" s="200">
        <f>BK386</f>
        <v>0</v>
      </c>
      <c r="K386" s="186"/>
      <c r="L386" s="191"/>
      <c r="M386" s="192"/>
      <c r="N386" s="193"/>
      <c r="O386" s="193"/>
      <c r="P386" s="194">
        <f>SUM(P387:P388)</f>
        <v>0</v>
      </c>
      <c r="Q386" s="193"/>
      <c r="R386" s="194">
        <f>SUM(R387:R388)</f>
        <v>1.4514128000000002</v>
      </c>
      <c r="S386" s="193"/>
      <c r="T386" s="195">
        <f>SUM(T387:T388)</f>
        <v>0</v>
      </c>
      <c r="AR386" s="196" t="s">
        <v>90</v>
      </c>
      <c r="AT386" s="197" t="s">
        <v>76</v>
      </c>
      <c r="AU386" s="197" t="s">
        <v>84</v>
      </c>
      <c r="AY386" s="196" t="s">
        <v>242</v>
      </c>
      <c r="BK386" s="198">
        <f>SUM(BK387:BK388)</f>
        <v>0</v>
      </c>
    </row>
    <row r="387" spans="1:65" s="2" customFormat="1" ht="22.15" customHeight="1">
      <c r="A387" s="35"/>
      <c r="B387" s="36"/>
      <c r="C387" s="201" t="s">
        <v>762</v>
      </c>
      <c r="D387" s="201" t="s">
        <v>244</v>
      </c>
      <c r="E387" s="202" t="s">
        <v>4189</v>
      </c>
      <c r="F387" s="203" t="s">
        <v>4190</v>
      </c>
      <c r="G387" s="204" t="s">
        <v>247</v>
      </c>
      <c r="H387" s="205">
        <v>1814.2660000000001</v>
      </c>
      <c r="I387" s="206"/>
      <c r="J387" s="207">
        <f>ROUND(I387*H387,2)</f>
        <v>0</v>
      </c>
      <c r="K387" s="208"/>
      <c r="L387" s="40"/>
      <c r="M387" s="209" t="s">
        <v>1</v>
      </c>
      <c r="N387" s="210" t="s">
        <v>43</v>
      </c>
      <c r="O387" s="76"/>
      <c r="P387" s="211">
        <f>O387*H387</f>
        <v>0</v>
      </c>
      <c r="Q387" s="211">
        <v>8.0000000000000004E-4</v>
      </c>
      <c r="R387" s="211">
        <f>Q387*H387</f>
        <v>1.4514128000000002</v>
      </c>
      <c r="S387" s="211">
        <v>0</v>
      </c>
      <c r="T387" s="212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13" t="s">
        <v>311</v>
      </c>
      <c r="AT387" s="213" t="s">
        <v>244</v>
      </c>
      <c r="AU387" s="213" t="s">
        <v>90</v>
      </c>
      <c r="AY387" s="18" t="s">
        <v>242</v>
      </c>
      <c r="BE387" s="214">
        <f>IF(N387="základná",J387,0)</f>
        <v>0</v>
      </c>
      <c r="BF387" s="214">
        <f>IF(N387="znížená",J387,0)</f>
        <v>0</v>
      </c>
      <c r="BG387" s="214">
        <f>IF(N387="zákl. prenesená",J387,0)</f>
        <v>0</v>
      </c>
      <c r="BH387" s="214">
        <f>IF(N387="zníž. prenesená",J387,0)</f>
        <v>0</v>
      </c>
      <c r="BI387" s="214">
        <f>IF(N387="nulová",J387,0)</f>
        <v>0</v>
      </c>
      <c r="BJ387" s="18" t="s">
        <v>90</v>
      </c>
      <c r="BK387" s="214">
        <f>ROUND(I387*H387,2)</f>
        <v>0</v>
      </c>
      <c r="BL387" s="18" t="s">
        <v>311</v>
      </c>
      <c r="BM387" s="213" t="s">
        <v>4191</v>
      </c>
    </row>
    <row r="388" spans="1:65" s="13" customFormat="1">
      <c r="B388" s="226"/>
      <c r="C388" s="227"/>
      <c r="D388" s="228" t="s">
        <v>304</v>
      </c>
      <c r="E388" s="229" t="s">
        <v>1</v>
      </c>
      <c r="F388" s="230" t="s">
        <v>4192</v>
      </c>
      <c r="G388" s="227"/>
      <c r="H388" s="231">
        <v>1814.2660000000001</v>
      </c>
      <c r="I388" s="232"/>
      <c r="J388" s="227"/>
      <c r="K388" s="227"/>
      <c r="L388" s="233"/>
      <c r="M388" s="234"/>
      <c r="N388" s="235"/>
      <c r="O388" s="235"/>
      <c r="P388" s="235"/>
      <c r="Q388" s="235"/>
      <c r="R388" s="235"/>
      <c r="S388" s="235"/>
      <c r="T388" s="236"/>
      <c r="AT388" s="237" t="s">
        <v>304</v>
      </c>
      <c r="AU388" s="237" t="s">
        <v>90</v>
      </c>
      <c r="AV388" s="13" t="s">
        <v>90</v>
      </c>
      <c r="AW388" s="13" t="s">
        <v>33</v>
      </c>
      <c r="AX388" s="13" t="s">
        <v>84</v>
      </c>
      <c r="AY388" s="237" t="s">
        <v>242</v>
      </c>
    </row>
    <row r="389" spans="1:65" s="12" customFormat="1" ht="25.9" customHeight="1">
      <c r="B389" s="185"/>
      <c r="C389" s="186"/>
      <c r="D389" s="187" t="s">
        <v>76</v>
      </c>
      <c r="E389" s="188" t="s">
        <v>1135</v>
      </c>
      <c r="F389" s="188" t="s">
        <v>1136</v>
      </c>
      <c r="G389" s="186"/>
      <c r="H389" s="186"/>
      <c r="I389" s="189"/>
      <c r="J389" s="190">
        <f>BK389</f>
        <v>0</v>
      </c>
      <c r="K389" s="186"/>
      <c r="L389" s="191"/>
      <c r="M389" s="192"/>
      <c r="N389" s="193"/>
      <c r="O389" s="193"/>
      <c r="P389" s="194">
        <f>SUM(P390:P394)</f>
        <v>0</v>
      </c>
      <c r="Q389" s="193"/>
      <c r="R389" s="194">
        <f>SUM(R390:R394)</f>
        <v>0</v>
      </c>
      <c r="S389" s="193"/>
      <c r="T389" s="195">
        <f>SUM(T390:T394)</f>
        <v>0</v>
      </c>
      <c r="AR389" s="196" t="s">
        <v>250</v>
      </c>
      <c r="AT389" s="197" t="s">
        <v>76</v>
      </c>
      <c r="AU389" s="197" t="s">
        <v>77</v>
      </c>
      <c r="AY389" s="196" t="s">
        <v>242</v>
      </c>
      <c r="BK389" s="198">
        <f>SUM(BK390:BK394)</f>
        <v>0</v>
      </c>
    </row>
    <row r="390" spans="1:65" s="2" customFormat="1" ht="22.15" customHeight="1">
      <c r="A390" s="35"/>
      <c r="B390" s="36"/>
      <c r="C390" s="201" t="s">
        <v>766</v>
      </c>
      <c r="D390" s="201" t="s">
        <v>244</v>
      </c>
      <c r="E390" s="202" t="s">
        <v>4193</v>
      </c>
      <c r="F390" s="203" t="s">
        <v>4194</v>
      </c>
      <c r="G390" s="204" t="s">
        <v>1139</v>
      </c>
      <c r="H390" s="205">
        <v>1</v>
      </c>
      <c r="I390" s="206"/>
      <c r="J390" s="207">
        <f>ROUND(I390*H390,2)</f>
        <v>0</v>
      </c>
      <c r="K390" s="208"/>
      <c r="L390" s="40"/>
      <c r="M390" s="209" t="s">
        <v>1</v>
      </c>
      <c r="N390" s="210" t="s">
        <v>43</v>
      </c>
      <c r="O390" s="76"/>
      <c r="P390" s="211">
        <f>O390*H390</f>
        <v>0</v>
      </c>
      <c r="Q390" s="211">
        <v>0</v>
      </c>
      <c r="R390" s="211">
        <f>Q390*H390</f>
        <v>0</v>
      </c>
      <c r="S390" s="211">
        <v>0</v>
      </c>
      <c r="T390" s="212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13" t="s">
        <v>1140</v>
      </c>
      <c r="AT390" s="213" t="s">
        <v>244</v>
      </c>
      <c r="AU390" s="213" t="s">
        <v>84</v>
      </c>
      <c r="AY390" s="18" t="s">
        <v>242</v>
      </c>
      <c r="BE390" s="214">
        <f>IF(N390="základná",J390,0)</f>
        <v>0</v>
      </c>
      <c r="BF390" s="214">
        <f>IF(N390="znížená",J390,0)</f>
        <v>0</v>
      </c>
      <c r="BG390" s="214">
        <f>IF(N390="zákl. prenesená",J390,0)</f>
        <v>0</v>
      </c>
      <c r="BH390" s="214">
        <f>IF(N390="zníž. prenesená",J390,0)</f>
        <v>0</v>
      </c>
      <c r="BI390" s="214">
        <f>IF(N390="nulová",J390,0)</f>
        <v>0</v>
      </c>
      <c r="BJ390" s="18" t="s">
        <v>90</v>
      </c>
      <c r="BK390" s="214">
        <f>ROUND(I390*H390,2)</f>
        <v>0</v>
      </c>
      <c r="BL390" s="18" t="s">
        <v>1140</v>
      </c>
      <c r="BM390" s="213" t="s">
        <v>4195</v>
      </c>
    </row>
    <row r="391" spans="1:65" s="13" customFormat="1" ht="22.5">
      <c r="B391" s="226"/>
      <c r="C391" s="227"/>
      <c r="D391" s="228" t="s">
        <v>304</v>
      </c>
      <c r="E391" s="229" t="s">
        <v>1</v>
      </c>
      <c r="F391" s="230" t="s">
        <v>4196</v>
      </c>
      <c r="G391" s="227"/>
      <c r="H391" s="231">
        <v>1</v>
      </c>
      <c r="I391" s="232"/>
      <c r="J391" s="227"/>
      <c r="K391" s="227"/>
      <c r="L391" s="233"/>
      <c r="M391" s="234"/>
      <c r="N391" s="235"/>
      <c r="O391" s="235"/>
      <c r="P391" s="235"/>
      <c r="Q391" s="235"/>
      <c r="R391" s="235"/>
      <c r="S391" s="235"/>
      <c r="T391" s="236"/>
      <c r="AT391" s="237" t="s">
        <v>304</v>
      </c>
      <c r="AU391" s="237" t="s">
        <v>84</v>
      </c>
      <c r="AV391" s="13" t="s">
        <v>90</v>
      </c>
      <c r="AW391" s="13" t="s">
        <v>33</v>
      </c>
      <c r="AX391" s="13" t="s">
        <v>84</v>
      </c>
      <c r="AY391" s="237" t="s">
        <v>242</v>
      </c>
    </row>
    <row r="392" spans="1:65" s="2" customFormat="1" ht="22.15" customHeight="1">
      <c r="A392" s="35"/>
      <c r="B392" s="36"/>
      <c r="C392" s="201" t="s">
        <v>770</v>
      </c>
      <c r="D392" s="201" t="s">
        <v>244</v>
      </c>
      <c r="E392" s="202" t="s">
        <v>1939</v>
      </c>
      <c r="F392" s="203" t="s">
        <v>4197</v>
      </c>
      <c r="G392" s="204" t="s">
        <v>1139</v>
      </c>
      <c r="H392" s="205">
        <v>1</v>
      </c>
      <c r="I392" s="206"/>
      <c r="J392" s="207">
        <f>ROUND(I392*H392,2)</f>
        <v>0</v>
      </c>
      <c r="K392" s="208"/>
      <c r="L392" s="40"/>
      <c r="M392" s="209" t="s">
        <v>1</v>
      </c>
      <c r="N392" s="210" t="s">
        <v>43</v>
      </c>
      <c r="O392" s="76"/>
      <c r="P392" s="211">
        <f>O392*H392</f>
        <v>0</v>
      </c>
      <c r="Q392" s="211">
        <v>0</v>
      </c>
      <c r="R392" s="211">
        <f>Q392*H392</f>
        <v>0</v>
      </c>
      <c r="S392" s="211">
        <v>0</v>
      </c>
      <c r="T392" s="212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13" t="s">
        <v>1140</v>
      </c>
      <c r="AT392" s="213" t="s">
        <v>244</v>
      </c>
      <c r="AU392" s="213" t="s">
        <v>84</v>
      </c>
      <c r="AY392" s="18" t="s">
        <v>242</v>
      </c>
      <c r="BE392" s="214">
        <f>IF(N392="základná",J392,0)</f>
        <v>0</v>
      </c>
      <c r="BF392" s="214">
        <f>IF(N392="znížená",J392,0)</f>
        <v>0</v>
      </c>
      <c r="BG392" s="214">
        <f>IF(N392="zákl. prenesená",J392,0)</f>
        <v>0</v>
      </c>
      <c r="BH392" s="214">
        <f>IF(N392="zníž. prenesená",J392,0)</f>
        <v>0</v>
      </c>
      <c r="BI392" s="214">
        <f>IF(N392="nulová",J392,0)</f>
        <v>0</v>
      </c>
      <c r="BJ392" s="18" t="s">
        <v>90</v>
      </c>
      <c r="BK392" s="214">
        <f>ROUND(I392*H392,2)</f>
        <v>0</v>
      </c>
      <c r="BL392" s="18" t="s">
        <v>1140</v>
      </c>
      <c r="BM392" s="213" t="s">
        <v>4198</v>
      </c>
    </row>
    <row r="393" spans="1:65" s="13" customFormat="1">
      <c r="B393" s="226"/>
      <c r="C393" s="227"/>
      <c r="D393" s="228" t="s">
        <v>304</v>
      </c>
      <c r="E393" s="229" t="s">
        <v>1</v>
      </c>
      <c r="F393" s="230" t="s">
        <v>4199</v>
      </c>
      <c r="G393" s="227"/>
      <c r="H393" s="231">
        <v>1</v>
      </c>
      <c r="I393" s="232"/>
      <c r="J393" s="227"/>
      <c r="K393" s="227"/>
      <c r="L393" s="233"/>
      <c r="M393" s="234"/>
      <c r="N393" s="235"/>
      <c r="O393" s="235"/>
      <c r="P393" s="235"/>
      <c r="Q393" s="235"/>
      <c r="R393" s="235"/>
      <c r="S393" s="235"/>
      <c r="T393" s="236"/>
      <c r="AT393" s="237" t="s">
        <v>304</v>
      </c>
      <c r="AU393" s="237" t="s">
        <v>84</v>
      </c>
      <c r="AV393" s="13" t="s">
        <v>90</v>
      </c>
      <c r="AW393" s="13" t="s">
        <v>33</v>
      </c>
      <c r="AX393" s="13" t="s">
        <v>84</v>
      </c>
      <c r="AY393" s="237" t="s">
        <v>242</v>
      </c>
    </row>
    <row r="394" spans="1:65" s="2" customFormat="1" ht="57.6" customHeight="1">
      <c r="A394" s="35"/>
      <c r="B394" s="36"/>
      <c r="C394" s="201" t="s">
        <v>774</v>
      </c>
      <c r="D394" s="201" t="s">
        <v>244</v>
      </c>
      <c r="E394" s="202" t="s">
        <v>1142</v>
      </c>
      <c r="F394" s="203" t="s">
        <v>4200</v>
      </c>
      <c r="G394" s="204" t="s">
        <v>1139</v>
      </c>
      <c r="H394" s="205">
        <v>1</v>
      </c>
      <c r="I394" s="206"/>
      <c r="J394" s="207">
        <f>ROUND(I394*H394,2)</f>
        <v>0</v>
      </c>
      <c r="K394" s="208"/>
      <c r="L394" s="40"/>
      <c r="M394" s="238" t="s">
        <v>1</v>
      </c>
      <c r="N394" s="239" t="s">
        <v>43</v>
      </c>
      <c r="O394" s="240"/>
      <c r="P394" s="241">
        <f>O394*H394</f>
        <v>0</v>
      </c>
      <c r="Q394" s="241">
        <v>0</v>
      </c>
      <c r="R394" s="241">
        <f>Q394*H394</f>
        <v>0</v>
      </c>
      <c r="S394" s="241">
        <v>0</v>
      </c>
      <c r="T394" s="242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13" t="s">
        <v>1140</v>
      </c>
      <c r="AT394" s="213" t="s">
        <v>244</v>
      </c>
      <c r="AU394" s="213" t="s">
        <v>84</v>
      </c>
      <c r="AY394" s="18" t="s">
        <v>242</v>
      </c>
      <c r="BE394" s="214">
        <f>IF(N394="základná",J394,0)</f>
        <v>0</v>
      </c>
      <c r="BF394" s="214">
        <f>IF(N394="znížená",J394,0)</f>
        <v>0</v>
      </c>
      <c r="BG394" s="214">
        <f>IF(N394="zákl. prenesená",J394,0)</f>
        <v>0</v>
      </c>
      <c r="BH394" s="214">
        <f>IF(N394="zníž. prenesená",J394,0)</f>
        <v>0</v>
      </c>
      <c r="BI394" s="214">
        <f>IF(N394="nulová",J394,0)</f>
        <v>0</v>
      </c>
      <c r="BJ394" s="18" t="s">
        <v>90</v>
      </c>
      <c r="BK394" s="214">
        <f>ROUND(I394*H394,2)</f>
        <v>0</v>
      </c>
      <c r="BL394" s="18" t="s">
        <v>1140</v>
      </c>
      <c r="BM394" s="213" t="s">
        <v>4201</v>
      </c>
    </row>
    <row r="395" spans="1:65" s="2" customFormat="1" ht="6.95" customHeight="1">
      <c r="A395" s="35"/>
      <c r="B395" s="59"/>
      <c r="C395" s="60"/>
      <c r="D395" s="60"/>
      <c r="E395" s="60"/>
      <c r="F395" s="60"/>
      <c r="G395" s="60"/>
      <c r="H395" s="60"/>
      <c r="I395" s="60"/>
      <c r="J395" s="60"/>
      <c r="K395" s="60"/>
      <c r="L395" s="40"/>
      <c r="M395" s="35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</row>
  </sheetData>
  <sheetProtection algorithmName="SHA-512" hashValue="/7YdABsAdLmoO3oVM7/xhZxVShbxJcdCMtjQUY84LFJCv8mdPoKqpefSOKU0QJbTcshB2JmHGF076cDLIvLgbw==" saltValue="GT+7t3SoH609oBwyo5LldttOVpUGJcuqRtAU/bOzS7X7QuBIOesVQmXM5j6Vt5vDHS8OdKNrWi4prILKccBIAw==" spinCount="100000" sheet="1" objects="1" scenarios="1" formatColumns="0" formatRows="0" autoFilter="0"/>
  <autoFilter ref="C132:K394" xr:uid="{00000000-0009-0000-0000-000019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2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179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3925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4202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ROUND(J122,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ROUND((SUM(BE122:BE125)),  2)</f>
        <v>0</v>
      </c>
      <c r="G35" s="136"/>
      <c r="H35" s="136"/>
      <c r="I35" s="137">
        <v>0.2</v>
      </c>
      <c r="J35" s="135">
        <f>ROUND(((SUM(BE122:BE125))*I35),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ROUND((SUM(BF122:BF125)),  2)</f>
        <v>0</v>
      </c>
      <c r="G36" s="136"/>
      <c r="H36" s="136"/>
      <c r="I36" s="137">
        <v>0.2</v>
      </c>
      <c r="J36" s="135">
        <f>ROUND(((SUM(BF122:BF125))*I36),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ROUND((SUM(BG122:BG125)),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ROUND((SUM(BH122:BH125)),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ROUND((SUM(BI122:BI125)),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3925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1136-3-2 - SO 03 Oždianský tunel - elektroinštalácia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J122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1151</v>
      </c>
      <c r="E99" s="165"/>
      <c r="F99" s="165"/>
      <c r="G99" s="165"/>
      <c r="H99" s="165"/>
      <c r="I99" s="165"/>
      <c r="J99" s="166">
        <f>J123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2528</v>
      </c>
      <c r="E100" s="170"/>
      <c r="F100" s="170"/>
      <c r="G100" s="170"/>
      <c r="H100" s="170"/>
      <c r="I100" s="170"/>
      <c r="J100" s="171">
        <f>J124</f>
        <v>0</v>
      </c>
      <c r="K100" s="109"/>
      <c r="L100" s="172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228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4.45" customHeight="1">
      <c r="A110" s="35"/>
      <c r="B110" s="36"/>
      <c r="C110" s="37"/>
      <c r="D110" s="37"/>
      <c r="E110" s="334" t="str">
        <f>E7</f>
        <v>Cyklotrasa Rimavská Sobota - Poltár</v>
      </c>
      <c r="F110" s="335"/>
      <c r="G110" s="335"/>
      <c r="H110" s="335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214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4.45" customHeight="1">
      <c r="A112" s="35"/>
      <c r="B112" s="36"/>
      <c r="C112" s="37"/>
      <c r="D112" s="37"/>
      <c r="E112" s="334" t="s">
        <v>3925</v>
      </c>
      <c r="F112" s="333"/>
      <c r="G112" s="333"/>
      <c r="H112" s="333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216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6" customHeight="1">
      <c r="A114" s="35"/>
      <c r="B114" s="36"/>
      <c r="C114" s="37"/>
      <c r="D114" s="37"/>
      <c r="E114" s="307" t="str">
        <f>E11</f>
        <v>1136-3-2 - SO 03 Oždianský tunel - elektroinštalácia</v>
      </c>
      <c r="F114" s="333"/>
      <c r="G114" s="333"/>
      <c r="H114" s="333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F14</f>
        <v>Rimavská Sobota, Poltár</v>
      </c>
      <c r="G116" s="37"/>
      <c r="H116" s="37"/>
      <c r="I116" s="30" t="s">
        <v>21</v>
      </c>
      <c r="J116" s="71">
        <f>IF(J14="","",J14)</f>
        <v>0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9" customHeight="1">
      <c r="A118" s="35"/>
      <c r="B118" s="36"/>
      <c r="C118" s="30" t="s">
        <v>22</v>
      </c>
      <c r="D118" s="37"/>
      <c r="E118" s="37"/>
      <c r="F118" s="28" t="str">
        <f>E17</f>
        <v>Banskobystrický samosprávny kraj, B. Bystrica</v>
      </c>
      <c r="G118" s="37"/>
      <c r="H118" s="37"/>
      <c r="I118" s="30" t="s">
        <v>29</v>
      </c>
      <c r="J118" s="33" t="str">
        <f>E23</f>
        <v>Cykloprojekt s.r.o., Bratislava, Laurinská 18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6" customHeight="1">
      <c r="A119" s="35"/>
      <c r="B119" s="36"/>
      <c r="C119" s="30" t="s">
        <v>27</v>
      </c>
      <c r="D119" s="37"/>
      <c r="E119" s="37"/>
      <c r="F119" s="28" t="str">
        <f>IF(E20="","",E20)</f>
        <v>Vyplň údaj</v>
      </c>
      <c r="G119" s="37"/>
      <c r="H119" s="37"/>
      <c r="I119" s="30" t="s">
        <v>34</v>
      </c>
      <c r="J119" s="33" t="str">
        <f>E26</f>
        <v xml:space="preserve"> 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73"/>
      <c r="B121" s="174"/>
      <c r="C121" s="175" t="s">
        <v>229</v>
      </c>
      <c r="D121" s="176" t="s">
        <v>62</v>
      </c>
      <c r="E121" s="176" t="s">
        <v>58</v>
      </c>
      <c r="F121" s="176" t="s">
        <v>59</v>
      </c>
      <c r="G121" s="176" t="s">
        <v>230</v>
      </c>
      <c r="H121" s="176" t="s">
        <v>231</v>
      </c>
      <c r="I121" s="176" t="s">
        <v>232</v>
      </c>
      <c r="J121" s="177" t="s">
        <v>220</v>
      </c>
      <c r="K121" s="178" t="s">
        <v>233</v>
      </c>
      <c r="L121" s="179"/>
      <c r="M121" s="80" t="s">
        <v>1</v>
      </c>
      <c r="N121" s="81" t="s">
        <v>41</v>
      </c>
      <c r="O121" s="81" t="s">
        <v>234</v>
      </c>
      <c r="P121" s="81" t="s">
        <v>235</v>
      </c>
      <c r="Q121" s="81" t="s">
        <v>236</v>
      </c>
      <c r="R121" s="81" t="s">
        <v>237</v>
      </c>
      <c r="S121" s="81" t="s">
        <v>238</v>
      </c>
      <c r="T121" s="82" t="s">
        <v>239</v>
      </c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</row>
    <row r="122" spans="1:65" s="2" customFormat="1" ht="22.9" customHeight="1">
      <c r="A122" s="35"/>
      <c r="B122" s="36"/>
      <c r="C122" s="87" t="s">
        <v>221</v>
      </c>
      <c r="D122" s="37"/>
      <c r="E122" s="37"/>
      <c r="F122" s="37"/>
      <c r="G122" s="37"/>
      <c r="H122" s="37"/>
      <c r="I122" s="37"/>
      <c r="J122" s="180">
        <f>BK122</f>
        <v>0</v>
      </c>
      <c r="K122" s="37"/>
      <c r="L122" s="40"/>
      <c r="M122" s="83"/>
      <c r="N122" s="181"/>
      <c r="O122" s="84"/>
      <c r="P122" s="182">
        <f>P123</f>
        <v>0</v>
      </c>
      <c r="Q122" s="84"/>
      <c r="R122" s="182">
        <f>R123</f>
        <v>0</v>
      </c>
      <c r="S122" s="84"/>
      <c r="T122" s="183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222</v>
      </c>
      <c r="BK122" s="184">
        <f>BK123</f>
        <v>0</v>
      </c>
    </row>
    <row r="123" spans="1:65" s="12" customFormat="1" ht="25.9" customHeight="1">
      <c r="B123" s="185"/>
      <c r="C123" s="186"/>
      <c r="D123" s="187" t="s">
        <v>76</v>
      </c>
      <c r="E123" s="188" t="s">
        <v>261</v>
      </c>
      <c r="F123" s="188" t="s">
        <v>1388</v>
      </c>
      <c r="G123" s="186"/>
      <c r="H123" s="186"/>
      <c r="I123" s="189"/>
      <c r="J123" s="190">
        <f>BK123</f>
        <v>0</v>
      </c>
      <c r="K123" s="186"/>
      <c r="L123" s="191"/>
      <c r="M123" s="192"/>
      <c r="N123" s="193"/>
      <c r="O123" s="193"/>
      <c r="P123" s="194">
        <f>P124</f>
        <v>0</v>
      </c>
      <c r="Q123" s="193"/>
      <c r="R123" s="194">
        <f>R124</f>
        <v>0</v>
      </c>
      <c r="S123" s="193"/>
      <c r="T123" s="195">
        <f>T124</f>
        <v>0</v>
      </c>
      <c r="AR123" s="196" t="s">
        <v>100</v>
      </c>
      <c r="AT123" s="197" t="s">
        <v>76</v>
      </c>
      <c r="AU123" s="197" t="s">
        <v>77</v>
      </c>
      <c r="AY123" s="196" t="s">
        <v>242</v>
      </c>
      <c r="BK123" s="198">
        <f>BK124</f>
        <v>0</v>
      </c>
    </row>
    <row r="124" spans="1:65" s="12" customFormat="1" ht="22.9" customHeight="1">
      <c r="B124" s="185"/>
      <c r="C124" s="186"/>
      <c r="D124" s="187" t="s">
        <v>76</v>
      </c>
      <c r="E124" s="199" t="s">
        <v>2529</v>
      </c>
      <c r="F124" s="199" t="s">
        <v>2530</v>
      </c>
      <c r="G124" s="186"/>
      <c r="H124" s="186"/>
      <c r="I124" s="189"/>
      <c r="J124" s="200">
        <f>BK124</f>
        <v>0</v>
      </c>
      <c r="K124" s="186"/>
      <c r="L124" s="191"/>
      <c r="M124" s="192"/>
      <c r="N124" s="193"/>
      <c r="O124" s="193"/>
      <c r="P124" s="194">
        <f>P125</f>
        <v>0</v>
      </c>
      <c r="Q124" s="193"/>
      <c r="R124" s="194">
        <f>R125</f>
        <v>0</v>
      </c>
      <c r="S124" s="193"/>
      <c r="T124" s="195">
        <f>T125</f>
        <v>0</v>
      </c>
      <c r="AR124" s="196" t="s">
        <v>100</v>
      </c>
      <c r="AT124" s="197" t="s">
        <v>76</v>
      </c>
      <c r="AU124" s="197" t="s">
        <v>84</v>
      </c>
      <c r="AY124" s="196" t="s">
        <v>242</v>
      </c>
      <c r="BK124" s="198">
        <f>BK125</f>
        <v>0</v>
      </c>
    </row>
    <row r="125" spans="1:65" s="2" customFormat="1" ht="14.45" customHeight="1">
      <c r="A125" s="35"/>
      <c r="B125" s="36"/>
      <c r="C125" s="201" t="s">
        <v>84</v>
      </c>
      <c r="D125" s="201" t="s">
        <v>244</v>
      </c>
      <c r="E125" s="202" t="s">
        <v>84</v>
      </c>
      <c r="F125" s="203" t="s">
        <v>4203</v>
      </c>
      <c r="G125" s="204" t="s">
        <v>2532</v>
      </c>
      <c r="H125" s="205">
        <v>1</v>
      </c>
      <c r="I125" s="206"/>
      <c r="J125" s="207">
        <f>ROUND(I125*H125,2)</f>
        <v>0</v>
      </c>
      <c r="K125" s="208"/>
      <c r="L125" s="40"/>
      <c r="M125" s="238" t="s">
        <v>1</v>
      </c>
      <c r="N125" s="239" t="s">
        <v>43</v>
      </c>
      <c r="O125" s="240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13" t="s">
        <v>737</v>
      </c>
      <c r="AT125" s="213" t="s">
        <v>244</v>
      </c>
      <c r="AU125" s="213" t="s">
        <v>90</v>
      </c>
      <c r="AY125" s="18" t="s">
        <v>242</v>
      </c>
      <c r="BE125" s="214">
        <f>IF(N125="základná",J125,0)</f>
        <v>0</v>
      </c>
      <c r="BF125" s="214">
        <f>IF(N125="znížená",J125,0)</f>
        <v>0</v>
      </c>
      <c r="BG125" s="214">
        <f>IF(N125="zákl. prenesená",J125,0)</f>
        <v>0</v>
      </c>
      <c r="BH125" s="214">
        <f>IF(N125="zníž. prenesená",J125,0)</f>
        <v>0</v>
      </c>
      <c r="BI125" s="214">
        <f>IF(N125="nulová",J125,0)</f>
        <v>0</v>
      </c>
      <c r="BJ125" s="18" t="s">
        <v>90</v>
      </c>
      <c r="BK125" s="214">
        <f>ROUND(I125*H125,2)</f>
        <v>0</v>
      </c>
      <c r="BL125" s="18" t="s">
        <v>737</v>
      </c>
      <c r="BM125" s="213" t="s">
        <v>4204</v>
      </c>
    </row>
    <row r="126" spans="1:65" s="2" customFormat="1" ht="6.95" customHeight="1">
      <c r="A126" s="35"/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40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algorithmName="SHA-512" hashValue="v5gem4xcyFbWrEW7pW5DpFXWxGNW+lhG6QdpS1PciABpMjQHQjUCx01KBr+Ou9Q3tCD5LCysJjVk9X21rm1oBA==" saltValue="rbXTmlY+cOsplCZgnRO7VDz4+DHpy2QPCZCHJlQuNlMgAhfzL2ZqMrBRze78ZEmji2VRMuGUtMOsI2MnGmXK3w==" spinCount="100000" sheet="1" objects="1" scenarios="1" formatColumns="0" formatRows="0" autoFilter="0"/>
  <autoFilter ref="C121:K125" xr:uid="{00000000-0009-0000-0000-00001A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21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185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4205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4206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ROUND(J130,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ROUND((SUM(BE130:BE215)),  2)</f>
        <v>0</v>
      </c>
      <c r="G35" s="136"/>
      <c r="H35" s="136"/>
      <c r="I35" s="137">
        <v>0.2</v>
      </c>
      <c r="J35" s="135">
        <f>ROUND(((SUM(BE130:BE215))*I35),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ROUND((SUM(BF130:BF215)),  2)</f>
        <v>0</v>
      </c>
      <c r="G36" s="136"/>
      <c r="H36" s="136"/>
      <c r="I36" s="137">
        <v>0.2</v>
      </c>
      <c r="J36" s="135">
        <f>ROUND(((SUM(BF130:BF215))*I36),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ROUND((SUM(BG130:BG215)),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ROUND((SUM(BH130:BH215)),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ROUND((SUM(BI130:BI215)),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4205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1136-4-1 - SO 04.1 - Odpočívadlo pre cyklistov Dúžava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J130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J131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J132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J139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225</v>
      </c>
      <c r="E102" s="170"/>
      <c r="F102" s="170"/>
      <c r="G102" s="170"/>
      <c r="H102" s="170"/>
      <c r="I102" s="170"/>
      <c r="J102" s="171">
        <f>J149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226</v>
      </c>
      <c r="E103" s="170"/>
      <c r="F103" s="170"/>
      <c r="G103" s="170"/>
      <c r="H103" s="170"/>
      <c r="I103" s="170"/>
      <c r="J103" s="171">
        <f>J153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227</v>
      </c>
      <c r="E104" s="170"/>
      <c r="F104" s="170"/>
      <c r="G104" s="170"/>
      <c r="H104" s="170"/>
      <c r="I104" s="170"/>
      <c r="J104" s="171">
        <f>J166</f>
        <v>0</v>
      </c>
      <c r="K104" s="109"/>
      <c r="L104" s="172"/>
    </row>
    <row r="105" spans="1:47" s="9" customFormat="1" ht="24.95" customHeight="1">
      <c r="B105" s="162"/>
      <c r="C105" s="163"/>
      <c r="D105" s="164" t="s">
        <v>365</v>
      </c>
      <c r="E105" s="165"/>
      <c r="F105" s="165"/>
      <c r="G105" s="165"/>
      <c r="H105" s="165"/>
      <c r="I105" s="165"/>
      <c r="J105" s="166">
        <f>J168</f>
        <v>0</v>
      </c>
      <c r="K105" s="163"/>
      <c r="L105" s="167"/>
    </row>
    <row r="106" spans="1:47" s="10" customFormat="1" ht="19.899999999999999" customHeight="1">
      <c r="B106" s="168"/>
      <c r="C106" s="109"/>
      <c r="D106" s="169" t="s">
        <v>1150</v>
      </c>
      <c r="E106" s="170"/>
      <c r="F106" s="170"/>
      <c r="G106" s="170"/>
      <c r="H106" s="170"/>
      <c r="I106" s="170"/>
      <c r="J106" s="171">
        <f>J169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4207</v>
      </c>
      <c r="E107" s="170"/>
      <c r="F107" s="170"/>
      <c r="G107" s="170"/>
      <c r="H107" s="170"/>
      <c r="I107" s="170"/>
      <c r="J107" s="171">
        <f>J195</f>
        <v>0</v>
      </c>
      <c r="K107" s="109"/>
      <c r="L107" s="172"/>
    </row>
    <row r="108" spans="1:47" s="10" customFormat="1" ht="19.899999999999999" customHeight="1">
      <c r="B108" s="168"/>
      <c r="C108" s="109"/>
      <c r="D108" s="169" t="s">
        <v>996</v>
      </c>
      <c r="E108" s="170"/>
      <c r="F108" s="170"/>
      <c r="G108" s="170"/>
      <c r="H108" s="170"/>
      <c r="I108" s="170"/>
      <c r="J108" s="171">
        <f>J199</f>
        <v>0</v>
      </c>
      <c r="K108" s="109"/>
      <c r="L108" s="172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228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4.45" customHeight="1">
      <c r="A118" s="35"/>
      <c r="B118" s="36"/>
      <c r="C118" s="37"/>
      <c r="D118" s="37"/>
      <c r="E118" s="334" t="str">
        <f>E7</f>
        <v>Cyklotrasa Rimavská Sobota - Poltár</v>
      </c>
      <c r="F118" s="335"/>
      <c r="G118" s="335"/>
      <c r="H118" s="335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214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4.45" customHeight="1">
      <c r="A120" s="35"/>
      <c r="B120" s="36"/>
      <c r="C120" s="37"/>
      <c r="D120" s="37"/>
      <c r="E120" s="334" t="s">
        <v>4205</v>
      </c>
      <c r="F120" s="333"/>
      <c r="G120" s="333"/>
      <c r="H120" s="333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216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5.6" customHeight="1">
      <c r="A122" s="35"/>
      <c r="B122" s="36"/>
      <c r="C122" s="37"/>
      <c r="D122" s="37"/>
      <c r="E122" s="307" t="str">
        <f>E11</f>
        <v>1136-4-1 - SO 04.1 - Odpočívadlo pre cyklistov Dúžava</v>
      </c>
      <c r="F122" s="333"/>
      <c r="G122" s="333"/>
      <c r="H122" s="333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19</v>
      </c>
      <c r="D124" s="37"/>
      <c r="E124" s="37"/>
      <c r="F124" s="28" t="str">
        <f>F14</f>
        <v>Rimavská Sobota, Poltár</v>
      </c>
      <c r="G124" s="37"/>
      <c r="H124" s="37"/>
      <c r="I124" s="30" t="s">
        <v>21</v>
      </c>
      <c r="J124" s="71">
        <f>IF(J14="","",J14)</f>
        <v>0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9" customHeight="1">
      <c r="A126" s="35"/>
      <c r="B126" s="36"/>
      <c r="C126" s="30" t="s">
        <v>22</v>
      </c>
      <c r="D126" s="37"/>
      <c r="E126" s="37"/>
      <c r="F126" s="28" t="str">
        <f>E17</f>
        <v>Banskobystrický samosprávny kraj, B. Bystrica</v>
      </c>
      <c r="G126" s="37"/>
      <c r="H126" s="37"/>
      <c r="I126" s="30" t="s">
        <v>29</v>
      </c>
      <c r="J126" s="33" t="str">
        <f>E23</f>
        <v>Cykloprojekt s.r.o., Bratislava, Laurinská 18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6" customHeight="1">
      <c r="A127" s="35"/>
      <c r="B127" s="36"/>
      <c r="C127" s="30" t="s">
        <v>27</v>
      </c>
      <c r="D127" s="37"/>
      <c r="E127" s="37"/>
      <c r="F127" s="28" t="str">
        <f>IF(E20="","",E20)</f>
        <v>Vyplň údaj</v>
      </c>
      <c r="G127" s="37"/>
      <c r="H127" s="37"/>
      <c r="I127" s="30" t="s">
        <v>34</v>
      </c>
      <c r="J127" s="33" t="str">
        <f>E26</f>
        <v xml:space="preserve"> 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73"/>
      <c r="B129" s="174"/>
      <c r="C129" s="175" t="s">
        <v>229</v>
      </c>
      <c r="D129" s="176" t="s">
        <v>62</v>
      </c>
      <c r="E129" s="176" t="s">
        <v>58</v>
      </c>
      <c r="F129" s="176" t="s">
        <v>59</v>
      </c>
      <c r="G129" s="176" t="s">
        <v>230</v>
      </c>
      <c r="H129" s="176" t="s">
        <v>231</v>
      </c>
      <c r="I129" s="176" t="s">
        <v>232</v>
      </c>
      <c r="J129" s="177" t="s">
        <v>220</v>
      </c>
      <c r="K129" s="178" t="s">
        <v>233</v>
      </c>
      <c r="L129" s="179"/>
      <c r="M129" s="80" t="s">
        <v>1</v>
      </c>
      <c r="N129" s="81" t="s">
        <v>41</v>
      </c>
      <c r="O129" s="81" t="s">
        <v>234</v>
      </c>
      <c r="P129" s="81" t="s">
        <v>235</v>
      </c>
      <c r="Q129" s="81" t="s">
        <v>236</v>
      </c>
      <c r="R129" s="81" t="s">
        <v>237</v>
      </c>
      <c r="S129" s="81" t="s">
        <v>238</v>
      </c>
      <c r="T129" s="82" t="s">
        <v>239</v>
      </c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</row>
    <row r="130" spans="1:65" s="2" customFormat="1" ht="22.9" customHeight="1">
      <c r="A130" s="35"/>
      <c r="B130" s="36"/>
      <c r="C130" s="87" t="s">
        <v>221</v>
      </c>
      <c r="D130" s="37"/>
      <c r="E130" s="37"/>
      <c r="F130" s="37"/>
      <c r="G130" s="37"/>
      <c r="H130" s="37"/>
      <c r="I130" s="37"/>
      <c r="J130" s="180">
        <f>BK130</f>
        <v>0</v>
      </c>
      <c r="K130" s="37"/>
      <c r="L130" s="40"/>
      <c r="M130" s="83"/>
      <c r="N130" s="181"/>
      <c r="O130" s="84"/>
      <c r="P130" s="182">
        <f>P131+P168</f>
        <v>0</v>
      </c>
      <c r="Q130" s="84"/>
      <c r="R130" s="182">
        <f>R131+R168</f>
        <v>17.562269986</v>
      </c>
      <c r="S130" s="84"/>
      <c r="T130" s="183">
        <f>T131+T168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76</v>
      </c>
      <c r="AU130" s="18" t="s">
        <v>222</v>
      </c>
      <c r="BK130" s="184">
        <f>BK131+BK168</f>
        <v>0</v>
      </c>
    </row>
    <row r="131" spans="1:65" s="12" customFormat="1" ht="25.9" customHeight="1">
      <c r="B131" s="185"/>
      <c r="C131" s="186"/>
      <c r="D131" s="187" t="s">
        <v>76</v>
      </c>
      <c r="E131" s="188" t="s">
        <v>240</v>
      </c>
      <c r="F131" s="188" t="s">
        <v>241</v>
      </c>
      <c r="G131" s="186"/>
      <c r="H131" s="186"/>
      <c r="I131" s="189"/>
      <c r="J131" s="190">
        <f>BK131</f>
        <v>0</v>
      </c>
      <c r="K131" s="186"/>
      <c r="L131" s="191"/>
      <c r="M131" s="192"/>
      <c r="N131" s="193"/>
      <c r="O131" s="193"/>
      <c r="P131" s="194">
        <f>P132+P139+P149+P153+P166</f>
        <v>0</v>
      </c>
      <c r="Q131" s="193"/>
      <c r="R131" s="194">
        <f>R132+R139+R149+R153+R166</f>
        <v>17.445462599999999</v>
      </c>
      <c r="S131" s="193"/>
      <c r="T131" s="195">
        <f>T132+T139+T149+T153+T166</f>
        <v>0</v>
      </c>
      <c r="AR131" s="196" t="s">
        <v>84</v>
      </c>
      <c r="AT131" s="197" t="s">
        <v>76</v>
      </c>
      <c r="AU131" s="197" t="s">
        <v>77</v>
      </c>
      <c r="AY131" s="196" t="s">
        <v>242</v>
      </c>
      <c r="BK131" s="198">
        <f>BK132+BK139+BK149+BK153+BK166</f>
        <v>0</v>
      </c>
    </row>
    <row r="132" spans="1:65" s="12" customFormat="1" ht="22.9" customHeight="1">
      <c r="B132" s="185"/>
      <c r="C132" s="186"/>
      <c r="D132" s="187" t="s">
        <v>76</v>
      </c>
      <c r="E132" s="199" t="s">
        <v>84</v>
      </c>
      <c r="F132" s="199" t="s">
        <v>243</v>
      </c>
      <c r="G132" s="186"/>
      <c r="H132" s="186"/>
      <c r="I132" s="189"/>
      <c r="J132" s="200">
        <f>BK132</f>
        <v>0</v>
      </c>
      <c r="K132" s="186"/>
      <c r="L132" s="191"/>
      <c r="M132" s="192"/>
      <c r="N132" s="193"/>
      <c r="O132" s="193"/>
      <c r="P132" s="194">
        <f>SUM(P133:P138)</f>
        <v>0</v>
      </c>
      <c r="Q132" s="193"/>
      <c r="R132" s="194">
        <f>SUM(R133:R138)</f>
        <v>0</v>
      </c>
      <c r="S132" s="193"/>
      <c r="T132" s="195">
        <f>SUM(T133:T138)</f>
        <v>0</v>
      </c>
      <c r="AR132" s="196" t="s">
        <v>84</v>
      </c>
      <c r="AT132" s="197" t="s">
        <v>76</v>
      </c>
      <c r="AU132" s="197" t="s">
        <v>84</v>
      </c>
      <c r="AY132" s="196" t="s">
        <v>242</v>
      </c>
      <c r="BK132" s="198">
        <f>SUM(BK133:BK138)</f>
        <v>0</v>
      </c>
    </row>
    <row r="133" spans="1:65" s="2" customFormat="1" ht="30" customHeight="1">
      <c r="A133" s="35"/>
      <c r="B133" s="36"/>
      <c r="C133" s="201" t="s">
        <v>84</v>
      </c>
      <c r="D133" s="201" t="s">
        <v>244</v>
      </c>
      <c r="E133" s="202" t="s">
        <v>1002</v>
      </c>
      <c r="F133" s="203" t="s">
        <v>1003</v>
      </c>
      <c r="G133" s="204" t="s">
        <v>406</v>
      </c>
      <c r="H133" s="205">
        <v>8.4879999999999995</v>
      </c>
      <c r="I133" s="206"/>
      <c r="J133" s="207">
        <f>ROUND(I133*H133,2)</f>
        <v>0</v>
      </c>
      <c r="K133" s="208"/>
      <c r="L133" s="40"/>
      <c r="M133" s="209" t="s">
        <v>1</v>
      </c>
      <c r="N133" s="210" t="s">
        <v>43</v>
      </c>
      <c r="O133" s="76"/>
      <c r="P133" s="211">
        <f>O133*H133</f>
        <v>0</v>
      </c>
      <c r="Q133" s="211">
        <v>0</v>
      </c>
      <c r="R133" s="211">
        <f>Q133*H133</f>
        <v>0</v>
      </c>
      <c r="S133" s="211">
        <v>0</v>
      </c>
      <c r="T133" s="21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3" t="s">
        <v>248</v>
      </c>
      <c r="AT133" s="213" t="s">
        <v>244</v>
      </c>
      <c r="AU133" s="213" t="s">
        <v>90</v>
      </c>
      <c r="AY133" s="18" t="s">
        <v>242</v>
      </c>
      <c r="BE133" s="214">
        <f>IF(N133="základná",J133,0)</f>
        <v>0</v>
      </c>
      <c r="BF133" s="214">
        <f>IF(N133="znížená",J133,0)</f>
        <v>0</v>
      </c>
      <c r="BG133" s="214">
        <f>IF(N133="zákl. prenesená",J133,0)</f>
        <v>0</v>
      </c>
      <c r="BH133" s="214">
        <f>IF(N133="zníž. prenesená",J133,0)</f>
        <v>0</v>
      </c>
      <c r="BI133" s="214">
        <f>IF(N133="nulová",J133,0)</f>
        <v>0</v>
      </c>
      <c r="BJ133" s="18" t="s">
        <v>90</v>
      </c>
      <c r="BK133" s="214">
        <f>ROUND(I133*H133,2)</f>
        <v>0</v>
      </c>
      <c r="BL133" s="18" t="s">
        <v>248</v>
      </c>
      <c r="BM133" s="213" t="s">
        <v>4208</v>
      </c>
    </row>
    <row r="134" spans="1:65" s="13" customFormat="1">
      <c r="B134" s="226"/>
      <c r="C134" s="227"/>
      <c r="D134" s="228" t="s">
        <v>304</v>
      </c>
      <c r="E134" s="229" t="s">
        <v>1</v>
      </c>
      <c r="F134" s="230" t="s">
        <v>4209</v>
      </c>
      <c r="G134" s="227"/>
      <c r="H134" s="231">
        <v>8.4879999999999995</v>
      </c>
      <c r="I134" s="232"/>
      <c r="J134" s="227"/>
      <c r="K134" s="227"/>
      <c r="L134" s="233"/>
      <c r="M134" s="234"/>
      <c r="N134" s="235"/>
      <c r="O134" s="235"/>
      <c r="P134" s="235"/>
      <c r="Q134" s="235"/>
      <c r="R134" s="235"/>
      <c r="S134" s="235"/>
      <c r="T134" s="236"/>
      <c r="AT134" s="237" t="s">
        <v>304</v>
      </c>
      <c r="AU134" s="237" t="s">
        <v>90</v>
      </c>
      <c r="AV134" s="13" t="s">
        <v>90</v>
      </c>
      <c r="AW134" s="13" t="s">
        <v>33</v>
      </c>
      <c r="AX134" s="13" t="s">
        <v>84</v>
      </c>
      <c r="AY134" s="237" t="s">
        <v>242</v>
      </c>
    </row>
    <row r="135" spans="1:65" s="2" customFormat="1" ht="14.45" customHeight="1">
      <c r="A135" s="35"/>
      <c r="B135" s="36"/>
      <c r="C135" s="201" t="s">
        <v>90</v>
      </c>
      <c r="D135" s="201" t="s">
        <v>244</v>
      </c>
      <c r="E135" s="202" t="s">
        <v>1014</v>
      </c>
      <c r="F135" s="203" t="s">
        <v>1015</v>
      </c>
      <c r="G135" s="204" t="s">
        <v>406</v>
      </c>
      <c r="H135" s="205">
        <v>0.41</v>
      </c>
      <c r="I135" s="206"/>
      <c r="J135" s="207">
        <f>ROUND(I135*H135,2)</f>
        <v>0</v>
      </c>
      <c r="K135" s="208"/>
      <c r="L135" s="40"/>
      <c r="M135" s="209" t="s">
        <v>1</v>
      </c>
      <c r="N135" s="210" t="s">
        <v>43</v>
      </c>
      <c r="O135" s="76"/>
      <c r="P135" s="211">
        <f>O135*H135</f>
        <v>0</v>
      </c>
      <c r="Q135" s="211">
        <v>0</v>
      </c>
      <c r="R135" s="211">
        <f>Q135*H135</f>
        <v>0</v>
      </c>
      <c r="S135" s="211">
        <v>0</v>
      </c>
      <c r="T135" s="21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3" t="s">
        <v>248</v>
      </c>
      <c r="AT135" s="213" t="s">
        <v>244</v>
      </c>
      <c r="AU135" s="213" t="s">
        <v>90</v>
      </c>
      <c r="AY135" s="18" t="s">
        <v>242</v>
      </c>
      <c r="BE135" s="214">
        <f>IF(N135="základná",J135,0)</f>
        <v>0</v>
      </c>
      <c r="BF135" s="214">
        <f>IF(N135="znížená",J135,0)</f>
        <v>0</v>
      </c>
      <c r="BG135" s="214">
        <f>IF(N135="zákl. prenesená",J135,0)</f>
        <v>0</v>
      </c>
      <c r="BH135" s="214">
        <f>IF(N135="zníž. prenesená",J135,0)</f>
        <v>0</v>
      </c>
      <c r="BI135" s="214">
        <f>IF(N135="nulová",J135,0)</f>
        <v>0</v>
      </c>
      <c r="BJ135" s="18" t="s">
        <v>90</v>
      </c>
      <c r="BK135" s="214">
        <f>ROUND(I135*H135,2)</f>
        <v>0</v>
      </c>
      <c r="BL135" s="18" t="s">
        <v>248</v>
      </c>
      <c r="BM135" s="213" t="s">
        <v>4210</v>
      </c>
    </row>
    <row r="136" spans="1:65" s="14" customFormat="1">
      <c r="B136" s="243"/>
      <c r="C136" s="244"/>
      <c r="D136" s="228" t="s">
        <v>304</v>
      </c>
      <c r="E136" s="245" t="s">
        <v>1</v>
      </c>
      <c r="F136" s="246" t="s">
        <v>4211</v>
      </c>
      <c r="G136" s="244"/>
      <c r="H136" s="245" t="s">
        <v>1</v>
      </c>
      <c r="I136" s="247"/>
      <c r="J136" s="244"/>
      <c r="K136" s="244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304</v>
      </c>
      <c r="AU136" s="252" t="s">
        <v>90</v>
      </c>
      <c r="AV136" s="14" t="s">
        <v>84</v>
      </c>
      <c r="AW136" s="14" t="s">
        <v>33</v>
      </c>
      <c r="AX136" s="14" t="s">
        <v>77</v>
      </c>
      <c r="AY136" s="252" t="s">
        <v>242</v>
      </c>
    </row>
    <row r="137" spans="1:65" s="13" customFormat="1">
      <c r="B137" s="226"/>
      <c r="C137" s="227"/>
      <c r="D137" s="228" t="s">
        <v>304</v>
      </c>
      <c r="E137" s="229" t="s">
        <v>1</v>
      </c>
      <c r="F137" s="230" t="s">
        <v>4212</v>
      </c>
      <c r="G137" s="227"/>
      <c r="H137" s="231">
        <v>0.41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304</v>
      </c>
      <c r="AU137" s="237" t="s">
        <v>90</v>
      </c>
      <c r="AV137" s="13" t="s">
        <v>90</v>
      </c>
      <c r="AW137" s="13" t="s">
        <v>33</v>
      </c>
      <c r="AX137" s="13" t="s">
        <v>84</v>
      </c>
      <c r="AY137" s="237" t="s">
        <v>242</v>
      </c>
    </row>
    <row r="138" spans="1:65" s="2" customFormat="1" ht="22.15" customHeight="1">
      <c r="A138" s="35"/>
      <c r="B138" s="36"/>
      <c r="C138" s="201" t="s">
        <v>100</v>
      </c>
      <c r="D138" s="201" t="s">
        <v>244</v>
      </c>
      <c r="E138" s="202" t="s">
        <v>1018</v>
      </c>
      <c r="F138" s="203" t="s">
        <v>1019</v>
      </c>
      <c r="G138" s="204" t="s">
        <v>406</v>
      </c>
      <c r="H138" s="205">
        <v>0.41</v>
      </c>
      <c r="I138" s="206"/>
      <c r="J138" s="207">
        <f>ROUND(I138*H138,2)</f>
        <v>0</v>
      </c>
      <c r="K138" s="208"/>
      <c r="L138" s="40"/>
      <c r="M138" s="209" t="s">
        <v>1</v>
      </c>
      <c r="N138" s="210" t="s">
        <v>43</v>
      </c>
      <c r="O138" s="76"/>
      <c r="P138" s="211">
        <f>O138*H138</f>
        <v>0</v>
      </c>
      <c r="Q138" s="211">
        <v>0</v>
      </c>
      <c r="R138" s="211">
        <f>Q138*H138</f>
        <v>0</v>
      </c>
      <c r="S138" s="211">
        <v>0</v>
      </c>
      <c r="T138" s="21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3" t="s">
        <v>248</v>
      </c>
      <c r="AT138" s="213" t="s">
        <v>244</v>
      </c>
      <c r="AU138" s="213" t="s">
        <v>90</v>
      </c>
      <c r="AY138" s="18" t="s">
        <v>242</v>
      </c>
      <c r="BE138" s="214">
        <f>IF(N138="základná",J138,0)</f>
        <v>0</v>
      </c>
      <c r="BF138" s="214">
        <f>IF(N138="znížená",J138,0)</f>
        <v>0</v>
      </c>
      <c r="BG138" s="214">
        <f>IF(N138="zákl. prenesená",J138,0)</f>
        <v>0</v>
      </c>
      <c r="BH138" s="214">
        <f>IF(N138="zníž. prenesená",J138,0)</f>
        <v>0</v>
      </c>
      <c r="BI138" s="214">
        <f>IF(N138="nulová",J138,0)</f>
        <v>0</v>
      </c>
      <c r="BJ138" s="18" t="s">
        <v>90</v>
      </c>
      <c r="BK138" s="214">
        <f>ROUND(I138*H138,2)</f>
        <v>0</v>
      </c>
      <c r="BL138" s="18" t="s">
        <v>248</v>
      </c>
      <c r="BM138" s="213" t="s">
        <v>4213</v>
      </c>
    </row>
    <row r="139" spans="1:65" s="12" customFormat="1" ht="22.9" customHeight="1">
      <c r="B139" s="185"/>
      <c r="C139" s="186"/>
      <c r="D139" s="187" t="s">
        <v>76</v>
      </c>
      <c r="E139" s="199" t="s">
        <v>90</v>
      </c>
      <c r="F139" s="199" t="s">
        <v>454</v>
      </c>
      <c r="G139" s="186"/>
      <c r="H139" s="186"/>
      <c r="I139" s="189"/>
      <c r="J139" s="200">
        <f>BK139</f>
        <v>0</v>
      </c>
      <c r="K139" s="186"/>
      <c r="L139" s="191"/>
      <c r="M139" s="192"/>
      <c r="N139" s="193"/>
      <c r="O139" s="193"/>
      <c r="P139" s="194">
        <f>SUM(P140:P148)</f>
        <v>0</v>
      </c>
      <c r="Q139" s="193"/>
      <c r="R139" s="194">
        <f>SUM(R140:R148)</f>
        <v>0.83195209999999986</v>
      </c>
      <c r="S139" s="193"/>
      <c r="T139" s="195">
        <f>SUM(T140:T148)</f>
        <v>0</v>
      </c>
      <c r="AR139" s="196" t="s">
        <v>84</v>
      </c>
      <c r="AT139" s="197" t="s">
        <v>76</v>
      </c>
      <c r="AU139" s="197" t="s">
        <v>84</v>
      </c>
      <c r="AY139" s="196" t="s">
        <v>242</v>
      </c>
      <c r="BK139" s="198">
        <f>SUM(BK140:BK148)</f>
        <v>0</v>
      </c>
    </row>
    <row r="140" spans="1:65" s="2" customFormat="1" ht="14.45" customHeight="1">
      <c r="A140" s="35"/>
      <c r="B140" s="36"/>
      <c r="C140" s="201" t="s">
        <v>248</v>
      </c>
      <c r="D140" s="201" t="s">
        <v>244</v>
      </c>
      <c r="E140" s="202" t="s">
        <v>4214</v>
      </c>
      <c r="F140" s="203" t="s">
        <v>4215</v>
      </c>
      <c r="G140" s="204" t="s">
        <v>406</v>
      </c>
      <c r="H140" s="205">
        <v>0.37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2.2151299999999998</v>
      </c>
      <c r="R140" s="211">
        <f>Q140*H140</f>
        <v>0.81959809999999989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4216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4217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4218</v>
      </c>
      <c r="G142" s="227"/>
      <c r="H142" s="231">
        <v>0.37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14.45" customHeight="1">
      <c r="A143" s="35"/>
      <c r="B143" s="36"/>
      <c r="C143" s="201" t="s">
        <v>250</v>
      </c>
      <c r="D143" s="201" t="s">
        <v>244</v>
      </c>
      <c r="E143" s="202" t="s">
        <v>1991</v>
      </c>
      <c r="F143" s="203" t="s">
        <v>1992</v>
      </c>
      <c r="G143" s="204" t="s">
        <v>247</v>
      </c>
      <c r="H143" s="205">
        <v>2.88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6.7000000000000002E-4</v>
      </c>
      <c r="R143" s="211">
        <f>Q143*H143</f>
        <v>1.9296000000000001E-3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4219</v>
      </c>
    </row>
    <row r="144" spans="1:65" s="13" customFormat="1">
      <c r="B144" s="226"/>
      <c r="C144" s="227"/>
      <c r="D144" s="228" t="s">
        <v>304</v>
      </c>
      <c r="E144" s="229" t="s">
        <v>1</v>
      </c>
      <c r="F144" s="230" t="s">
        <v>4220</v>
      </c>
      <c r="G144" s="227"/>
      <c r="H144" s="231">
        <v>2.88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304</v>
      </c>
      <c r="AU144" s="237" t="s">
        <v>90</v>
      </c>
      <c r="AV144" s="13" t="s">
        <v>90</v>
      </c>
      <c r="AW144" s="13" t="s">
        <v>33</v>
      </c>
      <c r="AX144" s="13" t="s">
        <v>84</v>
      </c>
      <c r="AY144" s="237" t="s">
        <v>242</v>
      </c>
    </row>
    <row r="145" spans="1:65" s="2" customFormat="1" ht="19.899999999999999" customHeight="1">
      <c r="A145" s="35"/>
      <c r="B145" s="36"/>
      <c r="C145" s="201" t="s">
        <v>269</v>
      </c>
      <c r="D145" s="201" t="s">
        <v>244</v>
      </c>
      <c r="E145" s="202" t="s">
        <v>1995</v>
      </c>
      <c r="F145" s="203" t="s">
        <v>1996</v>
      </c>
      <c r="G145" s="204" t="s">
        <v>247</v>
      </c>
      <c r="H145" s="205">
        <v>2.88</v>
      </c>
      <c r="I145" s="206"/>
      <c r="J145" s="207">
        <f>ROUND(I145*H145,2)</f>
        <v>0</v>
      </c>
      <c r="K145" s="208"/>
      <c r="L145" s="40"/>
      <c r="M145" s="209" t="s">
        <v>1</v>
      </c>
      <c r="N145" s="210" t="s">
        <v>43</v>
      </c>
      <c r="O145" s="76"/>
      <c r="P145" s="211">
        <f>O145*H145</f>
        <v>0</v>
      </c>
      <c r="Q145" s="211">
        <v>0</v>
      </c>
      <c r="R145" s="211">
        <f>Q145*H145</f>
        <v>0</v>
      </c>
      <c r="S145" s="211">
        <v>0</v>
      </c>
      <c r="T145" s="21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3" t="s">
        <v>248</v>
      </c>
      <c r="AT145" s="213" t="s">
        <v>244</v>
      </c>
      <c r="AU145" s="213" t="s">
        <v>90</v>
      </c>
      <c r="AY145" s="18" t="s">
        <v>242</v>
      </c>
      <c r="BE145" s="214">
        <f>IF(N145="základná",J145,0)</f>
        <v>0</v>
      </c>
      <c r="BF145" s="214">
        <f>IF(N145="znížená",J145,0)</f>
        <v>0</v>
      </c>
      <c r="BG145" s="214">
        <f>IF(N145="zákl. prenesená",J145,0)</f>
        <v>0</v>
      </c>
      <c r="BH145" s="214">
        <f>IF(N145="zníž. prenesená",J145,0)</f>
        <v>0</v>
      </c>
      <c r="BI145" s="214">
        <f>IF(N145="nulová",J145,0)</f>
        <v>0</v>
      </c>
      <c r="BJ145" s="18" t="s">
        <v>90</v>
      </c>
      <c r="BK145" s="214">
        <f>ROUND(I145*H145,2)</f>
        <v>0</v>
      </c>
      <c r="BL145" s="18" t="s">
        <v>248</v>
      </c>
      <c r="BM145" s="213" t="s">
        <v>4221</v>
      </c>
    </row>
    <row r="146" spans="1:65" s="2" customFormat="1" ht="30" customHeight="1">
      <c r="A146" s="35"/>
      <c r="B146" s="36"/>
      <c r="C146" s="201" t="s">
        <v>273</v>
      </c>
      <c r="D146" s="201" t="s">
        <v>244</v>
      </c>
      <c r="E146" s="202" t="s">
        <v>466</v>
      </c>
      <c r="F146" s="203" t="s">
        <v>4222</v>
      </c>
      <c r="G146" s="204" t="s">
        <v>247</v>
      </c>
      <c r="H146" s="205">
        <v>23.8</v>
      </c>
      <c r="I146" s="206"/>
      <c r="J146" s="207">
        <f>ROUND(I146*H146,2)</f>
        <v>0</v>
      </c>
      <c r="K146" s="208"/>
      <c r="L146" s="40"/>
      <c r="M146" s="209" t="s">
        <v>1</v>
      </c>
      <c r="N146" s="210" t="s">
        <v>43</v>
      </c>
      <c r="O146" s="76"/>
      <c r="P146" s="211">
        <f>O146*H146</f>
        <v>0</v>
      </c>
      <c r="Q146" s="211">
        <v>3.0000000000000001E-5</v>
      </c>
      <c r="R146" s="211">
        <f>Q146*H146</f>
        <v>7.1400000000000001E-4</v>
      </c>
      <c r="S146" s="211">
        <v>0</v>
      </c>
      <c r="T146" s="21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3" t="s">
        <v>248</v>
      </c>
      <c r="AT146" s="213" t="s">
        <v>244</v>
      </c>
      <c r="AU146" s="213" t="s">
        <v>90</v>
      </c>
      <c r="AY146" s="18" t="s">
        <v>242</v>
      </c>
      <c r="BE146" s="214">
        <f>IF(N146="základná",J146,0)</f>
        <v>0</v>
      </c>
      <c r="BF146" s="214">
        <f>IF(N146="znížená",J146,0)</f>
        <v>0</v>
      </c>
      <c r="BG146" s="214">
        <f>IF(N146="zákl. prenesená",J146,0)</f>
        <v>0</v>
      </c>
      <c r="BH146" s="214">
        <f>IF(N146="zníž. prenesená",J146,0)</f>
        <v>0</v>
      </c>
      <c r="BI146" s="214">
        <f>IF(N146="nulová",J146,0)</f>
        <v>0</v>
      </c>
      <c r="BJ146" s="18" t="s">
        <v>90</v>
      </c>
      <c r="BK146" s="214">
        <f>ROUND(I146*H146,2)</f>
        <v>0</v>
      </c>
      <c r="BL146" s="18" t="s">
        <v>248</v>
      </c>
      <c r="BM146" s="213" t="s">
        <v>4223</v>
      </c>
    </row>
    <row r="147" spans="1:65" s="2" customFormat="1" ht="34.9" customHeight="1">
      <c r="A147" s="35"/>
      <c r="B147" s="36"/>
      <c r="C147" s="215" t="s">
        <v>264</v>
      </c>
      <c r="D147" s="215" t="s">
        <v>261</v>
      </c>
      <c r="E147" s="216" t="s">
        <v>486</v>
      </c>
      <c r="F147" s="217" t="s">
        <v>4224</v>
      </c>
      <c r="G147" s="218" t="s">
        <v>247</v>
      </c>
      <c r="H147" s="219">
        <v>24.276</v>
      </c>
      <c r="I147" s="220"/>
      <c r="J147" s="221">
        <f>ROUND(I147*H147,2)</f>
        <v>0</v>
      </c>
      <c r="K147" s="222"/>
      <c r="L147" s="223"/>
      <c r="M147" s="224" t="s">
        <v>1</v>
      </c>
      <c r="N147" s="225" t="s">
        <v>43</v>
      </c>
      <c r="O147" s="76"/>
      <c r="P147" s="211">
        <f>O147*H147</f>
        <v>0</v>
      </c>
      <c r="Q147" s="211">
        <v>4.0000000000000002E-4</v>
      </c>
      <c r="R147" s="211">
        <f>Q147*H147</f>
        <v>9.710400000000001E-3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264</v>
      </c>
      <c r="AT147" s="213" t="s">
        <v>261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4225</v>
      </c>
    </row>
    <row r="148" spans="1:65" s="13" customFormat="1">
      <c r="B148" s="226"/>
      <c r="C148" s="227"/>
      <c r="D148" s="228" t="s">
        <v>304</v>
      </c>
      <c r="E148" s="227"/>
      <c r="F148" s="230" t="s">
        <v>4226</v>
      </c>
      <c r="G148" s="227"/>
      <c r="H148" s="231">
        <v>24.276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304</v>
      </c>
      <c r="AU148" s="237" t="s">
        <v>90</v>
      </c>
      <c r="AV148" s="13" t="s">
        <v>90</v>
      </c>
      <c r="AW148" s="13" t="s">
        <v>4</v>
      </c>
      <c r="AX148" s="13" t="s">
        <v>84</v>
      </c>
      <c r="AY148" s="237" t="s">
        <v>242</v>
      </c>
    </row>
    <row r="149" spans="1:65" s="12" customFormat="1" ht="22.9" customHeight="1">
      <c r="B149" s="185"/>
      <c r="C149" s="186"/>
      <c r="D149" s="187" t="s">
        <v>76</v>
      </c>
      <c r="E149" s="199" t="s">
        <v>250</v>
      </c>
      <c r="F149" s="199" t="s">
        <v>251</v>
      </c>
      <c r="G149" s="186"/>
      <c r="H149" s="186"/>
      <c r="I149" s="189"/>
      <c r="J149" s="200">
        <f>BK149</f>
        <v>0</v>
      </c>
      <c r="K149" s="186"/>
      <c r="L149" s="191"/>
      <c r="M149" s="192"/>
      <c r="N149" s="193"/>
      <c r="O149" s="193"/>
      <c r="P149" s="194">
        <f>SUM(P150:P152)</f>
        <v>0</v>
      </c>
      <c r="Q149" s="193"/>
      <c r="R149" s="194">
        <f>SUM(R150:R152)</f>
        <v>10.516268</v>
      </c>
      <c r="S149" s="193"/>
      <c r="T149" s="195">
        <f>SUM(T150:T152)</f>
        <v>0</v>
      </c>
      <c r="AR149" s="196" t="s">
        <v>84</v>
      </c>
      <c r="AT149" s="197" t="s">
        <v>76</v>
      </c>
      <c r="AU149" s="197" t="s">
        <v>84</v>
      </c>
      <c r="AY149" s="196" t="s">
        <v>242</v>
      </c>
      <c r="BK149" s="198">
        <f>SUM(BK150:BK152)</f>
        <v>0</v>
      </c>
    </row>
    <row r="150" spans="1:65" s="2" customFormat="1" ht="22.15" customHeight="1">
      <c r="A150" s="35"/>
      <c r="B150" s="36"/>
      <c r="C150" s="201" t="s">
        <v>255</v>
      </c>
      <c r="D150" s="201" t="s">
        <v>244</v>
      </c>
      <c r="E150" s="202" t="s">
        <v>502</v>
      </c>
      <c r="F150" s="203" t="s">
        <v>4227</v>
      </c>
      <c r="G150" s="204" t="s">
        <v>247</v>
      </c>
      <c r="H150" s="205">
        <v>23.8</v>
      </c>
      <c r="I150" s="206"/>
      <c r="J150" s="207">
        <f>ROUND(I150*H150,2)</f>
        <v>0</v>
      </c>
      <c r="K150" s="208"/>
      <c r="L150" s="40"/>
      <c r="M150" s="209" t="s">
        <v>1</v>
      </c>
      <c r="N150" s="210" t="s">
        <v>43</v>
      </c>
      <c r="O150" s="76"/>
      <c r="P150" s="211">
        <f>O150*H150</f>
        <v>0</v>
      </c>
      <c r="Q150" s="211">
        <v>0.27994000000000002</v>
      </c>
      <c r="R150" s="211">
        <f>Q150*H150</f>
        <v>6.6625720000000008</v>
      </c>
      <c r="S150" s="211">
        <v>0</v>
      </c>
      <c r="T150" s="21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3" t="s">
        <v>248</v>
      </c>
      <c r="AT150" s="213" t="s">
        <v>244</v>
      </c>
      <c r="AU150" s="213" t="s">
        <v>90</v>
      </c>
      <c r="AY150" s="18" t="s">
        <v>242</v>
      </c>
      <c r="BE150" s="214">
        <f>IF(N150="základná",J150,0)</f>
        <v>0</v>
      </c>
      <c r="BF150" s="214">
        <f>IF(N150="znížená",J150,0)</f>
        <v>0</v>
      </c>
      <c r="BG150" s="214">
        <f>IF(N150="zákl. prenesená",J150,0)</f>
        <v>0</v>
      </c>
      <c r="BH150" s="214">
        <f>IF(N150="zníž. prenesená",J150,0)</f>
        <v>0</v>
      </c>
      <c r="BI150" s="214">
        <f>IF(N150="nulová",J150,0)</f>
        <v>0</v>
      </c>
      <c r="BJ150" s="18" t="s">
        <v>90</v>
      </c>
      <c r="BK150" s="214">
        <f>ROUND(I150*H150,2)</f>
        <v>0</v>
      </c>
      <c r="BL150" s="18" t="s">
        <v>248</v>
      </c>
      <c r="BM150" s="213" t="s">
        <v>4228</v>
      </c>
    </row>
    <row r="151" spans="1:65" s="2" customFormat="1" ht="34.9" customHeight="1">
      <c r="A151" s="35"/>
      <c r="B151" s="36"/>
      <c r="C151" s="201" t="s">
        <v>284</v>
      </c>
      <c r="D151" s="201" t="s">
        <v>244</v>
      </c>
      <c r="E151" s="202" t="s">
        <v>4229</v>
      </c>
      <c r="F151" s="203" t="s">
        <v>4230</v>
      </c>
      <c r="G151" s="204" t="s">
        <v>247</v>
      </c>
      <c r="H151" s="205">
        <v>23.8</v>
      </c>
      <c r="I151" s="206"/>
      <c r="J151" s="207">
        <f>ROUND(I151*H151,2)</f>
        <v>0</v>
      </c>
      <c r="K151" s="208"/>
      <c r="L151" s="40"/>
      <c r="M151" s="209" t="s">
        <v>1</v>
      </c>
      <c r="N151" s="210" t="s">
        <v>43</v>
      </c>
      <c r="O151" s="76"/>
      <c r="P151" s="211">
        <f>O151*H151</f>
        <v>0</v>
      </c>
      <c r="Q151" s="211">
        <v>0.16192000000000001</v>
      </c>
      <c r="R151" s="211">
        <f>Q151*H151</f>
        <v>3.8536960000000002</v>
      </c>
      <c r="S151" s="211">
        <v>0</v>
      </c>
      <c r="T151" s="21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3" t="s">
        <v>248</v>
      </c>
      <c r="AT151" s="213" t="s">
        <v>244</v>
      </c>
      <c r="AU151" s="213" t="s">
        <v>90</v>
      </c>
      <c r="AY151" s="18" t="s">
        <v>242</v>
      </c>
      <c r="BE151" s="214">
        <f>IF(N151="základná",J151,0)</f>
        <v>0</v>
      </c>
      <c r="BF151" s="214">
        <f>IF(N151="znížená",J151,0)</f>
        <v>0</v>
      </c>
      <c r="BG151" s="214">
        <f>IF(N151="zákl. prenesená",J151,0)</f>
        <v>0</v>
      </c>
      <c r="BH151" s="214">
        <f>IF(N151="zníž. prenesená",J151,0)</f>
        <v>0</v>
      </c>
      <c r="BI151" s="214">
        <f>IF(N151="nulová",J151,0)</f>
        <v>0</v>
      </c>
      <c r="BJ151" s="18" t="s">
        <v>90</v>
      </c>
      <c r="BK151" s="214">
        <f>ROUND(I151*H151,2)</f>
        <v>0</v>
      </c>
      <c r="BL151" s="18" t="s">
        <v>248</v>
      </c>
      <c r="BM151" s="213" t="s">
        <v>4231</v>
      </c>
    </row>
    <row r="152" spans="1:65" s="2" customFormat="1" ht="14.45" customHeight="1">
      <c r="A152" s="35"/>
      <c r="B152" s="36"/>
      <c r="C152" s="201" t="s">
        <v>288</v>
      </c>
      <c r="D152" s="201" t="s">
        <v>244</v>
      </c>
      <c r="E152" s="202" t="s">
        <v>4232</v>
      </c>
      <c r="F152" s="203" t="s">
        <v>4233</v>
      </c>
      <c r="G152" s="204" t="s">
        <v>247</v>
      </c>
      <c r="H152" s="205">
        <v>23.8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4234</v>
      </c>
    </row>
    <row r="153" spans="1:65" s="12" customFormat="1" ht="22.9" customHeight="1">
      <c r="B153" s="185"/>
      <c r="C153" s="186"/>
      <c r="D153" s="187" t="s">
        <v>76</v>
      </c>
      <c r="E153" s="199" t="s">
        <v>255</v>
      </c>
      <c r="F153" s="199" t="s">
        <v>256</v>
      </c>
      <c r="G153" s="186"/>
      <c r="H153" s="186"/>
      <c r="I153" s="189"/>
      <c r="J153" s="200">
        <f>BK153</f>
        <v>0</v>
      </c>
      <c r="K153" s="186"/>
      <c r="L153" s="191"/>
      <c r="M153" s="192"/>
      <c r="N153" s="193"/>
      <c r="O153" s="193"/>
      <c r="P153" s="194">
        <f>SUM(P154:P165)</f>
        <v>0</v>
      </c>
      <c r="Q153" s="193"/>
      <c r="R153" s="194">
        <f>SUM(R154:R165)</f>
        <v>6.0972425000000001</v>
      </c>
      <c r="S153" s="193"/>
      <c r="T153" s="195">
        <f>SUM(T154:T165)</f>
        <v>0</v>
      </c>
      <c r="AR153" s="196" t="s">
        <v>84</v>
      </c>
      <c r="AT153" s="197" t="s">
        <v>76</v>
      </c>
      <c r="AU153" s="197" t="s">
        <v>84</v>
      </c>
      <c r="AY153" s="196" t="s">
        <v>242</v>
      </c>
      <c r="BK153" s="198">
        <f>SUM(BK154:BK165)</f>
        <v>0</v>
      </c>
    </row>
    <row r="154" spans="1:65" s="2" customFormat="1" ht="30" customHeight="1">
      <c r="A154" s="35"/>
      <c r="B154" s="36"/>
      <c r="C154" s="201" t="s">
        <v>292</v>
      </c>
      <c r="D154" s="201" t="s">
        <v>244</v>
      </c>
      <c r="E154" s="202" t="s">
        <v>4235</v>
      </c>
      <c r="F154" s="203" t="s">
        <v>4236</v>
      </c>
      <c r="G154" s="204" t="s">
        <v>282</v>
      </c>
      <c r="H154" s="205">
        <v>25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9.7930000000000003E-2</v>
      </c>
      <c r="R154" s="211">
        <f>Q154*H154</f>
        <v>2.4482500000000003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4237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352</v>
      </c>
      <c r="G155" s="227"/>
      <c r="H155" s="231">
        <v>25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84</v>
      </c>
      <c r="AY155" s="237" t="s">
        <v>242</v>
      </c>
    </row>
    <row r="156" spans="1:65" s="2" customFormat="1" ht="14.45" customHeight="1">
      <c r="A156" s="35"/>
      <c r="B156" s="36"/>
      <c r="C156" s="215" t="s">
        <v>296</v>
      </c>
      <c r="D156" s="215" t="s">
        <v>261</v>
      </c>
      <c r="E156" s="216" t="s">
        <v>4238</v>
      </c>
      <c r="F156" s="217" t="s">
        <v>4239</v>
      </c>
      <c r="G156" s="218" t="s">
        <v>259</v>
      </c>
      <c r="H156" s="219">
        <v>25.25</v>
      </c>
      <c r="I156" s="220"/>
      <c r="J156" s="221">
        <f>ROUND(I156*H156,2)</f>
        <v>0</v>
      </c>
      <c r="K156" s="222"/>
      <c r="L156" s="223"/>
      <c r="M156" s="224" t="s">
        <v>1</v>
      </c>
      <c r="N156" s="225" t="s">
        <v>43</v>
      </c>
      <c r="O156" s="76"/>
      <c r="P156" s="211">
        <f>O156*H156</f>
        <v>0</v>
      </c>
      <c r="Q156" s="211">
        <v>2.3E-2</v>
      </c>
      <c r="R156" s="211">
        <f>Q156*H156</f>
        <v>0.58074999999999999</v>
      </c>
      <c r="S156" s="211">
        <v>0</v>
      </c>
      <c r="T156" s="21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3" t="s">
        <v>264</v>
      </c>
      <c r="AT156" s="213" t="s">
        <v>261</v>
      </c>
      <c r="AU156" s="213" t="s">
        <v>90</v>
      </c>
      <c r="AY156" s="18" t="s">
        <v>242</v>
      </c>
      <c r="BE156" s="214">
        <f>IF(N156="základná",J156,0)</f>
        <v>0</v>
      </c>
      <c r="BF156" s="214">
        <f>IF(N156="znížená",J156,0)</f>
        <v>0</v>
      </c>
      <c r="BG156" s="214">
        <f>IF(N156="zákl. prenesená",J156,0)</f>
        <v>0</v>
      </c>
      <c r="BH156" s="214">
        <f>IF(N156="zníž. prenesená",J156,0)</f>
        <v>0</v>
      </c>
      <c r="BI156" s="214">
        <f>IF(N156="nulová",J156,0)</f>
        <v>0</v>
      </c>
      <c r="BJ156" s="18" t="s">
        <v>90</v>
      </c>
      <c r="BK156" s="214">
        <f>ROUND(I156*H156,2)</f>
        <v>0</v>
      </c>
      <c r="BL156" s="18" t="s">
        <v>248</v>
      </c>
      <c r="BM156" s="213" t="s">
        <v>4240</v>
      </c>
    </row>
    <row r="157" spans="1:65" s="13" customFormat="1">
      <c r="B157" s="226"/>
      <c r="C157" s="227"/>
      <c r="D157" s="228" t="s">
        <v>304</v>
      </c>
      <c r="E157" s="227"/>
      <c r="F157" s="230" t="s">
        <v>4241</v>
      </c>
      <c r="G157" s="227"/>
      <c r="H157" s="231">
        <v>25.25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4</v>
      </c>
      <c r="AX157" s="13" t="s">
        <v>84</v>
      </c>
      <c r="AY157" s="237" t="s">
        <v>242</v>
      </c>
    </row>
    <row r="158" spans="1:65" s="2" customFormat="1" ht="22.15" customHeight="1">
      <c r="A158" s="35"/>
      <c r="B158" s="36"/>
      <c r="C158" s="201" t="s">
        <v>300</v>
      </c>
      <c r="D158" s="201" t="s">
        <v>244</v>
      </c>
      <c r="E158" s="202" t="s">
        <v>4242</v>
      </c>
      <c r="F158" s="203" t="s">
        <v>4243</v>
      </c>
      <c r="G158" s="204" t="s">
        <v>406</v>
      </c>
      <c r="H158" s="205">
        <v>1.25</v>
      </c>
      <c r="I158" s="206"/>
      <c r="J158" s="207">
        <f t="shared" ref="J158:J165" si="0">ROUND(I158*H158,2)</f>
        <v>0</v>
      </c>
      <c r="K158" s="208"/>
      <c r="L158" s="40"/>
      <c r="M158" s="209" t="s">
        <v>1</v>
      </c>
      <c r="N158" s="210" t="s">
        <v>43</v>
      </c>
      <c r="O158" s="76"/>
      <c r="P158" s="211">
        <f t="shared" ref="P158:P165" si="1">O158*H158</f>
        <v>0</v>
      </c>
      <c r="Q158" s="211">
        <v>2.2010900000000002</v>
      </c>
      <c r="R158" s="211">
        <f t="shared" ref="R158:R165" si="2">Q158*H158</f>
        <v>2.7513625000000004</v>
      </c>
      <c r="S158" s="211">
        <v>0</v>
      </c>
      <c r="T158" s="212">
        <f t="shared" ref="T158:T165" si="3"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3" t="s">
        <v>248</v>
      </c>
      <c r="AT158" s="213" t="s">
        <v>244</v>
      </c>
      <c r="AU158" s="213" t="s">
        <v>90</v>
      </c>
      <c r="AY158" s="18" t="s">
        <v>242</v>
      </c>
      <c r="BE158" s="214">
        <f t="shared" ref="BE158:BE165" si="4">IF(N158="základná",J158,0)</f>
        <v>0</v>
      </c>
      <c r="BF158" s="214">
        <f t="shared" ref="BF158:BF165" si="5">IF(N158="znížená",J158,0)</f>
        <v>0</v>
      </c>
      <c r="BG158" s="214">
        <f t="shared" ref="BG158:BG165" si="6">IF(N158="zákl. prenesená",J158,0)</f>
        <v>0</v>
      </c>
      <c r="BH158" s="214">
        <f t="shared" ref="BH158:BH165" si="7">IF(N158="zníž. prenesená",J158,0)</f>
        <v>0</v>
      </c>
      <c r="BI158" s="214">
        <f t="shared" ref="BI158:BI165" si="8">IF(N158="nulová",J158,0)</f>
        <v>0</v>
      </c>
      <c r="BJ158" s="18" t="s">
        <v>90</v>
      </c>
      <c r="BK158" s="214">
        <f t="shared" ref="BK158:BK165" si="9">ROUND(I158*H158,2)</f>
        <v>0</v>
      </c>
      <c r="BL158" s="18" t="s">
        <v>248</v>
      </c>
      <c r="BM158" s="213" t="s">
        <v>4244</v>
      </c>
    </row>
    <row r="159" spans="1:65" s="2" customFormat="1" ht="14.45" customHeight="1">
      <c r="A159" s="35"/>
      <c r="B159" s="36"/>
      <c r="C159" s="201" t="s">
        <v>306</v>
      </c>
      <c r="D159" s="201" t="s">
        <v>244</v>
      </c>
      <c r="E159" s="202" t="s">
        <v>4245</v>
      </c>
      <c r="F159" s="203" t="s">
        <v>4246</v>
      </c>
      <c r="G159" s="204" t="s">
        <v>259</v>
      </c>
      <c r="H159" s="205">
        <v>1</v>
      </c>
      <c r="I159" s="206"/>
      <c r="J159" s="207">
        <f t="shared" si="0"/>
        <v>0</v>
      </c>
      <c r="K159" s="208"/>
      <c r="L159" s="40"/>
      <c r="M159" s="209" t="s">
        <v>1</v>
      </c>
      <c r="N159" s="210" t="s">
        <v>43</v>
      </c>
      <c r="O159" s="76"/>
      <c r="P159" s="211">
        <f t="shared" si="1"/>
        <v>0</v>
      </c>
      <c r="Q159" s="211">
        <v>0.15306</v>
      </c>
      <c r="R159" s="211">
        <f t="shared" si="2"/>
        <v>0.15306</v>
      </c>
      <c r="S159" s="211">
        <v>0</v>
      </c>
      <c r="T159" s="212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 t="shared" si="4"/>
        <v>0</v>
      </c>
      <c r="BF159" s="214">
        <f t="shared" si="5"/>
        <v>0</v>
      </c>
      <c r="BG159" s="214">
        <f t="shared" si="6"/>
        <v>0</v>
      </c>
      <c r="BH159" s="214">
        <f t="shared" si="7"/>
        <v>0</v>
      </c>
      <c r="BI159" s="214">
        <f t="shared" si="8"/>
        <v>0</v>
      </c>
      <c r="BJ159" s="18" t="s">
        <v>90</v>
      </c>
      <c r="BK159" s="214">
        <f t="shared" si="9"/>
        <v>0</v>
      </c>
      <c r="BL159" s="18" t="s">
        <v>248</v>
      </c>
      <c r="BM159" s="213" t="s">
        <v>4247</v>
      </c>
    </row>
    <row r="160" spans="1:65" s="2" customFormat="1" ht="19.899999999999999" customHeight="1">
      <c r="A160" s="35"/>
      <c r="B160" s="36"/>
      <c r="C160" s="215" t="s">
        <v>311</v>
      </c>
      <c r="D160" s="215" t="s">
        <v>261</v>
      </c>
      <c r="E160" s="216" t="s">
        <v>4248</v>
      </c>
      <c r="F160" s="217" t="s">
        <v>4249</v>
      </c>
      <c r="G160" s="218" t="s">
        <v>259</v>
      </c>
      <c r="H160" s="219">
        <v>1</v>
      </c>
      <c r="I160" s="220"/>
      <c r="J160" s="221">
        <f t="shared" si="0"/>
        <v>0</v>
      </c>
      <c r="K160" s="222"/>
      <c r="L160" s="223"/>
      <c r="M160" s="224" t="s">
        <v>1</v>
      </c>
      <c r="N160" s="225" t="s">
        <v>43</v>
      </c>
      <c r="O160" s="76"/>
      <c r="P160" s="211">
        <f t="shared" si="1"/>
        <v>0</v>
      </c>
      <c r="Q160" s="211">
        <v>2.9000000000000001E-2</v>
      </c>
      <c r="R160" s="211">
        <f t="shared" si="2"/>
        <v>2.9000000000000001E-2</v>
      </c>
      <c r="S160" s="211">
        <v>0</v>
      </c>
      <c r="T160" s="212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264</v>
      </c>
      <c r="AT160" s="213" t="s">
        <v>261</v>
      </c>
      <c r="AU160" s="213" t="s">
        <v>90</v>
      </c>
      <c r="AY160" s="18" t="s">
        <v>242</v>
      </c>
      <c r="BE160" s="214">
        <f t="shared" si="4"/>
        <v>0</v>
      </c>
      <c r="BF160" s="214">
        <f t="shared" si="5"/>
        <v>0</v>
      </c>
      <c r="BG160" s="214">
        <f t="shared" si="6"/>
        <v>0</v>
      </c>
      <c r="BH160" s="214">
        <f t="shared" si="7"/>
        <v>0</v>
      </c>
      <c r="BI160" s="214">
        <f t="shared" si="8"/>
        <v>0</v>
      </c>
      <c r="BJ160" s="18" t="s">
        <v>90</v>
      </c>
      <c r="BK160" s="214">
        <f t="shared" si="9"/>
        <v>0</v>
      </c>
      <c r="BL160" s="18" t="s">
        <v>248</v>
      </c>
      <c r="BM160" s="213" t="s">
        <v>4250</v>
      </c>
    </row>
    <row r="161" spans="1:65" s="2" customFormat="1" ht="19.899999999999999" customHeight="1">
      <c r="A161" s="35"/>
      <c r="B161" s="36"/>
      <c r="C161" s="201" t="s">
        <v>316</v>
      </c>
      <c r="D161" s="201" t="s">
        <v>244</v>
      </c>
      <c r="E161" s="202" t="s">
        <v>4251</v>
      </c>
      <c r="F161" s="203" t="s">
        <v>4252</v>
      </c>
      <c r="G161" s="204" t="s">
        <v>259</v>
      </c>
      <c r="H161" s="205">
        <v>4</v>
      </c>
      <c r="I161" s="206"/>
      <c r="J161" s="207">
        <f t="shared" si="0"/>
        <v>0</v>
      </c>
      <c r="K161" s="208"/>
      <c r="L161" s="40"/>
      <c r="M161" s="209" t="s">
        <v>1</v>
      </c>
      <c r="N161" s="210" t="s">
        <v>43</v>
      </c>
      <c r="O161" s="76"/>
      <c r="P161" s="211">
        <f t="shared" si="1"/>
        <v>0</v>
      </c>
      <c r="Q161" s="211">
        <v>4.6999999999999999E-4</v>
      </c>
      <c r="R161" s="211">
        <f t="shared" si="2"/>
        <v>1.8799999999999999E-3</v>
      </c>
      <c r="S161" s="211">
        <v>0</v>
      </c>
      <c r="T161" s="212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 t="shared" si="4"/>
        <v>0</v>
      </c>
      <c r="BF161" s="214">
        <f t="shared" si="5"/>
        <v>0</v>
      </c>
      <c r="BG161" s="214">
        <f t="shared" si="6"/>
        <v>0</v>
      </c>
      <c r="BH161" s="214">
        <f t="shared" si="7"/>
        <v>0</v>
      </c>
      <c r="BI161" s="214">
        <f t="shared" si="8"/>
        <v>0</v>
      </c>
      <c r="BJ161" s="18" t="s">
        <v>90</v>
      </c>
      <c r="BK161" s="214">
        <f t="shared" si="9"/>
        <v>0</v>
      </c>
      <c r="BL161" s="18" t="s">
        <v>248</v>
      </c>
      <c r="BM161" s="213" t="s">
        <v>4253</v>
      </c>
    </row>
    <row r="162" spans="1:65" s="2" customFormat="1" ht="22.15" customHeight="1">
      <c r="A162" s="35"/>
      <c r="B162" s="36"/>
      <c r="C162" s="215" t="s">
        <v>320</v>
      </c>
      <c r="D162" s="215" t="s">
        <v>261</v>
      </c>
      <c r="E162" s="216" t="s">
        <v>4254</v>
      </c>
      <c r="F162" s="217" t="s">
        <v>4255</v>
      </c>
      <c r="G162" s="218" t="s">
        <v>259</v>
      </c>
      <c r="H162" s="219">
        <v>4</v>
      </c>
      <c r="I162" s="220"/>
      <c r="J162" s="221">
        <f t="shared" si="0"/>
        <v>0</v>
      </c>
      <c r="K162" s="222"/>
      <c r="L162" s="223"/>
      <c r="M162" s="224" t="s">
        <v>1</v>
      </c>
      <c r="N162" s="225" t="s">
        <v>43</v>
      </c>
      <c r="O162" s="76"/>
      <c r="P162" s="211">
        <f t="shared" si="1"/>
        <v>0</v>
      </c>
      <c r="Q162" s="211">
        <v>2.1999999999999999E-2</v>
      </c>
      <c r="R162" s="211">
        <f t="shared" si="2"/>
        <v>8.7999999999999995E-2</v>
      </c>
      <c r="S162" s="211">
        <v>0</v>
      </c>
      <c r="T162" s="212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264</v>
      </c>
      <c r="AT162" s="213" t="s">
        <v>261</v>
      </c>
      <c r="AU162" s="213" t="s">
        <v>90</v>
      </c>
      <c r="AY162" s="18" t="s">
        <v>242</v>
      </c>
      <c r="BE162" s="214">
        <f t="shared" si="4"/>
        <v>0</v>
      </c>
      <c r="BF162" s="214">
        <f t="shared" si="5"/>
        <v>0</v>
      </c>
      <c r="BG162" s="214">
        <f t="shared" si="6"/>
        <v>0</v>
      </c>
      <c r="BH162" s="214">
        <f t="shared" si="7"/>
        <v>0</v>
      </c>
      <c r="BI162" s="214">
        <f t="shared" si="8"/>
        <v>0</v>
      </c>
      <c r="BJ162" s="18" t="s">
        <v>90</v>
      </c>
      <c r="BK162" s="214">
        <f t="shared" si="9"/>
        <v>0</v>
      </c>
      <c r="BL162" s="18" t="s">
        <v>248</v>
      </c>
      <c r="BM162" s="213" t="s">
        <v>4256</v>
      </c>
    </row>
    <row r="163" spans="1:65" s="2" customFormat="1" ht="14.45" customHeight="1">
      <c r="A163" s="35"/>
      <c r="B163" s="36"/>
      <c r="C163" s="201" t="s">
        <v>326</v>
      </c>
      <c r="D163" s="201" t="s">
        <v>244</v>
      </c>
      <c r="E163" s="202" t="s">
        <v>4257</v>
      </c>
      <c r="F163" s="203" t="s">
        <v>4258</v>
      </c>
      <c r="G163" s="204" t="s">
        <v>259</v>
      </c>
      <c r="H163" s="205">
        <v>2</v>
      </c>
      <c r="I163" s="206"/>
      <c r="J163" s="207">
        <f t="shared" si="0"/>
        <v>0</v>
      </c>
      <c r="K163" s="208"/>
      <c r="L163" s="40"/>
      <c r="M163" s="209" t="s">
        <v>1</v>
      </c>
      <c r="N163" s="210" t="s">
        <v>43</v>
      </c>
      <c r="O163" s="76"/>
      <c r="P163" s="211">
        <f t="shared" si="1"/>
        <v>0</v>
      </c>
      <c r="Q163" s="211">
        <v>4.6999999999999999E-4</v>
      </c>
      <c r="R163" s="211">
        <f t="shared" si="2"/>
        <v>9.3999999999999997E-4</v>
      </c>
      <c r="S163" s="211">
        <v>0</v>
      </c>
      <c r="T163" s="212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248</v>
      </c>
      <c r="AT163" s="213" t="s">
        <v>244</v>
      </c>
      <c r="AU163" s="213" t="s">
        <v>90</v>
      </c>
      <c r="AY163" s="18" t="s">
        <v>242</v>
      </c>
      <c r="BE163" s="214">
        <f t="shared" si="4"/>
        <v>0</v>
      </c>
      <c r="BF163" s="214">
        <f t="shared" si="5"/>
        <v>0</v>
      </c>
      <c r="BG163" s="214">
        <f t="shared" si="6"/>
        <v>0</v>
      </c>
      <c r="BH163" s="214">
        <f t="shared" si="7"/>
        <v>0</v>
      </c>
      <c r="BI163" s="214">
        <f t="shared" si="8"/>
        <v>0</v>
      </c>
      <c r="BJ163" s="18" t="s">
        <v>90</v>
      </c>
      <c r="BK163" s="214">
        <f t="shared" si="9"/>
        <v>0</v>
      </c>
      <c r="BL163" s="18" t="s">
        <v>248</v>
      </c>
      <c r="BM163" s="213" t="s">
        <v>4259</v>
      </c>
    </row>
    <row r="164" spans="1:65" s="2" customFormat="1" ht="22.15" customHeight="1">
      <c r="A164" s="35"/>
      <c r="B164" s="36"/>
      <c r="C164" s="215" t="s">
        <v>7</v>
      </c>
      <c r="D164" s="215" t="s">
        <v>261</v>
      </c>
      <c r="E164" s="216" t="s">
        <v>4260</v>
      </c>
      <c r="F164" s="217" t="s">
        <v>4261</v>
      </c>
      <c r="G164" s="218" t="s">
        <v>259</v>
      </c>
      <c r="H164" s="219">
        <v>2</v>
      </c>
      <c r="I164" s="220"/>
      <c r="J164" s="221">
        <f t="shared" si="0"/>
        <v>0</v>
      </c>
      <c r="K164" s="222"/>
      <c r="L164" s="223"/>
      <c r="M164" s="224" t="s">
        <v>1</v>
      </c>
      <c r="N164" s="225" t="s">
        <v>43</v>
      </c>
      <c r="O164" s="76"/>
      <c r="P164" s="211">
        <f t="shared" si="1"/>
        <v>0</v>
      </c>
      <c r="Q164" s="211">
        <v>2.1999999999999999E-2</v>
      </c>
      <c r="R164" s="211">
        <f t="shared" si="2"/>
        <v>4.3999999999999997E-2</v>
      </c>
      <c r="S164" s="211">
        <v>0</v>
      </c>
      <c r="T164" s="212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264</v>
      </c>
      <c r="AT164" s="213" t="s">
        <v>261</v>
      </c>
      <c r="AU164" s="213" t="s">
        <v>90</v>
      </c>
      <c r="AY164" s="18" t="s">
        <v>242</v>
      </c>
      <c r="BE164" s="214">
        <f t="shared" si="4"/>
        <v>0</v>
      </c>
      <c r="BF164" s="214">
        <f t="shared" si="5"/>
        <v>0</v>
      </c>
      <c r="BG164" s="214">
        <f t="shared" si="6"/>
        <v>0</v>
      </c>
      <c r="BH164" s="214">
        <f t="shared" si="7"/>
        <v>0</v>
      </c>
      <c r="BI164" s="214">
        <f t="shared" si="8"/>
        <v>0</v>
      </c>
      <c r="BJ164" s="18" t="s">
        <v>90</v>
      </c>
      <c r="BK164" s="214">
        <f t="shared" si="9"/>
        <v>0</v>
      </c>
      <c r="BL164" s="18" t="s">
        <v>248</v>
      </c>
      <c r="BM164" s="213" t="s">
        <v>4262</v>
      </c>
    </row>
    <row r="165" spans="1:65" s="2" customFormat="1" ht="30" customHeight="1">
      <c r="A165" s="35"/>
      <c r="B165" s="36"/>
      <c r="C165" s="201" t="s">
        <v>334</v>
      </c>
      <c r="D165" s="201" t="s">
        <v>244</v>
      </c>
      <c r="E165" s="202" t="s">
        <v>4263</v>
      </c>
      <c r="F165" s="203" t="s">
        <v>4264</v>
      </c>
      <c r="G165" s="204" t="s">
        <v>259</v>
      </c>
      <c r="H165" s="205">
        <v>1</v>
      </c>
      <c r="I165" s="206"/>
      <c r="J165" s="207">
        <f t="shared" si="0"/>
        <v>0</v>
      </c>
      <c r="K165" s="208"/>
      <c r="L165" s="40"/>
      <c r="M165" s="209" t="s">
        <v>1</v>
      </c>
      <c r="N165" s="210" t="s">
        <v>43</v>
      </c>
      <c r="O165" s="76"/>
      <c r="P165" s="211">
        <f t="shared" si="1"/>
        <v>0</v>
      </c>
      <c r="Q165" s="211">
        <v>0</v>
      </c>
      <c r="R165" s="211">
        <f t="shared" si="2"/>
        <v>0</v>
      </c>
      <c r="S165" s="211">
        <v>0</v>
      </c>
      <c r="T165" s="212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 t="shared" si="4"/>
        <v>0</v>
      </c>
      <c r="BF165" s="214">
        <f t="shared" si="5"/>
        <v>0</v>
      </c>
      <c r="BG165" s="214">
        <f t="shared" si="6"/>
        <v>0</v>
      </c>
      <c r="BH165" s="214">
        <f t="shared" si="7"/>
        <v>0</v>
      </c>
      <c r="BI165" s="214">
        <f t="shared" si="8"/>
        <v>0</v>
      </c>
      <c r="BJ165" s="18" t="s">
        <v>90</v>
      </c>
      <c r="BK165" s="214">
        <f t="shared" si="9"/>
        <v>0</v>
      </c>
      <c r="BL165" s="18" t="s">
        <v>248</v>
      </c>
      <c r="BM165" s="213" t="s">
        <v>4265</v>
      </c>
    </row>
    <row r="166" spans="1:65" s="12" customFormat="1" ht="22.9" customHeight="1">
      <c r="B166" s="185"/>
      <c r="C166" s="186"/>
      <c r="D166" s="187" t="s">
        <v>76</v>
      </c>
      <c r="E166" s="199" t="s">
        <v>356</v>
      </c>
      <c r="F166" s="199" t="s">
        <v>357</v>
      </c>
      <c r="G166" s="186"/>
      <c r="H166" s="186"/>
      <c r="I166" s="189"/>
      <c r="J166" s="200">
        <f>BK166</f>
        <v>0</v>
      </c>
      <c r="K166" s="186"/>
      <c r="L166" s="191"/>
      <c r="M166" s="192"/>
      <c r="N166" s="193"/>
      <c r="O166" s="193"/>
      <c r="P166" s="194">
        <f>P167</f>
        <v>0</v>
      </c>
      <c r="Q166" s="193"/>
      <c r="R166" s="194">
        <f>R167</f>
        <v>0</v>
      </c>
      <c r="S166" s="193"/>
      <c r="T166" s="195">
        <f>T167</f>
        <v>0</v>
      </c>
      <c r="AR166" s="196" t="s">
        <v>84</v>
      </c>
      <c r="AT166" s="197" t="s">
        <v>76</v>
      </c>
      <c r="AU166" s="197" t="s">
        <v>84</v>
      </c>
      <c r="AY166" s="196" t="s">
        <v>242</v>
      </c>
      <c r="BK166" s="198">
        <f>BK167</f>
        <v>0</v>
      </c>
    </row>
    <row r="167" spans="1:65" s="2" customFormat="1" ht="22.15" customHeight="1">
      <c r="A167" s="35"/>
      <c r="B167" s="36"/>
      <c r="C167" s="201" t="s">
        <v>339</v>
      </c>
      <c r="D167" s="201" t="s">
        <v>244</v>
      </c>
      <c r="E167" s="202" t="s">
        <v>4266</v>
      </c>
      <c r="F167" s="203" t="s">
        <v>4267</v>
      </c>
      <c r="G167" s="204" t="s">
        <v>323</v>
      </c>
      <c r="H167" s="205">
        <v>17.445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0</v>
      </c>
      <c r="R167" s="211">
        <f>Q167*H167</f>
        <v>0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248</v>
      </c>
      <c r="AT167" s="213" t="s">
        <v>244</v>
      </c>
      <c r="AU167" s="213" t="s">
        <v>90</v>
      </c>
      <c r="AY167" s="18" t="s">
        <v>242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90</v>
      </c>
      <c r="BK167" s="214">
        <f>ROUND(I167*H167,2)</f>
        <v>0</v>
      </c>
      <c r="BL167" s="18" t="s">
        <v>248</v>
      </c>
      <c r="BM167" s="213" t="s">
        <v>4268</v>
      </c>
    </row>
    <row r="168" spans="1:65" s="12" customFormat="1" ht="25.9" customHeight="1">
      <c r="B168" s="185"/>
      <c r="C168" s="186"/>
      <c r="D168" s="187" t="s">
        <v>76</v>
      </c>
      <c r="E168" s="188" t="s">
        <v>776</v>
      </c>
      <c r="F168" s="188" t="s">
        <v>777</v>
      </c>
      <c r="G168" s="186"/>
      <c r="H168" s="186"/>
      <c r="I168" s="189"/>
      <c r="J168" s="190">
        <f>BK168</f>
        <v>0</v>
      </c>
      <c r="K168" s="186"/>
      <c r="L168" s="191"/>
      <c r="M168" s="192"/>
      <c r="N168" s="193"/>
      <c r="O168" s="193"/>
      <c r="P168" s="194">
        <f>P169+P195+P199</f>
        <v>0</v>
      </c>
      <c r="Q168" s="193"/>
      <c r="R168" s="194">
        <f>R169+R195+R199</f>
        <v>0.11680738600000003</v>
      </c>
      <c r="S168" s="193"/>
      <c r="T168" s="195">
        <f>T169+T195+T199</f>
        <v>0</v>
      </c>
      <c r="AR168" s="196" t="s">
        <v>90</v>
      </c>
      <c r="AT168" s="197" t="s">
        <v>76</v>
      </c>
      <c r="AU168" s="197" t="s">
        <v>77</v>
      </c>
      <c r="AY168" s="196" t="s">
        <v>242</v>
      </c>
      <c r="BK168" s="198">
        <f>BK169+BK195+BK199</f>
        <v>0</v>
      </c>
    </row>
    <row r="169" spans="1:65" s="12" customFormat="1" ht="22.9" customHeight="1">
      <c r="B169" s="185"/>
      <c r="C169" s="186"/>
      <c r="D169" s="187" t="s">
        <v>76</v>
      </c>
      <c r="E169" s="199" t="s">
        <v>1340</v>
      </c>
      <c r="F169" s="199" t="s">
        <v>1341</v>
      </c>
      <c r="G169" s="186"/>
      <c r="H169" s="186"/>
      <c r="I169" s="189"/>
      <c r="J169" s="200">
        <f>BK169</f>
        <v>0</v>
      </c>
      <c r="K169" s="186"/>
      <c r="L169" s="191"/>
      <c r="M169" s="192"/>
      <c r="N169" s="193"/>
      <c r="O169" s="193"/>
      <c r="P169" s="194">
        <f>SUM(P170:P194)</f>
        <v>0</v>
      </c>
      <c r="Q169" s="193"/>
      <c r="R169" s="194">
        <f>SUM(R170:R194)</f>
        <v>0.10203232600000002</v>
      </c>
      <c r="S169" s="193"/>
      <c r="T169" s="195">
        <f>SUM(T170:T194)</f>
        <v>0</v>
      </c>
      <c r="AR169" s="196" t="s">
        <v>90</v>
      </c>
      <c r="AT169" s="197" t="s">
        <v>76</v>
      </c>
      <c r="AU169" s="197" t="s">
        <v>84</v>
      </c>
      <c r="AY169" s="196" t="s">
        <v>242</v>
      </c>
      <c r="BK169" s="198">
        <f>SUM(BK170:BK194)</f>
        <v>0</v>
      </c>
    </row>
    <row r="170" spans="1:65" s="2" customFormat="1" ht="22.15" customHeight="1">
      <c r="A170" s="35"/>
      <c r="B170" s="36"/>
      <c r="C170" s="201" t="s">
        <v>344</v>
      </c>
      <c r="D170" s="201" t="s">
        <v>244</v>
      </c>
      <c r="E170" s="202" t="s">
        <v>4269</v>
      </c>
      <c r="F170" s="203" t="s">
        <v>4270</v>
      </c>
      <c r="G170" s="204" t="s">
        <v>259</v>
      </c>
      <c r="H170" s="205">
        <v>2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3.3223329999999998E-3</v>
      </c>
      <c r="R170" s="211">
        <f>Q170*H170</f>
        <v>6.6446659999999996E-3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311</v>
      </c>
      <c r="AT170" s="213" t="s">
        <v>244</v>
      </c>
      <c r="AU170" s="213" t="s">
        <v>90</v>
      </c>
      <c r="AY170" s="18" t="s">
        <v>242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90</v>
      </c>
      <c r="BK170" s="214">
        <f>ROUND(I170*H170,2)</f>
        <v>0</v>
      </c>
      <c r="BL170" s="18" t="s">
        <v>311</v>
      </c>
      <c r="BM170" s="213" t="s">
        <v>4271</v>
      </c>
    </row>
    <row r="171" spans="1:65" s="2" customFormat="1" ht="22.15" customHeight="1">
      <c r="A171" s="35"/>
      <c r="B171" s="36"/>
      <c r="C171" s="201" t="s">
        <v>348</v>
      </c>
      <c r="D171" s="201" t="s">
        <v>244</v>
      </c>
      <c r="E171" s="202" t="s">
        <v>4272</v>
      </c>
      <c r="F171" s="203" t="s">
        <v>4273</v>
      </c>
      <c r="G171" s="204" t="s">
        <v>282</v>
      </c>
      <c r="H171" s="205">
        <v>3.7</v>
      </c>
      <c r="I171" s="206"/>
      <c r="J171" s="207">
        <f>ROUND(I171*H171,2)</f>
        <v>0</v>
      </c>
      <c r="K171" s="208"/>
      <c r="L171" s="40"/>
      <c r="M171" s="209" t="s">
        <v>1</v>
      </c>
      <c r="N171" s="210" t="s">
        <v>43</v>
      </c>
      <c r="O171" s="76"/>
      <c r="P171" s="211">
        <f>O171*H171</f>
        <v>0</v>
      </c>
      <c r="Q171" s="211">
        <v>2.5999999999999998E-4</v>
      </c>
      <c r="R171" s="211">
        <f>Q171*H171</f>
        <v>9.6199999999999996E-4</v>
      </c>
      <c r="S171" s="211">
        <v>0</v>
      </c>
      <c r="T171" s="21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3" t="s">
        <v>311</v>
      </c>
      <c r="AT171" s="213" t="s">
        <v>244</v>
      </c>
      <c r="AU171" s="213" t="s">
        <v>90</v>
      </c>
      <c r="AY171" s="18" t="s">
        <v>242</v>
      </c>
      <c r="BE171" s="214">
        <f>IF(N171="základná",J171,0)</f>
        <v>0</v>
      </c>
      <c r="BF171" s="214">
        <f>IF(N171="znížená",J171,0)</f>
        <v>0</v>
      </c>
      <c r="BG171" s="214">
        <f>IF(N171="zákl. prenesená",J171,0)</f>
        <v>0</v>
      </c>
      <c r="BH171" s="214">
        <f>IF(N171="zníž. prenesená",J171,0)</f>
        <v>0</v>
      </c>
      <c r="BI171" s="214">
        <f>IF(N171="nulová",J171,0)</f>
        <v>0</v>
      </c>
      <c r="BJ171" s="18" t="s">
        <v>90</v>
      </c>
      <c r="BK171" s="214">
        <f>ROUND(I171*H171,2)</f>
        <v>0</v>
      </c>
      <c r="BL171" s="18" t="s">
        <v>311</v>
      </c>
      <c r="BM171" s="213" t="s">
        <v>4274</v>
      </c>
    </row>
    <row r="172" spans="1:65" s="14" customFormat="1">
      <c r="B172" s="243"/>
      <c r="C172" s="244"/>
      <c r="D172" s="228" t="s">
        <v>304</v>
      </c>
      <c r="E172" s="245" t="s">
        <v>1</v>
      </c>
      <c r="F172" s="246" t="s">
        <v>4275</v>
      </c>
      <c r="G172" s="244"/>
      <c r="H172" s="245" t="s">
        <v>1</v>
      </c>
      <c r="I172" s="247"/>
      <c r="J172" s="244"/>
      <c r="K172" s="244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304</v>
      </c>
      <c r="AU172" s="252" t="s">
        <v>90</v>
      </c>
      <c r="AV172" s="14" t="s">
        <v>84</v>
      </c>
      <c r="AW172" s="14" t="s">
        <v>33</v>
      </c>
      <c r="AX172" s="14" t="s">
        <v>77</v>
      </c>
      <c r="AY172" s="252" t="s">
        <v>242</v>
      </c>
    </row>
    <row r="173" spans="1:65" s="13" customFormat="1">
      <c r="B173" s="226"/>
      <c r="C173" s="227"/>
      <c r="D173" s="228" t="s">
        <v>304</v>
      </c>
      <c r="E173" s="229" t="s">
        <v>1</v>
      </c>
      <c r="F173" s="230" t="s">
        <v>4276</v>
      </c>
      <c r="G173" s="227"/>
      <c r="H173" s="231">
        <v>2.4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304</v>
      </c>
      <c r="AU173" s="237" t="s">
        <v>90</v>
      </c>
      <c r="AV173" s="13" t="s">
        <v>90</v>
      </c>
      <c r="AW173" s="13" t="s">
        <v>33</v>
      </c>
      <c r="AX173" s="13" t="s">
        <v>77</v>
      </c>
      <c r="AY173" s="237" t="s">
        <v>242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4277</v>
      </c>
      <c r="G174" s="227"/>
      <c r="H174" s="231">
        <v>1.3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77</v>
      </c>
      <c r="AY174" s="237" t="s">
        <v>242</v>
      </c>
    </row>
    <row r="175" spans="1:65" s="16" customFormat="1">
      <c r="B175" s="264"/>
      <c r="C175" s="265"/>
      <c r="D175" s="228" t="s">
        <v>304</v>
      </c>
      <c r="E175" s="266" t="s">
        <v>1</v>
      </c>
      <c r="F175" s="267" t="s">
        <v>388</v>
      </c>
      <c r="G175" s="265"/>
      <c r="H175" s="268">
        <v>3.7</v>
      </c>
      <c r="I175" s="269"/>
      <c r="J175" s="265"/>
      <c r="K175" s="265"/>
      <c r="L175" s="270"/>
      <c r="M175" s="271"/>
      <c r="N175" s="272"/>
      <c r="O175" s="272"/>
      <c r="P175" s="272"/>
      <c r="Q175" s="272"/>
      <c r="R175" s="272"/>
      <c r="S175" s="272"/>
      <c r="T175" s="273"/>
      <c r="AT175" s="274" t="s">
        <v>304</v>
      </c>
      <c r="AU175" s="274" t="s">
        <v>90</v>
      </c>
      <c r="AV175" s="16" t="s">
        <v>248</v>
      </c>
      <c r="AW175" s="16" t="s">
        <v>33</v>
      </c>
      <c r="AX175" s="16" t="s">
        <v>84</v>
      </c>
      <c r="AY175" s="274" t="s">
        <v>242</v>
      </c>
    </row>
    <row r="176" spans="1:65" s="2" customFormat="1" ht="22.15" customHeight="1">
      <c r="A176" s="35"/>
      <c r="B176" s="36"/>
      <c r="C176" s="201" t="s">
        <v>352</v>
      </c>
      <c r="D176" s="201" t="s">
        <v>244</v>
      </c>
      <c r="E176" s="202" t="s">
        <v>4278</v>
      </c>
      <c r="F176" s="203" t="s">
        <v>4279</v>
      </c>
      <c r="G176" s="204" t="s">
        <v>282</v>
      </c>
      <c r="H176" s="205">
        <v>3.84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9.8999999999999999E-4</v>
      </c>
      <c r="R176" s="211">
        <f>Q176*H176</f>
        <v>3.8016E-3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311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311</v>
      </c>
      <c r="BM176" s="213" t="s">
        <v>4280</v>
      </c>
    </row>
    <row r="177" spans="1:65" s="14" customFormat="1">
      <c r="B177" s="243"/>
      <c r="C177" s="244"/>
      <c r="D177" s="228" t="s">
        <v>304</v>
      </c>
      <c r="E177" s="245" t="s">
        <v>1</v>
      </c>
      <c r="F177" s="246" t="s">
        <v>4275</v>
      </c>
      <c r="G177" s="244"/>
      <c r="H177" s="245" t="s">
        <v>1</v>
      </c>
      <c r="I177" s="247"/>
      <c r="J177" s="244"/>
      <c r="K177" s="244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304</v>
      </c>
      <c r="AU177" s="252" t="s">
        <v>90</v>
      </c>
      <c r="AV177" s="14" t="s">
        <v>84</v>
      </c>
      <c r="AW177" s="14" t="s">
        <v>33</v>
      </c>
      <c r="AX177" s="14" t="s">
        <v>77</v>
      </c>
      <c r="AY177" s="252" t="s">
        <v>242</v>
      </c>
    </row>
    <row r="178" spans="1:65" s="13" customFormat="1">
      <c r="B178" s="226"/>
      <c r="C178" s="227"/>
      <c r="D178" s="228" t="s">
        <v>304</v>
      </c>
      <c r="E178" s="229" t="s">
        <v>1</v>
      </c>
      <c r="F178" s="230" t="s">
        <v>4281</v>
      </c>
      <c r="G178" s="227"/>
      <c r="H178" s="231">
        <v>3.84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304</v>
      </c>
      <c r="AU178" s="237" t="s">
        <v>90</v>
      </c>
      <c r="AV178" s="13" t="s">
        <v>90</v>
      </c>
      <c r="AW178" s="13" t="s">
        <v>33</v>
      </c>
      <c r="AX178" s="13" t="s">
        <v>77</v>
      </c>
      <c r="AY178" s="237" t="s">
        <v>242</v>
      </c>
    </row>
    <row r="179" spans="1:65" s="16" customFormat="1">
      <c r="B179" s="264"/>
      <c r="C179" s="265"/>
      <c r="D179" s="228" t="s">
        <v>304</v>
      </c>
      <c r="E179" s="266" t="s">
        <v>1</v>
      </c>
      <c r="F179" s="267" t="s">
        <v>388</v>
      </c>
      <c r="G179" s="265"/>
      <c r="H179" s="268">
        <v>3.84</v>
      </c>
      <c r="I179" s="269"/>
      <c r="J179" s="265"/>
      <c r="K179" s="265"/>
      <c r="L179" s="270"/>
      <c r="M179" s="271"/>
      <c r="N179" s="272"/>
      <c r="O179" s="272"/>
      <c r="P179" s="272"/>
      <c r="Q179" s="272"/>
      <c r="R179" s="272"/>
      <c r="S179" s="272"/>
      <c r="T179" s="273"/>
      <c r="AT179" s="274" t="s">
        <v>304</v>
      </c>
      <c r="AU179" s="274" t="s">
        <v>90</v>
      </c>
      <c r="AV179" s="16" t="s">
        <v>248</v>
      </c>
      <c r="AW179" s="16" t="s">
        <v>33</v>
      </c>
      <c r="AX179" s="16" t="s">
        <v>84</v>
      </c>
      <c r="AY179" s="274" t="s">
        <v>242</v>
      </c>
    </row>
    <row r="180" spans="1:65" s="2" customFormat="1" ht="22.15" customHeight="1">
      <c r="A180" s="35"/>
      <c r="B180" s="36"/>
      <c r="C180" s="215" t="s">
        <v>358</v>
      </c>
      <c r="D180" s="215" t="s">
        <v>261</v>
      </c>
      <c r="E180" s="216" t="s">
        <v>4282</v>
      </c>
      <c r="F180" s="217" t="s">
        <v>4283</v>
      </c>
      <c r="G180" s="218" t="s">
        <v>406</v>
      </c>
      <c r="H180" s="219">
        <v>9.6000000000000002E-2</v>
      </c>
      <c r="I180" s="220"/>
      <c r="J180" s="221">
        <f>ROUND(I180*H180,2)</f>
        <v>0</v>
      </c>
      <c r="K180" s="222"/>
      <c r="L180" s="223"/>
      <c r="M180" s="224" t="s">
        <v>1</v>
      </c>
      <c r="N180" s="225" t="s">
        <v>43</v>
      </c>
      <c r="O180" s="76"/>
      <c r="P180" s="211">
        <f>O180*H180</f>
        <v>0</v>
      </c>
      <c r="Q180" s="211">
        <v>0.55000000000000004</v>
      </c>
      <c r="R180" s="211">
        <f>Q180*H180</f>
        <v>5.2800000000000007E-2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569</v>
      </c>
      <c r="AT180" s="213" t="s">
        <v>261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311</v>
      </c>
      <c r="BM180" s="213" t="s">
        <v>4284</v>
      </c>
    </row>
    <row r="181" spans="1:65" s="14" customFormat="1">
      <c r="B181" s="243"/>
      <c r="C181" s="244"/>
      <c r="D181" s="228" t="s">
        <v>304</v>
      </c>
      <c r="E181" s="245" t="s">
        <v>1</v>
      </c>
      <c r="F181" s="246" t="s">
        <v>4275</v>
      </c>
      <c r="G181" s="244"/>
      <c r="H181" s="245" t="s">
        <v>1</v>
      </c>
      <c r="I181" s="247"/>
      <c r="J181" s="244"/>
      <c r="K181" s="244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304</v>
      </c>
      <c r="AU181" s="252" t="s">
        <v>90</v>
      </c>
      <c r="AV181" s="14" t="s">
        <v>84</v>
      </c>
      <c r="AW181" s="14" t="s">
        <v>33</v>
      </c>
      <c r="AX181" s="14" t="s">
        <v>77</v>
      </c>
      <c r="AY181" s="252" t="s">
        <v>242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4285</v>
      </c>
      <c r="G182" s="227"/>
      <c r="H182" s="231">
        <v>2.4E-2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77</v>
      </c>
      <c r="AY182" s="237" t="s">
        <v>242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4286</v>
      </c>
      <c r="G183" s="227"/>
      <c r="H183" s="231">
        <v>8.0000000000000002E-3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77</v>
      </c>
      <c r="AY183" s="237" t="s">
        <v>242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4287</v>
      </c>
      <c r="G184" s="227"/>
      <c r="H184" s="231">
        <v>5.5E-2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77</v>
      </c>
      <c r="AY184" s="237" t="s">
        <v>242</v>
      </c>
    </row>
    <row r="185" spans="1:65" s="16" customFormat="1">
      <c r="B185" s="264"/>
      <c r="C185" s="265"/>
      <c r="D185" s="228" t="s">
        <v>304</v>
      </c>
      <c r="E185" s="266" t="s">
        <v>1</v>
      </c>
      <c r="F185" s="267" t="s">
        <v>388</v>
      </c>
      <c r="G185" s="265"/>
      <c r="H185" s="268">
        <v>8.6999999999999994E-2</v>
      </c>
      <c r="I185" s="269"/>
      <c r="J185" s="265"/>
      <c r="K185" s="265"/>
      <c r="L185" s="270"/>
      <c r="M185" s="271"/>
      <c r="N185" s="272"/>
      <c r="O185" s="272"/>
      <c r="P185" s="272"/>
      <c r="Q185" s="272"/>
      <c r="R185" s="272"/>
      <c r="S185" s="272"/>
      <c r="T185" s="273"/>
      <c r="AT185" s="274" t="s">
        <v>304</v>
      </c>
      <c r="AU185" s="274" t="s">
        <v>90</v>
      </c>
      <c r="AV185" s="16" t="s">
        <v>248</v>
      </c>
      <c r="AW185" s="16" t="s">
        <v>33</v>
      </c>
      <c r="AX185" s="16" t="s">
        <v>84</v>
      </c>
      <c r="AY185" s="274" t="s">
        <v>242</v>
      </c>
    </row>
    <row r="186" spans="1:65" s="13" customFormat="1">
      <c r="B186" s="226"/>
      <c r="C186" s="227"/>
      <c r="D186" s="228" t="s">
        <v>304</v>
      </c>
      <c r="E186" s="227"/>
      <c r="F186" s="230" t="s">
        <v>4288</v>
      </c>
      <c r="G186" s="227"/>
      <c r="H186" s="231">
        <v>9.6000000000000002E-2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4</v>
      </c>
      <c r="AX186" s="13" t="s">
        <v>84</v>
      </c>
      <c r="AY186" s="237" t="s">
        <v>242</v>
      </c>
    </row>
    <row r="187" spans="1:65" s="2" customFormat="1" ht="30" customHeight="1">
      <c r="A187" s="35"/>
      <c r="B187" s="36"/>
      <c r="C187" s="201" t="s">
        <v>526</v>
      </c>
      <c r="D187" s="201" t="s">
        <v>244</v>
      </c>
      <c r="E187" s="202" t="s">
        <v>4289</v>
      </c>
      <c r="F187" s="203" t="s">
        <v>4290</v>
      </c>
      <c r="G187" s="204" t="s">
        <v>247</v>
      </c>
      <c r="H187" s="205">
        <v>1.1200000000000001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0</v>
      </c>
      <c r="R187" s="211">
        <f>Q187*H187</f>
        <v>0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311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311</v>
      </c>
      <c r="BM187" s="213" t="s">
        <v>4291</v>
      </c>
    </row>
    <row r="188" spans="1:65" s="13" customFormat="1">
      <c r="B188" s="226"/>
      <c r="C188" s="227"/>
      <c r="D188" s="228" t="s">
        <v>304</v>
      </c>
      <c r="E188" s="229" t="s">
        <v>1</v>
      </c>
      <c r="F188" s="230" t="s">
        <v>4292</v>
      </c>
      <c r="G188" s="227"/>
      <c r="H188" s="231">
        <v>1.1200000000000001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304</v>
      </c>
      <c r="AU188" s="237" t="s">
        <v>90</v>
      </c>
      <c r="AV188" s="13" t="s">
        <v>90</v>
      </c>
      <c r="AW188" s="13" t="s">
        <v>33</v>
      </c>
      <c r="AX188" s="13" t="s">
        <v>84</v>
      </c>
      <c r="AY188" s="237" t="s">
        <v>242</v>
      </c>
    </row>
    <row r="189" spans="1:65" s="2" customFormat="1" ht="19.899999999999999" customHeight="1">
      <c r="A189" s="35"/>
      <c r="B189" s="36"/>
      <c r="C189" s="215" t="s">
        <v>535</v>
      </c>
      <c r="D189" s="215" t="s">
        <v>261</v>
      </c>
      <c r="E189" s="216" t="s">
        <v>4293</v>
      </c>
      <c r="F189" s="217" t="s">
        <v>4294</v>
      </c>
      <c r="G189" s="218" t="s">
        <v>406</v>
      </c>
      <c r="H189" s="219">
        <v>6.2E-2</v>
      </c>
      <c r="I189" s="220"/>
      <c r="J189" s="221">
        <f>ROUND(I189*H189,2)</f>
        <v>0</v>
      </c>
      <c r="K189" s="222"/>
      <c r="L189" s="223"/>
      <c r="M189" s="224" t="s">
        <v>1</v>
      </c>
      <c r="N189" s="225" t="s">
        <v>43</v>
      </c>
      <c r="O189" s="76"/>
      <c r="P189" s="211">
        <f>O189*H189</f>
        <v>0</v>
      </c>
      <c r="Q189" s="211">
        <v>0.55000000000000004</v>
      </c>
      <c r="R189" s="211">
        <f>Q189*H189</f>
        <v>3.4100000000000005E-2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569</v>
      </c>
      <c r="AT189" s="213" t="s">
        <v>261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311</v>
      </c>
      <c r="BM189" s="213" t="s">
        <v>4295</v>
      </c>
    </row>
    <row r="190" spans="1:65" s="13" customFormat="1">
      <c r="B190" s="226"/>
      <c r="C190" s="227"/>
      <c r="D190" s="228" t="s">
        <v>304</v>
      </c>
      <c r="E190" s="229" t="s">
        <v>1</v>
      </c>
      <c r="F190" s="230" t="s">
        <v>4296</v>
      </c>
      <c r="G190" s="227"/>
      <c r="H190" s="231">
        <v>5.6000000000000001E-2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304</v>
      </c>
      <c r="AU190" s="237" t="s">
        <v>90</v>
      </c>
      <c r="AV190" s="13" t="s">
        <v>90</v>
      </c>
      <c r="AW190" s="13" t="s">
        <v>33</v>
      </c>
      <c r="AX190" s="13" t="s">
        <v>84</v>
      </c>
      <c r="AY190" s="237" t="s">
        <v>242</v>
      </c>
    </row>
    <row r="191" spans="1:65" s="13" customFormat="1">
      <c r="B191" s="226"/>
      <c r="C191" s="227"/>
      <c r="D191" s="228" t="s">
        <v>304</v>
      </c>
      <c r="E191" s="227"/>
      <c r="F191" s="230" t="s">
        <v>4297</v>
      </c>
      <c r="G191" s="227"/>
      <c r="H191" s="231">
        <v>6.2E-2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304</v>
      </c>
      <c r="AU191" s="237" t="s">
        <v>90</v>
      </c>
      <c r="AV191" s="13" t="s">
        <v>90</v>
      </c>
      <c r="AW191" s="13" t="s">
        <v>4</v>
      </c>
      <c r="AX191" s="13" t="s">
        <v>84</v>
      </c>
      <c r="AY191" s="237" t="s">
        <v>242</v>
      </c>
    </row>
    <row r="192" spans="1:65" s="2" customFormat="1" ht="22.15" customHeight="1">
      <c r="A192" s="35"/>
      <c r="B192" s="36"/>
      <c r="C192" s="201" t="s">
        <v>547</v>
      </c>
      <c r="D192" s="201" t="s">
        <v>244</v>
      </c>
      <c r="E192" s="202" t="s">
        <v>4298</v>
      </c>
      <c r="F192" s="203" t="s">
        <v>4299</v>
      </c>
      <c r="G192" s="204" t="s">
        <v>406</v>
      </c>
      <c r="H192" s="205">
        <v>0.158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2.3570000000000001E-2</v>
      </c>
      <c r="R192" s="211">
        <f>Q192*H192</f>
        <v>3.72406E-3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311</v>
      </c>
      <c r="AT192" s="213" t="s">
        <v>244</v>
      </c>
      <c r="AU192" s="213" t="s">
        <v>90</v>
      </c>
      <c r="AY192" s="18" t="s">
        <v>242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90</v>
      </c>
      <c r="BK192" s="214">
        <f>ROUND(I192*H192,2)</f>
        <v>0</v>
      </c>
      <c r="BL192" s="18" t="s">
        <v>311</v>
      </c>
      <c r="BM192" s="213" t="s">
        <v>4300</v>
      </c>
    </row>
    <row r="193" spans="1:65" s="13" customFormat="1">
      <c r="B193" s="226"/>
      <c r="C193" s="227"/>
      <c r="D193" s="228" t="s">
        <v>304</v>
      </c>
      <c r="E193" s="229" t="s">
        <v>1</v>
      </c>
      <c r="F193" s="230" t="s">
        <v>4301</v>
      </c>
      <c r="G193" s="227"/>
      <c r="H193" s="231">
        <v>0.158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84</v>
      </c>
      <c r="AY193" s="237" t="s">
        <v>242</v>
      </c>
    </row>
    <row r="194" spans="1:65" s="2" customFormat="1" ht="22.15" customHeight="1">
      <c r="A194" s="35"/>
      <c r="B194" s="36"/>
      <c r="C194" s="201" t="s">
        <v>553</v>
      </c>
      <c r="D194" s="201" t="s">
        <v>244</v>
      </c>
      <c r="E194" s="202" t="s">
        <v>4302</v>
      </c>
      <c r="F194" s="203" t="s">
        <v>4303</v>
      </c>
      <c r="G194" s="204" t="s">
        <v>792</v>
      </c>
      <c r="H194" s="275"/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0</v>
      </c>
      <c r="R194" s="211">
        <f>Q194*H194</f>
        <v>0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311</v>
      </c>
      <c r="AT194" s="213" t="s">
        <v>244</v>
      </c>
      <c r="AU194" s="213" t="s">
        <v>90</v>
      </c>
      <c r="AY194" s="18" t="s">
        <v>242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90</v>
      </c>
      <c r="BK194" s="214">
        <f>ROUND(I194*H194,2)</f>
        <v>0</v>
      </c>
      <c r="BL194" s="18" t="s">
        <v>311</v>
      </c>
      <c r="BM194" s="213" t="s">
        <v>4304</v>
      </c>
    </row>
    <row r="195" spans="1:65" s="12" customFormat="1" ht="22.9" customHeight="1">
      <c r="B195" s="185"/>
      <c r="C195" s="186"/>
      <c r="D195" s="187" t="s">
        <v>76</v>
      </c>
      <c r="E195" s="199" t="s">
        <v>4305</v>
      </c>
      <c r="F195" s="199" t="s">
        <v>4306</v>
      </c>
      <c r="G195" s="186"/>
      <c r="H195" s="186"/>
      <c r="I195" s="189"/>
      <c r="J195" s="200">
        <f>BK195</f>
        <v>0</v>
      </c>
      <c r="K195" s="186"/>
      <c r="L195" s="191"/>
      <c r="M195" s="192"/>
      <c r="N195" s="193"/>
      <c r="O195" s="193"/>
      <c r="P195" s="194">
        <f>SUM(P196:P198)</f>
        <v>0</v>
      </c>
      <c r="Q195" s="193"/>
      <c r="R195" s="194">
        <f>SUM(R196:R198)</f>
        <v>1.20736E-2</v>
      </c>
      <c r="S195" s="193"/>
      <c r="T195" s="195">
        <f>SUM(T196:T198)</f>
        <v>0</v>
      </c>
      <c r="AR195" s="196" t="s">
        <v>90</v>
      </c>
      <c r="AT195" s="197" t="s">
        <v>76</v>
      </c>
      <c r="AU195" s="197" t="s">
        <v>84</v>
      </c>
      <c r="AY195" s="196" t="s">
        <v>242</v>
      </c>
      <c r="BK195" s="198">
        <f>SUM(BK196:BK198)</f>
        <v>0</v>
      </c>
    </row>
    <row r="196" spans="1:65" s="2" customFormat="1" ht="14.45" customHeight="1">
      <c r="A196" s="35"/>
      <c r="B196" s="36"/>
      <c r="C196" s="201" t="s">
        <v>565</v>
      </c>
      <c r="D196" s="201" t="s">
        <v>244</v>
      </c>
      <c r="E196" s="202" t="s">
        <v>4307</v>
      </c>
      <c r="F196" s="203" t="s">
        <v>4308</v>
      </c>
      <c r="G196" s="204" t="s">
        <v>247</v>
      </c>
      <c r="H196" s="205">
        <v>1.1200000000000001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1.078E-2</v>
      </c>
      <c r="R196" s="211">
        <f>Q196*H196</f>
        <v>1.20736E-2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311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311</v>
      </c>
      <c r="BM196" s="213" t="s">
        <v>4309</v>
      </c>
    </row>
    <row r="197" spans="1:65" s="13" customFormat="1">
      <c r="B197" s="226"/>
      <c r="C197" s="227"/>
      <c r="D197" s="228" t="s">
        <v>304</v>
      </c>
      <c r="E197" s="229" t="s">
        <v>1</v>
      </c>
      <c r="F197" s="230" t="s">
        <v>4310</v>
      </c>
      <c r="G197" s="227"/>
      <c r="H197" s="231">
        <v>1.1200000000000001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84</v>
      </c>
      <c r="AY197" s="237" t="s">
        <v>242</v>
      </c>
    </row>
    <row r="198" spans="1:65" s="2" customFormat="1" ht="19.899999999999999" customHeight="1">
      <c r="A198" s="35"/>
      <c r="B198" s="36"/>
      <c r="C198" s="201" t="s">
        <v>569</v>
      </c>
      <c r="D198" s="201" t="s">
        <v>244</v>
      </c>
      <c r="E198" s="202" t="s">
        <v>4311</v>
      </c>
      <c r="F198" s="203" t="s">
        <v>4312</v>
      </c>
      <c r="G198" s="204" t="s">
        <v>792</v>
      </c>
      <c r="H198" s="275"/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0</v>
      </c>
      <c r="R198" s="211">
        <f>Q198*H198</f>
        <v>0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311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311</v>
      </c>
      <c r="BM198" s="213" t="s">
        <v>4313</v>
      </c>
    </row>
    <row r="199" spans="1:65" s="12" customFormat="1" ht="22.9" customHeight="1">
      <c r="B199" s="185"/>
      <c r="C199" s="186"/>
      <c r="D199" s="187" t="s">
        <v>76</v>
      </c>
      <c r="E199" s="199" t="s">
        <v>1126</v>
      </c>
      <c r="F199" s="199" t="s">
        <v>1127</v>
      </c>
      <c r="G199" s="186"/>
      <c r="H199" s="186"/>
      <c r="I199" s="189"/>
      <c r="J199" s="200">
        <f>BK199</f>
        <v>0</v>
      </c>
      <c r="K199" s="186"/>
      <c r="L199" s="191"/>
      <c r="M199" s="192"/>
      <c r="N199" s="193"/>
      <c r="O199" s="193"/>
      <c r="P199" s="194">
        <f>SUM(P200:P215)</f>
        <v>0</v>
      </c>
      <c r="Q199" s="193"/>
      <c r="R199" s="194">
        <f>SUM(R200:R215)</f>
        <v>2.7014600000000001E-3</v>
      </c>
      <c r="S199" s="193"/>
      <c r="T199" s="195">
        <f>SUM(T200:T215)</f>
        <v>0</v>
      </c>
      <c r="AR199" s="196" t="s">
        <v>90</v>
      </c>
      <c r="AT199" s="197" t="s">
        <v>76</v>
      </c>
      <c r="AU199" s="197" t="s">
        <v>84</v>
      </c>
      <c r="AY199" s="196" t="s">
        <v>242</v>
      </c>
      <c r="BK199" s="198">
        <f>SUM(BK200:BK215)</f>
        <v>0</v>
      </c>
    </row>
    <row r="200" spans="1:65" s="2" customFormat="1" ht="22.15" customHeight="1">
      <c r="A200" s="35"/>
      <c r="B200" s="36"/>
      <c r="C200" s="201" t="s">
        <v>573</v>
      </c>
      <c r="D200" s="201" t="s">
        <v>244</v>
      </c>
      <c r="E200" s="202" t="s">
        <v>4314</v>
      </c>
      <c r="F200" s="203" t="s">
        <v>4315</v>
      </c>
      <c r="G200" s="204" t="s">
        <v>247</v>
      </c>
      <c r="H200" s="205">
        <v>4.3390000000000004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2.2000000000000001E-4</v>
      </c>
      <c r="R200" s="211">
        <f>Q200*H200</f>
        <v>9.5458000000000012E-4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311</v>
      </c>
      <c r="AT200" s="213" t="s">
        <v>244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311</v>
      </c>
      <c r="BM200" s="213" t="s">
        <v>4316</v>
      </c>
    </row>
    <row r="201" spans="1:65" s="14" customFormat="1">
      <c r="B201" s="243"/>
      <c r="C201" s="244"/>
      <c r="D201" s="228" t="s">
        <v>304</v>
      </c>
      <c r="E201" s="245" t="s">
        <v>1</v>
      </c>
      <c r="F201" s="246" t="s">
        <v>4275</v>
      </c>
      <c r="G201" s="244"/>
      <c r="H201" s="245" t="s">
        <v>1</v>
      </c>
      <c r="I201" s="247"/>
      <c r="J201" s="244"/>
      <c r="K201" s="244"/>
      <c r="L201" s="248"/>
      <c r="M201" s="249"/>
      <c r="N201" s="250"/>
      <c r="O201" s="250"/>
      <c r="P201" s="250"/>
      <c r="Q201" s="250"/>
      <c r="R201" s="250"/>
      <c r="S201" s="250"/>
      <c r="T201" s="251"/>
      <c r="AT201" s="252" t="s">
        <v>304</v>
      </c>
      <c r="AU201" s="252" t="s">
        <v>90</v>
      </c>
      <c r="AV201" s="14" t="s">
        <v>84</v>
      </c>
      <c r="AW201" s="14" t="s">
        <v>33</v>
      </c>
      <c r="AX201" s="14" t="s">
        <v>77</v>
      </c>
      <c r="AY201" s="252" t="s">
        <v>242</v>
      </c>
    </row>
    <row r="202" spans="1:65" s="13" customFormat="1">
      <c r="B202" s="226"/>
      <c r="C202" s="227"/>
      <c r="D202" s="228" t="s">
        <v>304</v>
      </c>
      <c r="E202" s="229" t="s">
        <v>1</v>
      </c>
      <c r="F202" s="230" t="s">
        <v>4317</v>
      </c>
      <c r="G202" s="227"/>
      <c r="H202" s="231">
        <v>0.96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77</v>
      </c>
      <c r="AY202" s="237" t="s">
        <v>242</v>
      </c>
    </row>
    <row r="203" spans="1:65" s="13" customFormat="1">
      <c r="B203" s="226"/>
      <c r="C203" s="227"/>
      <c r="D203" s="228" t="s">
        <v>304</v>
      </c>
      <c r="E203" s="229" t="s">
        <v>1</v>
      </c>
      <c r="F203" s="230" t="s">
        <v>4318</v>
      </c>
      <c r="G203" s="227"/>
      <c r="H203" s="231">
        <v>0.41599999999999998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AT203" s="237" t="s">
        <v>304</v>
      </c>
      <c r="AU203" s="237" t="s">
        <v>90</v>
      </c>
      <c r="AV203" s="13" t="s">
        <v>90</v>
      </c>
      <c r="AW203" s="13" t="s">
        <v>33</v>
      </c>
      <c r="AX203" s="13" t="s">
        <v>77</v>
      </c>
      <c r="AY203" s="237" t="s">
        <v>242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4319</v>
      </c>
      <c r="G204" s="227"/>
      <c r="H204" s="231">
        <v>1.843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77</v>
      </c>
      <c r="AY204" s="237" t="s">
        <v>242</v>
      </c>
    </row>
    <row r="205" spans="1:65" s="14" customFormat="1">
      <c r="B205" s="243"/>
      <c r="C205" s="244"/>
      <c r="D205" s="228" t="s">
        <v>304</v>
      </c>
      <c r="E205" s="245" t="s">
        <v>1</v>
      </c>
      <c r="F205" s="246" t="s">
        <v>4320</v>
      </c>
      <c r="G205" s="244"/>
      <c r="H205" s="245" t="s">
        <v>1</v>
      </c>
      <c r="I205" s="247"/>
      <c r="J205" s="244"/>
      <c r="K205" s="244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304</v>
      </c>
      <c r="AU205" s="252" t="s">
        <v>90</v>
      </c>
      <c r="AV205" s="14" t="s">
        <v>84</v>
      </c>
      <c r="AW205" s="14" t="s">
        <v>33</v>
      </c>
      <c r="AX205" s="14" t="s">
        <v>77</v>
      </c>
      <c r="AY205" s="252" t="s">
        <v>242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4321</v>
      </c>
      <c r="G206" s="227"/>
      <c r="H206" s="231">
        <v>1.1200000000000001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77</v>
      </c>
      <c r="AY206" s="237" t="s">
        <v>242</v>
      </c>
    </row>
    <row r="207" spans="1:65" s="16" customFormat="1">
      <c r="B207" s="264"/>
      <c r="C207" s="265"/>
      <c r="D207" s="228" t="s">
        <v>304</v>
      </c>
      <c r="E207" s="266" t="s">
        <v>1</v>
      </c>
      <c r="F207" s="267" t="s">
        <v>388</v>
      </c>
      <c r="G207" s="265"/>
      <c r="H207" s="268">
        <v>4.3390000000000004</v>
      </c>
      <c r="I207" s="269"/>
      <c r="J207" s="265"/>
      <c r="K207" s="265"/>
      <c r="L207" s="270"/>
      <c r="M207" s="271"/>
      <c r="N207" s="272"/>
      <c r="O207" s="272"/>
      <c r="P207" s="272"/>
      <c r="Q207" s="272"/>
      <c r="R207" s="272"/>
      <c r="S207" s="272"/>
      <c r="T207" s="273"/>
      <c r="AT207" s="274" t="s">
        <v>304</v>
      </c>
      <c r="AU207" s="274" t="s">
        <v>90</v>
      </c>
      <c r="AV207" s="16" t="s">
        <v>248</v>
      </c>
      <c r="AW207" s="16" t="s">
        <v>33</v>
      </c>
      <c r="AX207" s="16" t="s">
        <v>84</v>
      </c>
      <c r="AY207" s="274" t="s">
        <v>242</v>
      </c>
    </row>
    <row r="208" spans="1:65" s="2" customFormat="1" ht="19.899999999999999" customHeight="1">
      <c r="A208" s="35"/>
      <c r="B208" s="36"/>
      <c r="C208" s="201" t="s">
        <v>578</v>
      </c>
      <c r="D208" s="201" t="s">
        <v>244</v>
      </c>
      <c r="E208" s="202" t="s">
        <v>4322</v>
      </c>
      <c r="F208" s="203" t="s">
        <v>4323</v>
      </c>
      <c r="G208" s="204" t="s">
        <v>247</v>
      </c>
      <c r="H208" s="205">
        <v>5.4589999999999996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3.2000000000000003E-4</v>
      </c>
      <c r="R208" s="211">
        <f>Q208*H208</f>
        <v>1.7468799999999999E-3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311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311</v>
      </c>
      <c r="BM208" s="213" t="s">
        <v>4324</v>
      </c>
    </row>
    <row r="209" spans="1:51" s="14" customFormat="1">
      <c r="B209" s="243"/>
      <c r="C209" s="244"/>
      <c r="D209" s="228" t="s">
        <v>304</v>
      </c>
      <c r="E209" s="245" t="s">
        <v>1</v>
      </c>
      <c r="F209" s="246" t="s">
        <v>4275</v>
      </c>
      <c r="G209" s="244"/>
      <c r="H209" s="245" t="s">
        <v>1</v>
      </c>
      <c r="I209" s="247"/>
      <c r="J209" s="244"/>
      <c r="K209" s="244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304</v>
      </c>
      <c r="AU209" s="252" t="s">
        <v>90</v>
      </c>
      <c r="AV209" s="14" t="s">
        <v>84</v>
      </c>
      <c r="AW209" s="14" t="s">
        <v>33</v>
      </c>
      <c r="AX209" s="14" t="s">
        <v>77</v>
      </c>
      <c r="AY209" s="252" t="s">
        <v>242</v>
      </c>
    </row>
    <row r="210" spans="1:51" s="13" customFormat="1">
      <c r="B210" s="226"/>
      <c r="C210" s="227"/>
      <c r="D210" s="228" t="s">
        <v>304</v>
      </c>
      <c r="E210" s="229" t="s">
        <v>1</v>
      </c>
      <c r="F210" s="230" t="s">
        <v>4317</v>
      </c>
      <c r="G210" s="227"/>
      <c r="H210" s="231">
        <v>0.96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77</v>
      </c>
      <c r="AY210" s="237" t="s">
        <v>242</v>
      </c>
    </row>
    <row r="211" spans="1:51" s="13" customFormat="1">
      <c r="B211" s="226"/>
      <c r="C211" s="227"/>
      <c r="D211" s="228" t="s">
        <v>304</v>
      </c>
      <c r="E211" s="229" t="s">
        <v>1</v>
      </c>
      <c r="F211" s="230" t="s">
        <v>4318</v>
      </c>
      <c r="G211" s="227"/>
      <c r="H211" s="231">
        <v>0.41599999999999998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304</v>
      </c>
      <c r="AU211" s="237" t="s">
        <v>90</v>
      </c>
      <c r="AV211" s="13" t="s">
        <v>90</v>
      </c>
      <c r="AW211" s="13" t="s">
        <v>33</v>
      </c>
      <c r="AX211" s="13" t="s">
        <v>77</v>
      </c>
      <c r="AY211" s="237" t="s">
        <v>242</v>
      </c>
    </row>
    <row r="212" spans="1:51" s="13" customFormat="1">
      <c r="B212" s="226"/>
      <c r="C212" s="227"/>
      <c r="D212" s="228" t="s">
        <v>304</v>
      </c>
      <c r="E212" s="229" t="s">
        <v>1</v>
      </c>
      <c r="F212" s="230" t="s">
        <v>4319</v>
      </c>
      <c r="G212" s="227"/>
      <c r="H212" s="231">
        <v>1.843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304</v>
      </c>
      <c r="AU212" s="237" t="s">
        <v>90</v>
      </c>
      <c r="AV212" s="13" t="s">
        <v>90</v>
      </c>
      <c r="AW212" s="13" t="s">
        <v>33</v>
      </c>
      <c r="AX212" s="13" t="s">
        <v>77</v>
      </c>
      <c r="AY212" s="237" t="s">
        <v>242</v>
      </c>
    </row>
    <row r="213" spans="1:51" s="14" customFormat="1">
      <c r="B213" s="243"/>
      <c r="C213" s="244"/>
      <c r="D213" s="228" t="s">
        <v>304</v>
      </c>
      <c r="E213" s="245" t="s">
        <v>1</v>
      </c>
      <c r="F213" s="246" t="s">
        <v>4320</v>
      </c>
      <c r="G213" s="244"/>
      <c r="H213" s="245" t="s">
        <v>1</v>
      </c>
      <c r="I213" s="247"/>
      <c r="J213" s="244"/>
      <c r="K213" s="244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304</v>
      </c>
      <c r="AU213" s="252" t="s">
        <v>90</v>
      </c>
      <c r="AV213" s="14" t="s">
        <v>84</v>
      </c>
      <c r="AW213" s="14" t="s">
        <v>33</v>
      </c>
      <c r="AX213" s="14" t="s">
        <v>77</v>
      </c>
      <c r="AY213" s="252" t="s">
        <v>242</v>
      </c>
    </row>
    <row r="214" spans="1:51" s="13" customFormat="1">
      <c r="B214" s="226"/>
      <c r="C214" s="227"/>
      <c r="D214" s="228" t="s">
        <v>304</v>
      </c>
      <c r="E214" s="229" t="s">
        <v>1</v>
      </c>
      <c r="F214" s="230" t="s">
        <v>4325</v>
      </c>
      <c r="G214" s="227"/>
      <c r="H214" s="231">
        <v>2.2400000000000002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304</v>
      </c>
      <c r="AU214" s="237" t="s">
        <v>90</v>
      </c>
      <c r="AV214" s="13" t="s">
        <v>90</v>
      </c>
      <c r="AW214" s="13" t="s">
        <v>33</v>
      </c>
      <c r="AX214" s="13" t="s">
        <v>77</v>
      </c>
      <c r="AY214" s="237" t="s">
        <v>242</v>
      </c>
    </row>
    <row r="215" spans="1:51" s="16" customFormat="1">
      <c r="B215" s="264"/>
      <c r="C215" s="265"/>
      <c r="D215" s="228" t="s">
        <v>304</v>
      </c>
      <c r="E215" s="266" t="s">
        <v>1</v>
      </c>
      <c r="F215" s="267" t="s">
        <v>388</v>
      </c>
      <c r="G215" s="265"/>
      <c r="H215" s="268">
        <v>5.4589999999999996</v>
      </c>
      <c r="I215" s="269"/>
      <c r="J215" s="265"/>
      <c r="K215" s="265"/>
      <c r="L215" s="270"/>
      <c r="M215" s="281"/>
      <c r="N215" s="282"/>
      <c r="O215" s="282"/>
      <c r="P215" s="282"/>
      <c r="Q215" s="282"/>
      <c r="R215" s="282"/>
      <c r="S215" s="282"/>
      <c r="T215" s="283"/>
      <c r="AT215" s="274" t="s">
        <v>304</v>
      </c>
      <c r="AU215" s="274" t="s">
        <v>90</v>
      </c>
      <c r="AV215" s="16" t="s">
        <v>248</v>
      </c>
      <c r="AW215" s="16" t="s">
        <v>33</v>
      </c>
      <c r="AX215" s="16" t="s">
        <v>84</v>
      </c>
      <c r="AY215" s="274" t="s">
        <v>242</v>
      </c>
    </row>
    <row r="216" spans="1:51" s="2" customFormat="1" ht="6.95" customHeight="1">
      <c r="A216" s="35"/>
      <c r="B216" s="59"/>
      <c r="C216" s="60"/>
      <c r="D216" s="60"/>
      <c r="E216" s="60"/>
      <c r="F216" s="60"/>
      <c r="G216" s="60"/>
      <c r="H216" s="60"/>
      <c r="I216" s="60"/>
      <c r="J216" s="60"/>
      <c r="K216" s="60"/>
      <c r="L216" s="40"/>
      <c r="M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</row>
  </sheetData>
  <sheetProtection algorithmName="SHA-512" hashValue="6ow1eZQyDBVpwImcRXYIkL1VoVpGoou71UV72f4sjmGQ5FOh32q3G+DLdJxRYbqIWoyuXkCWeHranRx6tJbCZA==" saltValue="DDiKoIbzuAj7N92tCts4gYeUoTH4PmhVJmyHIENZ2JBXcv+r+/DpNZAa2uS40llPS8kqh87xLVy/t3pCjrOsYw==" spinCount="100000" sheet="1" objects="1" scenarios="1" formatColumns="0" formatRows="0" autoFilter="0"/>
  <autoFilter ref="C129:K215" xr:uid="{00000000-0009-0000-0000-00001B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272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188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4205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4326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ROUND(J133,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ROUND((SUM(BE133:BE271)),  2)</f>
        <v>0</v>
      </c>
      <c r="G35" s="136"/>
      <c r="H35" s="136"/>
      <c r="I35" s="137">
        <v>0.2</v>
      </c>
      <c r="J35" s="135">
        <f>ROUND(((SUM(BE133:BE271))*I35),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ROUND((SUM(BF133:BF271)),  2)</f>
        <v>0</v>
      </c>
      <c r="G36" s="136"/>
      <c r="H36" s="136"/>
      <c r="I36" s="137">
        <v>0.2</v>
      </c>
      <c r="J36" s="135">
        <f>ROUND(((SUM(BF133:BF271))*I36),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ROUND((SUM(BG133:BG271)),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ROUND((SUM(BH133:BH271)),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ROUND((SUM(BI133:BI271)),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4205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1136-4-2 - SO 04.2 - Odpočívadlo pre cyklistov Ožďany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J133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J134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J135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J154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1148</v>
      </c>
      <c r="E102" s="170"/>
      <c r="F102" s="170"/>
      <c r="G102" s="170"/>
      <c r="H102" s="170"/>
      <c r="I102" s="170"/>
      <c r="J102" s="171">
        <f>J176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225</v>
      </c>
      <c r="E103" s="170"/>
      <c r="F103" s="170"/>
      <c r="G103" s="170"/>
      <c r="H103" s="170"/>
      <c r="I103" s="170"/>
      <c r="J103" s="171">
        <f>J181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364</v>
      </c>
      <c r="E104" s="170"/>
      <c r="F104" s="170"/>
      <c r="G104" s="170"/>
      <c r="H104" s="170"/>
      <c r="I104" s="170"/>
      <c r="J104" s="171">
        <f>J184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226</v>
      </c>
      <c r="E105" s="170"/>
      <c r="F105" s="170"/>
      <c r="G105" s="170"/>
      <c r="H105" s="170"/>
      <c r="I105" s="170"/>
      <c r="J105" s="171">
        <f>J187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227</v>
      </c>
      <c r="E106" s="170"/>
      <c r="F106" s="170"/>
      <c r="G106" s="170"/>
      <c r="H106" s="170"/>
      <c r="I106" s="170"/>
      <c r="J106" s="171">
        <f>J196</f>
        <v>0</v>
      </c>
      <c r="K106" s="109"/>
      <c r="L106" s="172"/>
    </row>
    <row r="107" spans="1:47" s="9" customFormat="1" ht="24.95" customHeight="1">
      <c r="B107" s="162"/>
      <c r="C107" s="163"/>
      <c r="D107" s="164" t="s">
        <v>365</v>
      </c>
      <c r="E107" s="165"/>
      <c r="F107" s="165"/>
      <c r="G107" s="165"/>
      <c r="H107" s="165"/>
      <c r="I107" s="165"/>
      <c r="J107" s="166">
        <f>J199</f>
        <v>0</v>
      </c>
      <c r="K107" s="163"/>
      <c r="L107" s="167"/>
    </row>
    <row r="108" spans="1:47" s="10" customFormat="1" ht="19.899999999999999" customHeight="1">
      <c r="B108" s="168"/>
      <c r="C108" s="109"/>
      <c r="D108" s="169" t="s">
        <v>1150</v>
      </c>
      <c r="E108" s="170"/>
      <c r="F108" s="170"/>
      <c r="G108" s="170"/>
      <c r="H108" s="170"/>
      <c r="I108" s="170"/>
      <c r="J108" s="171">
        <f>J200</f>
        <v>0</v>
      </c>
      <c r="K108" s="109"/>
      <c r="L108" s="172"/>
    </row>
    <row r="109" spans="1:47" s="10" customFormat="1" ht="19.899999999999999" customHeight="1">
      <c r="B109" s="168"/>
      <c r="C109" s="109"/>
      <c r="D109" s="169" t="s">
        <v>4207</v>
      </c>
      <c r="E109" s="170"/>
      <c r="F109" s="170"/>
      <c r="G109" s="170"/>
      <c r="H109" s="170"/>
      <c r="I109" s="170"/>
      <c r="J109" s="171">
        <f>J226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J230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996</v>
      </c>
      <c r="E111" s="170"/>
      <c r="F111" s="170"/>
      <c r="G111" s="170"/>
      <c r="H111" s="170"/>
      <c r="I111" s="170"/>
      <c r="J111" s="171">
        <f>J244</f>
        <v>0</v>
      </c>
      <c r="K111" s="109"/>
      <c r="L111" s="172"/>
    </row>
    <row r="112" spans="1:47" s="2" customFormat="1" ht="21.7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9"/>
      <c r="C113" s="60"/>
      <c r="D113" s="60"/>
      <c r="E113" s="60"/>
      <c r="F113" s="60"/>
      <c r="G113" s="60"/>
      <c r="H113" s="60"/>
      <c r="I113" s="60"/>
      <c r="J113" s="60"/>
      <c r="K113" s="60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4" t="s">
        <v>228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15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4.45" customHeight="1">
      <c r="A121" s="35"/>
      <c r="B121" s="36"/>
      <c r="C121" s="37"/>
      <c r="D121" s="37"/>
      <c r="E121" s="334" t="str">
        <f>E7</f>
        <v>Cyklotrasa Rimavská Sobota - Poltár</v>
      </c>
      <c r="F121" s="335"/>
      <c r="G121" s="335"/>
      <c r="H121" s="335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2"/>
      <c r="C122" s="30" t="s">
        <v>214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pans="1:31" s="2" customFormat="1" ht="14.45" customHeight="1">
      <c r="A123" s="35"/>
      <c r="B123" s="36"/>
      <c r="C123" s="37"/>
      <c r="D123" s="37"/>
      <c r="E123" s="334" t="s">
        <v>4205</v>
      </c>
      <c r="F123" s="333"/>
      <c r="G123" s="333"/>
      <c r="H123" s="333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216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6" customHeight="1">
      <c r="A125" s="35"/>
      <c r="B125" s="36"/>
      <c r="C125" s="37"/>
      <c r="D125" s="37"/>
      <c r="E125" s="307" t="str">
        <f>E11</f>
        <v>1136-4-2 - SO 04.2 - Odpočívadlo pre cyklistov Ožďany</v>
      </c>
      <c r="F125" s="333"/>
      <c r="G125" s="333"/>
      <c r="H125" s="333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19</v>
      </c>
      <c r="D127" s="37"/>
      <c r="E127" s="37"/>
      <c r="F127" s="28" t="str">
        <f>F14</f>
        <v>Rimavská Sobota, Poltár</v>
      </c>
      <c r="G127" s="37"/>
      <c r="H127" s="37"/>
      <c r="I127" s="30" t="s">
        <v>21</v>
      </c>
      <c r="J127" s="71">
        <f>IF(J14="","",J14)</f>
        <v>0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9" customHeight="1">
      <c r="A129" s="35"/>
      <c r="B129" s="36"/>
      <c r="C129" s="30" t="s">
        <v>22</v>
      </c>
      <c r="D129" s="37"/>
      <c r="E129" s="37"/>
      <c r="F129" s="28" t="str">
        <f>E17</f>
        <v>Banskobystrický samosprávny kraj, B. Bystrica</v>
      </c>
      <c r="G129" s="37"/>
      <c r="H129" s="37"/>
      <c r="I129" s="30" t="s">
        <v>29</v>
      </c>
      <c r="J129" s="33" t="str">
        <f>E23</f>
        <v>Cykloprojekt s.r.o., Bratislava, Laurinská 18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6" customHeight="1">
      <c r="A130" s="35"/>
      <c r="B130" s="36"/>
      <c r="C130" s="30" t="s">
        <v>27</v>
      </c>
      <c r="D130" s="37"/>
      <c r="E130" s="37"/>
      <c r="F130" s="28" t="str">
        <f>IF(E20="","",E20)</f>
        <v>Vyplň údaj</v>
      </c>
      <c r="G130" s="37"/>
      <c r="H130" s="37"/>
      <c r="I130" s="30" t="s">
        <v>34</v>
      </c>
      <c r="J130" s="33" t="str">
        <f>E26</f>
        <v xml:space="preserve"> 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73"/>
      <c r="B132" s="174"/>
      <c r="C132" s="175" t="s">
        <v>229</v>
      </c>
      <c r="D132" s="176" t="s">
        <v>62</v>
      </c>
      <c r="E132" s="176" t="s">
        <v>58</v>
      </c>
      <c r="F132" s="176" t="s">
        <v>59</v>
      </c>
      <c r="G132" s="176" t="s">
        <v>230</v>
      </c>
      <c r="H132" s="176" t="s">
        <v>231</v>
      </c>
      <c r="I132" s="176" t="s">
        <v>232</v>
      </c>
      <c r="J132" s="177" t="s">
        <v>220</v>
      </c>
      <c r="K132" s="178" t="s">
        <v>233</v>
      </c>
      <c r="L132" s="179"/>
      <c r="M132" s="80" t="s">
        <v>1</v>
      </c>
      <c r="N132" s="81" t="s">
        <v>41</v>
      </c>
      <c r="O132" s="81" t="s">
        <v>234</v>
      </c>
      <c r="P132" s="81" t="s">
        <v>235</v>
      </c>
      <c r="Q132" s="81" t="s">
        <v>236</v>
      </c>
      <c r="R132" s="81" t="s">
        <v>237</v>
      </c>
      <c r="S132" s="81" t="s">
        <v>238</v>
      </c>
      <c r="T132" s="82" t="s">
        <v>239</v>
      </c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</row>
    <row r="133" spans="1:65" s="2" customFormat="1" ht="22.9" customHeight="1">
      <c r="A133" s="35"/>
      <c r="B133" s="36"/>
      <c r="C133" s="87" t="s">
        <v>221</v>
      </c>
      <c r="D133" s="37"/>
      <c r="E133" s="37"/>
      <c r="F133" s="37"/>
      <c r="G133" s="37"/>
      <c r="H133" s="37"/>
      <c r="I133" s="37"/>
      <c r="J133" s="180">
        <f>BK133</f>
        <v>0</v>
      </c>
      <c r="K133" s="37"/>
      <c r="L133" s="40"/>
      <c r="M133" s="83"/>
      <c r="N133" s="181"/>
      <c r="O133" s="84"/>
      <c r="P133" s="182">
        <f>P134+P199</f>
        <v>0</v>
      </c>
      <c r="Q133" s="84"/>
      <c r="R133" s="182">
        <f>R134+R199</f>
        <v>64.014515485999993</v>
      </c>
      <c r="S133" s="84"/>
      <c r="T133" s="183">
        <f>T134+T199</f>
        <v>27.852239999999998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76</v>
      </c>
      <c r="AU133" s="18" t="s">
        <v>222</v>
      </c>
      <c r="BK133" s="184">
        <f>BK134+BK199</f>
        <v>0</v>
      </c>
    </row>
    <row r="134" spans="1:65" s="12" customFormat="1" ht="25.9" customHeight="1">
      <c r="B134" s="185"/>
      <c r="C134" s="186"/>
      <c r="D134" s="187" t="s">
        <v>76</v>
      </c>
      <c r="E134" s="188" t="s">
        <v>240</v>
      </c>
      <c r="F134" s="188" t="s">
        <v>241</v>
      </c>
      <c r="G134" s="186"/>
      <c r="H134" s="186"/>
      <c r="I134" s="189"/>
      <c r="J134" s="190">
        <f>BK134</f>
        <v>0</v>
      </c>
      <c r="K134" s="186"/>
      <c r="L134" s="191"/>
      <c r="M134" s="192"/>
      <c r="N134" s="193"/>
      <c r="O134" s="193"/>
      <c r="P134" s="194">
        <f>P135+P154+P176+P181+P184+P187+P196</f>
        <v>0</v>
      </c>
      <c r="Q134" s="193"/>
      <c r="R134" s="194">
        <f>R135+R154+R176+R181+R184+R187+R196</f>
        <v>63.767744899999997</v>
      </c>
      <c r="S134" s="193"/>
      <c r="T134" s="195">
        <f>T135+T154+T176+T181+T184+T187+T196</f>
        <v>27.852239999999998</v>
      </c>
      <c r="AR134" s="196" t="s">
        <v>84</v>
      </c>
      <c r="AT134" s="197" t="s">
        <v>76</v>
      </c>
      <c r="AU134" s="197" t="s">
        <v>77</v>
      </c>
      <c r="AY134" s="196" t="s">
        <v>242</v>
      </c>
      <c r="BK134" s="198">
        <f>BK135+BK154+BK176+BK181+BK184+BK187+BK196</f>
        <v>0</v>
      </c>
    </row>
    <row r="135" spans="1:65" s="12" customFormat="1" ht="22.9" customHeight="1">
      <c r="B135" s="185"/>
      <c r="C135" s="186"/>
      <c r="D135" s="187" t="s">
        <v>76</v>
      </c>
      <c r="E135" s="199" t="s">
        <v>84</v>
      </c>
      <c r="F135" s="199" t="s">
        <v>243</v>
      </c>
      <c r="G135" s="186"/>
      <c r="H135" s="186"/>
      <c r="I135" s="189"/>
      <c r="J135" s="200">
        <f>BK135</f>
        <v>0</v>
      </c>
      <c r="K135" s="186"/>
      <c r="L135" s="191"/>
      <c r="M135" s="192"/>
      <c r="N135" s="193"/>
      <c r="O135" s="193"/>
      <c r="P135" s="194">
        <f>SUM(P136:P153)</f>
        <v>0</v>
      </c>
      <c r="Q135" s="193"/>
      <c r="R135" s="194">
        <f>SUM(R136:R153)</f>
        <v>0</v>
      </c>
      <c r="S135" s="193"/>
      <c r="T135" s="195">
        <f>SUM(T136:T153)</f>
        <v>0</v>
      </c>
      <c r="AR135" s="196" t="s">
        <v>84</v>
      </c>
      <c r="AT135" s="197" t="s">
        <v>76</v>
      </c>
      <c r="AU135" s="197" t="s">
        <v>84</v>
      </c>
      <c r="AY135" s="196" t="s">
        <v>242</v>
      </c>
      <c r="BK135" s="198">
        <f>SUM(BK136:BK153)</f>
        <v>0</v>
      </c>
    </row>
    <row r="136" spans="1:65" s="2" customFormat="1" ht="30" customHeight="1">
      <c r="A136" s="35"/>
      <c r="B136" s="36"/>
      <c r="C136" s="201" t="s">
        <v>84</v>
      </c>
      <c r="D136" s="201" t="s">
        <v>244</v>
      </c>
      <c r="E136" s="202" t="s">
        <v>1002</v>
      </c>
      <c r="F136" s="203" t="s">
        <v>1003</v>
      </c>
      <c r="G136" s="204" t="s">
        <v>406</v>
      </c>
      <c r="H136" s="205">
        <v>14.45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248</v>
      </c>
      <c r="AT136" s="213" t="s">
        <v>244</v>
      </c>
      <c r="AU136" s="213" t="s">
        <v>90</v>
      </c>
      <c r="AY136" s="18" t="s">
        <v>242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90</v>
      </c>
      <c r="BK136" s="214">
        <f>ROUND(I136*H136,2)</f>
        <v>0</v>
      </c>
      <c r="BL136" s="18" t="s">
        <v>248</v>
      </c>
      <c r="BM136" s="213" t="s">
        <v>4327</v>
      </c>
    </row>
    <row r="137" spans="1:65" s="13" customFormat="1">
      <c r="B137" s="226"/>
      <c r="C137" s="227"/>
      <c r="D137" s="228" t="s">
        <v>304</v>
      </c>
      <c r="E137" s="229" t="s">
        <v>1</v>
      </c>
      <c r="F137" s="230" t="s">
        <v>4328</v>
      </c>
      <c r="G137" s="227"/>
      <c r="H137" s="231">
        <v>14.45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304</v>
      </c>
      <c r="AU137" s="237" t="s">
        <v>90</v>
      </c>
      <c r="AV137" s="13" t="s">
        <v>90</v>
      </c>
      <c r="AW137" s="13" t="s">
        <v>33</v>
      </c>
      <c r="AX137" s="13" t="s">
        <v>77</v>
      </c>
      <c r="AY137" s="237" t="s">
        <v>242</v>
      </c>
    </row>
    <row r="138" spans="1:65" s="16" customFormat="1">
      <c r="B138" s="264"/>
      <c r="C138" s="265"/>
      <c r="D138" s="228" t="s">
        <v>304</v>
      </c>
      <c r="E138" s="266" t="s">
        <v>1</v>
      </c>
      <c r="F138" s="267" t="s">
        <v>388</v>
      </c>
      <c r="G138" s="265"/>
      <c r="H138" s="268">
        <v>14.45</v>
      </c>
      <c r="I138" s="269"/>
      <c r="J138" s="265"/>
      <c r="K138" s="265"/>
      <c r="L138" s="270"/>
      <c r="M138" s="271"/>
      <c r="N138" s="272"/>
      <c r="O138" s="272"/>
      <c r="P138" s="272"/>
      <c r="Q138" s="272"/>
      <c r="R138" s="272"/>
      <c r="S138" s="272"/>
      <c r="T138" s="273"/>
      <c r="AT138" s="274" t="s">
        <v>304</v>
      </c>
      <c r="AU138" s="274" t="s">
        <v>90</v>
      </c>
      <c r="AV138" s="16" t="s">
        <v>248</v>
      </c>
      <c r="AW138" s="16" t="s">
        <v>33</v>
      </c>
      <c r="AX138" s="16" t="s">
        <v>84</v>
      </c>
      <c r="AY138" s="274" t="s">
        <v>242</v>
      </c>
    </row>
    <row r="139" spans="1:65" s="2" customFormat="1" ht="19.899999999999999" customHeight="1">
      <c r="A139" s="35"/>
      <c r="B139" s="36"/>
      <c r="C139" s="201" t="s">
        <v>90</v>
      </c>
      <c r="D139" s="201" t="s">
        <v>244</v>
      </c>
      <c r="E139" s="202" t="s">
        <v>830</v>
      </c>
      <c r="F139" s="203" t="s">
        <v>1859</v>
      </c>
      <c r="G139" s="204" t="s">
        <v>406</v>
      </c>
      <c r="H139" s="205">
        <v>7.7030000000000003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248</v>
      </c>
      <c r="AT139" s="213" t="s">
        <v>244</v>
      </c>
      <c r="AU139" s="213" t="s">
        <v>90</v>
      </c>
      <c r="AY139" s="18" t="s">
        <v>242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90</v>
      </c>
      <c r="BK139" s="214">
        <f>ROUND(I139*H139,2)</f>
        <v>0</v>
      </c>
      <c r="BL139" s="18" t="s">
        <v>248</v>
      </c>
      <c r="BM139" s="213" t="s">
        <v>4329</v>
      </c>
    </row>
    <row r="140" spans="1:65" s="13" customFormat="1" ht="22.5">
      <c r="B140" s="226"/>
      <c r="C140" s="227"/>
      <c r="D140" s="228" t="s">
        <v>304</v>
      </c>
      <c r="E140" s="229" t="s">
        <v>1</v>
      </c>
      <c r="F140" s="230" t="s">
        <v>2211</v>
      </c>
      <c r="G140" s="227"/>
      <c r="H140" s="231">
        <v>6.375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AT140" s="237" t="s">
        <v>304</v>
      </c>
      <c r="AU140" s="237" t="s">
        <v>90</v>
      </c>
      <c r="AV140" s="13" t="s">
        <v>90</v>
      </c>
      <c r="AW140" s="13" t="s">
        <v>33</v>
      </c>
      <c r="AX140" s="13" t="s">
        <v>77</v>
      </c>
      <c r="AY140" s="237" t="s">
        <v>242</v>
      </c>
    </row>
    <row r="141" spans="1:65" s="13" customFormat="1" ht="22.5">
      <c r="B141" s="226"/>
      <c r="C141" s="227"/>
      <c r="D141" s="228" t="s">
        <v>304</v>
      </c>
      <c r="E141" s="229" t="s">
        <v>1</v>
      </c>
      <c r="F141" s="230" t="s">
        <v>2212</v>
      </c>
      <c r="G141" s="227"/>
      <c r="H141" s="231">
        <v>1.3280000000000001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304</v>
      </c>
      <c r="AU141" s="237" t="s">
        <v>90</v>
      </c>
      <c r="AV141" s="13" t="s">
        <v>90</v>
      </c>
      <c r="AW141" s="13" t="s">
        <v>33</v>
      </c>
      <c r="AX141" s="13" t="s">
        <v>77</v>
      </c>
      <c r="AY141" s="237" t="s">
        <v>242</v>
      </c>
    </row>
    <row r="142" spans="1:65" s="16" customFormat="1">
      <c r="B142" s="264"/>
      <c r="C142" s="265"/>
      <c r="D142" s="228" t="s">
        <v>304</v>
      </c>
      <c r="E142" s="266" t="s">
        <v>1</v>
      </c>
      <c r="F142" s="267" t="s">
        <v>388</v>
      </c>
      <c r="G142" s="265"/>
      <c r="H142" s="268">
        <v>7.7030000000000003</v>
      </c>
      <c r="I142" s="269"/>
      <c r="J142" s="265"/>
      <c r="K142" s="265"/>
      <c r="L142" s="270"/>
      <c r="M142" s="271"/>
      <c r="N142" s="272"/>
      <c r="O142" s="272"/>
      <c r="P142" s="272"/>
      <c r="Q142" s="272"/>
      <c r="R142" s="272"/>
      <c r="S142" s="272"/>
      <c r="T142" s="273"/>
      <c r="AT142" s="274" t="s">
        <v>304</v>
      </c>
      <c r="AU142" s="274" t="s">
        <v>90</v>
      </c>
      <c r="AV142" s="16" t="s">
        <v>248</v>
      </c>
      <c r="AW142" s="16" t="s">
        <v>33</v>
      </c>
      <c r="AX142" s="16" t="s">
        <v>84</v>
      </c>
      <c r="AY142" s="274" t="s">
        <v>242</v>
      </c>
    </row>
    <row r="143" spans="1:65" s="2" customFormat="1" ht="30" customHeight="1">
      <c r="A143" s="35"/>
      <c r="B143" s="36"/>
      <c r="C143" s="201" t="s">
        <v>100</v>
      </c>
      <c r="D143" s="201" t="s">
        <v>244</v>
      </c>
      <c r="E143" s="202" t="s">
        <v>834</v>
      </c>
      <c r="F143" s="203" t="s">
        <v>835</v>
      </c>
      <c r="G143" s="204" t="s">
        <v>406</v>
      </c>
      <c r="H143" s="205">
        <v>7.7030000000000003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4330</v>
      </c>
    </row>
    <row r="144" spans="1:65" s="2" customFormat="1" ht="14.45" customHeight="1">
      <c r="A144" s="35"/>
      <c r="B144" s="36"/>
      <c r="C144" s="201" t="s">
        <v>248</v>
      </c>
      <c r="D144" s="201" t="s">
        <v>244</v>
      </c>
      <c r="E144" s="202" t="s">
        <v>1014</v>
      </c>
      <c r="F144" s="203" t="s">
        <v>1015</v>
      </c>
      <c r="G144" s="204" t="s">
        <v>406</v>
      </c>
      <c r="H144" s="205">
        <v>0.41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4331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4211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4212</v>
      </c>
      <c r="G146" s="227"/>
      <c r="H146" s="231">
        <v>0.41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22.15" customHeight="1">
      <c r="A147" s="35"/>
      <c r="B147" s="36"/>
      <c r="C147" s="201" t="s">
        <v>250</v>
      </c>
      <c r="D147" s="201" t="s">
        <v>244</v>
      </c>
      <c r="E147" s="202" t="s">
        <v>1018</v>
      </c>
      <c r="F147" s="203" t="s">
        <v>1019</v>
      </c>
      <c r="G147" s="204" t="s">
        <v>406</v>
      </c>
      <c r="H147" s="205">
        <v>0.41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4332</v>
      </c>
    </row>
    <row r="148" spans="1:65" s="2" customFormat="1" ht="22.15" customHeight="1">
      <c r="A148" s="35"/>
      <c r="B148" s="36"/>
      <c r="C148" s="201" t="s">
        <v>269</v>
      </c>
      <c r="D148" s="201" t="s">
        <v>244</v>
      </c>
      <c r="E148" s="202" t="s">
        <v>1173</v>
      </c>
      <c r="F148" s="203" t="s">
        <v>1055</v>
      </c>
      <c r="G148" s="204" t="s">
        <v>406</v>
      </c>
      <c r="H148" s="205">
        <v>7.11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4333</v>
      </c>
    </row>
    <row r="149" spans="1:65" s="14" customFormat="1">
      <c r="B149" s="243"/>
      <c r="C149" s="244"/>
      <c r="D149" s="228" t="s">
        <v>304</v>
      </c>
      <c r="E149" s="245" t="s">
        <v>1</v>
      </c>
      <c r="F149" s="246" t="s">
        <v>2233</v>
      </c>
      <c r="G149" s="244"/>
      <c r="H149" s="245" t="s">
        <v>1</v>
      </c>
      <c r="I149" s="247"/>
      <c r="J149" s="244"/>
      <c r="K149" s="244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304</v>
      </c>
      <c r="AU149" s="252" t="s">
        <v>90</v>
      </c>
      <c r="AV149" s="14" t="s">
        <v>84</v>
      </c>
      <c r="AW149" s="14" t="s">
        <v>33</v>
      </c>
      <c r="AX149" s="14" t="s">
        <v>77</v>
      </c>
      <c r="AY149" s="252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2234</v>
      </c>
      <c r="G150" s="227"/>
      <c r="H150" s="231">
        <v>7.11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7.11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22.15" customHeight="1">
      <c r="A152" s="35"/>
      <c r="B152" s="36"/>
      <c r="C152" s="201" t="s">
        <v>273</v>
      </c>
      <c r="D152" s="201" t="s">
        <v>244</v>
      </c>
      <c r="E152" s="202" t="s">
        <v>1974</v>
      </c>
      <c r="F152" s="203" t="s">
        <v>2235</v>
      </c>
      <c r="G152" s="204" t="s">
        <v>406</v>
      </c>
      <c r="H152" s="205">
        <v>75.989999999999995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4334</v>
      </c>
    </row>
    <row r="153" spans="1:65" s="13" customFormat="1" ht="22.5">
      <c r="B153" s="226"/>
      <c r="C153" s="227"/>
      <c r="D153" s="228" t="s">
        <v>304</v>
      </c>
      <c r="E153" s="229" t="s">
        <v>1</v>
      </c>
      <c r="F153" s="230" t="s">
        <v>2237</v>
      </c>
      <c r="G153" s="227"/>
      <c r="H153" s="231">
        <v>75.989999999999995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84</v>
      </c>
      <c r="AY153" s="237" t="s">
        <v>242</v>
      </c>
    </row>
    <row r="154" spans="1:65" s="12" customFormat="1" ht="22.9" customHeight="1">
      <c r="B154" s="185"/>
      <c r="C154" s="186"/>
      <c r="D154" s="187" t="s">
        <v>76</v>
      </c>
      <c r="E154" s="199" t="s">
        <v>90</v>
      </c>
      <c r="F154" s="199" t="s">
        <v>454</v>
      </c>
      <c r="G154" s="186"/>
      <c r="H154" s="186"/>
      <c r="I154" s="189"/>
      <c r="J154" s="200">
        <f>BK154</f>
        <v>0</v>
      </c>
      <c r="K154" s="186"/>
      <c r="L154" s="191"/>
      <c r="M154" s="192"/>
      <c r="N154" s="193"/>
      <c r="O154" s="193"/>
      <c r="P154" s="194">
        <f>SUM(P155:P175)</f>
        <v>0</v>
      </c>
      <c r="Q154" s="193"/>
      <c r="R154" s="194">
        <f>SUM(R155:R175)</f>
        <v>63.556342279999996</v>
      </c>
      <c r="S154" s="193"/>
      <c r="T154" s="195">
        <f>SUM(T155:T175)</f>
        <v>0</v>
      </c>
      <c r="AR154" s="196" t="s">
        <v>84</v>
      </c>
      <c r="AT154" s="197" t="s">
        <v>76</v>
      </c>
      <c r="AU154" s="197" t="s">
        <v>84</v>
      </c>
      <c r="AY154" s="196" t="s">
        <v>242</v>
      </c>
      <c r="BK154" s="198">
        <f>SUM(BK155:BK175)</f>
        <v>0</v>
      </c>
    </row>
    <row r="155" spans="1:65" s="2" customFormat="1" ht="22.15" customHeight="1">
      <c r="A155" s="35"/>
      <c r="B155" s="36"/>
      <c r="C155" s="201" t="s">
        <v>264</v>
      </c>
      <c r="D155" s="201" t="s">
        <v>244</v>
      </c>
      <c r="E155" s="202" t="s">
        <v>2247</v>
      </c>
      <c r="F155" s="203" t="s">
        <v>2248</v>
      </c>
      <c r="G155" s="204" t="s">
        <v>406</v>
      </c>
      <c r="H155" s="205">
        <v>14.686999999999999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2.3852699999999998</v>
      </c>
      <c r="R155" s="211">
        <f>Q155*H155</f>
        <v>35.032460489999998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248</v>
      </c>
      <c r="AT155" s="213" t="s">
        <v>244</v>
      </c>
      <c r="AU155" s="213" t="s">
        <v>90</v>
      </c>
      <c r="AY155" s="18" t="s">
        <v>242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90</v>
      </c>
      <c r="BK155" s="214">
        <f>ROUND(I155*H155,2)</f>
        <v>0</v>
      </c>
      <c r="BL155" s="18" t="s">
        <v>248</v>
      </c>
      <c r="BM155" s="213" t="s">
        <v>4335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2250</v>
      </c>
      <c r="G156" s="227"/>
      <c r="H156" s="231">
        <v>14.686999999999999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84</v>
      </c>
      <c r="AY156" s="237" t="s">
        <v>242</v>
      </c>
    </row>
    <row r="157" spans="1:65" s="2" customFormat="1" ht="19.899999999999999" customHeight="1">
      <c r="A157" s="35"/>
      <c r="B157" s="36"/>
      <c r="C157" s="201" t="s">
        <v>255</v>
      </c>
      <c r="D157" s="201" t="s">
        <v>244</v>
      </c>
      <c r="E157" s="202" t="s">
        <v>2251</v>
      </c>
      <c r="F157" s="203" t="s">
        <v>2252</v>
      </c>
      <c r="G157" s="204" t="s">
        <v>247</v>
      </c>
      <c r="H157" s="205">
        <v>30.73</v>
      </c>
      <c r="I157" s="206"/>
      <c r="J157" s="207">
        <f>ROUND(I157*H157,2)</f>
        <v>0</v>
      </c>
      <c r="K157" s="208"/>
      <c r="L157" s="40"/>
      <c r="M157" s="209" t="s">
        <v>1</v>
      </c>
      <c r="N157" s="210" t="s">
        <v>43</v>
      </c>
      <c r="O157" s="76"/>
      <c r="P157" s="211">
        <f>O157*H157</f>
        <v>0</v>
      </c>
      <c r="Q157" s="211">
        <v>6.7000000000000002E-4</v>
      </c>
      <c r="R157" s="211">
        <f>Q157*H157</f>
        <v>2.0589100000000003E-2</v>
      </c>
      <c r="S157" s="211">
        <v>0</v>
      </c>
      <c r="T157" s="21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248</v>
      </c>
      <c r="AT157" s="213" t="s">
        <v>244</v>
      </c>
      <c r="AU157" s="213" t="s">
        <v>90</v>
      </c>
      <c r="AY157" s="18" t="s">
        <v>242</v>
      </c>
      <c r="BE157" s="214">
        <f>IF(N157="základná",J157,0)</f>
        <v>0</v>
      </c>
      <c r="BF157" s="214">
        <f>IF(N157="znížená",J157,0)</f>
        <v>0</v>
      </c>
      <c r="BG157" s="214">
        <f>IF(N157="zákl. prenesená",J157,0)</f>
        <v>0</v>
      </c>
      <c r="BH157" s="214">
        <f>IF(N157="zníž. prenesená",J157,0)</f>
        <v>0</v>
      </c>
      <c r="BI157" s="214">
        <f>IF(N157="nulová",J157,0)</f>
        <v>0</v>
      </c>
      <c r="BJ157" s="18" t="s">
        <v>90</v>
      </c>
      <c r="BK157" s="214">
        <f>ROUND(I157*H157,2)</f>
        <v>0</v>
      </c>
      <c r="BL157" s="18" t="s">
        <v>248</v>
      </c>
      <c r="BM157" s="213" t="s">
        <v>4336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2254</v>
      </c>
      <c r="G158" s="227"/>
      <c r="H158" s="231">
        <v>30.73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84</v>
      </c>
      <c r="AY158" s="237" t="s">
        <v>242</v>
      </c>
    </row>
    <row r="159" spans="1:65" s="2" customFormat="1" ht="19.899999999999999" customHeight="1">
      <c r="A159" s="35"/>
      <c r="B159" s="36"/>
      <c r="C159" s="201" t="s">
        <v>284</v>
      </c>
      <c r="D159" s="201" t="s">
        <v>244</v>
      </c>
      <c r="E159" s="202" t="s">
        <v>2255</v>
      </c>
      <c r="F159" s="203" t="s">
        <v>2256</v>
      </c>
      <c r="G159" s="204" t="s">
        <v>247</v>
      </c>
      <c r="H159" s="205">
        <v>30.73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4337</v>
      </c>
    </row>
    <row r="160" spans="1:65" s="2" customFormat="1" ht="22.15" customHeight="1">
      <c r="A160" s="35"/>
      <c r="B160" s="36"/>
      <c r="C160" s="201" t="s">
        <v>288</v>
      </c>
      <c r="D160" s="201" t="s">
        <v>244</v>
      </c>
      <c r="E160" s="202" t="s">
        <v>2260</v>
      </c>
      <c r="F160" s="203" t="s">
        <v>2261</v>
      </c>
      <c r="G160" s="204" t="s">
        <v>406</v>
      </c>
      <c r="H160" s="205">
        <v>10.943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2.3618800000000002</v>
      </c>
      <c r="R160" s="211">
        <f>Q160*H160</f>
        <v>25.846052840000002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4338</v>
      </c>
    </row>
    <row r="161" spans="1:65" s="13" customFormat="1" ht="22.5">
      <c r="B161" s="226"/>
      <c r="C161" s="227"/>
      <c r="D161" s="228" t="s">
        <v>304</v>
      </c>
      <c r="E161" s="229" t="s">
        <v>1</v>
      </c>
      <c r="F161" s="230" t="s">
        <v>2263</v>
      </c>
      <c r="G161" s="227"/>
      <c r="H161" s="231">
        <v>9.35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77</v>
      </c>
      <c r="AY161" s="237" t="s">
        <v>242</v>
      </c>
    </row>
    <row r="162" spans="1:65" s="13" customFormat="1" ht="22.5">
      <c r="B162" s="226"/>
      <c r="C162" s="227"/>
      <c r="D162" s="228" t="s">
        <v>304</v>
      </c>
      <c r="E162" s="229" t="s">
        <v>1</v>
      </c>
      <c r="F162" s="230" t="s">
        <v>2264</v>
      </c>
      <c r="G162" s="227"/>
      <c r="H162" s="231">
        <v>1.593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77</v>
      </c>
      <c r="AY162" s="237" t="s">
        <v>242</v>
      </c>
    </row>
    <row r="163" spans="1:65" s="16" customFormat="1">
      <c r="B163" s="264"/>
      <c r="C163" s="265"/>
      <c r="D163" s="228" t="s">
        <v>304</v>
      </c>
      <c r="E163" s="266" t="s">
        <v>1</v>
      </c>
      <c r="F163" s="267" t="s">
        <v>388</v>
      </c>
      <c r="G163" s="265"/>
      <c r="H163" s="268">
        <v>10.943</v>
      </c>
      <c r="I163" s="269"/>
      <c r="J163" s="265"/>
      <c r="K163" s="265"/>
      <c r="L163" s="270"/>
      <c r="M163" s="271"/>
      <c r="N163" s="272"/>
      <c r="O163" s="272"/>
      <c r="P163" s="272"/>
      <c r="Q163" s="272"/>
      <c r="R163" s="272"/>
      <c r="S163" s="272"/>
      <c r="T163" s="273"/>
      <c r="AT163" s="274" t="s">
        <v>304</v>
      </c>
      <c r="AU163" s="274" t="s">
        <v>90</v>
      </c>
      <c r="AV163" s="16" t="s">
        <v>248</v>
      </c>
      <c r="AW163" s="16" t="s">
        <v>33</v>
      </c>
      <c r="AX163" s="16" t="s">
        <v>84</v>
      </c>
      <c r="AY163" s="274" t="s">
        <v>242</v>
      </c>
    </row>
    <row r="164" spans="1:65" s="2" customFormat="1" ht="19.899999999999999" customHeight="1">
      <c r="A164" s="35"/>
      <c r="B164" s="36"/>
      <c r="C164" s="201" t="s">
        <v>292</v>
      </c>
      <c r="D164" s="201" t="s">
        <v>244</v>
      </c>
      <c r="E164" s="202" t="s">
        <v>2265</v>
      </c>
      <c r="F164" s="203" t="s">
        <v>2266</v>
      </c>
      <c r="G164" s="204" t="s">
        <v>247</v>
      </c>
      <c r="H164" s="205">
        <v>55.62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6.7000000000000002E-4</v>
      </c>
      <c r="R164" s="211">
        <f>Q164*H164</f>
        <v>3.7265399999999997E-2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4339</v>
      </c>
    </row>
    <row r="165" spans="1:65" s="13" customFormat="1" ht="22.5">
      <c r="B165" s="226"/>
      <c r="C165" s="227"/>
      <c r="D165" s="228" t="s">
        <v>304</v>
      </c>
      <c r="E165" s="229" t="s">
        <v>1</v>
      </c>
      <c r="F165" s="230" t="s">
        <v>2268</v>
      </c>
      <c r="G165" s="227"/>
      <c r="H165" s="231">
        <v>45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304</v>
      </c>
      <c r="AU165" s="237" t="s">
        <v>90</v>
      </c>
      <c r="AV165" s="13" t="s">
        <v>90</v>
      </c>
      <c r="AW165" s="13" t="s">
        <v>33</v>
      </c>
      <c r="AX165" s="13" t="s">
        <v>77</v>
      </c>
      <c r="AY165" s="237" t="s">
        <v>242</v>
      </c>
    </row>
    <row r="166" spans="1:65" s="13" customFormat="1" ht="22.5">
      <c r="B166" s="226"/>
      <c r="C166" s="227"/>
      <c r="D166" s="228" t="s">
        <v>304</v>
      </c>
      <c r="E166" s="229" t="s">
        <v>1</v>
      </c>
      <c r="F166" s="230" t="s">
        <v>2269</v>
      </c>
      <c r="G166" s="227"/>
      <c r="H166" s="231">
        <v>10.62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6" customFormat="1">
      <c r="B167" s="264"/>
      <c r="C167" s="265"/>
      <c r="D167" s="228" t="s">
        <v>304</v>
      </c>
      <c r="E167" s="266" t="s">
        <v>1</v>
      </c>
      <c r="F167" s="267" t="s">
        <v>388</v>
      </c>
      <c r="G167" s="265"/>
      <c r="H167" s="268">
        <v>55.62</v>
      </c>
      <c r="I167" s="269"/>
      <c r="J167" s="265"/>
      <c r="K167" s="265"/>
      <c r="L167" s="270"/>
      <c r="M167" s="271"/>
      <c r="N167" s="272"/>
      <c r="O167" s="272"/>
      <c r="P167" s="272"/>
      <c r="Q167" s="272"/>
      <c r="R167" s="272"/>
      <c r="S167" s="272"/>
      <c r="T167" s="273"/>
      <c r="AT167" s="274" t="s">
        <v>304</v>
      </c>
      <c r="AU167" s="274" t="s">
        <v>90</v>
      </c>
      <c r="AV167" s="16" t="s">
        <v>248</v>
      </c>
      <c r="AW167" s="16" t="s">
        <v>33</v>
      </c>
      <c r="AX167" s="16" t="s">
        <v>84</v>
      </c>
      <c r="AY167" s="274" t="s">
        <v>242</v>
      </c>
    </row>
    <row r="168" spans="1:65" s="2" customFormat="1" ht="19.899999999999999" customHeight="1">
      <c r="A168" s="35"/>
      <c r="B168" s="36"/>
      <c r="C168" s="201" t="s">
        <v>296</v>
      </c>
      <c r="D168" s="201" t="s">
        <v>244</v>
      </c>
      <c r="E168" s="202" t="s">
        <v>2270</v>
      </c>
      <c r="F168" s="203" t="s">
        <v>2271</v>
      </c>
      <c r="G168" s="204" t="s">
        <v>247</v>
      </c>
      <c r="H168" s="205">
        <v>55.62</v>
      </c>
      <c r="I168" s="206"/>
      <c r="J168" s="207">
        <f>ROUND(I168*H168,2)</f>
        <v>0</v>
      </c>
      <c r="K168" s="208"/>
      <c r="L168" s="40"/>
      <c r="M168" s="209" t="s">
        <v>1</v>
      </c>
      <c r="N168" s="210" t="s">
        <v>43</v>
      </c>
      <c r="O168" s="76"/>
      <c r="P168" s="211">
        <f>O168*H168</f>
        <v>0</v>
      </c>
      <c r="Q168" s="211">
        <v>0</v>
      </c>
      <c r="R168" s="211">
        <f>Q168*H168</f>
        <v>0</v>
      </c>
      <c r="S168" s="211">
        <v>0</v>
      </c>
      <c r="T168" s="21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3" t="s">
        <v>248</v>
      </c>
      <c r="AT168" s="213" t="s">
        <v>244</v>
      </c>
      <c r="AU168" s="213" t="s">
        <v>90</v>
      </c>
      <c r="AY168" s="18" t="s">
        <v>242</v>
      </c>
      <c r="BE168" s="214">
        <f>IF(N168="základná",J168,0)</f>
        <v>0</v>
      </c>
      <c r="BF168" s="214">
        <f>IF(N168="znížená",J168,0)</f>
        <v>0</v>
      </c>
      <c r="BG168" s="214">
        <f>IF(N168="zákl. prenesená",J168,0)</f>
        <v>0</v>
      </c>
      <c r="BH168" s="214">
        <f>IF(N168="zníž. prenesená",J168,0)</f>
        <v>0</v>
      </c>
      <c r="BI168" s="214">
        <f>IF(N168="nulová",J168,0)</f>
        <v>0</v>
      </c>
      <c r="BJ168" s="18" t="s">
        <v>90</v>
      </c>
      <c r="BK168" s="214">
        <f>ROUND(I168*H168,2)</f>
        <v>0</v>
      </c>
      <c r="BL168" s="18" t="s">
        <v>248</v>
      </c>
      <c r="BM168" s="213" t="s">
        <v>4340</v>
      </c>
    </row>
    <row r="169" spans="1:65" s="2" customFormat="1" ht="19.899999999999999" customHeight="1">
      <c r="A169" s="35"/>
      <c r="B169" s="36"/>
      <c r="C169" s="201" t="s">
        <v>300</v>
      </c>
      <c r="D169" s="201" t="s">
        <v>244</v>
      </c>
      <c r="E169" s="202" t="s">
        <v>2273</v>
      </c>
      <c r="F169" s="203" t="s">
        <v>2274</v>
      </c>
      <c r="G169" s="204" t="s">
        <v>323</v>
      </c>
      <c r="H169" s="205">
        <v>1.7649999999999999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1.01895</v>
      </c>
      <c r="R169" s="211">
        <f>Q169*H169</f>
        <v>1.7984467499999999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4341</v>
      </c>
    </row>
    <row r="170" spans="1:65" s="2" customFormat="1" ht="14.45" customHeight="1">
      <c r="A170" s="35"/>
      <c r="B170" s="36"/>
      <c r="C170" s="201" t="s">
        <v>306</v>
      </c>
      <c r="D170" s="201" t="s">
        <v>244</v>
      </c>
      <c r="E170" s="202" t="s">
        <v>4214</v>
      </c>
      <c r="F170" s="203" t="s">
        <v>4215</v>
      </c>
      <c r="G170" s="204" t="s">
        <v>406</v>
      </c>
      <c r="H170" s="205">
        <v>0.37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2.2151299999999998</v>
      </c>
      <c r="R170" s="211">
        <f>Q170*H170</f>
        <v>0.81959809999999989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248</v>
      </c>
      <c r="AT170" s="213" t="s">
        <v>244</v>
      </c>
      <c r="AU170" s="213" t="s">
        <v>90</v>
      </c>
      <c r="AY170" s="18" t="s">
        <v>242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90</v>
      </c>
      <c r="BK170" s="214">
        <f>ROUND(I170*H170,2)</f>
        <v>0</v>
      </c>
      <c r="BL170" s="18" t="s">
        <v>248</v>
      </c>
      <c r="BM170" s="213" t="s">
        <v>4342</v>
      </c>
    </row>
    <row r="171" spans="1:65" s="14" customFormat="1">
      <c r="B171" s="243"/>
      <c r="C171" s="244"/>
      <c r="D171" s="228" t="s">
        <v>304</v>
      </c>
      <c r="E171" s="245" t="s">
        <v>1</v>
      </c>
      <c r="F171" s="246" t="s">
        <v>4217</v>
      </c>
      <c r="G171" s="244"/>
      <c r="H171" s="245" t="s">
        <v>1</v>
      </c>
      <c r="I171" s="247"/>
      <c r="J171" s="244"/>
      <c r="K171" s="244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304</v>
      </c>
      <c r="AU171" s="252" t="s">
        <v>90</v>
      </c>
      <c r="AV171" s="14" t="s">
        <v>84</v>
      </c>
      <c r="AW171" s="14" t="s">
        <v>33</v>
      </c>
      <c r="AX171" s="14" t="s">
        <v>77</v>
      </c>
      <c r="AY171" s="252" t="s">
        <v>242</v>
      </c>
    </row>
    <row r="172" spans="1:65" s="13" customFormat="1">
      <c r="B172" s="226"/>
      <c r="C172" s="227"/>
      <c r="D172" s="228" t="s">
        <v>304</v>
      </c>
      <c r="E172" s="229" t="s">
        <v>1</v>
      </c>
      <c r="F172" s="230" t="s">
        <v>4218</v>
      </c>
      <c r="G172" s="227"/>
      <c r="H172" s="231">
        <v>0.37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33</v>
      </c>
      <c r="AX172" s="13" t="s">
        <v>84</v>
      </c>
      <c r="AY172" s="237" t="s">
        <v>242</v>
      </c>
    </row>
    <row r="173" spans="1:65" s="2" customFormat="1" ht="14.45" customHeight="1">
      <c r="A173" s="35"/>
      <c r="B173" s="36"/>
      <c r="C173" s="201" t="s">
        <v>311</v>
      </c>
      <c r="D173" s="201" t="s">
        <v>244</v>
      </c>
      <c r="E173" s="202" t="s">
        <v>1991</v>
      </c>
      <c r="F173" s="203" t="s">
        <v>1992</v>
      </c>
      <c r="G173" s="204" t="s">
        <v>247</v>
      </c>
      <c r="H173" s="205">
        <v>2.88</v>
      </c>
      <c r="I173" s="206"/>
      <c r="J173" s="207">
        <f>ROUND(I173*H173,2)</f>
        <v>0</v>
      </c>
      <c r="K173" s="208"/>
      <c r="L173" s="40"/>
      <c r="M173" s="209" t="s">
        <v>1</v>
      </c>
      <c r="N173" s="210" t="s">
        <v>43</v>
      </c>
      <c r="O173" s="76"/>
      <c r="P173" s="211">
        <f>O173*H173</f>
        <v>0</v>
      </c>
      <c r="Q173" s="211">
        <v>6.7000000000000002E-4</v>
      </c>
      <c r="R173" s="211">
        <f>Q173*H173</f>
        <v>1.9296000000000001E-3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248</v>
      </c>
      <c r="AT173" s="213" t="s">
        <v>244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4343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4220</v>
      </c>
      <c r="G174" s="227"/>
      <c r="H174" s="231">
        <v>2.88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2" customFormat="1" ht="19.899999999999999" customHeight="1">
      <c r="A175" s="35"/>
      <c r="B175" s="36"/>
      <c r="C175" s="201" t="s">
        <v>316</v>
      </c>
      <c r="D175" s="201" t="s">
        <v>244</v>
      </c>
      <c r="E175" s="202" t="s">
        <v>1995</v>
      </c>
      <c r="F175" s="203" t="s">
        <v>1996</v>
      </c>
      <c r="G175" s="204" t="s">
        <v>247</v>
      </c>
      <c r="H175" s="205">
        <v>2.88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4344</v>
      </c>
    </row>
    <row r="176" spans="1:65" s="12" customFormat="1" ht="22.9" customHeight="1">
      <c r="B176" s="185"/>
      <c r="C176" s="186"/>
      <c r="D176" s="187" t="s">
        <v>76</v>
      </c>
      <c r="E176" s="199" t="s">
        <v>248</v>
      </c>
      <c r="F176" s="199" t="s">
        <v>1229</v>
      </c>
      <c r="G176" s="186"/>
      <c r="H176" s="186"/>
      <c r="I176" s="189"/>
      <c r="J176" s="200">
        <f>BK176</f>
        <v>0</v>
      </c>
      <c r="K176" s="186"/>
      <c r="L176" s="191"/>
      <c r="M176" s="192"/>
      <c r="N176" s="193"/>
      <c r="O176" s="193"/>
      <c r="P176" s="194">
        <f>SUM(P177:P180)</f>
        <v>0</v>
      </c>
      <c r="Q176" s="193"/>
      <c r="R176" s="194">
        <f>SUM(R177:R180)</f>
        <v>1.432112E-2</v>
      </c>
      <c r="S176" s="193"/>
      <c r="T176" s="195">
        <f>SUM(T177:T180)</f>
        <v>0</v>
      </c>
      <c r="AR176" s="196" t="s">
        <v>84</v>
      </c>
      <c r="AT176" s="197" t="s">
        <v>76</v>
      </c>
      <c r="AU176" s="197" t="s">
        <v>84</v>
      </c>
      <c r="AY176" s="196" t="s">
        <v>242</v>
      </c>
      <c r="BK176" s="198">
        <f>SUM(BK177:BK180)</f>
        <v>0</v>
      </c>
    </row>
    <row r="177" spans="1:65" s="2" customFormat="1" ht="19.899999999999999" customHeight="1">
      <c r="A177" s="35"/>
      <c r="B177" s="36"/>
      <c r="C177" s="201" t="s">
        <v>320</v>
      </c>
      <c r="D177" s="201" t="s">
        <v>244</v>
      </c>
      <c r="E177" s="202" t="s">
        <v>1230</v>
      </c>
      <c r="F177" s="203" t="s">
        <v>1231</v>
      </c>
      <c r="G177" s="204" t="s">
        <v>247</v>
      </c>
      <c r="H177" s="205">
        <v>0.63200000000000001</v>
      </c>
      <c r="I177" s="206"/>
      <c r="J177" s="207">
        <f>ROUND(I177*H177,2)</f>
        <v>0</v>
      </c>
      <c r="K177" s="208"/>
      <c r="L177" s="40"/>
      <c r="M177" s="209" t="s">
        <v>1</v>
      </c>
      <c r="N177" s="210" t="s">
        <v>43</v>
      </c>
      <c r="O177" s="76"/>
      <c r="P177" s="211">
        <f>O177*H177</f>
        <v>0</v>
      </c>
      <c r="Q177" s="211">
        <v>2.266E-2</v>
      </c>
      <c r="R177" s="211">
        <f>Q177*H177</f>
        <v>1.432112E-2</v>
      </c>
      <c r="S177" s="211">
        <v>0</v>
      </c>
      <c r="T177" s="21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3" t="s">
        <v>248</v>
      </c>
      <c r="AT177" s="213" t="s">
        <v>244</v>
      </c>
      <c r="AU177" s="213" t="s">
        <v>90</v>
      </c>
      <c r="AY177" s="18" t="s">
        <v>242</v>
      </c>
      <c r="BE177" s="214">
        <f>IF(N177="základná",J177,0)</f>
        <v>0</v>
      </c>
      <c r="BF177" s="214">
        <f>IF(N177="znížená",J177,0)</f>
        <v>0</v>
      </c>
      <c r="BG177" s="214">
        <f>IF(N177="zákl. prenesená",J177,0)</f>
        <v>0</v>
      </c>
      <c r="BH177" s="214">
        <f>IF(N177="zníž. prenesená",J177,0)</f>
        <v>0</v>
      </c>
      <c r="BI177" s="214">
        <f>IF(N177="nulová",J177,0)</f>
        <v>0</v>
      </c>
      <c r="BJ177" s="18" t="s">
        <v>90</v>
      </c>
      <c r="BK177" s="214">
        <f>ROUND(I177*H177,2)</f>
        <v>0</v>
      </c>
      <c r="BL177" s="18" t="s">
        <v>248</v>
      </c>
      <c r="BM177" s="213" t="s">
        <v>4345</v>
      </c>
    </row>
    <row r="178" spans="1:65" s="14" customFormat="1" ht="22.5">
      <c r="B178" s="243"/>
      <c r="C178" s="244"/>
      <c r="D178" s="228" t="s">
        <v>304</v>
      </c>
      <c r="E178" s="245" t="s">
        <v>1</v>
      </c>
      <c r="F178" s="246" t="s">
        <v>4346</v>
      </c>
      <c r="G178" s="244"/>
      <c r="H178" s="245" t="s">
        <v>1</v>
      </c>
      <c r="I178" s="247"/>
      <c r="J178" s="244"/>
      <c r="K178" s="244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304</v>
      </c>
      <c r="AU178" s="252" t="s">
        <v>90</v>
      </c>
      <c r="AV178" s="14" t="s">
        <v>84</v>
      </c>
      <c r="AW178" s="14" t="s">
        <v>33</v>
      </c>
      <c r="AX178" s="14" t="s">
        <v>77</v>
      </c>
      <c r="AY178" s="252" t="s">
        <v>242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2334</v>
      </c>
      <c r="G179" s="227"/>
      <c r="H179" s="231">
        <v>0.63200000000000001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77</v>
      </c>
      <c r="AY179" s="237" t="s">
        <v>242</v>
      </c>
    </row>
    <row r="180" spans="1:65" s="16" customFormat="1">
      <c r="B180" s="264"/>
      <c r="C180" s="265"/>
      <c r="D180" s="228" t="s">
        <v>304</v>
      </c>
      <c r="E180" s="266" t="s">
        <v>1</v>
      </c>
      <c r="F180" s="267" t="s">
        <v>388</v>
      </c>
      <c r="G180" s="265"/>
      <c r="H180" s="268">
        <v>0.63200000000000001</v>
      </c>
      <c r="I180" s="269"/>
      <c r="J180" s="265"/>
      <c r="K180" s="265"/>
      <c r="L180" s="270"/>
      <c r="M180" s="271"/>
      <c r="N180" s="272"/>
      <c r="O180" s="272"/>
      <c r="P180" s="272"/>
      <c r="Q180" s="272"/>
      <c r="R180" s="272"/>
      <c r="S180" s="272"/>
      <c r="T180" s="273"/>
      <c r="AT180" s="274" t="s">
        <v>304</v>
      </c>
      <c r="AU180" s="274" t="s">
        <v>90</v>
      </c>
      <c r="AV180" s="16" t="s">
        <v>248</v>
      </c>
      <c r="AW180" s="16" t="s">
        <v>33</v>
      </c>
      <c r="AX180" s="16" t="s">
        <v>84</v>
      </c>
      <c r="AY180" s="274" t="s">
        <v>242</v>
      </c>
    </row>
    <row r="181" spans="1:65" s="12" customFormat="1" ht="22.9" customHeight="1">
      <c r="B181" s="185"/>
      <c r="C181" s="186"/>
      <c r="D181" s="187" t="s">
        <v>76</v>
      </c>
      <c r="E181" s="199" t="s">
        <v>250</v>
      </c>
      <c r="F181" s="199" t="s">
        <v>251</v>
      </c>
      <c r="G181" s="186"/>
      <c r="H181" s="186"/>
      <c r="I181" s="189"/>
      <c r="J181" s="200">
        <f>BK181</f>
        <v>0</v>
      </c>
      <c r="K181" s="186"/>
      <c r="L181" s="191"/>
      <c r="M181" s="192"/>
      <c r="N181" s="193"/>
      <c r="O181" s="193"/>
      <c r="P181" s="194">
        <f>SUM(P182:P183)</f>
        <v>0</v>
      </c>
      <c r="Q181" s="193"/>
      <c r="R181" s="194">
        <f>SUM(R182:R183)</f>
        <v>0</v>
      </c>
      <c r="S181" s="193"/>
      <c r="T181" s="195">
        <f>SUM(T182:T183)</f>
        <v>27.852239999999998</v>
      </c>
      <c r="AR181" s="196" t="s">
        <v>84</v>
      </c>
      <c r="AT181" s="197" t="s">
        <v>76</v>
      </c>
      <c r="AU181" s="197" t="s">
        <v>84</v>
      </c>
      <c r="AY181" s="196" t="s">
        <v>242</v>
      </c>
      <c r="BK181" s="198">
        <f>SUM(BK182:BK183)</f>
        <v>0</v>
      </c>
    </row>
    <row r="182" spans="1:65" s="2" customFormat="1" ht="22.15" customHeight="1">
      <c r="A182" s="35"/>
      <c r="B182" s="36"/>
      <c r="C182" s="201" t="s">
        <v>326</v>
      </c>
      <c r="D182" s="201" t="s">
        <v>244</v>
      </c>
      <c r="E182" s="202" t="s">
        <v>1084</v>
      </c>
      <c r="F182" s="203" t="s">
        <v>1085</v>
      </c>
      <c r="G182" s="204" t="s">
        <v>406</v>
      </c>
      <c r="H182" s="205">
        <v>15.404999999999999</v>
      </c>
      <c r="I182" s="206"/>
      <c r="J182" s="207">
        <f>ROUND(I182*H182,2)</f>
        <v>0</v>
      </c>
      <c r="K182" s="208"/>
      <c r="L182" s="40"/>
      <c r="M182" s="209" t="s">
        <v>1</v>
      </c>
      <c r="N182" s="210" t="s">
        <v>43</v>
      </c>
      <c r="O182" s="76"/>
      <c r="P182" s="211">
        <f>O182*H182</f>
        <v>0</v>
      </c>
      <c r="Q182" s="211">
        <v>0</v>
      </c>
      <c r="R182" s="211">
        <f>Q182*H182</f>
        <v>0</v>
      </c>
      <c r="S182" s="211">
        <v>1.8080000000000001</v>
      </c>
      <c r="T182" s="212">
        <f>S182*H182</f>
        <v>27.852239999999998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13" t="s">
        <v>248</v>
      </c>
      <c r="AT182" s="213" t="s">
        <v>244</v>
      </c>
      <c r="AU182" s="213" t="s">
        <v>90</v>
      </c>
      <c r="AY182" s="18" t="s">
        <v>242</v>
      </c>
      <c r="BE182" s="214">
        <f>IF(N182="základná",J182,0)</f>
        <v>0</v>
      </c>
      <c r="BF182" s="214">
        <f>IF(N182="znížená",J182,0)</f>
        <v>0</v>
      </c>
      <c r="BG182" s="214">
        <f>IF(N182="zákl. prenesená",J182,0)</f>
        <v>0</v>
      </c>
      <c r="BH182" s="214">
        <f>IF(N182="zníž. prenesená",J182,0)</f>
        <v>0</v>
      </c>
      <c r="BI182" s="214">
        <f>IF(N182="nulová",J182,0)</f>
        <v>0</v>
      </c>
      <c r="BJ182" s="18" t="s">
        <v>90</v>
      </c>
      <c r="BK182" s="214">
        <f>ROUND(I182*H182,2)</f>
        <v>0</v>
      </c>
      <c r="BL182" s="18" t="s">
        <v>248</v>
      </c>
      <c r="BM182" s="213" t="s">
        <v>4347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4348</v>
      </c>
      <c r="G183" s="227"/>
      <c r="H183" s="231">
        <v>15.404999999999999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84</v>
      </c>
      <c r="AY183" s="237" t="s">
        <v>242</v>
      </c>
    </row>
    <row r="184" spans="1:65" s="12" customFormat="1" ht="22.9" customHeight="1">
      <c r="B184" s="185"/>
      <c r="C184" s="186"/>
      <c r="D184" s="187" t="s">
        <v>76</v>
      </c>
      <c r="E184" s="199" t="s">
        <v>269</v>
      </c>
      <c r="F184" s="199" t="s">
        <v>577</v>
      </c>
      <c r="G184" s="186"/>
      <c r="H184" s="186"/>
      <c r="I184" s="189"/>
      <c r="J184" s="200">
        <f>BK184</f>
        <v>0</v>
      </c>
      <c r="K184" s="186"/>
      <c r="L184" s="191"/>
      <c r="M184" s="192"/>
      <c r="N184" s="193"/>
      <c r="O184" s="193"/>
      <c r="P184" s="194">
        <f>SUM(P185:P186)</f>
        <v>0</v>
      </c>
      <c r="Q184" s="193"/>
      <c r="R184" s="194">
        <f>SUM(R185:R186)</f>
        <v>7.7851500000000004E-2</v>
      </c>
      <c r="S184" s="193"/>
      <c r="T184" s="195">
        <f>SUM(T185:T186)</f>
        <v>0</v>
      </c>
      <c r="AR184" s="196" t="s">
        <v>84</v>
      </c>
      <c r="AT184" s="197" t="s">
        <v>76</v>
      </c>
      <c r="AU184" s="197" t="s">
        <v>84</v>
      </c>
      <c r="AY184" s="196" t="s">
        <v>242</v>
      </c>
      <c r="BK184" s="198">
        <f>SUM(BK185:BK186)</f>
        <v>0</v>
      </c>
    </row>
    <row r="185" spans="1:65" s="2" customFormat="1" ht="60.6" customHeight="1">
      <c r="A185" s="35"/>
      <c r="B185" s="36"/>
      <c r="C185" s="201" t="s">
        <v>7</v>
      </c>
      <c r="D185" s="201" t="s">
        <v>244</v>
      </c>
      <c r="E185" s="202" t="s">
        <v>1757</v>
      </c>
      <c r="F185" s="203" t="s">
        <v>1550</v>
      </c>
      <c r="G185" s="204" t="s">
        <v>247</v>
      </c>
      <c r="H185" s="205">
        <v>54.825000000000003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1.42E-3</v>
      </c>
      <c r="R185" s="211">
        <f>Q185*H185</f>
        <v>7.7851500000000004E-2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248</v>
      </c>
      <c r="AT185" s="213" t="s">
        <v>244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4349</v>
      </c>
    </row>
    <row r="186" spans="1:65" s="13" customFormat="1">
      <c r="B186" s="226"/>
      <c r="C186" s="227"/>
      <c r="D186" s="228" t="s">
        <v>304</v>
      </c>
      <c r="E186" s="229" t="s">
        <v>1</v>
      </c>
      <c r="F186" s="230" t="s">
        <v>4350</v>
      </c>
      <c r="G186" s="227"/>
      <c r="H186" s="231">
        <v>54.825000000000003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84</v>
      </c>
      <c r="AY186" s="237" t="s">
        <v>242</v>
      </c>
    </row>
    <row r="187" spans="1:65" s="12" customFormat="1" ht="22.9" customHeight="1">
      <c r="B187" s="185"/>
      <c r="C187" s="186"/>
      <c r="D187" s="187" t="s">
        <v>76</v>
      </c>
      <c r="E187" s="199" t="s">
        <v>255</v>
      </c>
      <c r="F187" s="199" t="s">
        <v>256</v>
      </c>
      <c r="G187" s="186"/>
      <c r="H187" s="186"/>
      <c r="I187" s="189"/>
      <c r="J187" s="200">
        <f>BK187</f>
        <v>0</v>
      </c>
      <c r="K187" s="186"/>
      <c r="L187" s="191"/>
      <c r="M187" s="192"/>
      <c r="N187" s="193"/>
      <c r="O187" s="193"/>
      <c r="P187" s="194">
        <f>SUM(P188:P195)</f>
        <v>0</v>
      </c>
      <c r="Q187" s="193"/>
      <c r="R187" s="194">
        <f>SUM(R188:R195)</f>
        <v>0.11922999999999999</v>
      </c>
      <c r="S187" s="193"/>
      <c r="T187" s="195">
        <f>SUM(T188:T195)</f>
        <v>0</v>
      </c>
      <c r="AR187" s="196" t="s">
        <v>84</v>
      </c>
      <c r="AT187" s="197" t="s">
        <v>76</v>
      </c>
      <c r="AU187" s="197" t="s">
        <v>84</v>
      </c>
      <c r="AY187" s="196" t="s">
        <v>242</v>
      </c>
      <c r="BK187" s="198">
        <f>SUM(BK188:BK195)</f>
        <v>0</v>
      </c>
    </row>
    <row r="188" spans="1:65" s="2" customFormat="1" ht="22.15" customHeight="1">
      <c r="A188" s="35"/>
      <c r="B188" s="36"/>
      <c r="C188" s="201" t="s">
        <v>334</v>
      </c>
      <c r="D188" s="201" t="s">
        <v>244</v>
      </c>
      <c r="E188" s="202" t="s">
        <v>4351</v>
      </c>
      <c r="F188" s="203" t="s">
        <v>4352</v>
      </c>
      <c r="G188" s="204" t="s">
        <v>259</v>
      </c>
      <c r="H188" s="205">
        <v>1</v>
      </c>
      <c r="I188" s="206"/>
      <c r="J188" s="207">
        <f t="shared" ref="J188:J194" si="0"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 t="shared" ref="P188:P194" si="1">O188*H188</f>
        <v>0</v>
      </c>
      <c r="Q188" s="211">
        <v>5.1000000000000004E-4</v>
      </c>
      <c r="R188" s="211">
        <f t="shared" ref="R188:R194" si="2">Q188*H188</f>
        <v>5.1000000000000004E-4</v>
      </c>
      <c r="S188" s="211">
        <v>0</v>
      </c>
      <c r="T188" s="212">
        <f t="shared" ref="T188:T194" si="3"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248</v>
      </c>
      <c r="AT188" s="213" t="s">
        <v>244</v>
      </c>
      <c r="AU188" s="213" t="s">
        <v>90</v>
      </c>
      <c r="AY188" s="18" t="s">
        <v>242</v>
      </c>
      <c r="BE188" s="214">
        <f t="shared" ref="BE188:BE194" si="4">IF(N188="základná",J188,0)</f>
        <v>0</v>
      </c>
      <c r="BF188" s="214">
        <f t="shared" ref="BF188:BF194" si="5">IF(N188="znížená",J188,0)</f>
        <v>0</v>
      </c>
      <c r="BG188" s="214">
        <f t="shared" ref="BG188:BG194" si="6">IF(N188="zákl. prenesená",J188,0)</f>
        <v>0</v>
      </c>
      <c r="BH188" s="214">
        <f t="shared" ref="BH188:BH194" si="7">IF(N188="zníž. prenesená",J188,0)</f>
        <v>0</v>
      </c>
      <c r="BI188" s="214">
        <f t="shared" ref="BI188:BI194" si="8">IF(N188="nulová",J188,0)</f>
        <v>0</v>
      </c>
      <c r="BJ188" s="18" t="s">
        <v>90</v>
      </c>
      <c r="BK188" s="214">
        <f t="shared" ref="BK188:BK194" si="9">ROUND(I188*H188,2)</f>
        <v>0</v>
      </c>
      <c r="BL188" s="18" t="s">
        <v>248</v>
      </c>
      <c r="BM188" s="213" t="s">
        <v>4353</v>
      </c>
    </row>
    <row r="189" spans="1:65" s="2" customFormat="1" ht="22.15" customHeight="1">
      <c r="A189" s="35"/>
      <c r="B189" s="36"/>
      <c r="C189" s="215" t="s">
        <v>339</v>
      </c>
      <c r="D189" s="215" t="s">
        <v>261</v>
      </c>
      <c r="E189" s="216" t="s">
        <v>4354</v>
      </c>
      <c r="F189" s="217" t="s">
        <v>4355</v>
      </c>
      <c r="G189" s="218" t="s">
        <v>259</v>
      </c>
      <c r="H189" s="219">
        <v>1</v>
      </c>
      <c r="I189" s="220"/>
      <c r="J189" s="221">
        <f t="shared" si="0"/>
        <v>0</v>
      </c>
      <c r="K189" s="222"/>
      <c r="L189" s="223"/>
      <c r="M189" s="224" t="s">
        <v>1</v>
      </c>
      <c r="N189" s="225" t="s">
        <v>43</v>
      </c>
      <c r="O189" s="76"/>
      <c r="P189" s="211">
        <f t="shared" si="1"/>
        <v>0</v>
      </c>
      <c r="Q189" s="211">
        <v>2.9000000000000001E-2</v>
      </c>
      <c r="R189" s="211">
        <f t="shared" si="2"/>
        <v>2.9000000000000001E-2</v>
      </c>
      <c r="S189" s="211">
        <v>0</v>
      </c>
      <c r="T189" s="212">
        <f t="shared" si="3"/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264</v>
      </c>
      <c r="AT189" s="213" t="s">
        <v>261</v>
      </c>
      <c r="AU189" s="213" t="s">
        <v>90</v>
      </c>
      <c r="AY189" s="18" t="s">
        <v>242</v>
      </c>
      <c r="BE189" s="214">
        <f t="shared" si="4"/>
        <v>0</v>
      </c>
      <c r="BF189" s="214">
        <f t="shared" si="5"/>
        <v>0</v>
      </c>
      <c r="BG189" s="214">
        <f t="shared" si="6"/>
        <v>0</v>
      </c>
      <c r="BH189" s="214">
        <f t="shared" si="7"/>
        <v>0</v>
      </c>
      <c r="BI189" s="214">
        <f t="shared" si="8"/>
        <v>0</v>
      </c>
      <c r="BJ189" s="18" t="s">
        <v>90</v>
      </c>
      <c r="BK189" s="214">
        <f t="shared" si="9"/>
        <v>0</v>
      </c>
      <c r="BL189" s="18" t="s">
        <v>248</v>
      </c>
      <c r="BM189" s="213" t="s">
        <v>4356</v>
      </c>
    </row>
    <row r="190" spans="1:65" s="2" customFormat="1" ht="14.45" customHeight="1">
      <c r="A190" s="35"/>
      <c r="B190" s="36"/>
      <c r="C190" s="201" t="s">
        <v>344</v>
      </c>
      <c r="D190" s="201" t="s">
        <v>244</v>
      </c>
      <c r="E190" s="202" t="s">
        <v>4257</v>
      </c>
      <c r="F190" s="203" t="s">
        <v>4258</v>
      </c>
      <c r="G190" s="204" t="s">
        <v>259</v>
      </c>
      <c r="H190" s="205">
        <v>2</v>
      </c>
      <c r="I190" s="206"/>
      <c r="J190" s="207">
        <f t="shared" si="0"/>
        <v>0</v>
      </c>
      <c r="K190" s="208"/>
      <c r="L190" s="40"/>
      <c r="M190" s="209" t="s">
        <v>1</v>
      </c>
      <c r="N190" s="210" t="s">
        <v>43</v>
      </c>
      <c r="O190" s="76"/>
      <c r="P190" s="211">
        <f t="shared" si="1"/>
        <v>0</v>
      </c>
      <c r="Q190" s="211">
        <v>4.6999999999999999E-4</v>
      </c>
      <c r="R190" s="211">
        <f t="shared" si="2"/>
        <v>9.3999999999999997E-4</v>
      </c>
      <c r="S190" s="211">
        <v>0</v>
      </c>
      <c r="T190" s="212">
        <f t="shared" si="3"/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 t="shared" si="4"/>
        <v>0</v>
      </c>
      <c r="BF190" s="214">
        <f t="shared" si="5"/>
        <v>0</v>
      </c>
      <c r="BG190" s="214">
        <f t="shared" si="6"/>
        <v>0</v>
      </c>
      <c r="BH190" s="214">
        <f t="shared" si="7"/>
        <v>0</v>
      </c>
      <c r="BI190" s="214">
        <f t="shared" si="8"/>
        <v>0</v>
      </c>
      <c r="BJ190" s="18" t="s">
        <v>90</v>
      </c>
      <c r="BK190" s="214">
        <f t="shared" si="9"/>
        <v>0</v>
      </c>
      <c r="BL190" s="18" t="s">
        <v>248</v>
      </c>
      <c r="BM190" s="213" t="s">
        <v>4357</v>
      </c>
    </row>
    <row r="191" spans="1:65" s="2" customFormat="1" ht="22.15" customHeight="1">
      <c r="A191" s="35"/>
      <c r="B191" s="36"/>
      <c r="C191" s="215" t="s">
        <v>348</v>
      </c>
      <c r="D191" s="215" t="s">
        <v>261</v>
      </c>
      <c r="E191" s="216" t="s">
        <v>4260</v>
      </c>
      <c r="F191" s="217" t="s">
        <v>4358</v>
      </c>
      <c r="G191" s="218" t="s">
        <v>259</v>
      </c>
      <c r="H191" s="219">
        <v>2</v>
      </c>
      <c r="I191" s="220"/>
      <c r="J191" s="221">
        <f t="shared" si="0"/>
        <v>0</v>
      </c>
      <c r="K191" s="222"/>
      <c r="L191" s="223"/>
      <c r="M191" s="224" t="s">
        <v>1</v>
      </c>
      <c r="N191" s="225" t="s">
        <v>43</v>
      </c>
      <c r="O191" s="76"/>
      <c r="P191" s="211">
        <f t="shared" si="1"/>
        <v>0</v>
      </c>
      <c r="Q191" s="211">
        <v>2.1999999999999999E-2</v>
      </c>
      <c r="R191" s="211">
        <f t="shared" si="2"/>
        <v>4.3999999999999997E-2</v>
      </c>
      <c r="S191" s="211">
        <v>0</v>
      </c>
      <c r="T191" s="212">
        <f t="shared" si="3"/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264</v>
      </c>
      <c r="AT191" s="213" t="s">
        <v>261</v>
      </c>
      <c r="AU191" s="213" t="s">
        <v>90</v>
      </c>
      <c r="AY191" s="18" t="s">
        <v>242</v>
      </c>
      <c r="BE191" s="214">
        <f t="shared" si="4"/>
        <v>0</v>
      </c>
      <c r="BF191" s="214">
        <f t="shared" si="5"/>
        <v>0</v>
      </c>
      <c r="BG191" s="214">
        <f t="shared" si="6"/>
        <v>0</v>
      </c>
      <c r="BH191" s="214">
        <f t="shared" si="7"/>
        <v>0</v>
      </c>
      <c r="BI191" s="214">
        <f t="shared" si="8"/>
        <v>0</v>
      </c>
      <c r="BJ191" s="18" t="s">
        <v>90</v>
      </c>
      <c r="BK191" s="214">
        <f t="shared" si="9"/>
        <v>0</v>
      </c>
      <c r="BL191" s="18" t="s">
        <v>248</v>
      </c>
      <c r="BM191" s="213" t="s">
        <v>4359</v>
      </c>
    </row>
    <row r="192" spans="1:65" s="2" customFormat="1" ht="22.15" customHeight="1">
      <c r="A192" s="35"/>
      <c r="B192" s="36"/>
      <c r="C192" s="201" t="s">
        <v>352</v>
      </c>
      <c r="D192" s="201" t="s">
        <v>244</v>
      </c>
      <c r="E192" s="202" t="s">
        <v>4360</v>
      </c>
      <c r="F192" s="203" t="s">
        <v>4361</v>
      </c>
      <c r="G192" s="204" t="s">
        <v>259</v>
      </c>
      <c r="H192" s="205">
        <v>2</v>
      </c>
      <c r="I192" s="206"/>
      <c r="J192" s="207">
        <f t="shared" si="0"/>
        <v>0</v>
      </c>
      <c r="K192" s="208"/>
      <c r="L192" s="40"/>
      <c r="M192" s="209" t="s">
        <v>1</v>
      </c>
      <c r="N192" s="210" t="s">
        <v>43</v>
      </c>
      <c r="O192" s="76"/>
      <c r="P192" s="211">
        <f t="shared" si="1"/>
        <v>0</v>
      </c>
      <c r="Q192" s="211">
        <v>4.6999999999999999E-4</v>
      </c>
      <c r="R192" s="211">
        <f t="shared" si="2"/>
        <v>9.3999999999999997E-4</v>
      </c>
      <c r="S192" s="211">
        <v>0</v>
      </c>
      <c r="T192" s="212">
        <f t="shared" si="3"/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248</v>
      </c>
      <c r="AT192" s="213" t="s">
        <v>244</v>
      </c>
      <c r="AU192" s="213" t="s">
        <v>90</v>
      </c>
      <c r="AY192" s="18" t="s">
        <v>242</v>
      </c>
      <c r="BE192" s="214">
        <f t="shared" si="4"/>
        <v>0</v>
      </c>
      <c r="BF192" s="214">
        <f t="shared" si="5"/>
        <v>0</v>
      </c>
      <c r="BG192" s="214">
        <f t="shared" si="6"/>
        <v>0</v>
      </c>
      <c r="BH192" s="214">
        <f t="shared" si="7"/>
        <v>0</v>
      </c>
      <c r="BI192" s="214">
        <f t="shared" si="8"/>
        <v>0</v>
      </c>
      <c r="BJ192" s="18" t="s">
        <v>90</v>
      </c>
      <c r="BK192" s="214">
        <f t="shared" si="9"/>
        <v>0</v>
      </c>
      <c r="BL192" s="18" t="s">
        <v>248</v>
      </c>
      <c r="BM192" s="213" t="s">
        <v>4362</v>
      </c>
    </row>
    <row r="193" spans="1:65" s="2" customFormat="1" ht="22.15" customHeight="1">
      <c r="A193" s="35"/>
      <c r="B193" s="36"/>
      <c r="C193" s="215" t="s">
        <v>358</v>
      </c>
      <c r="D193" s="215" t="s">
        <v>261</v>
      </c>
      <c r="E193" s="216" t="s">
        <v>4363</v>
      </c>
      <c r="F193" s="217" t="s">
        <v>4364</v>
      </c>
      <c r="G193" s="218" t="s">
        <v>259</v>
      </c>
      <c r="H193" s="219">
        <v>2</v>
      </c>
      <c r="I193" s="220"/>
      <c r="J193" s="221">
        <f t="shared" si="0"/>
        <v>0</v>
      </c>
      <c r="K193" s="222"/>
      <c r="L193" s="223"/>
      <c r="M193" s="224" t="s">
        <v>1</v>
      </c>
      <c r="N193" s="225" t="s">
        <v>43</v>
      </c>
      <c r="O193" s="76"/>
      <c r="P193" s="211">
        <f t="shared" si="1"/>
        <v>0</v>
      </c>
      <c r="Q193" s="211">
        <v>0.02</v>
      </c>
      <c r="R193" s="211">
        <f t="shared" si="2"/>
        <v>0.04</v>
      </c>
      <c r="S193" s="211">
        <v>0</v>
      </c>
      <c r="T193" s="212">
        <f t="shared" si="3"/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264</v>
      </c>
      <c r="AT193" s="213" t="s">
        <v>261</v>
      </c>
      <c r="AU193" s="213" t="s">
        <v>90</v>
      </c>
      <c r="AY193" s="18" t="s">
        <v>242</v>
      </c>
      <c r="BE193" s="214">
        <f t="shared" si="4"/>
        <v>0</v>
      </c>
      <c r="BF193" s="214">
        <f t="shared" si="5"/>
        <v>0</v>
      </c>
      <c r="BG193" s="214">
        <f t="shared" si="6"/>
        <v>0</v>
      </c>
      <c r="BH193" s="214">
        <f t="shared" si="7"/>
        <v>0</v>
      </c>
      <c r="BI193" s="214">
        <f t="shared" si="8"/>
        <v>0</v>
      </c>
      <c r="BJ193" s="18" t="s">
        <v>90</v>
      </c>
      <c r="BK193" s="214">
        <f t="shared" si="9"/>
        <v>0</v>
      </c>
      <c r="BL193" s="18" t="s">
        <v>248</v>
      </c>
      <c r="BM193" s="213" t="s">
        <v>4365</v>
      </c>
    </row>
    <row r="194" spans="1:65" s="2" customFormat="1" ht="22.15" customHeight="1">
      <c r="A194" s="35"/>
      <c r="B194" s="36"/>
      <c r="C194" s="201" t="s">
        <v>526</v>
      </c>
      <c r="D194" s="201" t="s">
        <v>244</v>
      </c>
      <c r="E194" s="202" t="s">
        <v>2402</v>
      </c>
      <c r="F194" s="203" t="s">
        <v>2403</v>
      </c>
      <c r="G194" s="204" t="s">
        <v>259</v>
      </c>
      <c r="H194" s="205">
        <v>48</v>
      </c>
      <c r="I194" s="206"/>
      <c r="J194" s="207">
        <f t="shared" si="0"/>
        <v>0</v>
      </c>
      <c r="K194" s="208"/>
      <c r="L194" s="40"/>
      <c r="M194" s="209" t="s">
        <v>1</v>
      </c>
      <c r="N194" s="210" t="s">
        <v>43</v>
      </c>
      <c r="O194" s="76"/>
      <c r="P194" s="211">
        <f t="shared" si="1"/>
        <v>0</v>
      </c>
      <c r="Q194" s="211">
        <v>8.0000000000000007E-5</v>
      </c>
      <c r="R194" s="211">
        <f t="shared" si="2"/>
        <v>3.8400000000000005E-3</v>
      </c>
      <c r="S194" s="211">
        <v>0</v>
      </c>
      <c r="T194" s="212">
        <f t="shared" si="3"/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248</v>
      </c>
      <c r="AT194" s="213" t="s">
        <v>244</v>
      </c>
      <c r="AU194" s="213" t="s">
        <v>90</v>
      </c>
      <c r="AY194" s="18" t="s">
        <v>242</v>
      </c>
      <c r="BE194" s="214">
        <f t="shared" si="4"/>
        <v>0</v>
      </c>
      <c r="BF194" s="214">
        <f t="shared" si="5"/>
        <v>0</v>
      </c>
      <c r="BG194" s="214">
        <f t="shared" si="6"/>
        <v>0</v>
      </c>
      <c r="BH194" s="214">
        <f t="shared" si="7"/>
        <v>0</v>
      </c>
      <c r="BI194" s="214">
        <f t="shared" si="8"/>
        <v>0</v>
      </c>
      <c r="BJ194" s="18" t="s">
        <v>90</v>
      </c>
      <c r="BK194" s="214">
        <f t="shared" si="9"/>
        <v>0</v>
      </c>
      <c r="BL194" s="18" t="s">
        <v>248</v>
      </c>
      <c r="BM194" s="213" t="s">
        <v>4366</v>
      </c>
    </row>
    <row r="195" spans="1:65" s="13" customFormat="1">
      <c r="B195" s="226"/>
      <c r="C195" s="227"/>
      <c r="D195" s="228" t="s">
        <v>304</v>
      </c>
      <c r="E195" s="229" t="s">
        <v>1</v>
      </c>
      <c r="F195" s="230" t="s">
        <v>2405</v>
      </c>
      <c r="G195" s="227"/>
      <c r="H195" s="231">
        <v>48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304</v>
      </c>
      <c r="AU195" s="237" t="s">
        <v>90</v>
      </c>
      <c r="AV195" s="13" t="s">
        <v>90</v>
      </c>
      <c r="AW195" s="13" t="s">
        <v>33</v>
      </c>
      <c r="AX195" s="13" t="s">
        <v>84</v>
      </c>
      <c r="AY195" s="237" t="s">
        <v>242</v>
      </c>
    </row>
    <row r="196" spans="1:65" s="12" customFormat="1" ht="22.9" customHeight="1">
      <c r="B196" s="185"/>
      <c r="C196" s="186"/>
      <c r="D196" s="187" t="s">
        <v>76</v>
      </c>
      <c r="E196" s="199" t="s">
        <v>356</v>
      </c>
      <c r="F196" s="199" t="s">
        <v>357</v>
      </c>
      <c r="G196" s="186"/>
      <c r="H196" s="186"/>
      <c r="I196" s="189"/>
      <c r="J196" s="200">
        <f>BK196</f>
        <v>0</v>
      </c>
      <c r="K196" s="186"/>
      <c r="L196" s="191"/>
      <c r="M196" s="192"/>
      <c r="N196" s="193"/>
      <c r="O196" s="193"/>
      <c r="P196" s="194">
        <f>SUM(P197:P198)</f>
        <v>0</v>
      </c>
      <c r="Q196" s="193"/>
      <c r="R196" s="194">
        <f>SUM(R197:R198)</f>
        <v>0</v>
      </c>
      <c r="S196" s="193"/>
      <c r="T196" s="195">
        <f>SUM(T197:T198)</f>
        <v>0</v>
      </c>
      <c r="AR196" s="196" t="s">
        <v>84</v>
      </c>
      <c r="AT196" s="197" t="s">
        <v>76</v>
      </c>
      <c r="AU196" s="197" t="s">
        <v>84</v>
      </c>
      <c r="AY196" s="196" t="s">
        <v>242</v>
      </c>
      <c r="BK196" s="198">
        <f>SUM(BK197:BK198)</f>
        <v>0</v>
      </c>
    </row>
    <row r="197" spans="1:65" s="2" customFormat="1" ht="22.15" customHeight="1">
      <c r="A197" s="35"/>
      <c r="B197" s="36"/>
      <c r="C197" s="201" t="s">
        <v>535</v>
      </c>
      <c r="D197" s="201" t="s">
        <v>244</v>
      </c>
      <c r="E197" s="202" t="s">
        <v>4266</v>
      </c>
      <c r="F197" s="203" t="s">
        <v>4267</v>
      </c>
      <c r="G197" s="204" t="s">
        <v>323</v>
      </c>
      <c r="H197" s="205">
        <v>63.768000000000001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0</v>
      </c>
      <c r="R197" s="211">
        <f>Q197*H197</f>
        <v>0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4367</v>
      </c>
    </row>
    <row r="198" spans="1:65" s="2" customFormat="1" ht="22.15" customHeight="1">
      <c r="A198" s="35"/>
      <c r="B198" s="36"/>
      <c r="C198" s="201" t="s">
        <v>547</v>
      </c>
      <c r="D198" s="201" t="s">
        <v>244</v>
      </c>
      <c r="E198" s="202" t="s">
        <v>1123</v>
      </c>
      <c r="F198" s="203" t="s">
        <v>1317</v>
      </c>
      <c r="G198" s="204" t="s">
        <v>323</v>
      </c>
      <c r="H198" s="205">
        <v>63.768000000000001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0</v>
      </c>
      <c r="R198" s="211">
        <f>Q198*H198</f>
        <v>0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4368</v>
      </c>
    </row>
    <row r="199" spans="1:65" s="12" customFormat="1" ht="25.9" customHeight="1">
      <c r="B199" s="185"/>
      <c r="C199" s="186"/>
      <c r="D199" s="187" t="s">
        <v>76</v>
      </c>
      <c r="E199" s="188" t="s">
        <v>776</v>
      </c>
      <c r="F199" s="188" t="s">
        <v>777</v>
      </c>
      <c r="G199" s="186"/>
      <c r="H199" s="186"/>
      <c r="I199" s="189"/>
      <c r="J199" s="190">
        <f>BK199</f>
        <v>0</v>
      </c>
      <c r="K199" s="186"/>
      <c r="L199" s="191"/>
      <c r="M199" s="192"/>
      <c r="N199" s="193"/>
      <c r="O199" s="193"/>
      <c r="P199" s="194">
        <f>P200+P226+P230+P244</f>
        <v>0</v>
      </c>
      <c r="Q199" s="193"/>
      <c r="R199" s="194">
        <f>R200+R226+R230+R244</f>
        <v>0.24677058600000001</v>
      </c>
      <c r="S199" s="193"/>
      <c r="T199" s="195">
        <f>T200+T226+T230+T244</f>
        <v>0</v>
      </c>
      <c r="AR199" s="196" t="s">
        <v>90</v>
      </c>
      <c r="AT199" s="197" t="s">
        <v>76</v>
      </c>
      <c r="AU199" s="197" t="s">
        <v>77</v>
      </c>
      <c r="AY199" s="196" t="s">
        <v>242</v>
      </c>
      <c r="BK199" s="198">
        <f>BK200+BK226+BK230+BK244</f>
        <v>0</v>
      </c>
    </row>
    <row r="200" spans="1:65" s="12" customFormat="1" ht="22.9" customHeight="1">
      <c r="B200" s="185"/>
      <c r="C200" s="186"/>
      <c r="D200" s="187" t="s">
        <v>76</v>
      </c>
      <c r="E200" s="199" t="s">
        <v>1340</v>
      </c>
      <c r="F200" s="199" t="s">
        <v>1341</v>
      </c>
      <c r="G200" s="186"/>
      <c r="H200" s="186"/>
      <c r="I200" s="189"/>
      <c r="J200" s="200">
        <f>BK200</f>
        <v>0</v>
      </c>
      <c r="K200" s="186"/>
      <c r="L200" s="191"/>
      <c r="M200" s="192"/>
      <c r="N200" s="193"/>
      <c r="O200" s="193"/>
      <c r="P200" s="194">
        <f>SUM(P201:P225)</f>
        <v>0</v>
      </c>
      <c r="Q200" s="193"/>
      <c r="R200" s="194">
        <f>SUM(R201:R225)</f>
        <v>0.10203232600000002</v>
      </c>
      <c r="S200" s="193"/>
      <c r="T200" s="195">
        <f>SUM(T201:T225)</f>
        <v>0</v>
      </c>
      <c r="AR200" s="196" t="s">
        <v>90</v>
      </c>
      <c r="AT200" s="197" t="s">
        <v>76</v>
      </c>
      <c r="AU200" s="197" t="s">
        <v>84</v>
      </c>
      <c r="AY200" s="196" t="s">
        <v>242</v>
      </c>
      <c r="BK200" s="198">
        <f>SUM(BK201:BK225)</f>
        <v>0</v>
      </c>
    </row>
    <row r="201" spans="1:65" s="2" customFormat="1" ht="22.15" customHeight="1">
      <c r="A201" s="35"/>
      <c r="B201" s="36"/>
      <c r="C201" s="201" t="s">
        <v>553</v>
      </c>
      <c r="D201" s="201" t="s">
        <v>244</v>
      </c>
      <c r="E201" s="202" t="s">
        <v>4269</v>
      </c>
      <c r="F201" s="203" t="s">
        <v>4270</v>
      </c>
      <c r="G201" s="204" t="s">
        <v>259</v>
      </c>
      <c r="H201" s="205">
        <v>2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3.3223329999999998E-3</v>
      </c>
      <c r="R201" s="211">
        <f>Q201*H201</f>
        <v>6.6446659999999996E-3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311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311</v>
      </c>
      <c r="BM201" s="213" t="s">
        <v>4369</v>
      </c>
    </row>
    <row r="202" spans="1:65" s="2" customFormat="1" ht="22.15" customHeight="1">
      <c r="A202" s="35"/>
      <c r="B202" s="36"/>
      <c r="C202" s="201" t="s">
        <v>565</v>
      </c>
      <c r="D202" s="201" t="s">
        <v>244</v>
      </c>
      <c r="E202" s="202" t="s">
        <v>4272</v>
      </c>
      <c r="F202" s="203" t="s">
        <v>4273</v>
      </c>
      <c r="G202" s="204" t="s">
        <v>282</v>
      </c>
      <c r="H202" s="205">
        <v>3.7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2.5999999999999998E-4</v>
      </c>
      <c r="R202" s="211">
        <f>Q202*H202</f>
        <v>9.6199999999999996E-4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311</v>
      </c>
      <c r="AT202" s="213" t="s">
        <v>244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311</v>
      </c>
      <c r="BM202" s="213" t="s">
        <v>4370</v>
      </c>
    </row>
    <row r="203" spans="1:65" s="14" customFormat="1">
      <c r="B203" s="243"/>
      <c r="C203" s="244"/>
      <c r="D203" s="228" t="s">
        <v>304</v>
      </c>
      <c r="E203" s="245" t="s">
        <v>1</v>
      </c>
      <c r="F203" s="246" t="s">
        <v>4275</v>
      </c>
      <c r="G203" s="244"/>
      <c r="H203" s="245" t="s">
        <v>1</v>
      </c>
      <c r="I203" s="247"/>
      <c r="J203" s="244"/>
      <c r="K203" s="244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304</v>
      </c>
      <c r="AU203" s="252" t="s">
        <v>90</v>
      </c>
      <c r="AV203" s="14" t="s">
        <v>84</v>
      </c>
      <c r="AW203" s="14" t="s">
        <v>33</v>
      </c>
      <c r="AX203" s="14" t="s">
        <v>77</v>
      </c>
      <c r="AY203" s="252" t="s">
        <v>242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4276</v>
      </c>
      <c r="G204" s="227"/>
      <c r="H204" s="231">
        <v>2.4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77</v>
      </c>
      <c r="AY204" s="237" t="s">
        <v>242</v>
      </c>
    </row>
    <row r="205" spans="1:65" s="13" customFormat="1">
      <c r="B205" s="226"/>
      <c r="C205" s="227"/>
      <c r="D205" s="228" t="s">
        <v>304</v>
      </c>
      <c r="E205" s="229" t="s">
        <v>1</v>
      </c>
      <c r="F205" s="230" t="s">
        <v>4277</v>
      </c>
      <c r="G205" s="227"/>
      <c r="H205" s="231">
        <v>1.3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77</v>
      </c>
      <c r="AY205" s="237" t="s">
        <v>242</v>
      </c>
    </row>
    <row r="206" spans="1:65" s="16" customFormat="1">
      <c r="B206" s="264"/>
      <c r="C206" s="265"/>
      <c r="D206" s="228" t="s">
        <v>304</v>
      </c>
      <c r="E206" s="266" t="s">
        <v>1</v>
      </c>
      <c r="F206" s="267" t="s">
        <v>388</v>
      </c>
      <c r="G206" s="265"/>
      <c r="H206" s="268">
        <v>3.7</v>
      </c>
      <c r="I206" s="269"/>
      <c r="J206" s="265"/>
      <c r="K206" s="265"/>
      <c r="L206" s="270"/>
      <c r="M206" s="271"/>
      <c r="N206" s="272"/>
      <c r="O206" s="272"/>
      <c r="P206" s="272"/>
      <c r="Q206" s="272"/>
      <c r="R206" s="272"/>
      <c r="S206" s="272"/>
      <c r="T206" s="273"/>
      <c r="AT206" s="274" t="s">
        <v>304</v>
      </c>
      <c r="AU206" s="274" t="s">
        <v>90</v>
      </c>
      <c r="AV206" s="16" t="s">
        <v>248</v>
      </c>
      <c r="AW206" s="16" t="s">
        <v>33</v>
      </c>
      <c r="AX206" s="16" t="s">
        <v>84</v>
      </c>
      <c r="AY206" s="274" t="s">
        <v>242</v>
      </c>
    </row>
    <row r="207" spans="1:65" s="2" customFormat="1" ht="22.15" customHeight="1">
      <c r="A207" s="35"/>
      <c r="B207" s="36"/>
      <c r="C207" s="201" t="s">
        <v>569</v>
      </c>
      <c r="D207" s="201" t="s">
        <v>244</v>
      </c>
      <c r="E207" s="202" t="s">
        <v>4278</v>
      </c>
      <c r="F207" s="203" t="s">
        <v>4279</v>
      </c>
      <c r="G207" s="204" t="s">
        <v>282</v>
      </c>
      <c r="H207" s="205">
        <v>3.84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9.8999999999999999E-4</v>
      </c>
      <c r="R207" s="211">
        <f>Q207*H207</f>
        <v>3.8016E-3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311</v>
      </c>
      <c r="AT207" s="213" t="s">
        <v>244</v>
      </c>
      <c r="AU207" s="213" t="s">
        <v>90</v>
      </c>
      <c r="AY207" s="18" t="s">
        <v>242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90</v>
      </c>
      <c r="BK207" s="214">
        <f>ROUND(I207*H207,2)</f>
        <v>0</v>
      </c>
      <c r="BL207" s="18" t="s">
        <v>311</v>
      </c>
      <c r="BM207" s="213" t="s">
        <v>4371</v>
      </c>
    </row>
    <row r="208" spans="1:65" s="14" customFormat="1">
      <c r="B208" s="243"/>
      <c r="C208" s="244"/>
      <c r="D208" s="228" t="s">
        <v>304</v>
      </c>
      <c r="E208" s="245" t="s">
        <v>1</v>
      </c>
      <c r="F208" s="246" t="s">
        <v>4275</v>
      </c>
      <c r="G208" s="244"/>
      <c r="H208" s="245" t="s">
        <v>1</v>
      </c>
      <c r="I208" s="247"/>
      <c r="J208" s="244"/>
      <c r="K208" s="244"/>
      <c r="L208" s="248"/>
      <c r="M208" s="249"/>
      <c r="N208" s="250"/>
      <c r="O208" s="250"/>
      <c r="P208" s="250"/>
      <c r="Q208" s="250"/>
      <c r="R208" s="250"/>
      <c r="S208" s="250"/>
      <c r="T208" s="251"/>
      <c r="AT208" s="252" t="s">
        <v>304</v>
      </c>
      <c r="AU208" s="252" t="s">
        <v>90</v>
      </c>
      <c r="AV208" s="14" t="s">
        <v>84</v>
      </c>
      <c r="AW208" s="14" t="s">
        <v>33</v>
      </c>
      <c r="AX208" s="14" t="s">
        <v>77</v>
      </c>
      <c r="AY208" s="252" t="s">
        <v>242</v>
      </c>
    </row>
    <row r="209" spans="1:65" s="13" customFormat="1">
      <c r="B209" s="226"/>
      <c r="C209" s="227"/>
      <c r="D209" s="228" t="s">
        <v>304</v>
      </c>
      <c r="E209" s="229" t="s">
        <v>1</v>
      </c>
      <c r="F209" s="230" t="s">
        <v>4281</v>
      </c>
      <c r="G209" s="227"/>
      <c r="H209" s="231">
        <v>3.84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304</v>
      </c>
      <c r="AU209" s="237" t="s">
        <v>90</v>
      </c>
      <c r="AV209" s="13" t="s">
        <v>90</v>
      </c>
      <c r="AW209" s="13" t="s">
        <v>33</v>
      </c>
      <c r="AX209" s="13" t="s">
        <v>77</v>
      </c>
      <c r="AY209" s="237" t="s">
        <v>242</v>
      </c>
    </row>
    <row r="210" spans="1:65" s="16" customFormat="1">
      <c r="B210" s="264"/>
      <c r="C210" s="265"/>
      <c r="D210" s="228" t="s">
        <v>304</v>
      </c>
      <c r="E210" s="266" t="s">
        <v>1</v>
      </c>
      <c r="F210" s="267" t="s">
        <v>388</v>
      </c>
      <c r="G210" s="265"/>
      <c r="H210" s="268">
        <v>3.84</v>
      </c>
      <c r="I210" s="269"/>
      <c r="J210" s="265"/>
      <c r="K210" s="265"/>
      <c r="L210" s="270"/>
      <c r="M210" s="271"/>
      <c r="N210" s="272"/>
      <c r="O210" s="272"/>
      <c r="P210" s="272"/>
      <c r="Q210" s="272"/>
      <c r="R210" s="272"/>
      <c r="S210" s="272"/>
      <c r="T210" s="273"/>
      <c r="AT210" s="274" t="s">
        <v>304</v>
      </c>
      <c r="AU210" s="274" t="s">
        <v>90</v>
      </c>
      <c r="AV210" s="16" t="s">
        <v>248</v>
      </c>
      <c r="AW210" s="16" t="s">
        <v>33</v>
      </c>
      <c r="AX210" s="16" t="s">
        <v>84</v>
      </c>
      <c r="AY210" s="274" t="s">
        <v>242</v>
      </c>
    </row>
    <row r="211" spans="1:65" s="2" customFormat="1" ht="22.15" customHeight="1">
      <c r="A211" s="35"/>
      <c r="B211" s="36"/>
      <c r="C211" s="215" t="s">
        <v>573</v>
      </c>
      <c r="D211" s="215" t="s">
        <v>261</v>
      </c>
      <c r="E211" s="216" t="s">
        <v>4282</v>
      </c>
      <c r="F211" s="217" t="s">
        <v>4283</v>
      </c>
      <c r="G211" s="218" t="s">
        <v>406</v>
      </c>
      <c r="H211" s="219">
        <v>9.6000000000000002E-2</v>
      </c>
      <c r="I211" s="220"/>
      <c r="J211" s="221">
        <f>ROUND(I211*H211,2)</f>
        <v>0</v>
      </c>
      <c r="K211" s="222"/>
      <c r="L211" s="223"/>
      <c r="M211" s="224" t="s">
        <v>1</v>
      </c>
      <c r="N211" s="225" t="s">
        <v>43</v>
      </c>
      <c r="O211" s="76"/>
      <c r="P211" s="211">
        <f>O211*H211</f>
        <v>0</v>
      </c>
      <c r="Q211" s="211">
        <v>0.55000000000000004</v>
      </c>
      <c r="R211" s="211">
        <f>Q211*H211</f>
        <v>5.2800000000000007E-2</v>
      </c>
      <c r="S211" s="211">
        <v>0</v>
      </c>
      <c r="T211" s="21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569</v>
      </c>
      <c r="AT211" s="213" t="s">
        <v>261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311</v>
      </c>
      <c r="BM211" s="213" t="s">
        <v>4372</v>
      </c>
    </row>
    <row r="212" spans="1:65" s="14" customFormat="1">
      <c r="B212" s="243"/>
      <c r="C212" s="244"/>
      <c r="D212" s="228" t="s">
        <v>304</v>
      </c>
      <c r="E212" s="245" t="s">
        <v>1</v>
      </c>
      <c r="F212" s="246" t="s">
        <v>4275</v>
      </c>
      <c r="G212" s="244"/>
      <c r="H212" s="245" t="s">
        <v>1</v>
      </c>
      <c r="I212" s="247"/>
      <c r="J212" s="244"/>
      <c r="K212" s="244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304</v>
      </c>
      <c r="AU212" s="252" t="s">
        <v>90</v>
      </c>
      <c r="AV212" s="14" t="s">
        <v>84</v>
      </c>
      <c r="AW212" s="14" t="s">
        <v>33</v>
      </c>
      <c r="AX212" s="14" t="s">
        <v>77</v>
      </c>
      <c r="AY212" s="252" t="s">
        <v>242</v>
      </c>
    </row>
    <row r="213" spans="1:65" s="13" customFormat="1">
      <c r="B213" s="226"/>
      <c r="C213" s="227"/>
      <c r="D213" s="228" t="s">
        <v>304</v>
      </c>
      <c r="E213" s="229" t="s">
        <v>1</v>
      </c>
      <c r="F213" s="230" t="s">
        <v>4285</v>
      </c>
      <c r="G213" s="227"/>
      <c r="H213" s="231">
        <v>2.4E-2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77</v>
      </c>
      <c r="AY213" s="237" t="s">
        <v>242</v>
      </c>
    </row>
    <row r="214" spans="1:65" s="13" customFormat="1">
      <c r="B214" s="226"/>
      <c r="C214" s="227"/>
      <c r="D214" s="228" t="s">
        <v>304</v>
      </c>
      <c r="E214" s="229" t="s">
        <v>1</v>
      </c>
      <c r="F214" s="230" t="s">
        <v>4286</v>
      </c>
      <c r="G214" s="227"/>
      <c r="H214" s="231">
        <v>8.0000000000000002E-3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304</v>
      </c>
      <c r="AU214" s="237" t="s">
        <v>90</v>
      </c>
      <c r="AV214" s="13" t="s">
        <v>90</v>
      </c>
      <c r="AW214" s="13" t="s">
        <v>33</v>
      </c>
      <c r="AX214" s="13" t="s">
        <v>77</v>
      </c>
      <c r="AY214" s="237" t="s">
        <v>242</v>
      </c>
    </row>
    <row r="215" spans="1:65" s="13" customFormat="1">
      <c r="B215" s="226"/>
      <c r="C215" s="227"/>
      <c r="D215" s="228" t="s">
        <v>304</v>
      </c>
      <c r="E215" s="229" t="s">
        <v>1</v>
      </c>
      <c r="F215" s="230" t="s">
        <v>4287</v>
      </c>
      <c r="G215" s="227"/>
      <c r="H215" s="231">
        <v>5.5E-2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77</v>
      </c>
      <c r="AY215" s="237" t="s">
        <v>242</v>
      </c>
    </row>
    <row r="216" spans="1:65" s="16" customFormat="1">
      <c r="B216" s="264"/>
      <c r="C216" s="265"/>
      <c r="D216" s="228" t="s">
        <v>304</v>
      </c>
      <c r="E216" s="266" t="s">
        <v>1</v>
      </c>
      <c r="F216" s="267" t="s">
        <v>388</v>
      </c>
      <c r="G216" s="265"/>
      <c r="H216" s="268">
        <v>8.6999999999999994E-2</v>
      </c>
      <c r="I216" s="269"/>
      <c r="J216" s="265"/>
      <c r="K216" s="265"/>
      <c r="L216" s="270"/>
      <c r="M216" s="271"/>
      <c r="N216" s="272"/>
      <c r="O216" s="272"/>
      <c r="P216" s="272"/>
      <c r="Q216" s="272"/>
      <c r="R216" s="272"/>
      <c r="S216" s="272"/>
      <c r="T216" s="273"/>
      <c r="AT216" s="274" t="s">
        <v>304</v>
      </c>
      <c r="AU216" s="274" t="s">
        <v>90</v>
      </c>
      <c r="AV216" s="16" t="s">
        <v>248</v>
      </c>
      <c r="AW216" s="16" t="s">
        <v>33</v>
      </c>
      <c r="AX216" s="16" t="s">
        <v>84</v>
      </c>
      <c r="AY216" s="274" t="s">
        <v>242</v>
      </c>
    </row>
    <row r="217" spans="1:65" s="13" customFormat="1">
      <c r="B217" s="226"/>
      <c r="C217" s="227"/>
      <c r="D217" s="228" t="s">
        <v>304</v>
      </c>
      <c r="E217" s="227"/>
      <c r="F217" s="230" t="s">
        <v>4288</v>
      </c>
      <c r="G217" s="227"/>
      <c r="H217" s="231">
        <v>9.6000000000000002E-2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4</v>
      </c>
      <c r="AX217" s="13" t="s">
        <v>84</v>
      </c>
      <c r="AY217" s="237" t="s">
        <v>242</v>
      </c>
    </row>
    <row r="218" spans="1:65" s="2" customFormat="1" ht="30" customHeight="1">
      <c r="A218" s="35"/>
      <c r="B218" s="36"/>
      <c r="C218" s="201" t="s">
        <v>578</v>
      </c>
      <c r="D218" s="201" t="s">
        <v>244</v>
      </c>
      <c r="E218" s="202" t="s">
        <v>4289</v>
      </c>
      <c r="F218" s="203" t="s">
        <v>4290</v>
      </c>
      <c r="G218" s="204" t="s">
        <v>247</v>
      </c>
      <c r="H218" s="205">
        <v>1.1200000000000001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0</v>
      </c>
      <c r="R218" s="211">
        <f>Q218*H218</f>
        <v>0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311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311</v>
      </c>
      <c r="BM218" s="213" t="s">
        <v>4373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4292</v>
      </c>
      <c r="G219" s="227"/>
      <c r="H219" s="231">
        <v>1.1200000000000001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84</v>
      </c>
      <c r="AY219" s="237" t="s">
        <v>242</v>
      </c>
    </row>
    <row r="220" spans="1:65" s="2" customFormat="1" ht="19.899999999999999" customHeight="1">
      <c r="A220" s="35"/>
      <c r="B220" s="36"/>
      <c r="C220" s="215" t="s">
        <v>583</v>
      </c>
      <c r="D220" s="215" t="s">
        <v>261</v>
      </c>
      <c r="E220" s="216" t="s">
        <v>4293</v>
      </c>
      <c r="F220" s="217" t="s">
        <v>4294</v>
      </c>
      <c r="G220" s="218" t="s">
        <v>406</v>
      </c>
      <c r="H220" s="219">
        <v>6.2E-2</v>
      </c>
      <c r="I220" s="220"/>
      <c r="J220" s="221">
        <f>ROUND(I220*H220,2)</f>
        <v>0</v>
      </c>
      <c r="K220" s="222"/>
      <c r="L220" s="223"/>
      <c r="M220" s="224" t="s">
        <v>1</v>
      </c>
      <c r="N220" s="225" t="s">
        <v>43</v>
      </c>
      <c r="O220" s="76"/>
      <c r="P220" s="211">
        <f>O220*H220</f>
        <v>0</v>
      </c>
      <c r="Q220" s="211">
        <v>0.55000000000000004</v>
      </c>
      <c r="R220" s="211">
        <f>Q220*H220</f>
        <v>3.4100000000000005E-2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569</v>
      </c>
      <c r="AT220" s="213" t="s">
        <v>261</v>
      </c>
      <c r="AU220" s="213" t="s">
        <v>90</v>
      </c>
      <c r="AY220" s="18" t="s">
        <v>242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90</v>
      </c>
      <c r="BK220" s="214">
        <f>ROUND(I220*H220,2)</f>
        <v>0</v>
      </c>
      <c r="BL220" s="18" t="s">
        <v>311</v>
      </c>
      <c r="BM220" s="213" t="s">
        <v>4374</v>
      </c>
    </row>
    <row r="221" spans="1:65" s="13" customFormat="1">
      <c r="B221" s="226"/>
      <c r="C221" s="227"/>
      <c r="D221" s="228" t="s">
        <v>304</v>
      </c>
      <c r="E221" s="229" t="s">
        <v>1</v>
      </c>
      <c r="F221" s="230" t="s">
        <v>4296</v>
      </c>
      <c r="G221" s="227"/>
      <c r="H221" s="231">
        <v>5.6000000000000001E-2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304</v>
      </c>
      <c r="AU221" s="237" t="s">
        <v>90</v>
      </c>
      <c r="AV221" s="13" t="s">
        <v>90</v>
      </c>
      <c r="AW221" s="13" t="s">
        <v>33</v>
      </c>
      <c r="AX221" s="13" t="s">
        <v>84</v>
      </c>
      <c r="AY221" s="237" t="s">
        <v>242</v>
      </c>
    </row>
    <row r="222" spans="1:65" s="13" customFormat="1">
      <c r="B222" s="226"/>
      <c r="C222" s="227"/>
      <c r="D222" s="228" t="s">
        <v>304</v>
      </c>
      <c r="E222" s="227"/>
      <c r="F222" s="230" t="s">
        <v>4297</v>
      </c>
      <c r="G222" s="227"/>
      <c r="H222" s="231">
        <v>6.2E-2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AT222" s="237" t="s">
        <v>304</v>
      </c>
      <c r="AU222" s="237" t="s">
        <v>90</v>
      </c>
      <c r="AV222" s="13" t="s">
        <v>90</v>
      </c>
      <c r="AW222" s="13" t="s">
        <v>4</v>
      </c>
      <c r="AX222" s="13" t="s">
        <v>84</v>
      </c>
      <c r="AY222" s="237" t="s">
        <v>242</v>
      </c>
    </row>
    <row r="223" spans="1:65" s="2" customFormat="1" ht="22.15" customHeight="1">
      <c r="A223" s="35"/>
      <c r="B223" s="36"/>
      <c r="C223" s="201" t="s">
        <v>590</v>
      </c>
      <c r="D223" s="201" t="s">
        <v>244</v>
      </c>
      <c r="E223" s="202" t="s">
        <v>4298</v>
      </c>
      <c r="F223" s="203" t="s">
        <v>4299</v>
      </c>
      <c r="G223" s="204" t="s">
        <v>406</v>
      </c>
      <c r="H223" s="205">
        <v>0.158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2.3570000000000001E-2</v>
      </c>
      <c r="R223" s="211">
        <f>Q223*H223</f>
        <v>3.72406E-3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311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311</v>
      </c>
      <c r="BM223" s="213" t="s">
        <v>4375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4301</v>
      </c>
      <c r="G224" s="227"/>
      <c r="H224" s="231">
        <v>0.158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84</v>
      </c>
      <c r="AY224" s="237" t="s">
        <v>242</v>
      </c>
    </row>
    <row r="225" spans="1:65" s="2" customFormat="1" ht="22.15" customHeight="1">
      <c r="A225" s="35"/>
      <c r="B225" s="36"/>
      <c r="C225" s="201" t="s">
        <v>595</v>
      </c>
      <c r="D225" s="201" t="s">
        <v>244</v>
      </c>
      <c r="E225" s="202" t="s">
        <v>4302</v>
      </c>
      <c r="F225" s="203" t="s">
        <v>4303</v>
      </c>
      <c r="G225" s="204" t="s">
        <v>792</v>
      </c>
      <c r="H225" s="275"/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0</v>
      </c>
      <c r="R225" s="211">
        <f>Q225*H225</f>
        <v>0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311</v>
      </c>
      <c r="AT225" s="213" t="s">
        <v>244</v>
      </c>
      <c r="AU225" s="213" t="s">
        <v>90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311</v>
      </c>
      <c r="BM225" s="213" t="s">
        <v>4376</v>
      </c>
    </row>
    <row r="226" spans="1:65" s="12" customFormat="1" ht="22.9" customHeight="1">
      <c r="B226" s="185"/>
      <c r="C226" s="186"/>
      <c r="D226" s="187" t="s">
        <v>76</v>
      </c>
      <c r="E226" s="199" t="s">
        <v>4305</v>
      </c>
      <c r="F226" s="199" t="s">
        <v>4306</v>
      </c>
      <c r="G226" s="186"/>
      <c r="H226" s="186"/>
      <c r="I226" s="189"/>
      <c r="J226" s="200">
        <f>BK226</f>
        <v>0</v>
      </c>
      <c r="K226" s="186"/>
      <c r="L226" s="191"/>
      <c r="M226" s="192"/>
      <c r="N226" s="193"/>
      <c r="O226" s="193"/>
      <c r="P226" s="194">
        <f>SUM(P227:P229)</f>
        <v>0</v>
      </c>
      <c r="Q226" s="193"/>
      <c r="R226" s="194">
        <f>SUM(R227:R229)</f>
        <v>1.20736E-2</v>
      </c>
      <c r="S226" s="193"/>
      <c r="T226" s="195">
        <f>SUM(T227:T229)</f>
        <v>0</v>
      </c>
      <c r="AR226" s="196" t="s">
        <v>90</v>
      </c>
      <c r="AT226" s="197" t="s">
        <v>76</v>
      </c>
      <c r="AU226" s="197" t="s">
        <v>84</v>
      </c>
      <c r="AY226" s="196" t="s">
        <v>242</v>
      </c>
      <c r="BK226" s="198">
        <f>SUM(BK227:BK229)</f>
        <v>0</v>
      </c>
    </row>
    <row r="227" spans="1:65" s="2" customFormat="1" ht="14.45" customHeight="1">
      <c r="A227" s="35"/>
      <c r="B227" s="36"/>
      <c r="C227" s="201" t="s">
        <v>600</v>
      </c>
      <c r="D227" s="201" t="s">
        <v>244</v>
      </c>
      <c r="E227" s="202" t="s">
        <v>4307</v>
      </c>
      <c r="F227" s="203" t="s">
        <v>4308</v>
      </c>
      <c r="G227" s="204" t="s">
        <v>247</v>
      </c>
      <c r="H227" s="205">
        <v>1.1200000000000001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1.078E-2</v>
      </c>
      <c r="R227" s="211">
        <f>Q227*H227</f>
        <v>1.20736E-2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311</v>
      </c>
      <c r="AT227" s="213" t="s">
        <v>244</v>
      </c>
      <c r="AU227" s="213" t="s">
        <v>90</v>
      </c>
      <c r="AY227" s="18" t="s">
        <v>242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90</v>
      </c>
      <c r="BK227" s="214">
        <f>ROUND(I227*H227,2)</f>
        <v>0</v>
      </c>
      <c r="BL227" s="18" t="s">
        <v>311</v>
      </c>
      <c r="BM227" s="213" t="s">
        <v>4377</v>
      </c>
    </row>
    <row r="228" spans="1:65" s="13" customFormat="1">
      <c r="B228" s="226"/>
      <c r="C228" s="227"/>
      <c r="D228" s="228" t="s">
        <v>304</v>
      </c>
      <c r="E228" s="229" t="s">
        <v>1</v>
      </c>
      <c r="F228" s="230" t="s">
        <v>4310</v>
      </c>
      <c r="G228" s="227"/>
      <c r="H228" s="231">
        <v>1.1200000000000001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304</v>
      </c>
      <c r="AU228" s="237" t="s">
        <v>90</v>
      </c>
      <c r="AV228" s="13" t="s">
        <v>90</v>
      </c>
      <c r="AW228" s="13" t="s">
        <v>33</v>
      </c>
      <c r="AX228" s="13" t="s">
        <v>84</v>
      </c>
      <c r="AY228" s="237" t="s">
        <v>242</v>
      </c>
    </row>
    <row r="229" spans="1:65" s="2" customFormat="1" ht="19.899999999999999" customHeight="1">
      <c r="A229" s="35"/>
      <c r="B229" s="36"/>
      <c r="C229" s="201" t="s">
        <v>604</v>
      </c>
      <c r="D229" s="201" t="s">
        <v>244</v>
      </c>
      <c r="E229" s="202" t="s">
        <v>4311</v>
      </c>
      <c r="F229" s="203" t="s">
        <v>4312</v>
      </c>
      <c r="G229" s="204" t="s">
        <v>792</v>
      </c>
      <c r="H229" s="275"/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0</v>
      </c>
      <c r="R229" s="211">
        <f>Q229*H229</f>
        <v>0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311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311</v>
      </c>
      <c r="BM229" s="213" t="s">
        <v>4378</v>
      </c>
    </row>
    <row r="230" spans="1:65" s="12" customFormat="1" ht="22.9" customHeight="1">
      <c r="B230" s="185"/>
      <c r="C230" s="186"/>
      <c r="D230" s="187" t="s">
        <v>76</v>
      </c>
      <c r="E230" s="199" t="s">
        <v>778</v>
      </c>
      <c r="F230" s="199" t="s">
        <v>779</v>
      </c>
      <c r="G230" s="186"/>
      <c r="H230" s="186"/>
      <c r="I230" s="189"/>
      <c r="J230" s="200">
        <f>BK230</f>
        <v>0</v>
      </c>
      <c r="K230" s="186"/>
      <c r="L230" s="191"/>
      <c r="M230" s="192"/>
      <c r="N230" s="193"/>
      <c r="O230" s="193"/>
      <c r="P230" s="194">
        <f>SUM(P231:P243)</f>
        <v>0</v>
      </c>
      <c r="Q230" s="193"/>
      <c r="R230" s="194">
        <f>SUM(R231:R243)</f>
        <v>6.4640000000000003E-2</v>
      </c>
      <c r="S230" s="193"/>
      <c r="T230" s="195">
        <f>SUM(T231:T243)</f>
        <v>0</v>
      </c>
      <c r="AR230" s="196" t="s">
        <v>90</v>
      </c>
      <c r="AT230" s="197" t="s">
        <v>76</v>
      </c>
      <c r="AU230" s="197" t="s">
        <v>84</v>
      </c>
      <c r="AY230" s="196" t="s">
        <v>242</v>
      </c>
      <c r="BK230" s="198">
        <f>SUM(BK231:BK243)</f>
        <v>0</v>
      </c>
    </row>
    <row r="231" spans="1:65" s="2" customFormat="1" ht="34.9" customHeight="1">
      <c r="A231" s="35"/>
      <c r="B231" s="36"/>
      <c r="C231" s="201" t="s">
        <v>608</v>
      </c>
      <c r="D231" s="201" t="s">
        <v>244</v>
      </c>
      <c r="E231" s="202" t="s">
        <v>1346</v>
      </c>
      <c r="F231" s="203" t="s">
        <v>1644</v>
      </c>
      <c r="G231" s="204" t="s">
        <v>282</v>
      </c>
      <c r="H231" s="205">
        <v>12.8</v>
      </c>
      <c r="I231" s="206"/>
      <c r="J231" s="207">
        <f>ROUND(I231*H231,2)</f>
        <v>0</v>
      </c>
      <c r="K231" s="208"/>
      <c r="L231" s="40"/>
      <c r="M231" s="209" t="s">
        <v>1</v>
      </c>
      <c r="N231" s="210" t="s">
        <v>43</v>
      </c>
      <c r="O231" s="76"/>
      <c r="P231" s="211">
        <f>O231*H231</f>
        <v>0</v>
      </c>
      <c r="Q231" s="211">
        <v>5.0000000000000002E-5</v>
      </c>
      <c r="R231" s="211">
        <f>Q231*H231</f>
        <v>6.4000000000000005E-4</v>
      </c>
      <c r="S231" s="211">
        <v>0</v>
      </c>
      <c r="T231" s="21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13" t="s">
        <v>311</v>
      </c>
      <c r="AT231" s="213" t="s">
        <v>244</v>
      </c>
      <c r="AU231" s="213" t="s">
        <v>90</v>
      </c>
      <c r="AY231" s="18" t="s">
        <v>242</v>
      </c>
      <c r="BE231" s="214">
        <f>IF(N231="základná",J231,0)</f>
        <v>0</v>
      </c>
      <c r="BF231" s="214">
        <f>IF(N231="znížená",J231,0)</f>
        <v>0</v>
      </c>
      <c r="BG231" s="214">
        <f>IF(N231="zákl. prenesená",J231,0)</f>
        <v>0</v>
      </c>
      <c r="BH231" s="214">
        <f>IF(N231="zníž. prenesená",J231,0)</f>
        <v>0</v>
      </c>
      <c r="BI231" s="214">
        <f>IF(N231="nulová",J231,0)</f>
        <v>0</v>
      </c>
      <c r="BJ231" s="18" t="s">
        <v>90</v>
      </c>
      <c r="BK231" s="214">
        <f>ROUND(I231*H231,2)</f>
        <v>0</v>
      </c>
      <c r="BL231" s="18" t="s">
        <v>311</v>
      </c>
      <c r="BM231" s="213" t="s">
        <v>4379</v>
      </c>
    </row>
    <row r="232" spans="1:65" s="13" customFormat="1" ht="22.5">
      <c r="B232" s="226"/>
      <c r="C232" s="227"/>
      <c r="D232" s="228" t="s">
        <v>304</v>
      </c>
      <c r="E232" s="229" t="s">
        <v>1</v>
      </c>
      <c r="F232" s="230" t="s">
        <v>2457</v>
      </c>
      <c r="G232" s="227"/>
      <c r="H232" s="231">
        <v>12.8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304</v>
      </c>
      <c r="AU232" s="237" t="s">
        <v>90</v>
      </c>
      <c r="AV232" s="13" t="s">
        <v>90</v>
      </c>
      <c r="AW232" s="13" t="s">
        <v>33</v>
      </c>
      <c r="AX232" s="13" t="s">
        <v>84</v>
      </c>
      <c r="AY232" s="237" t="s">
        <v>242</v>
      </c>
    </row>
    <row r="233" spans="1:65" s="2" customFormat="1" ht="30" customHeight="1">
      <c r="A233" s="35"/>
      <c r="B233" s="36"/>
      <c r="C233" s="215" t="s">
        <v>613</v>
      </c>
      <c r="D233" s="215" t="s">
        <v>261</v>
      </c>
      <c r="E233" s="216" t="s">
        <v>2459</v>
      </c>
      <c r="F233" s="217" t="s">
        <v>4380</v>
      </c>
      <c r="G233" s="218" t="s">
        <v>282</v>
      </c>
      <c r="H233" s="219">
        <v>12.8</v>
      </c>
      <c r="I233" s="220"/>
      <c r="J233" s="221">
        <f>ROUND(I233*H233,2)</f>
        <v>0</v>
      </c>
      <c r="K233" s="222"/>
      <c r="L233" s="223"/>
      <c r="M233" s="224" t="s">
        <v>1</v>
      </c>
      <c r="N233" s="225" t="s">
        <v>43</v>
      </c>
      <c r="O233" s="76"/>
      <c r="P233" s="211">
        <f>O233*H233</f>
        <v>0</v>
      </c>
      <c r="Q233" s="211">
        <v>5.0000000000000001E-3</v>
      </c>
      <c r="R233" s="211">
        <f>Q233*H233</f>
        <v>6.4000000000000001E-2</v>
      </c>
      <c r="S233" s="211">
        <v>0</v>
      </c>
      <c r="T233" s="212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13" t="s">
        <v>569</v>
      </c>
      <c r="AT233" s="213" t="s">
        <v>261</v>
      </c>
      <c r="AU233" s="213" t="s">
        <v>90</v>
      </c>
      <c r="AY233" s="18" t="s">
        <v>242</v>
      </c>
      <c r="BE233" s="214">
        <f>IF(N233="základná",J233,0)</f>
        <v>0</v>
      </c>
      <c r="BF233" s="214">
        <f>IF(N233="znížená",J233,0)</f>
        <v>0</v>
      </c>
      <c r="BG233" s="214">
        <f>IF(N233="zákl. prenesená",J233,0)</f>
        <v>0</v>
      </c>
      <c r="BH233" s="214">
        <f>IF(N233="zníž. prenesená",J233,0)</f>
        <v>0</v>
      </c>
      <c r="BI233" s="214">
        <f>IF(N233="nulová",J233,0)</f>
        <v>0</v>
      </c>
      <c r="BJ233" s="18" t="s">
        <v>90</v>
      </c>
      <c r="BK233" s="214">
        <f>ROUND(I233*H233,2)</f>
        <v>0</v>
      </c>
      <c r="BL233" s="18" t="s">
        <v>311</v>
      </c>
      <c r="BM233" s="213" t="s">
        <v>4381</v>
      </c>
    </row>
    <row r="234" spans="1:65" s="14" customFormat="1">
      <c r="B234" s="243"/>
      <c r="C234" s="244"/>
      <c r="D234" s="228" t="s">
        <v>304</v>
      </c>
      <c r="E234" s="245" t="s">
        <v>1</v>
      </c>
      <c r="F234" s="246" t="s">
        <v>2462</v>
      </c>
      <c r="G234" s="244"/>
      <c r="H234" s="245" t="s">
        <v>1</v>
      </c>
      <c r="I234" s="247"/>
      <c r="J234" s="244"/>
      <c r="K234" s="244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304</v>
      </c>
      <c r="AU234" s="252" t="s">
        <v>90</v>
      </c>
      <c r="AV234" s="14" t="s">
        <v>84</v>
      </c>
      <c r="AW234" s="14" t="s">
        <v>33</v>
      </c>
      <c r="AX234" s="14" t="s">
        <v>77</v>
      </c>
      <c r="AY234" s="252" t="s">
        <v>242</v>
      </c>
    </row>
    <row r="235" spans="1:65" s="14" customFormat="1">
      <c r="B235" s="243"/>
      <c r="C235" s="244"/>
      <c r="D235" s="228" t="s">
        <v>304</v>
      </c>
      <c r="E235" s="245" t="s">
        <v>1</v>
      </c>
      <c r="F235" s="246" t="s">
        <v>2463</v>
      </c>
      <c r="G235" s="244"/>
      <c r="H235" s="245" t="s">
        <v>1</v>
      </c>
      <c r="I235" s="247"/>
      <c r="J235" s="244"/>
      <c r="K235" s="244"/>
      <c r="L235" s="248"/>
      <c r="M235" s="249"/>
      <c r="N235" s="250"/>
      <c r="O235" s="250"/>
      <c r="P235" s="250"/>
      <c r="Q235" s="250"/>
      <c r="R235" s="250"/>
      <c r="S235" s="250"/>
      <c r="T235" s="251"/>
      <c r="AT235" s="252" t="s">
        <v>304</v>
      </c>
      <c r="AU235" s="252" t="s">
        <v>90</v>
      </c>
      <c r="AV235" s="14" t="s">
        <v>84</v>
      </c>
      <c r="AW235" s="14" t="s">
        <v>33</v>
      </c>
      <c r="AX235" s="14" t="s">
        <v>77</v>
      </c>
      <c r="AY235" s="252" t="s">
        <v>242</v>
      </c>
    </row>
    <row r="236" spans="1:65" s="14" customFormat="1">
      <c r="B236" s="243"/>
      <c r="C236" s="244"/>
      <c r="D236" s="228" t="s">
        <v>304</v>
      </c>
      <c r="E236" s="245" t="s">
        <v>1</v>
      </c>
      <c r="F236" s="246" t="s">
        <v>2464</v>
      </c>
      <c r="G236" s="244"/>
      <c r="H236" s="245" t="s">
        <v>1</v>
      </c>
      <c r="I236" s="247"/>
      <c r="J236" s="244"/>
      <c r="K236" s="244"/>
      <c r="L236" s="248"/>
      <c r="M236" s="249"/>
      <c r="N236" s="250"/>
      <c r="O236" s="250"/>
      <c r="P236" s="250"/>
      <c r="Q236" s="250"/>
      <c r="R236" s="250"/>
      <c r="S236" s="250"/>
      <c r="T236" s="251"/>
      <c r="AT236" s="252" t="s">
        <v>304</v>
      </c>
      <c r="AU236" s="252" t="s">
        <v>90</v>
      </c>
      <c r="AV236" s="14" t="s">
        <v>84</v>
      </c>
      <c r="AW236" s="14" t="s">
        <v>33</v>
      </c>
      <c r="AX236" s="14" t="s">
        <v>77</v>
      </c>
      <c r="AY236" s="252" t="s">
        <v>242</v>
      </c>
    </row>
    <row r="237" spans="1:65" s="14" customFormat="1">
      <c r="B237" s="243"/>
      <c r="C237" s="244"/>
      <c r="D237" s="228" t="s">
        <v>304</v>
      </c>
      <c r="E237" s="245" t="s">
        <v>1</v>
      </c>
      <c r="F237" s="246" t="s">
        <v>2465</v>
      </c>
      <c r="G237" s="244"/>
      <c r="H237" s="245" t="s">
        <v>1</v>
      </c>
      <c r="I237" s="247"/>
      <c r="J237" s="244"/>
      <c r="K237" s="244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304</v>
      </c>
      <c r="AU237" s="252" t="s">
        <v>90</v>
      </c>
      <c r="AV237" s="14" t="s">
        <v>84</v>
      </c>
      <c r="AW237" s="14" t="s">
        <v>33</v>
      </c>
      <c r="AX237" s="14" t="s">
        <v>77</v>
      </c>
      <c r="AY237" s="252" t="s">
        <v>242</v>
      </c>
    </row>
    <row r="238" spans="1:65" s="14" customFormat="1">
      <c r="B238" s="243"/>
      <c r="C238" s="244"/>
      <c r="D238" s="228" t="s">
        <v>304</v>
      </c>
      <c r="E238" s="245" t="s">
        <v>1</v>
      </c>
      <c r="F238" s="246" t="s">
        <v>2466</v>
      </c>
      <c r="G238" s="244"/>
      <c r="H238" s="245" t="s">
        <v>1</v>
      </c>
      <c r="I238" s="247"/>
      <c r="J238" s="244"/>
      <c r="K238" s="244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304</v>
      </c>
      <c r="AU238" s="252" t="s">
        <v>90</v>
      </c>
      <c r="AV238" s="14" t="s">
        <v>84</v>
      </c>
      <c r="AW238" s="14" t="s">
        <v>33</v>
      </c>
      <c r="AX238" s="14" t="s">
        <v>77</v>
      </c>
      <c r="AY238" s="252" t="s">
        <v>242</v>
      </c>
    </row>
    <row r="239" spans="1:65" s="14" customFormat="1">
      <c r="B239" s="243"/>
      <c r="C239" s="244"/>
      <c r="D239" s="228" t="s">
        <v>304</v>
      </c>
      <c r="E239" s="245" t="s">
        <v>1</v>
      </c>
      <c r="F239" s="246" t="s">
        <v>2467</v>
      </c>
      <c r="G239" s="244"/>
      <c r="H239" s="245" t="s">
        <v>1</v>
      </c>
      <c r="I239" s="247"/>
      <c r="J239" s="244"/>
      <c r="K239" s="244"/>
      <c r="L239" s="248"/>
      <c r="M239" s="249"/>
      <c r="N239" s="250"/>
      <c r="O239" s="250"/>
      <c r="P239" s="250"/>
      <c r="Q239" s="250"/>
      <c r="R239" s="250"/>
      <c r="S239" s="250"/>
      <c r="T239" s="251"/>
      <c r="AT239" s="252" t="s">
        <v>304</v>
      </c>
      <c r="AU239" s="252" t="s">
        <v>90</v>
      </c>
      <c r="AV239" s="14" t="s">
        <v>84</v>
      </c>
      <c r="AW239" s="14" t="s">
        <v>33</v>
      </c>
      <c r="AX239" s="14" t="s">
        <v>77</v>
      </c>
      <c r="AY239" s="252" t="s">
        <v>242</v>
      </c>
    </row>
    <row r="240" spans="1:65" s="14" customFormat="1">
      <c r="B240" s="243"/>
      <c r="C240" s="244"/>
      <c r="D240" s="228" t="s">
        <v>304</v>
      </c>
      <c r="E240" s="245" t="s">
        <v>1</v>
      </c>
      <c r="F240" s="246" t="s">
        <v>2468</v>
      </c>
      <c r="G240" s="244"/>
      <c r="H240" s="245" t="s">
        <v>1</v>
      </c>
      <c r="I240" s="247"/>
      <c r="J240" s="244"/>
      <c r="K240" s="244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304</v>
      </c>
      <c r="AU240" s="252" t="s">
        <v>90</v>
      </c>
      <c r="AV240" s="14" t="s">
        <v>84</v>
      </c>
      <c r="AW240" s="14" t="s">
        <v>33</v>
      </c>
      <c r="AX240" s="14" t="s">
        <v>77</v>
      </c>
      <c r="AY240" s="252" t="s">
        <v>242</v>
      </c>
    </row>
    <row r="241" spans="1:65" s="14" customFormat="1">
      <c r="B241" s="243"/>
      <c r="C241" s="244"/>
      <c r="D241" s="228" t="s">
        <v>304</v>
      </c>
      <c r="E241" s="245" t="s">
        <v>1</v>
      </c>
      <c r="F241" s="246" t="s">
        <v>2469</v>
      </c>
      <c r="G241" s="244"/>
      <c r="H241" s="245" t="s">
        <v>1</v>
      </c>
      <c r="I241" s="247"/>
      <c r="J241" s="244"/>
      <c r="K241" s="244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304</v>
      </c>
      <c r="AU241" s="252" t="s">
        <v>90</v>
      </c>
      <c r="AV241" s="14" t="s">
        <v>84</v>
      </c>
      <c r="AW241" s="14" t="s">
        <v>33</v>
      </c>
      <c r="AX241" s="14" t="s">
        <v>77</v>
      </c>
      <c r="AY241" s="252" t="s">
        <v>242</v>
      </c>
    </row>
    <row r="242" spans="1:65" s="14" customFormat="1">
      <c r="B242" s="243"/>
      <c r="C242" s="244"/>
      <c r="D242" s="228" t="s">
        <v>304</v>
      </c>
      <c r="E242" s="245" t="s">
        <v>1</v>
      </c>
      <c r="F242" s="246" t="s">
        <v>2470</v>
      </c>
      <c r="G242" s="244"/>
      <c r="H242" s="245" t="s">
        <v>1</v>
      </c>
      <c r="I242" s="247"/>
      <c r="J242" s="244"/>
      <c r="K242" s="244"/>
      <c r="L242" s="248"/>
      <c r="M242" s="249"/>
      <c r="N242" s="250"/>
      <c r="O242" s="250"/>
      <c r="P242" s="250"/>
      <c r="Q242" s="250"/>
      <c r="R242" s="250"/>
      <c r="S242" s="250"/>
      <c r="T242" s="251"/>
      <c r="AT242" s="252" t="s">
        <v>304</v>
      </c>
      <c r="AU242" s="252" t="s">
        <v>90</v>
      </c>
      <c r="AV242" s="14" t="s">
        <v>84</v>
      </c>
      <c r="AW242" s="14" t="s">
        <v>33</v>
      </c>
      <c r="AX242" s="14" t="s">
        <v>77</v>
      </c>
      <c r="AY242" s="252" t="s">
        <v>242</v>
      </c>
    </row>
    <row r="243" spans="1:65" s="13" customFormat="1">
      <c r="B243" s="226"/>
      <c r="C243" s="227"/>
      <c r="D243" s="228" t="s">
        <v>304</v>
      </c>
      <c r="E243" s="229" t="s">
        <v>1</v>
      </c>
      <c r="F243" s="230" t="s">
        <v>2471</v>
      </c>
      <c r="G243" s="227"/>
      <c r="H243" s="231">
        <v>12.8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304</v>
      </c>
      <c r="AU243" s="237" t="s">
        <v>90</v>
      </c>
      <c r="AV243" s="13" t="s">
        <v>90</v>
      </c>
      <c r="AW243" s="13" t="s">
        <v>33</v>
      </c>
      <c r="AX243" s="13" t="s">
        <v>84</v>
      </c>
      <c r="AY243" s="237" t="s">
        <v>242</v>
      </c>
    </row>
    <row r="244" spans="1:65" s="12" customFormat="1" ht="22.9" customHeight="1">
      <c r="B244" s="185"/>
      <c r="C244" s="186"/>
      <c r="D244" s="187" t="s">
        <v>76</v>
      </c>
      <c r="E244" s="199" t="s">
        <v>1126</v>
      </c>
      <c r="F244" s="199" t="s">
        <v>1127</v>
      </c>
      <c r="G244" s="186"/>
      <c r="H244" s="186"/>
      <c r="I244" s="189"/>
      <c r="J244" s="200">
        <f>BK244</f>
        <v>0</v>
      </c>
      <c r="K244" s="186"/>
      <c r="L244" s="191"/>
      <c r="M244" s="192"/>
      <c r="N244" s="193"/>
      <c r="O244" s="193"/>
      <c r="P244" s="194">
        <f>SUM(P245:P271)</f>
        <v>0</v>
      </c>
      <c r="Q244" s="193"/>
      <c r="R244" s="194">
        <f>SUM(R245:R271)</f>
        <v>6.8024660000000001E-2</v>
      </c>
      <c r="S244" s="193"/>
      <c r="T244" s="195">
        <f>SUM(T245:T271)</f>
        <v>0</v>
      </c>
      <c r="AR244" s="196" t="s">
        <v>90</v>
      </c>
      <c r="AT244" s="197" t="s">
        <v>76</v>
      </c>
      <c r="AU244" s="197" t="s">
        <v>84</v>
      </c>
      <c r="AY244" s="196" t="s">
        <v>242</v>
      </c>
      <c r="BK244" s="198">
        <f>SUM(BK245:BK271)</f>
        <v>0</v>
      </c>
    </row>
    <row r="245" spans="1:65" s="2" customFormat="1" ht="30" customHeight="1">
      <c r="A245" s="35"/>
      <c r="B245" s="36"/>
      <c r="C245" s="201" t="s">
        <v>617</v>
      </c>
      <c r="D245" s="201" t="s">
        <v>244</v>
      </c>
      <c r="E245" s="202" t="s">
        <v>1379</v>
      </c>
      <c r="F245" s="203" t="s">
        <v>1380</v>
      </c>
      <c r="G245" s="204" t="s">
        <v>247</v>
      </c>
      <c r="H245" s="205">
        <v>35.119999999999997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9.3000000000000005E-4</v>
      </c>
      <c r="R245" s="211">
        <f>Q245*H245</f>
        <v>3.2661599999999999E-2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311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311</v>
      </c>
      <c r="BM245" s="213" t="s">
        <v>4382</v>
      </c>
    </row>
    <row r="246" spans="1:65" s="13" customFormat="1">
      <c r="B246" s="226"/>
      <c r="C246" s="227"/>
      <c r="D246" s="228" t="s">
        <v>304</v>
      </c>
      <c r="E246" s="229" t="s">
        <v>1</v>
      </c>
      <c r="F246" s="230" t="s">
        <v>2486</v>
      </c>
      <c r="G246" s="227"/>
      <c r="H246" s="231">
        <v>15.5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33</v>
      </c>
      <c r="AX246" s="13" t="s">
        <v>77</v>
      </c>
      <c r="AY246" s="237" t="s">
        <v>242</v>
      </c>
    </row>
    <row r="247" spans="1:65" s="14" customFormat="1">
      <c r="B247" s="243"/>
      <c r="C247" s="244"/>
      <c r="D247" s="228" t="s">
        <v>304</v>
      </c>
      <c r="E247" s="245" t="s">
        <v>1</v>
      </c>
      <c r="F247" s="246" t="s">
        <v>2493</v>
      </c>
      <c r="G247" s="244"/>
      <c r="H247" s="245" t="s">
        <v>1</v>
      </c>
      <c r="I247" s="247"/>
      <c r="J247" s="244"/>
      <c r="K247" s="244"/>
      <c r="L247" s="248"/>
      <c r="M247" s="249"/>
      <c r="N247" s="250"/>
      <c r="O247" s="250"/>
      <c r="P247" s="250"/>
      <c r="Q247" s="250"/>
      <c r="R247" s="250"/>
      <c r="S247" s="250"/>
      <c r="T247" s="251"/>
      <c r="AT247" s="252" t="s">
        <v>304</v>
      </c>
      <c r="AU247" s="252" t="s">
        <v>90</v>
      </c>
      <c r="AV247" s="14" t="s">
        <v>84</v>
      </c>
      <c r="AW247" s="14" t="s">
        <v>33</v>
      </c>
      <c r="AX247" s="14" t="s">
        <v>77</v>
      </c>
      <c r="AY247" s="252" t="s">
        <v>242</v>
      </c>
    </row>
    <row r="248" spans="1:65" s="14" customFormat="1">
      <c r="B248" s="243"/>
      <c r="C248" s="244"/>
      <c r="D248" s="228" t="s">
        <v>304</v>
      </c>
      <c r="E248" s="245" t="s">
        <v>1</v>
      </c>
      <c r="F248" s="246" t="s">
        <v>2462</v>
      </c>
      <c r="G248" s="244"/>
      <c r="H248" s="245" t="s">
        <v>1</v>
      </c>
      <c r="I248" s="247"/>
      <c r="J248" s="244"/>
      <c r="K248" s="244"/>
      <c r="L248" s="248"/>
      <c r="M248" s="249"/>
      <c r="N248" s="250"/>
      <c r="O248" s="250"/>
      <c r="P248" s="250"/>
      <c r="Q248" s="250"/>
      <c r="R248" s="250"/>
      <c r="S248" s="250"/>
      <c r="T248" s="251"/>
      <c r="AT248" s="252" t="s">
        <v>304</v>
      </c>
      <c r="AU248" s="252" t="s">
        <v>90</v>
      </c>
      <c r="AV248" s="14" t="s">
        <v>84</v>
      </c>
      <c r="AW248" s="14" t="s">
        <v>33</v>
      </c>
      <c r="AX248" s="14" t="s">
        <v>77</v>
      </c>
      <c r="AY248" s="252" t="s">
        <v>242</v>
      </c>
    </row>
    <row r="249" spans="1:65" s="13" customFormat="1">
      <c r="B249" s="226"/>
      <c r="C249" s="227"/>
      <c r="D249" s="228" t="s">
        <v>304</v>
      </c>
      <c r="E249" s="229" t="s">
        <v>1</v>
      </c>
      <c r="F249" s="230" t="s">
        <v>2494</v>
      </c>
      <c r="G249" s="227"/>
      <c r="H249" s="231">
        <v>11.68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AT249" s="237" t="s">
        <v>304</v>
      </c>
      <c r="AU249" s="237" t="s">
        <v>90</v>
      </c>
      <c r="AV249" s="13" t="s">
        <v>90</v>
      </c>
      <c r="AW249" s="13" t="s">
        <v>33</v>
      </c>
      <c r="AX249" s="13" t="s">
        <v>77</v>
      </c>
      <c r="AY249" s="237" t="s">
        <v>242</v>
      </c>
    </row>
    <row r="250" spans="1:65" s="14" customFormat="1">
      <c r="B250" s="243"/>
      <c r="C250" s="244"/>
      <c r="D250" s="228" t="s">
        <v>304</v>
      </c>
      <c r="E250" s="245" t="s">
        <v>1</v>
      </c>
      <c r="F250" s="246" t="s">
        <v>2465</v>
      </c>
      <c r="G250" s="244"/>
      <c r="H250" s="245" t="s">
        <v>1</v>
      </c>
      <c r="I250" s="247"/>
      <c r="J250" s="244"/>
      <c r="K250" s="244"/>
      <c r="L250" s="248"/>
      <c r="M250" s="249"/>
      <c r="N250" s="250"/>
      <c r="O250" s="250"/>
      <c r="P250" s="250"/>
      <c r="Q250" s="250"/>
      <c r="R250" s="250"/>
      <c r="S250" s="250"/>
      <c r="T250" s="251"/>
      <c r="AT250" s="252" t="s">
        <v>304</v>
      </c>
      <c r="AU250" s="252" t="s">
        <v>90</v>
      </c>
      <c r="AV250" s="14" t="s">
        <v>84</v>
      </c>
      <c r="AW250" s="14" t="s">
        <v>33</v>
      </c>
      <c r="AX250" s="14" t="s">
        <v>77</v>
      </c>
      <c r="AY250" s="252" t="s">
        <v>242</v>
      </c>
    </row>
    <row r="251" spans="1:65" s="13" customFormat="1">
      <c r="B251" s="226"/>
      <c r="C251" s="227"/>
      <c r="D251" s="228" t="s">
        <v>304</v>
      </c>
      <c r="E251" s="229" t="s">
        <v>1</v>
      </c>
      <c r="F251" s="230" t="s">
        <v>2495</v>
      </c>
      <c r="G251" s="227"/>
      <c r="H251" s="231">
        <v>3.68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90</v>
      </c>
      <c r="AV251" s="13" t="s">
        <v>90</v>
      </c>
      <c r="AW251" s="13" t="s">
        <v>33</v>
      </c>
      <c r="AX251" s="13" t="s">
        <v>77</v>
      </c>
      <c r="AY251" s="237" t="s">
        <v>242</v>
      </c>
    </row>
    <row r="252" spans="1:65" s="14" customFormat="1">
      <c r="B252" s="243"/>
      <c r="C252" s="244"/>
      <c r="D252" s="228" t="s">
        <v>304</v>
      </c>
      <c r="E252" s="245" t="s">
        <v>1</v>
      </c>
      <c r="F252" s="246" t="s">
        <v>2468</v>
      </c>
      <c r="G252" s="244"/>
      <c r="H252" s="245" t="s">
        <v>1</v>
      </c>
      <c r="I252" s="247"/>
      <c r="J252" s="244"/>
      <c r="K252" s="244"/>
      <c r="L252" s="248"/>
      <c r="M252" s="249"/>
      <c r="N252" s="250"/>
      <c r="O252" s="250"/>
      <c r="P252" s="250"/>
      <c r="Q252" s="250"/>
      <c r="R252" s="250"/>
      <c r="S252" s="250"/>
      <c r="T252" s="251"/>
      <c r="AT252" s="252" t="s">
        <v>304</v>
      </c>
      <c r="AU252" s="252" t="s">
        <v>90</v>
      </c>
      <c r="AV252" s="14" t="s">
        <v>84</v>
      </c>
      <c r="AW252" s="14" t="s">
        <v>33</v>
      </c>
      <c r="AX252" s="14" t="s">
        <v>77</v>
      </c>
      <c r="AY252" s="252" t="s">
        <v>242</v>
      </c>
    </row>
    <row r="253" spans="1:65" s="13" customFormat="1">
      <c r="B253" s="226"/>
      <c r="C253" s="227"/>
      <c r="D253" s="228" t="s">
        <v>304</v>
      </c>
      <c r="E253" s="229" t="s">
        <v>1</v>
      </c>
      <c r="F253" s="230" t="s">
        <v>2496</v>
      </c>
      <c r="G253" s="227"/>
      <c r="H253" s="231">
        <v>4.26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AT253" s="237" t="s">
        <v>304</v>
      </c>
      <c r="AU253" s="237" t="s">
        <v>90</v>
      </c>
      <c r="AV253" s="13" t="s">
        <v>90</v>
      </c>
      <c r="AW253" s="13" t="s">
        <v>33</v>
      </c>
      <c r="AX253" s="13" t="s">
        <v>77</v>
      </c>
      <c r="AY253" s="237" t="s">
        <v>242</v>
      </c>
    </row>
    <row r="254" spans="1:65" s="16" customFormat="1">
      <c r="B254" s="264"/>
      <c r="C254" s="265"/>
      <c r="D254" s="228" t="s">
        <v>304</v>
      </c>
      <c r="E254" s="266" t="s">
        <v>1</v>
      </c>
      <c r="F254" s="267" t="s">
        <v>388</v>
      </c>
      <c r="G254" s="265"/>
      <c r="H254" s="268">
        <v>35.119999999999997</v>
      </c>
      <c r="I254" s="269"/>
      <c r="J254" s="265"/>
      <c r="K254" s="265"/>
      <c r="L254" s="270"/>
      <c r="M254" s="271"/>
      <c r="N254" s="272"/>
      <c r="O254" s="272"/>
      <c r="P254" s="272"/>
      <c r="Q254" s="272"/>
      <c r="R254" s="272"/>
      <c r="S254" s="272"/>
      <c r="T254" s="273"/>
      <c r="AT254" s="274" t="s">
        <v>304</v>
      </c>
      <c r="AU254" s="274" t="s">
        <v>90</v>
      </c>
      <c r="AV254" s="16" t="s">
        <v>248</v>
      </c>
      <c r="AW254" s="16" t="s">
        <v>33</v>
      </c>
      <c r="AX254" s="16" t="s">
        <v>84</v>
      </c>
      <c r="AY254" s="274" t="s">
        <v>242</v>
      </c>
    </row>
    <row r="255" spans="1:65" s="2" customFormat="1" ht="22.15" customHeight="1">
      <c r="A255" s="35"/>
      <c r="B255" s="36"/>
      <c r="C255" s="201" t="s">
        <v>619</v>
      </c>
      <c r="D255" s="201" t="s">
        <v>244</v>
      </c>
      <c r="E255" s="202" t="s">
        <v>1132</v>
      </c>
      <c r="F255" s="203" t="s">
        <v>1386</v>
      </c>
      <c r="G255" s="204" t="s">
        <v>247</v>
      </c>
      <c r="H255" s="205">
        <v>35.119999999999997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9.3000000000000005E-4</v>
      </c>
      <c r="R255" s="211">
        <f>Q255*H255</f>
        <v>3.2661599999999999E-2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311</v>
      </c>
      <c r="AT255" s="213" t="s">
        <v>244</v>
      </c>
      <c r="AU255" s="213" t="s">
        <v>90</v>
      </c>
      <c r="AY255" s="18" t="s">
        <v>242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90</v>
      </c>
      <c r="BK255" s="214">
        <f>ROUND(I255*H255,2)</f>
        <v>0</v>
      </c>
      <c r="BL255" s="18" t="s">
        <v>311</v>
      </c>
      <c r="BM255" s="213" t="s">
        <v>4383</v>
      </c>
    </row>
    <row r="256" spans="1:65" s="2" customFormat="1" ht="22.15" customHeight="1">
      <c r="A256" s="35"/>
      <c r="B256" s="36"/>
      <c r="C256" s="201" t="s">
        <v>621</v>
      </c>
      <c r="D256" s="201" t="s">
        <v>244</v>
      </c>
      <c r="E256" s="202" t="s">
        <v>4314</v>
      </c>
      <c r="F256" s="203" t="s">
        <v>4315</v>
      </c>
      <c r="G256" s="204" t="s">
        <v>247</v>
      </c>
      <c r="H256" s="205">
        <v>4.3390000000000004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2.2000000000000001E-4</v>
      </c>
      <c r="R256" s="211">
        <f>Q256*H256</f>
        <v>9.5458000000000012E-4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311</v>
      </c>
      <c r="AT256" s="213" t="s">
        <v>244</v>
      </c>
      <c r="AU256" s="213" t="s">
        <v>90</v>
      </c>
      <c r="AY256" s="18" t="s">
        <v>242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90</v>
      </c>
      <c r="BK256" s="214">
        <f>ROUND(I256*H256,2)</f>
        <v>0</v>
      </c>
      <c r="BL256" s="18" t="s">
        <v>311</v>
      </c>
      <c r="BM256" s="213" t="s">
        <v>4384</v>
      </c>
    </row>
    <row r="257" spans="1:65" s="14" customFormat="1">
      <c r="B257" s="243"/>
      <c r="C257" s="244"/>
      <c r="D257" s="228" t="s">
        <v>304</v>
      </c>
      <c r="E257" s="245" t="s">
        <v>1</v>
      </c>
      <c r="F257" s="246" t="s">
        <v>4275</v>
      </c>
      <c r="G257" s="244"/>
      <c r="H257" s="245" t="s">
        <v>1</v>
      </c>
      <c r="I257" s="247"/>
      <c r="J257" s="244"/>
      <c r="K257" s="244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304</v>
      </c>
      <c r="AU257" s="252" t="s">
        <v>90</v>
      </c>
      <c r="AV257" s="14" t="s">
        <v>84</v>
      </c>
      <c r="AW257" s="14" t="s">
        <v>33</v>
      </c>
      <c r="AX257" s="14" t="s">
        <v>77</v>
      </c>
      <c r="AY257" s="252" t="s">
        <v>242</v>
      </c>
    </row>
    <row r="258" spans="1:65" s="13" customFormat="1">
      <c r="B258" s="226"/>
      <c r="C258" s="227"/>
      <c r="D258" s="228" t="s">
        <v>304</v>
      </c>
      <c r="E258" s="229" t="s">
        <v>1</v>
      </c>
      <c r="F258" s="230" t="s">
        <v>4317</v>
      </c>
      <c r="G258" s="227"/>
      <c r="H258" s="231">
        <v>0.96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33</v>
      </c>
      <c r="AX258" s="13" t="s">
        <v>77</v>
      </c>
      <c r="AY258" s="237" t="s">
        <v>242</v>
      </c>
    </row>
    <row r="259" spans="1:65" s="13" customFormat="1">
      <c r="B259" s="226"/>
      <c r="C259" s="227"/>
      <c r="D259" s="228" t="s">
        <v>304</v>
      </c>
      <c r="E259" s="229" t="s">
        <v>1</v>
      </c>
      <c r="F259" s="230" t="s">
        <v>4318</v>
      </c>
      <c r="G259" s="227"/>
      <c r="H259" s="231">
        <v>0.41599999999999998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33</v>
      </c>
      <c r="AX259" s="13" t="s">
        <v>77</v>
      </c>
      <c r="AY259" s="237" t="s">
        <v>242</v>
      </c>
    </row>
    <row r="260" spans="1:65" s="13" customFormat="1">
      <c r="B260" s="226"/>
      <c r="C260" s="227"/>
      <c r="D260" s="228" t="s">
        <v>304</v>
      </c>
      <c r="E260" s="229" t="s">
        <v>1</v>
      </c>
      <c r="F260" s="230" t="s">
        <v>4319</v>
      </c>
      <c r="G260" s="227"/>
      <c r="H260" s="231">
        <v>1.843</v>
      </c>
      <c r="I260" s="232"/>
      <c r="J260" s="227"/>
      <c r="K260" s="227"/>
      <c r="L260" s="233"/>
      <c r="M260" s="234"/>
      <c r="N260" s="235"/>
      <c r="O260" s="235"/>
      <c r="P260" s="235"/>
      <c r="Q260" s="235"/>
      <c r="R260" s="235"/>
      <c r="S260" s="235"/>
      <c r="T260" s="236"/>
      <c r="AT260" s="237" t="s">
        <v>304</v>
      </c>
      <c r="AU260" s="237" t="s">
        <v>90</v>
      </c>
      <c r="AV260" s="13" t="s">
        <v>90</v>
      </c>
      <c r="AW260" s="13" t="s">
        <v>33</v>
      </c>
      <c r="AX260" s="13" t="s">
        <v>77</v>
      </c>
      <c r="AY260" s="237" t="s">
        <v>242</v>
      </c>
    </row>
    <row r="261" spans="1:65" s="14" customFormat="1">
      <c r="B261" s="243"/>
      <c r="C261" s="244"/>
      <c r="D261" s="228" t="s">
        <v>304</v>
      </c>
      <c r="E261" s="245" t="s">
        <v>1</v>
      </c>
      <c r="F261" s="246" t="s">
        <v>4320</v>
      </c>
      <c r="G261" s="244"/>
      <c r="H261" s="245" t="s">
        <v>1</v>
      </c>
      <c r="I261" s="247"/>
      <c r="J261" s="244"/>
      <c r="K261" s="244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304</v>
      </c>
      <c r="AU261" s="252" t="s">
        <v>90</v>
      </c>
      <c r="AV261" s="14" t="s">
        <v>84</v>
      </c>
      <c r="AW261" s="14" t="s">
        <v>33</v>
      </c>
      <c r="AX261" s="14" t="s">
        <v>77</v>
      </c>
      <c r="AY261" s="252" t="s">
        <v>242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4321</v>
      </c>
      <c r="G262" s="227"/>
      <c r="H262" s="231">
        <v>1.1200000000000001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77</v>
      </c>
      <c r="AY262" s="237" t="s">
        <v>242</v>
      </c>
    </row>
    <row r="263" spans="1:65" s="16" customFormat="1">
      <c r="B263" s="264"/>
      <c r="C263" s="265"/>
      <c r="D263" s="228" t="s">
        <v>304</v>
      </c>
      <c r="E263" s="266" t="s">
        <v>1</v>
      </c>
      <c r="F263" s="267" t="s">
        <v>388</v>
      </c>
      <c r="G263" s="265"/>
      <c r="H263" s="268">
        <v>4.3390000000000004</v>
      </c>
      <c r="I263" s="269"/>
      <c r="J263" s="265"/>
      <c r="K263" s="265"/>
      <c r="L263" s="270"/>
      <c r="M263" s="271"/>
      <c r="N263" s="272"/>
      <c r="O263" s="272"/>
      <c r="P263" s="272"/>
      <c r="Q263" s="272"/>
      <c r="R263" s="272"/>
      <c r="S263" s="272"/>
      <c r="T263" s="273"/>
      <c r="AT263" s="274" t="s">
        <v>304</v>
      </c>
      <c r="AU263" s="274" t="s">
        <v>90</v>
      </c>
      <c r="AV263" s="16" t="s">
        <v>248</v>
      </c>
      <c r="AW263" s="16" t="s">
        <v>33</v>
      </c>
      <c r="AX263" s="16" t="s">
        <v>84</v>
      </c>
      <c r="AY263" s="274" t="s">
        <v>242</v>
      </c>
    </row>
    <row r="264" spans="1:65" s="2" customFormat="1" ht="19.899999999999999" customHeight="1">
      <c r="A264" s="35"/>
      <c r="B264" s="36"/>
      <c r="C264" s="201" t="s">
        <v>623</v>
      </c>
      <c r="D264" s="201" t="s">
        <v>244</v>
      </c>
      <c r="E264" s="202" t="s">
        <v>4322</v>
      </c>
      <c r="F264" s="203" t="s">
        <v>4323</v>
      </c>
      <c r="G264" s="204" t="s">
        <v>247</v>
      </c>
      <c r="H264" s="205">
        <v>5.4589999999999996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3.2000000000000003E-4</v>
      </c>
      <c r="R264" s="211">
        <f>Q264*H264</f>
        <v>1.7468799999999999E-3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311</v>
      </c>
      <c r="AT264" s="213" t="s">
        <v>244</v>
      </c>
      <c r="AU264" s="213" t="s">
        <v>90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311</v>
      </c>
      <c r="BM264" s="213" t="s">
        <v>4385</v>
      </c>
    </row>
    <row r="265" spans="1:65" s="14" customFormat="1">
      <c r="B265" s="243"/>
      <c r="C265" s="244"/>
      <c r="D265" s="228" t="s">
        <v>304</v>
      </c>
      <c r="E265" s="245" t="s">
        <v>1</v>
      </c>
      <c r="F265" s="246" t="s">
        <v>4275</v>
      </c>
      <c r="G265" s="244"/>
      <c r="H265" s="245" t="s">
        <v>1</v>
      </c>
      <c r="I265" s="247"/>
      <c r="J265" s="244"/>
      <c r="K265" s="244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304</v>
      </c>
      <c r="AU265" s="252" t="s">
        <v>90</v>
      </c>
      <c r="AV265" s="14" t="s">
        <v>84</v>
      </c>
      <c r="AW265" s="14" t="s">
        <v>33</v>
      </c>
      <c r="AX265" s="14" t="s">
        <v>77</v>
      </c>
      <c r="AY265" s="252" t="s">
        <v>242</v>
      </c>
    </row>
    <row r="266" spans="1:65" s="13" customFormat="1">
      <c r="B266" s="226"/>
      <c r="C266" s="227"/>
      <c r="D266" s="228" t="s">
        <v>304</v>
      </c>
      <c r="E266" s="229" t="s">
        <v>1</v>
      </c>
      <c r="F266" s="230" t="s">
        <v>4317</v>
      </c>
      <c r="G266" s="227"/>
      <c r="H266" s="231">
        <v>0.96</v>
      </c>
      <c r="I266" s="232"/>
      <c r="J266" s="227"/>
      <c r="K266" s="227"/>
      <c r="L266" s="233"/>
      <c r="M266" s="234"/>
      <c r="N266" s="235"/>
      <c r="O266" s="235"/>
      <c r="P266" s="235"/>
      <c r="Q266" s="235"/>
      <c r="R266" s="235"/>
      <c r="S266" s="235"/>
      <c r="T266" s="236"/>
      <c r="AT266" s="237" t="s">
        <v>304</v>
      </c>
      <c r="AU266" s="237" t="s">
        <v>90</v>
      </c>
      <c r="AV266" s="13" t="s">
        <v>90</v>
      </c>
      <c r="AW266" s="13" t="s">
        <v>33</v>
      </c>
      <c r="AX266" s="13" t="s">
        <v>77</v>
      </c>
      <c r="AY266" s="237" t="s">
        <v>242</v>
      </c>
    </row>
    <row r="267" spans="1:65" s="13" customFormat="1">
      <c r="B267" s="226"/>
      <c r="C267" s="227"/>
      <c r="D267" s="228" t="s">
        <v>304</v>
      </c>
      <c r="E267" s="229" t="s">
        <v>1</v>
      </c>
      <c r="F267" s="230" t="s">
        <v>4318</v>
      </c>
      <c r="G267" s="227"/>
      <c r="H267" s="231">
        <v>0.41599999999999998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90</v>
      </c>
      <c r="AV267" s="13" t="s">
        <v>90</v>
      </c>
      <c r="AW267" s="13" t="s">
        <v>33</v>
      </c>
      <c r="AX267" s="13" t="s">
        <v>77</v>
      </c>
      <c r="AY267" s="237" t="s">
        <v>242</v>
      </c>
    </row>
    <row r="268" spans="1:65" s="13" customFormat="1">
      <c r="B268" s="226"/>
      <c r="C268" s="227"/>
      <c r="D268" s="228" t="s">
        <v>304</v>
      </c>
      <c r="E268" s="229" t="s">
        <v>1</v>
      </c>
      <c r="F268" s="230" t="s">
        <v>4319</v>
      </c>
      <c r="G268" s="227"/>
      <c r="H268" s="231">
        <v>1.843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AT268" s="237" t="s">
        <v>304</v>
      </c>
      <c r="AU268" s="237" t="s">
        <v>90</v>
      </c>
      <c r="AV268" s="13" t="s">
        <v>90</v>
      </c>
      <c r="AW268" s="13" t="s">
        <v>33</v>
      </c>
      <c r="AX268" s="13" t="s">
        <v>77</v>
      </c>
      <c r="AY268" s="237" t="s">
        <v>242</v>
      </c>
    </row>
    <row r="269" spans="1:65" s="14" customFormat="1">
      <c r="B269" s="243"/>
      <c r="C269" s="244"/>
      <c r="D269" s="228" t="s">
        <v>304</v>
      </c>
      <c r="E269" s="245" t="s">
        <v>1</v>
      </c>
      <c r="F269" s="246" t="s">
        <v>4320</v>
      </c>
      <c r="G269" s="244"/>
      <c r="H269" s="245" t="s">
        <v>1</v>
      </c>
      <c r="I269" s="247"/>
      <c r="J269" s="244"/>
      <c r="K269" s="244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304</v>
      </c>
      <c r="AU269" s="252" t="s">
        <v>90</v>
      </c>
      <c r="AV269" s="14" t="s">
        <v>84</v>
      </c>
      <c r="AW269" s="14" t="s">
        <v>33</v>
      </c>
      <c r="AX269" s="14" t="s">
        <v>77</v>
      </c>
      <c r="AY269" s="252" t="s">
        <v>242</v>
      </c>
    </row>
    <row r="270" spans="1:65" s="13" customFormat="1">
      <c r="B270" s="226"/>
      <c r="C270" s="227"/>
      <c r="D270" s="228" t="s">
        <v>304</v>
      </c>
      <c r="E270" s="229" t="s">
        <v>1</v>
      </c>
      <c r="F270" s="230" t="s">
        <v>4325</v>
      </c>
      <c r="G270" s="227"/>
      <c r="H270" s="231">
        <v>2.2400000000000002</v>
      </c>
      <c r="I270" s="232"/>
      <c r="J270" s="227"/>
      <c r="K270" s="227"/>
      <c r="L270" s="233"/>
      <c r="M270" s="234"/>
      <c r="N270" s="235"/>
      <c r="O270" s="235"/>
      <c r="P270" s="235"/>
      <c r="Q270" s="235"/>
      <c r="R270" s="235"/>
      <c r="S270" s="235"/>
      <c r="T270" s="236"/>
      <c r="AT270" s="237" t="s">
        <v>304</v>
      </c>
      <c r="AU270" s="237" t="s">
        <v>90</v>
      </c>
      <c r="AV270" s="13" t="s">
        <v>90</v>
      </c>
      <c r="AW270" s="13" t="s">
        <v>33</v>
      </c>
      <c r="AX270" s="13" t="s">
        <v>77</v>
      </c>
      <c r="AY270" s="237" t="s">
        <v>242</v>
      </c>
    </row>
    <row r="271" spans="1:65" s="16" customFormat="1">
      <c r="B271" s="264"/>
      <c r="C271" s="265"/>
      <c r="D271" s="228" t="s">
        <v>304</v>
      </c>
      <c r="E271" s="266" t="s">
        <v>1</v>
      </c>
      <c r="F271" s="267" t="s">
        <v>388</v>
      </c>
      <c r="G271" s="265"/>
      <c r="H271" s="268">
        <v>5.4589999999999996</v>
      </c>
      <c r="I271" s="269"/>
      <c r="J271" s="265"/>
      <c r="K271" s="265"/>
      <c r="L271" s="270"/>
      <c r="M271" s="281"/>
      <c r="N271" s="282"/>
      <c r="O271" s="282"/>
      <c r="P271" s="282"/>
      <c r="Q271" s="282"/>
      <c r="R271" s="282"/>
      <c r="S271" s="282"/>
      <c r="T271" s="283"/>
      <c r="AT271" s="274" t="s">
        <v>304</v>
      </c>
      <c r="AU271" s="274" t="s">
        <v>90</v>
      </c>
      <c r="AV271" s="16" t="s">
        <v>248</v>
      </c>
      <c r="AW271" s="16" t="s">
        <v>33</v>
      </c>
      <c r="AX271" s="16" t="s">
        <v>84</v>
      </c>
      <c r="AY271" s="274" t="s">
        <v>242</v>
      </c>
    </row>
    <row r="272" spans="1:65" s="2" customFormat="1" ht="6.95" customHeight="1">
      <c r="A272" s="35"/>
      <c r="B272" s="59"/>
      <c r="C272" s="60"/>
      <c r="D272" s="60"/>
      <c r="E272" s="60"/>
      <c r="F272" s="60"/>
      <c r="G272" s="60"/>
      <c r="H272" s="60"/>
      <c r="I272" s="60"/>
      <c r="J272" s="60"/>
      <c r="K272" s="60"/>
      <c r="L272" s="40"/>
      <c r="M272" s="35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</row>
  </sheetData>
  <sheetProtection algorithmName="SHA-512" hashValue="Fbc9kNza++O0FitC+YJs6SxbEdstV/QKK+S+auaPtKleZsPi3Vv3XqmtTa1EXpQPkvZ3tzbChr0zk3fo38I6RA==" saltValue="OP3/lt0iEpVo46rU0qaazdiBYTUXeZWwEdaGImMQLYqEdgb/L4HZElRlj9oCULbeOQHSNJqutCXyiwaniRQywA==" spinCount="100000" sheet="1" objects="1" scenarios="1" formatColumns="0" formatRows="0" autoFilter="0"/>
  <autoFilter ref="C132:K271" xr:uid="{00000000-0009-0000-0000-00001C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583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94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215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362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ROUND(J129,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ROUND((SUM(BE129:BE582)),  2)</f>
        <v>0</v>
      </c>
      <c r="G35" s="136"/>
      <c r="H35" s="136"/>
      <c r="I35" s="137">
        <v>0.2</v>
      </c>
      <c r="J35" s="135">
        <f>ROUND(((SUM(BE129:BE582))*I35),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ROUND((SUM(BF129:BF582)),  2)</f>
        <v>0</v>
      </c>
      <c r="G36" s="136"/>
      <c r="H36" s="136"/>
      <c r="I36" s="137">
        <v>0.2</v>
      </c>
      <c r="J36" s="135">
        <f>ROUND(((SUM(BF129:BF582))*I36),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ROUND((SUM(BG129:BG582)),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ROUND((SUM(BH129:BH582)),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ROUND((SUM(BI129:BI582)),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215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1136-1-2 - SO 01.2 - Cyklotrasa Kurinec- Ožďany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J129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J130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J131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J230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225</v>
      </c>
      <c r="E102" s="170"/>
      <c r="F102" s="170"/>
      <c r="G102" s="170"/>
      <c r="H102" s="170"/>
      <c r="I102" s="170"/>
      <c r="J102" s="171">
        <f>J275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364</v>
      </c>
      <c r="E103" s="170"/>
      <c r="F103" s="170"/>
      <c r="G103" s="170"/>
      <c r="H103" s="170"/>
      <c r="I103" s="170"/>
      <c r="J103" s="171">
        <f>J418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226</v>
      </c>
      <c r="E104" s="170"/>
      <c r="F104" s="170"/>
      <c r="G104" s="170"/>
      <c r="H104" s="170"/>
      <c r="I104" s="170"/>
      <c r="J104" s="171">
        <f>J421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227</v>
      </c>
      <c r="E105" s="170"/>
      <c r="F105" s="170"/>
      <c r="G105" s="170"/>
      <c r="H105" s="170"/>
      <c r="I105" s="170"/>
      <c r="J105" s="171">
        <f>J568</f>
        <v>0</v>
      </c>
      <c r="K105" s="109"/>
      <c r="L105" s="172"/>
    </row>
    <row r="106" spans="1:47" s="9" customFormat="1" ht="24.95" customHeight="1">
      <c r="B106" s="162"/>
      <c r="C106" s="163"/>
      <c r="D106" s="164" t="s">
        <v>365</v>
      </c>
      <c r="E106" s="165"/>
      <c r="F106" s="165"/>
      <c r="G106" s="165"/>
      <c r="H106" s="165"/>
      <c r="I106" s="165"/>
      <c r="J106" s="166">
        <f>J570</f>
        <v>0</v>
      </c>
      <c r="K106" s="163"/>
      <c r="L106" s="167"/>
    </row>
    <row r="107" spans="1:47" s="10" customFormat="1" ht="19.899999999999999" customHeight="1">
      <c r="B107" s="168"/>
      <c r="C107" s="109"/>
      <c r="D107" s="169" t="s">
        <v>366</v>
      </c>
      <c r="E107" s="170"/>
      <c r="F107" s="170"/>
      <c r="G107" s="170"/>
      <c r="H107" s="170"/>
      <c r="I107" s="170"/>
      <c r="J107" s="171">
        <f>J571</f>
        <v>0</v>
      </c>
      <c r="K107" s="109"/>
      <c r="L107" s="172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228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15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4.45" customHeight="1">
      <c r="A117" s="35"/>
      <c r="B117" s="36"/>
      <c r="C117" s="37"/>
      <c r="D117" s="37"/>
      <c r="E117" s="334" t="str">
        <f>E7</f>
        <v>Cyklotrasa Rimavská Sobota - Poltár</v>
      </c>
      <c r="F117" s="335"/>
      <c r="G117" s="335"/>
      <c r="H117" s="335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214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4.45" customHeight="1">
      <c r="A119" s="35"/>
      <c r="B119" s="36"/>
      <c r="C119" s="37"/>
      <c r="D119" s="37"/>
      <c r="E119" s="334" t="s">
        <v>215</v>
      </c>
      <c r="F119" s="333"/>
      <c r="G119" s="333"/>
      <c r="H119" s="333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216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5.6" customHeight="1">
      <c r="A121" s="35"/>
      <c r="B121" s="36"/>
      <c r="C121" s="37"/>
      <c r="D121" s="37"/>
      <c r="E121" s="307" t="str">
        <f>E11</f>
        <v>1136-1-2 - SO 01.2 - Cyklotrasa Kurinec- Ožďany</v>
      </c>
      <c r="F121" s="333"/>
      <c r="G121" s="333"/>
      <c r="H121" s="333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F14</f>
        <v>Rimavská Sobota, Poltár</v>
      </c>
      <c r="G123" s="37"/>
      <c r="H123" s="37"/>
      <c r="I123" s="30" t="s">
        <v>21</v>
      </c>
      <c r="J123" s="71">
        <f>IF(J14="","",J14)</f>
        <v>0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9" customHeight="1">
      <c r="A125" s="35"/>
      <c r="B125" s="36"/>
      <c r="C125" s="30" t="s">
        <v>22</v>
      </c>
      <c r="D125" s="37"/>
      <c r="E125" s="37"/>
      <c r="F125" s="28" t="str">
        <f>E17</f>
        <v>Banskobystrický samosprávny kraj, B. Bystrica</v>
      </c>
      <c r="G125" s="37"/>
      <c r="H125" s="37"/>
      <c r="I125" s="30" t="s">
        <v>29</v>
      </c>
      <c r="J125" s="33" t="str">
        <f>E23</f>
        <v>Cykloprojekt s.r.o., Bratislava, Laurinská 18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0" t="s">
        <v>27</v>
      </c>
      <c r="D126" s="37"/>
      <c r="E126" s="37"/>
      <c r="F126" s="28" t="str">
        <f>IF(E20="","",E20)</f>
        <v>Vyplň údaj</v>
      </c>
      <c r="G126" s="37"/>
      <c r="H126" s="37"/>
      <c r="I126" s="30" t="s">
        <v>34</v>
      </c>
      <c r="J126" s="33" t="str">
        <f>E26</f>
        <v xml:space="preserve"> 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73"/>
      <c r="B128" s="174"/>
      <c r="C128" s="175" t="s">
        <v>229</v>
      </c>
      <c r="D128" s="176" t="s">
        <v>62</v>
      </c>
      <c r="E128" s="176" t="s">
        <v>58</v>
      </c>
      <c r="F128" s="176" t="s">
        <v>59</v>
      </c>
      <c r="G128" s="176" t="s">
        <v>230</v>
      </c>
      <c r="H128" s="176" t="s">
        <v>231</v>
      </c>
      <c r="I128" s="176" t="s">
        <v>232</v>
      </c>
      <c r="J128" s="177" t="s">
        <v>220</v>
      </c>
      <c r="K128" s="178" t="s">
        <v>233</v>
      </c>
      <c r="L128" s="179"/>
      <c r="M128" s="80" t="s">
        <v>1</v>
      </c>
      <c r="N128" s="81" t="s">
        <v>41</v>
      </c>
      <c r="O128" s="81" t="s">
        <v>234</v>
      </c>
      <c r="P128" s="81" t="s">
        <v>235</v>
      </c>
      <c r="Q128" s="81" t="s">
        <v>236</v>
      </c>
      <c r="R128" s="81" t="s">
        <v>237</v>
      </c>
      <c r="S128" s="81" t="s">
        <v>238</v>
      </c>
      <c r="T128" s="82" t="s">
        <v>239</v>
      </c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</row>
    <row r="129" spans="1:65" s="2" customFormat="1" ht="22.9" customHeight="1">
      <c r="A129" s="35"/>
      <c r="B129" s="36"/>
      <c r="C129" s="87" t="s">
        <v>221</v>
      </c>
      <c r="D129" s="37"/>
      <c r="E129" s="37"/>
      <c r="F129" s="37"/>
      <c r="G129" s="37"/>
      <c r="H129" s="37"/>
      <c r="I129" s="37"/>
      <c r="J129" s="180">
        <f>BK129</f>
        <v>0</v>
      </c>
      <c r="K129" s="37"/>
      <c r="L129" s="40"/>
      <c r="M129" s="83"/>
      <c r="N129" s="181"/>
      <c r="O129" s="84"/>
      <c r="P129" s="182">
        <f>P130+P570</f>
        <v>0</v>
      </c>
      <c r="Q129" s="84"/>
      <c r="R129" s="182">
        <f>R130+R570</f>
        <v>51672.003526920009</v>
      </c>
      <c r="S129" s="84"/>
      <c r="T129" s="183">
        <f>T130+T570</f>
        <v>4116.8687499999996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76</v>
      </c>
      <c r="AU129" s="18" t="s">
        <v>222</v>
      </c>
      <c r="BK129" s="184">
        <f>BK130+BK570</f>
        <v>0</v>
      </c>
    </row>
    <row r="130" spans="1:65" s="12" customFormat="1" ht="25.9" customHeight="1">
      <c r="B130" s="185"/>
      <c r="C130" s="186"/>
      <c r="D130" s="187" t="s">
        <v>76</v>
      </c>
      <c r="E130" s="188" t="s">
        <v>240</v>
      </c>
      <c r="F130" s="188" t="s">
        <v>241</v>
      </c>
      <c r="G130" s="186"/>
      <c r="H130" s="186"/>
      <c r="I130" s="189"/>
      <c r="J130" s="190">
        <f>BK130</f>
        <v>0</v>
      </c>
      <c r="K130" s="186"/>
      <c r="L130" s="191"/>
      <c r="M130" s="192"/>
      <c r="N130" s="193"/>
      <c r="O130" s="193"/>
      <c r="P130" s="194">
        <f>P131+P230+P275+P418+P421+P568</f>
        <v>0</v>
      </c>
      <c r="Q130" s="193"/>
      <c r="R130" s="194">
        <f>R131+R230+R275+R418+R421+R568</f>
        <v>51672.003526920009</v>
      </c>
      <c r="S130" s="193"/>
      <c r="T130" s="195">
        <f>T131+T230+T275+T418+T421+T568</f>
        <v>4116.8687499999996</v>
      </c>
      <c r="AR130" s="196" t="s">
        <v>84</v>
      </c>
      <c r="AT130" s="197" t="s">
        <v>76</v>
      </c>
      <c r="AU130" s="197" t="s">
        <v>77</v>
      </c>
      <c r="AY130" s="196" t="s">
        <v>242</v>
      </c>
      <c r="BK130" s="198">
        <f>BK131+BK230+BK275+BK418+BK421+BK568</f>
        <v>0</v>
      </c>
    </row>
    <row r="131" spans="1:65" s="12" customFormat="1" ht="22.9" customHeight="1">
      <c r="B131" s="185"/>
      <c r="C131" s="186"/>
      <c r="D131" s="187" t="s">
        <v>76</v>
      </c>
      <c r="E131" s="199" t="s">
        <v>84</v>
      </c>
      <c r="F131" s="199" t="s">
        <v>243</v>
      </c>
      <c r="G131" s="186"/>
      <c r="H131" s="186"/>
      <c r="I131" s="189"/>
      <c r="J131" s="200">
        <f>BK131</f>
        <v>0</v>
      </c>
      <c r="K131" s="186"/>
      <c r="L131" s="191"/>
      <c r="M131" s="192"/>
      <c r="N131" s="193"/>
      <c r="O131" s="193"/>
      <c r="P131" s="194">
        <f>SUM(P132:P229)</f>
        <v>0</v>
      </c>
      <c r="Q131" s="193"/>
      <c r="R131" s="194">
        <f>SUM(R132:R229)</f>
        <v>2.9700000000000004E-5</v>
      </c>
      <c r="S131" s="193"/>
      <c r="T131" s="195">
        <f>SUM(T132:T229)</f>
        <v>37.541910000000001</v>
      </c>
      <c r="AR131" s="196" t="s">
        <v>84</v>
      </c>
      <c r="AT131" s="197" t="s">
        <v>76</v>
      </c>
      <c r="AU131" s="197" t="s">
        <v>84</v>
      </c>
      <c r="AY131" s="196" t="s">
        <v>242</v>
      </c>
      <c r="BK131" s="198">
        <f>SUM(BK132:BK229)</f>
        <v>0</v>
      </c>
    </row>
    <row r="132" spans="1:65" s="2" customFormat="1" ht="34.9" customHeight="1">
      <c r="A132" s="35"/>
      <c r="B132" s="36"/>
      <c r="C132" s="201" t="s">
        <v>84</v>
      </c>
      <c r="D132" s="201" t="s">
        <v>244</v>
      </c>
      <c r="E132" s="202" t="s">
        <v>367</v>
      </c>
      <c r="F132" s="203" t="s">
        <v>368</v>
      </c>
      <c r="G132" s="204" t="s">
        <v>247</v>
      </c>
      <c r="H132" s="205">
        <v>13366.1</v>
      </c>
      <c r="I132" s="206"/>
      <c r="J132" s="207">
        <f>ROUND(I132*H132,2)</f>
        <v>0</v>
      </c>
      <c r="K132" s="208"/>
      <c r="L132" s="40"/>
      <c r="M132" s="209" t="s">
        <v>1</v>
      </c>
      <c r="N132" s="210" t="s">
        <v>43</v>
      </c>
      <c r="O132" s="76"/>
      <c r="P132" s="211">
        <f>O132*H132</f>
        <v>0</v>
      </c>
      <c r="Q132" s="211">
        <v>0</v>
      </c>
      <c r="R132" s="211">
        <f>Q132*H132</f>
        <v>0</v>
      </c>
      <c r="S132" s="211">
        <v>0</v>
      </c>
      <c r="T132" s="21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3" t="s">
        <v>248</v>
      </c>
      <c r="AT132" s="213" t="s">
        <v>244</v>
      </c>
      <c r="AU132" s="213" t="s">
        <v>90</v>
      </c>
      <c r="AY132" s="18" t="s">
        <v>242</v>
      </c>
      <c r="BE132" s="214">
        <f>IF(N132="základná",J132,0)</f>
        <v>0</v>
      </c>
      <c r="BF132" s="214">
        <f>IF(N132="znížená",J132,0)</f>
        <v>0</v>
      </c>
      <c r="BG132" s="214">
        <f>IF(N132="zákl. prenesená",J132,0)</f>
        <v>0</v>
      </c>
      <c r="BH132" s="214">
        <f>IF(N132="zníž. prenesená",J132,0)</f>
        <v>0</v>
      </c>
      <c r="BI132" s="214">
        <f>IF(N132="nulová",J132,0)</f>
        <v>0</v>
      </c>
      <c r="BJ132" s="18" t="s">
        <v>90</v>
      </c>
      <c r="BK132" s="214">
        <f>ROUND(I132*H132,2)</f>
        <v>0</v>
      </c>
      <c r="BL132" s="18" t="s">
        <v>248</v>
      </c>
      <c r="BM132" s="213" t="s">
        <v>369</v>
      </c>
    </row>
    <row r="133" spans="1:65" s="14" customFormat="1">
      <c r="B133" s="243"/>
      <c r="C133" s="244"/>
      <c r="D133" s="228" t="s">
        <v>304</v>
      </c>
      <c r="E133" s="245" t="s">
        <v>1</v>
      </c>
      <c r="F133" s="246" t="s">
        <v>370</v>
      </c>
      <c r="G133" s="244"/>
      <c r="H133" s="245" t="s">
        <v>1</v>
      </c>
      <c r="I133" s="247"/>
      <c r="J133" s="244"/>
      <c r="K133" s="244"/>
      <c r="L133" s="248"/>
      <c r="M133" s="249"/>
      <c r="N133" s="250"/>
      <c r="O133" s="250"/>
      <c r="P133" s="250"/>
      <c r="Q133" s="250"/>
      <c r="R133" s="250"/>
      <c r="S133" s="250"/>
      <c r="T133" s="251"/>
      <c r="AT133" s="252" t="s">
        <v>304</v>
      </c>
      <c r="AU133" s="252" t="s">
        <v>90</v>
      </c>
      <c r="AV133" s="14" t="s">
        <v>84</v>
      </c>
      <c r="AW133" s="14" t="s">
        <v>33</v>
      </c>
      <c r="AX133" s="14" t="s">
        <v>77</v>
      </c>
      <c r="AY133" s="252" t="s">
        <v>242</v>
      </c>
    </row>
    <row r="134" spans="1:65" s="14" customFormat="1">
      <c r="B134" s="243"/>
      <c r="C134" s="244"/>
      <c r="D134" s="228" t="s">
        <v>304</v>
      </c>
      <c r="E134" s="245" t="s">
        <v>1</v>
      </c>
      <c r="F134" s="246" t="s">
        <v>371</v>
      </c>
      <c r="G134" s="244"/>
      <c r="H134" s="245" t="s">
        <v>1</v>
      </c>
      <c r="I134" s="247"/>
      <c r="J134" s="244"/>
      <c r="K134" s="244"/>
      <c r="L134" s="248"/>
      <c r="M134" s="249"/>
      <c r="N134" s="250"/>
      <c r="O134" s="250"/>
      <c r="P134" s="250"/>
      <c r="Q134" s="250"/>
      <c r="R134" s="250"/>
      <c r="S134" s="250"/>
      <c r="T134" s="251"/>
      <c r="AT134" s="252" t="s">
        <v>304</v>
      </c>
      <c r="AU134" s="252" t="s">
        <v>90</v>
      </c>
      <c r="AV134" s="14" t="s">
        <v>84</v>
      </c>
      <c r="AW134" s="14" t="s">
        <v>33</v>
      </c>
      <c r="AX134" s="14" t="s">
        <v>77</v>
      </c>
      <c r="AY134" s="252" t="s">
        <v>242</v>
      </c>
    </row>
    <row r="135" spans="1:65" s="13" customFormat="1">
      <c r="B135" s="226"/>
      <c r="C135" s="227"/>
      <c r="D135" s="228" t="s">
        <v>304</v>
      </c>
      <c r="E135" s="229" t="s">
        <v>1</v>
      </c>
      <c r="F135" s="230" t="s">
        <v>372</v>
      </c>
      <c r="G135" s="227"/>
      <c r="H135" s="231">
        <v>860.16</v>
      </c>
      <c r="I135" s="232"/>
      <c r="J135" s="227"/>
      <c r="K135" s="227"/>
      <c r="L135" s="233"/>
      <c r="M135" s="234"/>
      <c r="N135" s="235"/>
      <c r="O135" s="235"/>
      <c r="P135" s="235"/>
      <c r="Q135" s="235"/>
      <c r="R135" s="235"/>
      <c r="S135" s="235"/>
      <c r="T135" s="236"/>
      <c r="AT135" s="237" t="s">
        <v>304</v>
      </c>
      <c r="AU135" s="237" t="s">
        <v>90</v>
      </c>
      <c r="AV135" s="13" t="s">
        <v>90</v>
      </c>
      <c r="AW135" s="13" t="s">
        <v>33</v>
      </c>
      <c r="AX135" s="13" t="s">
        <v>77</v>
      </c>
      <c r="AY135" s="237" t="s">
        <v>242</v>
      </c>
    </row>
    <row r="136" spans="1:65" s="14" customFormat="1">
      <c r="B136" s="243"/>
      <c r="C136" s="244"/>
      <c r="D136" s="228" t="s">
        <v>304</v>
      </c>
      <c r="E136" s="245" t="s">
        <v>1</v>
      </c>
      <c r="F136" s="246" t="s">
        <v>373</v>
      </c>
      <c r="G136" s="244"/>
      <c r="H136" s="245" t="s">
        <v>1</v>
      </c>
      <c r="I136" s="247"/>
      <c r="J136" s="244"/>
      <c r="K136" s="244"/>
      <c r="L136" s="248"/>
      <c r="M136" s="249"/>
      <c r="N136" s="250"/>
      <c r="O136" s="250"/>
      <c r="P136" s="250"/>
      <c r="Q136" s="250"/>
      <c r="R136" s="250"/>
      <c r="S136" s="250"/>
      <c r="T136" s="251"/>
      <c r="AT136" s="252" t="s">
        <v>304</v>
      </c>
      <c r="AU136" s="252" t="s">
        <v>90</v>
      </c>
      <c r="AV136" s="14" t="s">
        <v>84</v>
      </c>
      <c r="AW136" s="14" t="s">
        <v>33</v>
      </c>
      <c r="AX136" s="14" t="s">
        <v>77</v>
      </c>
      <c r="AY136" s="252" t="s">
        <v>242</v>
      </c>
    </row>
    <row r="137" spans="1:65" s="13" customFormat="1">
      <c r="B137" s="226"/>
      <c r="C137" s="227"/>
      <c r="D137" s="228" t="s">
        <v>304</v>
      </c>
      <c r="E137" s="229" t="s">
        <v>1</v>
      </c>
      <c r="F137" s="230" t="s">
        <v>374</v>
      </c>
      <c r="G137" s="227"/>
      <c r="H137" s="231">
        <v>2795.94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304</v>
      </c>
      <c r="AU137" s="237" t="s">
        <v>90</v>
      </c>
      <c r="AV137" s="13" t="s">
        <v>90</v>
      </c>
      <c r="AW137" s="13" t="s">
        <v>33</v>
      </c>
      <c r="AX137" s="13" t="s">
        <v>77</v>
      </c>
      <c r="AY137" s="237" t="s">
        <v>242</v>
      </c>
    </row>
    <row r="138" spans="1:65" s="14" customFormat="1">
      <c r="B138" s="243"/>
      <c r="C138" s="244"/>
      <c r="D138" s="228" t="s">
        <v>304</v>
      </c>
      <c r="E138" s="245" t="s">
        <v>1</v>
      </c>
      <c r="F138" s="246" t="s">
        <v>375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376</v>
      </c>
      <c r="G139" s="227"/>
      <c r="H139" s="231">
        <v>2182.56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77</v>
      </c>
      <c r="AY139" s="237" t="s">
        <v>242</v>
      </c>
    </row>
    <row r="140" spans="1:65" s="14" customFormat="1">
      <c r="B140" s="243"/>
      <c r="C140" s="244"/>
      <c r="D140" s="228" t="s">
        <v>304</v>
      </c>
      <c r="E140" s="245" t="s">
        <v>1</v>
      </c>
      <c r="F140" s="246" t="s">
        <v>377</v>
      </c>
      <c r="G140" s="244"/>
      <c r="H140" s="245" t="s">
        <v>1</v>
      </c>
      <c r="I140" s="247"/>
      <c r="J140" s="244"/>
      <c r="K140" s="244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304</v>
      </c>
      <c r="AU140" s="252" t="s">
        <v>90</v>
      </c>
      <c r="AV140" s="14" t="s">
        <v>84</v>
      </c>
      <c r="AW140" s="14" t="s">
        <v>33</v>
      </c>
      <c r="AX140" s="14" t="s">
        <v>77</v>
      </c>
      <c r="AY140" s="252" t="s">
        <v>242</v>
      </c>
    </row>
    <row r="141" spans="1:65" s="13" customFormat="1">
      <c r="B141" s="226"/>
      <c r="C141" s="227"/>
      <c r="D141" s="228" t="s">
        <v>304</v>
      </c>
      <c r="E141" s="229" t="s">
        <v>1</v>
      </c>
      <c r="F141" s="230" t="s">
        <v>378</v>
      </c>
      <c r="G141" s="227"/>
      <c r="H141" s="231">
        <v>492.72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304</v>
      </c>
      <c r="AU141" s="237" t="s">
        <v>90</v>
      </c>
      <c r="AV141" s="13" t="s">
        <v>90</v>
      </c>
      <c r="AW141" s="13" t="s">
        <v>33</v>
      </c>
      <c r="AX141" s="13" t="s">
        <v>77</v>
      </c>
      <c r="AY141" s="237" t="s">
        <v>242</v>
      </c>
    </row>
    <row r="142" spans="1:65" s="14" customFormat="1">
      <c r="B142" s="243"/>
      <c r="C142" s="244"/>
      <c r="D142" s="228" t="s">
        <v>304</v>
      </c>
      <c r="E142" s="245" t="s">
        <v>1</v>
      </c>
      <c r="F142" s="246" t="s">
        <v>379</v>
      </c>
      <c r="G142" s="244"/>
      <c r="H142" s="245" t="s">
        <v>1</v>
      </c>
      <c r="I142" s="247"/>
      <c r="J142" s="244"/>
      <c r="K142" s="244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304</v>
      </c>
      <c r="AU142" s="252" t="s">
        <v>90</v>
      </c>
      <c r="AV142" s="14" t="s">
        <v>84</v>
      </c>
      <c r="AW142" s="14" t="s">
        <v>33</v>
      </c>
      <c r="AX142" s="14" t="s">
        <v>77</v>
      </c>
      <c r="AY142" s="252" t="s">
        <v>242</v>
      </c>
    </row>
    <row r="143" spans="1:65" s="13" customFormat="1">
      <c r="B143" s="226"/>
      <c r="C143" s="227"/>
      <c r="D143" s="228" t="s">
        <v>304</v>
      </c>
      <c r="E143" s="229" t="s">
        <v>1</v>
      </c>
      <c r="F143" s="230" t="s">
        <v>380</v>
      </c>
      <c r="G143" s="227"/>
      <c r="H143" s="231">
        <v>959.22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304</v>
      </c>
      <c r="AU143" s="237" t="s">
        <v>90</v>
      </c>
      <c r="AV143" s="13" t="s">
        <v>90</v>
      </c>
      <c r="AW143" s="13" t="s">
        <v>33</v>
      </c>
      <c r="AX143" s="13" t="s">
        <v>77</v>
      </c>
      <c r="AY143" s="237" t="s">
        <v>242</v>
      </c>
    </row>
    <row r="144" spans="1:65" s="15" customFormat="1">
      <c r="B144" s="253"/>
      <c r="C144" s="254"/>
      <c r="D144" s="228" t="s">
        <v>304</v>
      </c>
      <c r="E144" s="255" t="s">
        <v>1</v>
      </c>
      <c r="F144" s="256" t="s">
        <v>381</v>
      </c>
      <c r="G144" s="254"/>
      <c r="H144" s="257">
        <v>7290.6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304</v>
      </c>
      <c r="AU144" s="263" t="s">
        <v>90</v>
      </c>
      <c r="AV144" s="15" t="s">
        <v>100</v>
      </c>
      <c r="AW144" s="15" t="s">
        <v>33</v>
      </c>
      <c r="AX144" s="15" t="s">
        <v>77</v>
      </c>
      <c r="AY144" s="263" t="s">
        <v>242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382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4" customFormat="1">
      <c r="B146" s="243"/>
      <c r="C146" s="244"/>
      <c r="D146" s="228" t="s">
        <v>304</v>
      </c>
      <c r="E146" s="245" t="s">
        <v>1</v>
      </c>
      <c r="F146" s="246" t="s">
        <v>371</v>
      </c>
      <c r="G146" s="244"/>
      <c r="H146" s="245" t="s">
        <v>1</v>
      </c>
      <c r="I146" s="247"/>
      <c r="J146" s="244"/>
      <c r="K146" s="244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304</v>
      </c>
      <c r="AU146" s="252" t="s">
        <v>90</v>
      </c>
      <c r="AV146" s="14" t="s">
        <v>84</v>
      </c>
      <c r="AW146" s="14" t="s">
        <v>33</v>
      </c>
      <c r="AX146" s="14" t="s">
        <v>77</v>
      </c>
      <c r="AY146" s="252" t="s">
        <v>242</v>
      </c>
    </row>
    <row r="147" spans="1:65" s="13" customFormat="1">
      <c r="B147" s="226"/>
      <c r="C147" s="227"/>
      <c r="D147" s="228" t="s">
        <v>304</v>
      </c>
      <c r="E147" s="229" t="s">
        <v>1</v>
      </c>
      <c r="F147" s="230" t="s">
        <v>383</v>
      </c>
      <c r="G147" s="227"/>
      <c r="H147" s="231">
        <v>716.8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304</v>
      </c>
      <c r="AU147" s="237" t="s">
        <v>90</v>
      </c>
      <c r="AV147" s="13" t="s">
        <v>90</v>
      </c>
      <c r="AW147" s="13" t="s">
        <v>33</v>
      </c>
      <c r="AX147" s="13" t="s">
        <v>77</v>
      </c>
      <c r="AY147" s="237" t="s">
        <v>242</v>
      </c>
    </row>
    <row r="148" spans="1:65" s="14" customFormat="1">
      <c r="B148" s="243"/>
      <c r="C148" s="244"/>
      <c r="D148" s="228" t="s">
        <v>304</v>
      </c>
      <c r="E148" s="245" t="s">
        <v>1</v>
      </c>
      <c r="F148" s="246" t="s">
        <v>373</v>
      </c>
      <c r="G148" s="244"/>
      <c r="H148" s="245" t="s">
        <v>1</v>
      </c>
      <c r="I148" s="247"/>
      <c r="J148" s="244"/>
      <c r="K148" s="244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304</v>
      </c>
      <c r="AU148" s="252" t="s">
        <v>90</v>
      </c>
      <c r="AV148" s="14" t="s">
        <v>84</v>
      </c>
      <c r="AW148" s="14" t="s">
        <v>33</v>
      </c>
      <c r="AX148" s="14" t="s">
        <v>77</v>
      </c>
      <c r="AY148" s="252" t="s">
        <v>242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384</v>
      </c>
      <c r="G149" s="227"/>
      <c r="H149" s="231">
        <v>2329.9499999999998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4" customFormat="1">
      <c r="B150" s="243"/>
      <c r="C150" s="244"/>
      <c r="D150" s="228" t="s">
        <v>304</v>
      </c>
      <c r="E150" s="245" t="s">
        <v>1</v>
      </c>
      <c r="F150" s="246" t="s">
        <v>375</v>
      </c>
      <c r="G150" s="244"/>
      <c r="H150" s="245" t="s">
        <v>1</v>
      </c>
      <c r="I150" s="247"/>
      <c r="J150" s="244"/>
      <c r="K150" s="244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304</v>
      </c>
      <c r="AU150" s="252" t="s">
        <v>90</v>
      </c>
      <c r="AV150" s="14" t="s">
        <v>84</v>
      </c>
      <c r="AW150" s="14" t="s">
        <v>33</v>
      </c>
      <c r="AX150" s="14" t="s">
        <v>77</v>
      </c>
      <c r="AY150" s="252" t="s">
        <v>242</v>
      </c>
    </row>
    <row r="151" spans="1:65" s="13" customFormat="1">
      <c r="B151" s="226"/>
      <c r="C151" s="227"/>
      <c r="D151" s="228" t="s">
        <v>304</v>
      </c>
      <c r="E151" s="229" t="s">
        <v>1</v>
      </c>
      <c r="F151" s="230" t="s">
        <v>385</v>
      </c>
      <c r="G151" s="227"/>
      <c r="H151" s="231">
        <v>1818.8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304</v>
      </c>
      <c r="AU151" s="237" t="s">
        <v>90</v>
      </c>
      <c r="AV151" s="13" t="s">
        <v>90</v>
      </c>
      <c r="AW151" s="13" t="s">
        <v>33</v>
      </c>
      <c r="AX151" s="13" t="s">
        <v>77</v>
      </c>
      <c r="AY151" s="237" t="s">
        <v>242</v>
      </c>
    </row>
    <row r="152" spans="1:65" s="14" customFormat="1">
      <c r="B152" s="243"/>
      <c r="C152" s="244"/>
      <c r="D152" s="228" t="s">
        <v>304</v>
      </c>
      <c r="E152" s="245" t="s">
        <v>1</v>
      </c>
      <c r="F152" s="246" t="s">
        <v>377</v>
      </c>
      <c r="G152" s="244"/>
      <c r="H152" s="245" t="s">
        <v>1</v>
      </c>
      <c r="I152" s="247"/>
      <c r="J152" s="244"/>
      <c r="K152" s="244"/>
      <c r="L152" s="248"/>
      <c r="M152" s="249"/>
      <c r="N152" s="250"/>
      <c r="O152" s="250"/>
      <c r="P152" s="250"/>
      <c r="Q152" s="250"/>
      <c r="R152" s="250"/>
      <c r="S152" s="250"/>
      <c r="T152" s="251"/>
      <c r="AT152" s="252" t="s">
        <v>304</v>
      </c>
      <c r="AU152" s="252" t="s">
        <v>90</v>
      </c>
      <c r="AV152" s="14" t="s">
        <v>84</v>
      </c>
      <c r="AW152" s="14" t="s">
        <v>33</v>
      </c>
      <c r="AX152" s="14" t="s">
        <v>77</v>
      </c>
      <c r="AY152" s="252" t="s">
        <v>242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386</v>
      </c>
      <c r="G153" s="227"/>
      <c r="H153" s="231">
        <v>410.6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4" customFormat="1">
      <c r="B154" s="243"/>
      <c r="C154" s="244"/>
      <c r="D154" s="228" t="s">
        <v>304</v>
      </c>
      <c r="E154" s="245" t="s">
        <v>1</v>
      </c>
      <c r="F154" s="246" t="s">
        <v>379</v>
      </c>
      <c r="G154" s="244"/>
      <c r="H154" s="245" t="s">
        <v>1</v>
      </c>
      <c r="I154" s="247"/>
      <c r="J154" s="244"/>
      <c r="K154" s="244"/>
      <c r="L154" s="248"/>
      <c r="M154" s="249"/>
      <c r="N154" s="250"/>
      <c r="O154" s="250"/>
      <c r="P154" s="250"/>
      <c r="Q154" s="250"/>
      <c r="R154" s="250"/>
      <c r="S154" s="250"/>
      <c r="T154" s="251"/>
      <c r="AT154" s="252" t="s">
        <v>304</v>
      </c>
      <c r="AU154" s="252" t="s">
        <v>90</v>
      </c>
      <c r="AV154" s="14" t="s">
        <v>84</v>
      </c>
      <c r="AW154" s="14" t="s">
        <v>33</v>
      </c>
      <c r="AX154" s="14" t="s">
        <v>77</v>
      </c>
      <c r="AY154" s="252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387</v>
      </c>
      <c r="G155" s="227"/>
      <c r="H155" s="231">
        <v>799.35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5" customFormat="1">
      <c r="B156" s="253"/>
      <c r="C156" s="254"/>
      <c r="D156" s="228" t="s">
        <v>304</v>
      </c>
      <c r="E156" s="255" t="s">
        <v>1</v>
      </c>
      <c r="F156" s="256" t="s">
        <v>381</v>
      </c>
      <c r="G156" s="254"/>
      <c r="H156" s="257">
        <v>6075.5000000000009</v>
      </c>
      <c r="I156" s="258"/>
      <c r="J156" s="254"/>
      <c r="K156" s="254"/>
      <c r="L156" s="259"/>
      <c r="M156" s="260"/>
      <c r="N156" s="261"/>
      <c r="O156" s="261"/>
      <c r="P156" s="261"/>
      <c r="Q156" s="261"/>
      <c r="R156" s="261"/>
      <c r="S156" s="261"/>
      <c r="T156" s="262"/>
      <c r="AT156" s="263" t="s">
        <v>304</v>
      </c>
      <c r="AU156" s="263" t="s">
        <v>90</v>
      </c>
      <c r="AV156" s="15" t="s">
        <v>100</v>
      </c>
      <c r="AW156" s="15" t="s">
        <v>33</v>
      </c>
      <c r="AX156" s="15" t="s">
        <v>77</v>
      </c>
      <c r="AY156" s="263" t="s">
        <v>242</v>
      </c>
    </row>
    <row r="157" spans="1:65" s="16" customFormat="1">
      <c r="B157" s="264"/>
      <c r="C157" s="265"/>
      <c r="D157" s="228" t="s">
        <v>304</v>
      </c>
      <c r="E157" s="266" t="s">
        <v>1</v>
      </c>
      <c r="F157" s="267" t="s">
        <v>388</v>
      </c>
      <c r="G157" s="265"/>
      <c r="H157" s="268">
        <v>13366.1</v>
      </c>
      <c r="I157" s="269"/>
      <c r="J157" s="265"/>
      <c r="K157" s="265"/>
      <c r="L157" s="270"/>
      <c r="M157" s="271"/>
      <c r="N157" s="272"/>
      <c r="O157" s="272"/>
      <c r="P157" s="272"/>
      <c r="Q157" s="272"/>
      <c r="R157" s="272"/>
      <c r="S157" s="272"/>
      <c r="T157" s="273"/>
      <c r="AT157" s="274" t="s">
        <v>304</v>
      </c>
      <c r="AU157" s="274" t="s">
        <v>90</v>
      </c>
      <c r="AV157" s="16" t="s">
        <v>248</v>
      </c>
      <c r="AW157" s="16" t="s">
        <v>33</v>
      </c>
      <c r="AX157" s="16" t="s">
        <v>84</v>
      </c>
      <c r="AY157" s="274" t="s">
        <v>242</v>
      </c>
    </row>
    <row r="158" spans="1:65" s="2" customFormat="1" ht="22.15" customHeight="1">
      <c r="A158" s="35"/>
      <c r="B158" s="36"/>
      <c r="C158" s="201" t="s">
        <v>90</v>
      </c>
      <c r="D158" s="201" t="s">
        <v>244</v>
      </c>
      <c r="E158" s="202" t="s">
        <v>389</v>
      </c>
      <c r="F158" s="203" t="s">
        <v>390</v>
      </c>
      <c r="G158" s="204" t="s">
        <v>247</v>
      </c>
      <c r="H158" s="205">
        <v>29162.400000000001</v>
      </c>
      <c r="I158" s="206"/>
      <c r="J158" s="207">
        <f>ROUND(I158*H158,2)</f>
        <v>0</v>
      </c>
      <c r="K158" s="208"/>
      <c r="L158" s="40"/>
      <c r="M158" s="209" t="s">
        <v>1</v>
      </c>
      <c r="N158" s="210" t="s">
        <v>43</v>
      </c>
      <c r="O158" s="76"/>
      <c r="P158" s="211">
        <f>O158*H158</f>
        <v>0</v>
      </c>
      <c r="Q158" s="211">
        <v>0</v>
      </c>
      <c r="R158" s="211">
        <f>Q158*H158</f>
        <v>0</v>
      </c>
      <c r="S158" s="211">
        <v>0</v>
      </c>
      <c r="T158" s="21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3" t="s">
        <v>248</v>
      </c>
      <c r="AT158" s="213" t="s">
        <v>244</v>
      </c>
      <c r="AU158" s="213" t="s">
        <v>90</v>
      </c>
      <c r="AY158" s="18" t="s">
        <v>242</v>
      </c>
      <c r="BE158" s="214">
        <f>IF(N158="základná",J158,0)</f>
        <v>0</v>
      </c>
      <c r="BF158" s="214">
        <f>IF(N158="znížená",J158,0)</f>
        <v>0</v>
      </c>
      <c r="BG158" s="214">
        <f>IF(N158="zákl. prenesená",J158,0)</f>
        <v>0</v>
      </c>
      <c r="BH158" s="214">
        <f>IF(N158="zníž. prenesená",J158,0)</f>
        <v>0</v>
      </c>
      <c r="BI158" s="214">
        <f>IF(N158="nulová",J158,0)</f>
        <v>0</v>
      </c>
      <c r="BJ158" s="18" t="s">
        <v>90</v>
      </c>
      <c r="BK158" s="214">
        <f>ROUND(I158*H158,2)</f>
        <v>0</v>
      </c>
      <c r="BL158" s="18" t="s">
        <v>248</v>
      </c>
      <c r="BM158" s="213" t="s">
        <v>391</v>
      </c>
    </row>
    <row r="159" spans="1:65" s="14" customFormat="1">
      <c r="B159" s="243"/>
      <c r="C159" s="244"/>
      <c r="D159" s="228" t="s">
        <v>304</v>
      </c>
      <c r="E159" s="245" t="s">
        <v>1</v>
      </c>
      <c r="F159" s="246" t="s">
        <v>392</v>
      </c>
      <c r="G159" s="244"/>
      <c r="H159" s="245" t="s">
        <v>1</v>
      </c>
      <c r="I159" s="247"/>
      <c r="J159" s="244"/>
      <c r="K159" s="244"/>
      <c r="L159" s="248"/>
      <c r="M159" s="249"/>
      <c r="N159" s="250"/>
      <c r="O159" s="250"/>
      <c r="P159" s="250"/>
      <c r="Q159" s="250"/>
      <c r="R159" s="250"/>
      <c r="S159" s="250"/>
      <c r="T159" s="251"/>
      <c r="AT159" s="252" t="s">
        <v>304</v>
      </c>
      <c r="AU159" s="252" t="s">
        <v>90</v>
      </c>
      <c r="AV159" s="14" t="s">
        <v>84</v>
      </c>
      <c r="AW159" s="14" t="s">
        <v>33</v>
      </c>
      <c r="AX159" s="14" t="s">
        <v>77</v>
      </c>
      <c r="AY159" s="252" t="s">
        <v>242</v>
      </c>
    </row>
    <row r="160" spans="1:65" s="14" customFormat="1">
      <c r="B160" s="243"/>
      <c r="C160" s="244"/>
      <c r="D160" s="228" t="s">
        <v>304</v>
      </c>
      <c r="E160" s="245" t="s">
        <v>1</v>
      </c>
      <c r="F160" s="246" t="s">
        <v>371</v>
      </c>
      <c r="G160" s="244"/>
      <c r="H160" s="245" t="s">
        <v>1</v>
      </c>
      <c r="I160" s="247"/>
      <c r="J160" s="244"/>
      <c r="K160" s="244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304</v>
      </c>
      <c r="AU160" s="252" t="s">
        <v>90</v>
      </c>
      <c r="AV160" s="14" t="s">
        <v>84</v>
      </c>
      <c r="AW160" s="14" t="s">
        <v>33</v>
      </c>
      <c r="AX160" s="14" t="s">
        <v>77</v>
      </c>
      <c r="AY160" s="252" t="s">
        <v>242</v>
      </c>
    </row>
    <row r="161" spans="2:51" s="13" customFormat="1">
      <c r="B161" s="226"/>
      <c r="C161" s="227"/>
      <c r="D161" s="228" t="s">
        <v>304</v>
      </c>
      <c r="E161" s="229" t="s">
        <v>1</v>
      </c>
      <c r="F161" s="230" t="s">
        <v>393</v>
      </c>
      <c r="G161" s="227"/>
      <c r="H161" s="231">
        <v>1290.24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77</v>
      </c>
      <c r="AY161" s="237" t="s">
        <v>242</v>
      </c>
    </row>
    <row r="162" spans="2:51" s="14" customFormat="1">
      <c r="B162" s="243"/>
      <c r="C162" s="244"/>
      <c r="D162" s="228" t="s">
        <v>304</v>
      </c>
      <c r="E162" s="245" t="s">
        <v>1</v>
      </c>
      <c r="F162" s="246" t="s">
        <v>373</v>
      </c>
      <c r="G162" s="244"/>
      <c r="H162" s="245" t="s">
        <v>1</v>
      </c>
      <c r="I162" s="247"/>
      <c r="J162" s="244"/>
      <c r="K162" s="244"/>
      <c r="L162" s="248"/>
      <c r="M162" s="249"/>
      <c r="N162" s="250"/>
      <c r="O162" s="250"/>
      <c r="P162" s="250"/>
      <c r="Q162" s="250"/>
      <c r="R162" s="250"/>
      <c r="S162" s="250"/>
      <c r="T162" s="251"/>
      <c r="AT162" s="252" t="s">
        <v>304</v>
      </c>
      <c r="AU162" s="252" t="s">
        <v>90</v>
      </c>
      <c r="AV162" s="14" t="s">
        <v>84</v>
      </c>
      <c r="AW162" s="14" t="s">
        <v>33</v>
      </c>
      <c r="AX162" s="14" t="s">
        <v>77</v>
      </c>
      <c r="AY162" s="252" t="s">
        <v>242</v>
      </c>
    </row>
    <row r="163" spans="2:51" s="13" customFormat="1">
      <c r="B163" s="226"/>
      <c r="C163" s="227"/>
      <c r="D163" s="228" t="s">
        <v>304</v>
      </c>
      <c r="E163" s="229" t="s">
        <v>1</v>
      </c>
      <c r="F163" s="230" t="s">
        <v>394</v>
      </c>
      <c r="G163" s="227"/>
      <c r="H163" s="231">
        <v>4193.91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77</v>
      </c>
      <c r="AY163" s="237" t="s">
        <v>242</v>
      </c>
    </row>
    <row r="164" spans="2:51" s="14" customFormat="1">
      <c r="B164" s="243"/>
      <c r="C164" s="244"/>
      <c r="D164" s="228" t="s">
        <v>304</v>
      </c>
      <c r="E164" s="245" t="s">
        <v>1</v>
      </c>
      <c r="F164" s="246" t="s">
        <v>375</v>
      </c>
      <c r="G164" s="244"/>
      <c r="H164" s="245" t="s">
        <v>1</v>
      </c>
      <c r="I164" s="247"/>
      <c r="J164" s="244"/>
      <c r="K164" s="244"/>
      <c r="L164" s="248"/>
      <c r="M164" s="249"/>
      <c r="N164" s="250"/>
      <c r="O164" s="250"/>
      <c r="P164" s="250"/>
      <c r="Q164" s="250"/>
      <c r="R164" s="250"/>
      <c r="S164" s="250"/>
      <c r="T164" s="251"/>
      <c r="AT164" s="252" t="s">
        <v>304</v>
      </c>
      <c r="AU164" s="252" t="s">
        <v>90</v>
      </c>
      <c r="AV164" s="14" t="s">
        <v>84</v>
      </c>
      <c r="AW164" s="14" t="s">
        <v>33</v>
      </c>
      <c r="AX164" s="14" t="s">
        <v>77</v>
      </c>
      <c r="AY164" s="252" t="s">
        <v>242</v>
      </c>
    </row>
    <row r="165" spans="2:51" s="13" customFormat="1">
      <c r="B165" s="226"/>
      <c r="C165" s="227"/>
      <c r="D165" s="228" t="s">
        <v>304</v>
      </c>
      <c r="E165" s="229" t="s">
        <v>1</v>
      </c>
      <c r="F165" s="230" t="s">
        <v>395</v>
      </c>
      <c r="G165" s="227"/>
      <c r="H165" s="231">
        <v>3273.84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304</v>
      </c>
      <c r="AU165" s="237" t="s">
        <v>90</v>
      </c>
      <c r="AV165" s="13" t="s">
        <v>90</v>
      </c>
      <c r="AW165" s="13" t="s">
        <v>33</v>
      </c>
      <c r="AX165" s="13" t="s">
        <v>77</v>
      </c>
      <c r="AY165" s="237" t="s">
        <v>242</v>
      </c>
    </row>
    <row r="166" spans="2:51" s="14" customFormat="1">
      <c r="B166" s="243"/>
      <c r="C166" s="244"/>
      <c r="D166" s="228" t="s">
        <v>304</v>
      </c>
      <c r="E166" s="245" t="s">
        <v>1</v>
      </c>
      <c r="F166" s="246" t="s">
        <v>377</v>
      </c>
      <c r="G166" s="244"/>
      <c r="H166" s="245" t="s">
        <v>1</v>
      </c>
      <c r="I166" s="247"/>
      <c r="J166" s="244"/>
      <c r="K166" s="244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304</v>
      </c>
      <c r="AU166" s="252" t="s">
        <v>90</v>
      </c>
      <c r="AV166" s="14" t="s">
        <v>84</v>
      </c>
      <c r="AW166" s="14" t="s">
        <v>33</v>
      </c>
      <c r="AX166" s="14" t="s">
        <v>77</v>
      </c>
      <c r="AY166" s="252" t="s">
        <v>242</v>
      </c>
    </row>
    <row r="167" spans="2:51" s="13" customFormat="1">
      <c r="B167" s="226"/>
      <c r="C167" s="227"/>
      <c r="D167" s="228" t="s">
        <v>304</v>
      </c>
      <c r="E167" s="229" t="s">
        <v>1</v>
      </c>
      <c r="F167" s="230" t="s">
        <v>396</v>
      </c>
      <c r="G167" s="227"/>
      <c r="H167" s="231">
        <v>739.08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2:51" s="14" customFormat="1">
      <c r="B168" s="243"/>
      <c r="C168" s="244"/>
      <c r="D168" s="228" t="s">
        <v>304</v>
      </c>
      <c r="E168" s="245" t="s">
        <v>1</v>
      </c>
      <c r="F168" s="246" t="s">
        <v>379</v>
      </c>
      <c r="G168" s="244"/>
      <c r="H168" s="245" t="s">
        <v>1</v>
      </c>
      <c r="I168" s="247"/>
      <c r="J168" s="244"/>
      <c r="K168" s="244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304</v>
      </c>
      <c r="AU168" s="252" t="s">
        <v>90</v>
      </c>
      <c r="AV168" s="14" t="s">
        <v>84</v>
      </c>
      <c r="AW168" s="14" t="s">
        <v>33</v>
      </c>
      <c r="AX168" s="14" t="s">
        <v>77</v>
      </c>
      <c r="AY168" s="252" t="s">
        <v>242</v>
      </c>
    </row>
    <row r="169" spans="2:51" s="13" customFormat="1">
      <c r="B169" s="226"/>
      <c r="C169" s="227"/>
      <c r="D169" s="228" t="s">
        <v>304</v>
      </c>
      <c r="E169" s="229" t="s">
        <v>1</v>
      </c>
      <c r="F169" s="230" t="s">
        <v>397</v>
      </c>
      <c r="G169" s="227"/>
      <c r="H169" s="231">
        <v>1438.83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304</v>
      </c>
      <c r="AU169" s="237" t="s">
        <v>90</v>
      </c>
      <c r="AV169" s="13" t="s">
        <v>90</v>
      </c>
      <c r="AW169" s="13" t="s">
        <v>33</v>
      </c>
      <c r="AX169" s="13" t="s">
        <v>77</v>
      </c>
      <c r="AY169" s="237" t="s">
        <v>242</v>
      </c>
    </row>
    <row r="170" spans="2:51" s="15" customFormat="1">
      <c r="B170" s="253"/>
      <c r="C170" s="254"/>
      <c r="D170" s="228" t="s">
        <v>304</v>
      </c>
      <c r="E170" s="255" t="s">
        <v>1</v>
      </c>
      <c r="F170" s="256" t="s">
        <v>381</v>
      </c>
      <c r="G170" s="254"/>
      <c r="H170" s="257">
        <v>10935.9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AT170" s="263" t="s">
        <v>304</v>
      </c>
      <c r="AU170" s="263" t="s">
        <v>90</v>
      </c>
      <c r="AV170" s="15" t="s">
        <v>100</v>
      </c>
      <c r="AW170" s="15" t="s">
        <v>33</v>
      </c>
      <c r="AX170" s="15" t="s">
        <v>77</v>
      </c>
      <c r="AY170" s="263" t="s">
        <v>242</v>
      </c>
    </row>
    <row r="171" spans="2:51" s="14" customFormat="1">
      <c r="B171" s="243"/>
      <c r="C171" s="244"/>
      <c r="D171" s="228" t="s">
        <v>304</v>
      </c>
      <c r="E171" s="245" t="s">
        <v>1</v>
      </c>
      <c r="F171" s="246" t="s">
        <v>398</v>
      </c>
      <c r="G171" s="244"/>
      <c r="H171" s="245" t="s">
        <v>1</v>
      </c>
      <c r="I171" s="247"/>
      <c r="J171" s="244"/>
      <c r="K171" s="244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304</v>
      </c>
      <c r="AU171" s="252" t="s">
        <v>90</v>
      </c>
      <c r="AV171" s="14" t="s">
        <v>84</v>
      </c>
      <c r="AW171" s="14" t="s">
        <v>33</v>
      </c>
      <c r="AX171" s="14" t="s">
        <v>77</v>
      </c>
      <c r="AY171" s="252" t="s">
        <v>242</v>
      </c>
    </row>
    <row r="172" spans="2:51" s="14" customFormat="1">
      <c r="B172" s="243"/>
      <c r="C172" s="244"/>
      <c r="D172" s="228" t="s">
        <v>304</v>
      </c>
      <c r="E172" s="245" t="s">
        <v>1</v>
      </c>
      <c r="F172" s="246" t="s">
        <v>371</v>
      </c>
      <c r="G172" s="244"/>
      <c r="H172" s="245" t="s">
        <v>1</v>
      </c>
      <c r="I172" s="247"/>
      <c r="J172" s="244"/>
      <c r="K172" s="244"/>
      <c r="L172" s="248"/>
      <c r="M172" s="249"/>
      <c r="N172" s="250"/>
      <c r="O172" s="250"/>
      <c r="P172" s="250"/>
      <c r="Q172" s="250"/>
      <c r="R172" s="250"/>
      <c r="S172" s="250"/>
      <c r="T172" s="251"/>
      <c r="AT172" s="252" t="s">
        <v>304</v>
      </c>
      <c r="AU172" s="252" t="s">
        <v>90</v>
      </c>
      <c r="AV172" s="14" t="s">
        <v>84</v>
      </c>
      <c r="AW172" s="14" t="s">
        <v>33</v>
      </c>
      <c r="AX172" s="14" t="s">
        <v>77</v>
      </c>
      <c r="AY172" s="252" t="s">
        <v>242</v>
      </c>
    </row>
    <row r="173" spans="2:51" s="13" customFormat="1">
      <c r="B173" s="226"/>
      <c r="C173" s="227"/>
      <c r="D173" s="228" t="s">
        <v>304</v>
      </c>
      <c r="E173" s="229" t="s">
        <v>1</v>
      </c>
      <c r="F173" s="230" t="s">
        <v>399</v>
      </c>
      <c r="G173" s="227"/>
      <c r="H173" s="231">
        <v>2150.4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304</v>
      </c>
      <c r="AU173" s="237" t="s">
        <v>90</v>
      </c>
      <c r="AV173" s="13" t="s">
        <v>90</v>
      </c>
      <c r="AW173" s="13" t="s">
        <v>33</v>
      </c>
      <c r="AX173" s="13" t="s">
        <v>77</v>
      </c>
      <c r="AY173" s="237" t="s">
        <v>242</v>
      </c>
    </row>
    <row r="174" spans="2:51" s="14" customFormat="1">
      <c r="B174" s="243"/>
      <c r="C174" s="244"/>
      <c r="D174" s="228" t="s">
        <v>304</v>
      </c>
      <c r="E174" s="245" t="s">
        <v>1</v>
      </c>
      <c r="F174" s="246" t="s">
        <v>373</v>
      </c>
      <c r="G174" s="244"/>
      <c r="H174" s="245" t="s">
        <v>1</v>
      </c>
      <c r="I174" s="247"/>
      <c r="J174" s="244"/>
      <c r="K174" s="244"/>
      <c r="L174" s="248"/>
      <c r="M174" s="249"/>
      <c r="N174" s="250"/>
      <c r="O174" s="250"/>
      <c r="P174" s="250"/>
      <c r="Q174" s="250"/>
      <c r="R174" s="250"/>
      <c r="S174" s="250"/>
      <c r="T174" s="251"/>
      <c r="AT174" s="252" t="s">
        <v>304</v>
      </c>
      <c r="AU174" s="252" t="s">
        <v>90</v>
      </c>
      <c r="AV174" s="14" t="s">
        <v>84</v>
      </c>
      <c r="AW174" s="14" t="s">
        <v>33</v>
      </c>
      <c r="AX174" s="14" t="s">
        <v>77</v>
      </c>
      <c r="AY174" s="252" t="s">
        <v>242</v>
      </c>
    </row>
    <row r="175" spans="2:51" s="13" customFormat="1">
      <c r="B175" s="226"/>
      <c r="C175" s="227"/>
      <c r="D175" s="228" t="s">
        <v>304</v>
      </c>
      <c r="E175" s="229" t="s">
        <v>1</v>
      </c>
      <c r="F175" s="230" t="s">
        <v>400</v>
      </c>
      <c r="G175" s="227"/>
      <c r="H175" s="231">
        <v>6989.85</v>
      </c>
      <c r="I175" s="232"/>
      <c r="J175" s="227"/>
      <c r="K175" s="227"/>
      <c r="L175" s="233"/>
      <c r="M175" s="234"/>
      <c r="N175" s="235"/>
      <c r="O175" s="235"/>
      <c r="P175" s="235"/>
      <c r="Q175" s="235"/>
      <c r="R175" s="235"/>
      <c r="S175" s="235"/>
      <c r="T175" s="236"/>
      <c r="AT175" s="237" t="s">
        <v>304</v>
      </c>
      <c r="AU175" s="237" t="s">
        <v>90</v>
      </c>
      <c r="AV175" s="13" t="s">
        <v>90</v>
      </c>
      <c r="AW175" s="13" t="s">
        <v>33</v>
      </c>
      <c r="AX175" s="13" t="s">
        <v>77</v>
      </c>
      <c r="AY175" s="237" t="s">
        <v>242</v>
      </c>
    </row>
    <row r="176" spans="2:51" s="14" customFormat="1">
      <c r="B176" s="243"/>
      <c r="C176" s="244"/>
      <c r="D176" s="228" t="s">
        <v>304</v>
      </c>
      <c r="E176" s="245" t="s">
        <v>1</v>
      </c>
      <c r="F176" s="246" t="s">
        <v>375</v>
      </c>
      <c r="G176" s="244"/>
      <c r="H176" s="245" t="s">
        <v>1</v>
      </c>
      <c r="I176" s="247"/>
      <c r="J176" s="244"/>
      <c r="K176" s="244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304</v>
      </c>
      <c r="AU176" s="252" t="s">
        <v>90</v>
      </c>
      <c r="AV176" s="14" t="s">
        <v>84</v>
      </c>
      <c r="AW176" s="14" t="s">
        <v>33</v>
      </c>
      <c r="AX176" s="14" t="s">
        <v>77</v>
      </c>
      <c r="AY176" s="252" t="s">
        <v>242</v>
      </c>
    </row>
    <row r="177" spans="1:65" s="13" customFormat="1">
      <c r="B177" s="226"/>
      <c r="C177" s="227"/>
      <c r="D177" s="228" t="s">
        <v>304</v>
      </c>
      <c r="E177" s="229" t="s">
        <v>1</v>
      </c>
      <c r="F177" s="230" t="s">
        <v>401</v>
      </c>
      <c r="G177" s="227"/>
      <c r="H177" s="231">
        <v>5456.4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304</v>
      </c>
      <c r="AU177" s="237" t="s">
        <v>90</v>
      </c>
      <c r="AV177" s="13" t="s">
        <v>90</v>
      </c>
      <c r="AW177" s="13" t="s">
        <v>33</v>
      </c>
      <c r="AX177" s="13" t="s">
        <v>77</v>
      </c>
      <c r="AY177" s="237" t="s">
        <v>242</v>
      </c>
    </row>
    <row r="178" spans="1:65" s="14" customFormat="1">
      <c r="B178" s="243"/>
      <c r="C178" s="244"/>
      <c r="D178" s="228" t="s">
        <v>304</v>
      </c>
      <c r="E178" s="245" t="s">
        <v>1</v>
      </c>
      <c r="F178" s="246" t="s">
        <v>377</v>
      </c>
      <c r="G178" s="244"/>
      <c r="H178" s="245" t="s">
        <v>1</v>
      </c>
      <c r="I178" s="247"/>
      <c r="J178" s="244"/>
      <c r="K178" s="244"/>
      <c r="L178" s="248"/>
      <c r="M178" s="249"/>
      <c r="N178" s="250"/>
      <c r="O178" s="250"/>
      <c r="P178" s="250"/>
      <c r="Q178" s="250"/>
      <c r="R178" s="250"/>
      <c r="S178" s="250"/>
      <c r="T178" s="251"/>
      <c r="AT178" s="252" t="s">
        <v>304</v>
      </c>
      <c r="AU178" s="252" t="s">
        <v>90</v>
      </c>
      <c r="AV178" s="14" t="s">
        <v>84</v>
      </c>
      <c r="AW178" s="14" t="s">
        <v>33</v>
      </c>
      <c r="AX178" s="14" t="s">
        <v>77</v>
      </c>
      <c r="AY178" s="252" t="s">
        <v>242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402</v>
      </c>
      <c r="G179" s="227"/>
      <c r="H179" s="231">
        <v>1231.8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77</v>
      </c>
      <c r="AY179" s="237" t="s">
        <v>242</v>
      </c>
    </row>
    <row r="180" spans="1:65" s="14" customFormat="1">
      <c r="B180" s="243"/>
      <c r="C180" s="244"/>
      <c r="D180" s="228" t="s">
        <v>304</v>
      </c>
      <c r="E180" s="245" t="s">
        <v>1</v>
      </c>
      <c r="F180" s="246" t="s">
        <v>379</v>
      </c>
      <c r="G180" s="244"/>
      <c r="H180" s="245" t="s">
        <v>1</v>
      </c>
      <c r="I180" s="247"/>
      <c r="J180" s="244"/>
      <c r="K180" s="244"/>
      <c r="L180" s="248"/>
      <c r="M180" s="249"/>
      <c r="N180" s="250"/>
      <c r="O180" s="250"/>
      <c r="P180" s="250"/>
      <c r="Q180" s="250"/>
      <c r="R180" s="250"/>
      <c r="S180" s="250"/>
      <c r="T180" s="251"/>
      <c r="AT180" s="252" t="s">
        <v>304</v>
      </c>
      <c r="AU180" s="252" t="s">
        <v>90</v>
      </c>
      <c r="AV180" s="14" t="s">
        <v>84</v>
      </c>
      <c r="AW180" s="14" t="s">
        <v>33</v>
      </c>
      <c r="AX180" s="14" t="s">
        <v>77</v>
      </c>
      <c r="AY180" s="252" t="s">
        <v>242</v>
      </c>
    </row>
    <row r="181" spans="1:65" s="13" customFormat="1">
      <c r="B181" s="226"/>
      <c r="C181" s="227"/>
      <c r="D181" s="228" t="s">
        <v>304</v>
      </c>
      <c r="E181" s="229" t="s">
        <v>1</v>
      </c>
      <c r="F181" s="230" t="s">
        <v>403</v>
      </c>
      <c r="G181" s="227"/>
      <c r="H181" s="231">
        <v>2398.0500000000002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304</v>
      </c>
      <c r="AU181" s="237" t="s">
        <v>90</v>
      </c>
      <c r="AV181" s="13" t="s">
        <v>90</v>
      </c>
      <c r="AW181" s="13" t="s">
        <v>33</v>
      </c>
      <c r="AX181" s="13" t="s">
        <v>77</v>
      </c>
      <c r="AY181" s="237" t="s">
        <v>242</v>
      </c>
    </row>
    <row r="182" spans="1:65" s="15" customFormat="1">
      <c r="B182" s="253"/>
      <c r="C182" s="254"/>
      <c r="D182" s="228" t="s">
        <v>304</v>
      </c>
      <c r="E182" s="255" t="s">
        <v>1</v>
      </c>
      <c r="F182" s="256" t="s">
        <v>381</v>
      </c>
      <c r="G182" s="254"/>
      <c r="H182" s="257">
        <v>18226.5</v>
      </c>
      <c r="I182" s="258"/>
      <c r="J182" s="254"/>
      <c r="K182" s="254"/>
      <c r="L182" s="259"/>
      <c r="M182" s="260"/>
      <c r="N182" s="261"/>
      <c r="O182" s="261"/>
      <c r="P182" s="261"/>
      <c r="Q182" s="261"/>
      <c r="R182" s="261"/>
      <c r="S182" s="261"/>
      <c r="T182" s="262"/>
      <c r="AT182" s="263" t="s">
        <v>304</v>
      </c>
      <c r="AU182" s="263" t="s">
        <v>90</v>
      </c>
      <c r="AV182" s="15" t="s">
        <v>100</v>
      </c>
      <c r="AW182" s="15" t="s">
        <v>33</v>
      </c>
      <c r="AX182" s="15" t="s">
        <v>77</v>
      </c>
      <c r="AY182" s="263" t="s">
        <v>242</v>
      </c>
    </row>
    <row r="183" spans="1:65" s="16" customFormat="1">
      <c r="B183" s="264"/>
      <c r="C183" s="265"/>
      <c r="D183" s="228" t="s">
        <v>304</v>
      </c>
      <c r="E183" s="266" t="s">
        <v>1</v>
      </c>
      <c r="F183" s="267" t="s">
        <v>388</v>
      </c>
      <c r="G183" s="265"/>
      <c r="H183" s="268">
        <v>29162.400000000001</v>
      </c>
      <c r="I183" s="269"/>
      <c r="J183" s="265"/>
      <c r="K183" s="265"/>
      <c r="L183" s="270"/>
      <c r="M183" s="271"/>
      <c r="N183" s="272"/>
      <c r="O183" s="272"/>
      <c r="P183" s="272"/>
      <c r="Q183" s="272"/>
      <c r="R183" s="272"/>
      <c r="S183" s="272"/>
      <c r="T183" s="273"/>
      <c r="AT183" s="274" t="s">
        <v>304</v>
      </c>
      <c r="AU183" s="274" t="s">
        <v>90</v>
      </c>
      <c r="AV183" s="16" t="s">
        <v>248</v>
      </c>
      <c r="AW183" s="16" t="s">
        <v>33</v>
      </c>
      <c r="AX183" s="16" t="s">
        <v>84</v>
      </c>
      <c r="AY183" s="274" t="s">
        <v>242</v>
      </c>
    </row>
    <row r="184" spans="1:65" s="2" customFormat="1" ht="30" customHeight="1">
      <c r="A184" s="35"/>
      <c r="B184" s="36"/>
      <c r="C184" s="201" t="s">
        <v>100</v>
      </c>
      <c r="D184" s="201" t="s">
        <v>244</v>
      </c>
      <c r="E184" s="202" t="s">
        <v>404</v>
      </c>
      <c r="F184" s="203" t="s">
        <v>405</v>
      </c>
      <c r="G184" s="204" t="s">
        <v>406</v>
      </c>
      <c r="H184" s="205">
        <v>145.81100000000001</v>
      </c>
      <c r="I184" s="206"/>
      <c r="J184" s="207">
        <f>ROUND(I184*H184,2)</f>
        <v>0</v>
      </c>
      <c r="K184" s="208"/>
      <c r="L184" s="40"/>
      <c r="M184" s="209" t="s">
        <v>1</v>
      </c>
      <c r="N184" s="210" t="s">
        <v>43</v>
      </c>
      <c r="O184" s="76"/>
      <c r="P184" s="211">
        <f>O184*H184</f>
        <v>0</v>
      </c>
      <c r="Q184" s="211">
        <v>0</v>
      </c>
      <c r="R184" s="211">
        <f>Q184*H184</f>
        <v>0</v>
      </c>
      <c r="S184" s="211">
        <v>0</v>
      </c>
      <c r="T184" s="212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13" t="s">
        <v>248</v>
      </c>
      <c r="AT184" s="213" t="s">
        <v>244</v>
      </c>
      <c r="AU184" s="213" t="s">
        <v>90</v>
      </c>
      <c r="AY184" s="18" t="s">
        <v>242</v>
      </c>
      <c r="BE184" s="214">
        <f>IF(N184="základná",J184,0)</f>
        <v>0</v>
      </c>
      <c r="BF184" s="214">
        <f>IF(N184="znížená",J184,0)</f>
        <v>0</v>
      </c>
      <c r="BG184" s="214">
        <f>IF(N184="zákl. prenesená",J184,0)</f>
        <v>0</v>
      </c>
      <c r="BH184" s="214">
        <f>IF(N184="zníž. prenesená",J184,0)</f>
        <v>0</v>
      </c>
      <c r="BI184" s="214">
        <f>IF(N184="nulová",J184,0)</f>
        <v>0</v>
      </c>
      <c r="BJ184" s="18" t="s">
        <v>90</v>
      </c>
      <c r="BK184" s="214">
        <f>ROUND(I184*H184,2)</f>
        <v>0</v>
      </c>
      <c r="BL184" s="18" t="s">
        <v>248</v>
      </c>
      <c r="BM184" s="213" t="s">
        <v>407</v>
      </c>
    </row>
    <row r="185" spans="1:65" s="14" customFormat="1">
      <c r="B185" s="243"/>
      <c r="C185" s="244"/>
      <c r="D185" s="228" t="s">
        <v>304</v>
      </c>
      <c r="E185" s="245" t="s">
        <v>1</v>
      </c>
      <c r="F185" s="246" t="s">
        <v>371</v>
      </c>
      <c r="G185" s="244"/>
      <c r="H185" s="245" t="s">
        <v>1</v>
      </c>
      <c r="I185" s="247"/>
      <c r="J185" s="244"/>
      <c r="K185" s="244"/>
      <c r="L185" s="248"/>
      <c r="M185" s="249"/>
      <c r="N185" s="250"/>
      <c r="O185" s="250"/>
      <c r="P185" s="250"/>
      <c r="Q185" s="250"/>
      <c r="R185" s="250"/>
      <c r="S185" s="250"/>
      <c r="T185" s="251"/>
      <c r="AT185" s="252" t="s">
        <v>304</v>
      </c>
      <c r="AU185" s="252" t="s">
        <v>90</v>
      </c>
      <c r="AV185" s="14" t="s">
        <v>84</v>
      </c>
      <c r="AW185" s="14" t="s">
        <v>33</v>
      </c>
      <c r="AX185" s="14" t="s">
        <v>77</v>
      </c>
      <c r="AY185" s="252" t="s">
        <v>242</v>
      </c>
    </row>
    <row r="186" spans="1:65" s="13" customFormat="1">
      <c r="B186" s="226"/>
      <c r="C186" s="227"/>
      <c r="D186" s="228" t="s">
        <v>304</v>
      </c>
      <c r="E186" s="229" t="s">
        <v>1</v>
      </c>
      <c r="F186" s="230" t="s">
        <v>408</v>
      </c>
      <c r="G186" s="227"/>
      <c r="H186" s="231">
        <v>17.202999999999999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77</v>
      </c>
      <c r="AY186" s="237" t="s">
        <v>242</v>
      </c>
    </row>
    <row r="187" spans="1:65" s="14" customFormat="1">
      <c r="B187" s="243"/>
      <c r="C187" s="244"/>
      <c r="D187" s="228" t="s">
        <v>304</v>
      </c>
      <c r="E187" s="245" t="s">
        <v>1</v>
      </c>
      <c r="F187" s="246" t="s">
        <v>373</v>
      </c>
      <c r="G187" s="244"/>
      <c r="H187" s="245" t="s">
        <v>1</v>
      </c>
      <c r="I187" s="247"/>
      <c r="J187" s="244"/>
      <c r="K187" s="244"/>
      <c r="L187" s="248"/>
      <c r="M187" s="249"/>
      <c r="N187" s="250"/>
      <c r="O187" s="250"/>
      <c r="P187" s="250"/>
      <c r="Q187" s="250"/>
      <c r="R187" s="250"/>
      <c r="S187" s="250"/>
      <c r="T187" s="251"/>
      <c r="AT187" s="252" t="s">
        <v>304</v>
      </c>
      <c r="AU187" s="252" t="s">
        <v>90</v>
      </c>
      <c r="AV187" s="14" t="s">
        <v>84</v>
      </c>
      <c r="AW187" s="14" t="s">
        <v>33</v>
      </c>
      <c r="AX187" s="14" t="s">
        <v>77</v>
      </c>
      <c r="AY187" s="252" t="s">
        <v>242</v>
      </c>
    </row>
    <row r="188" spans="1:65" s="13" customFormat="1">
      <c r="B188" s="226"/>
      <c r="C188" s="227"/>
      <c r="D188" s="228" t="s">
        <v>304</v>
      </c>
      <c r="E188" s="229" t="s">
        <v>1</v>
      </c>
      <c r="F188" s="230" t="s">
        <v>409</v>
      </c>
      <c r="G188" s="227"/>
      <c r="H188" s="231">
        <v>55.918999999999997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304</v>
      </c>
      <c r="AU188" s="237" t="s">
        <v>90</v>
      </c>
      <c r="AV188" s="13" t="s">
        <v>90</v>
      </c>
      <c r="AW188" s="13" t="s">
        <v>33</v>
      </c>
      <c r="AX188" s="13" t="s">
        <v>77</v>
      </c>
      <c r="AY188" s="237" t="s">
        <v>242</v>
      </c>
    </row>
    <row r="189" spans="1:65" s="14" customFormat="1">
      <c r="B189" s="243"/>
      <c r="C189" s="244"/>
      <c r="D189" s="228" t="s">
        <v>304</v>
      </c>
      <c r="E189" s="245" t="s">
        <v>1</v>
      </c>
      <c r="F189" s="246" t="s">
        <v>375</v>
      </c>
      <c r="G189" s="244"/>
      <c r="H189" s="245" t="s">
        <v>1</v>
      </c>
      <c r="I189" s="247"/>
      <c r="J189" s="244"/>
      <c r="K189" s="244"/>
      <c r="L189" s="248"/>
      <c r="M189" s="249"/>
      <c r="N189" s="250"/>
      <c r="O189" s="250"/>
      <c r="P189" s="250"/>
      <c r="Q189" s="250"/>
      <c r="R189" s="250"/>
      <c r="S189" s="250"/>
      <c r="T189" s="251"/>
      <c r="AT189" s="252" t="s">
        <v>304</v>
      </c>
      <c r="AU189" s="252" t="s">
        <v>90</v>
      </c>
      <c r="AV189" s="14" t="s">
        <v>84</v>
      </c>
      <c r="AW189" s="14" t="s">
        <v>33</v>
      </c>
      <c r="AX189" s="14" t="s">
        <v>77</v>
      </c>
      <c r="AY189" s="252" t="s">
        <v>242</v>
      </c>
    </row>
    <row r="190" spans="1:65" s="13" customFormat="1">
      <c r="B190" s="226"/>
      <c r="C190" s="227"/>
      <c r="D190" s="228" t="s">
        <v>304</v>
      </c>
      <c r="E190" s="229" t="s">
        <v>1</v>
      </c>
      <c r="F190" s="230" t="s">
        <v>410</v>
      </c>
      <c r="G190" s="227"/>
      <c r="H190" s="231">
        <v>43.651000000000003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304</v>
      </c>
      <c r="AU190" s="237" t="s">
        <v>90</v>
      </c>
      <c r="AV190" s="13" t="s">
        <v>90</v>
      </c>
      <c r="AW190" s="13" t="s">
        <v>33</v>
      </c>
      <c r="AX190" s="13" t="s">
        <v>77</v>
      </c>
      <c r="AY190" s="237" t="s">
        <v>242</v>
      </c>
    </row>
    <row r="191" spans="1:65" s="14" customFormat="1">
      <c r="B191" s="243"/>
      <c r="C191" s="244"/>
      <c r="D191" s="228" t="s">
        <v>304</v>
      </c>
      <c r="E191" s="245" t="s">
        <v>1</v>
      </c>
      <c r="F191" s="246" t="s">
        <v>377</v>
      </c>
      <c r="G191" s="244"/>
      <c r="H191" s="245" t="s">
        <v>1</v>
      </c>
      <c r="I191" s="247"/>
      <c r="J191" s="244"/>
      <c r="K191" s="244"/>
      <c r="L191" s="248"/>
      <c r="M191" s="249"/>
      <c r="N191" s="250"/>
      <c r="O191" s="250"/>
      <c r="P191" s="250"/>
      <c r="Q191" s="250"/>
      <c r="R191" s="250"/>
      <c r="S191" s="250"/>
      <c r="T191" s="251"/>
      <c r="AT191" s="252" t="s">
        <v>304</v>
      </c>
      <c r="AU191" s="252" t="s">
        <v>90</v>
      </c>
      <c r="AV191" s="14" t="s">
        <v>84</v>
      </c>
      <c r="AW191" s="14" t="s">
        <v>33</v>
      </c>
      <c r="AX191" s="14" t="s">
        <v>77</v>
      </c>
      <c r="AY191" s="252" t="s">
        <v>242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411</v>
      </c>
      <c r="G192" s="227"/>
      <c r="H192" s="231">
        <v>9.8539999999999992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77</v>
      </c>
      <c r="AY192" s="237" t="s">
        <v>242</v>
      </c>
    </row>
    <row r="193" spans="1:65" s="14" customFormat="1">
      <c r="B193" s="243"/>
      <c r="C193" s="244"/>
      <c r="D193" s="228" t="s">
        <v>304</v>
      </c>
      <c r="E193" s="245" t="s">
        <v>1</v>
      </c>
      <c r="F193" s="246" t="s">
        <v>379</v>
      </c>
      <c r="G193" s="244"/>
      <c r="H193" s="245" t="s">
        <v>1</v>
      </c>
      <c r="I193" s="247"/>
      <c r="J193" s="244"/>
      <c r="K193" s="244"/>
      <c r="L193" s="248"/>
      <c r="M193" s="249"/>
      <c r="N193" s="250"/>
      <c r="O193" s="250"/>
      <c r="P193" s="250"/>
      <c r="Q193" s="250"/>
      <c r="R193" s="250"/>
      <c r="S193" s="250"/>
      <c r="T193" s="251"/>
      <c r="AT193" s="252" t="s">
        <v>304</v>
      </c>
      <c r="AU193" s="252" t="s">
        <v>90</v>
      </c>
      <c r="AV193" s="14" t="s">
        <v>84</v>
      </c>
      <c r="AW193" s="14" t="s">
        <v>33</v>
      </c>
      <c r="AX193" s="14" t="s">
        <v>77</v>
      </c>
      <c r="AY193" s="252" t="s">
        <v>242</v>
      </c>
    </row>
    <row r="194" spans="1:65" s="13" customFormat="1">
      <c r="B194" s="226"/>
      <c r="C194" s="227"/>
      <c r="D194" s="228" t="s">
        <v>304</v>
      </c>
      <c r="E194" s="229" t="s">
        <v>1</v>
      </c>
      <c r="F194" s="230" t="s">
        <v>412</v>
      </c>
      <c r="G194" s="227"/>
      <c r="H194" s="231">
        <v>19.184000000000001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304</v>
      </c>
      <c r="AU194" s="237" t="s">
        <v>90</v>
      </c>
      <c r="AV194" s="13" t="s">
        <v>90</v>
      </c>
      <c r="AW194" s="13" t="s">
        <v>33</v>
      </c>
      <c r="AX194" s="13" t="s">
        <v>77</v>
      </c>
      <c r="AY194" s="237" t="s">
        <v>242</v>
      </c>
    </row>
    <row r="195" spans="1:65" s="16" customFormat="1">
      <c r="B195" s="264"/>
      <c r="C195" s="265"/>
      <c r="D195" s="228" t="s">
        <v>304</v>
      </c>
      <c r="E195" s="266" t="s">
        <v>1</v>
      </c>
      <c r="F195" s="267" t="s">
        <v>388</v>
      </c>
      <c r="G195" s="265"/>
      <c r="H195" s="268">
        <v>145.81100000000001</v>
      </c>
      <c r="I195" s="269"/>
      <c r="J195" s="265"/>
      <c r="K195" s="265"/>
      <c r="L195" s="270"/>
      <c r="M195" s="271"/>
      <c r="N195" s="272"/>
      <c r="O195" s="272"/>
      <c r="P195" s="272"/>
      <c r="Q195" s="272"/>
      <c r="R195" s="272"/>
      <c r="S195" s="272"/>
      <c r="T195" s="273"/>
      <c r="AT195" s="274" t="s">
        <v>304</v>
      </c>
      <c r="AU195" s="274" t="s">
        <v>90</v>
      </c>
      <c r="AV195" s="16" t="s">
        <v>248</v>
      </c>
      <c r="AW195" s="16" t="s">
        <v>33</v>
      </c>
      <c r="AX195" s="16" t="s">
        <v>84</v>
      </c>
      <c r="AY195" s="274" t="s">
        <v>242</v>
      </c>
    </row>
    <row r="196" spans="1:65" s="2" customFormat="1" ht="34.9" customHeight="1">
      <c r="A196" s="35"/>
      <c r="B196" s="36"/>
      <c r="C196" s="201" t="s">
        <v>248</v>
      </c>
      <c r="D196" s="201" t="s">
        <v>244</v>
      </c>
      <c r="E196" s="202" t="s">
        <v>413</v>
      </c>
      <c r="F196" s="203" t="s">
        <v>414</v>
      </c>
      <c r="G196" s="204" t="s">
        <v>247</v>
      </c>
      <c r="H196" s="205">
        <v>75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0</v>
      </c>
      <c r="R196" s="211">
        <f>Q196*H196</f>
        <v>0</v>
      </c>
      <c r="S196" s="211">
        <v>0.5</v>
      </c>
      <c r="T196" s="212">
        <f>S196*H196</f>
        <v>37.5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248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248</v>
      </c>
      <c r="BM196" s="213" t="s">
        <v>415</v>
      </c>
    </row>
    <row r="197" spans="1:65" s="14" customFormat="1">
      <c r="B197" s="243"/>
      <c r="C197" s="244"/>
      <c r="D197" s="228" t="s">
        <v>304</v>
      </c>
      <c r="E197" s="245" t="s">
        <v>1</v>
      </c>
      <c r="F197" s="246" t="s">
        <v>373</v>
      </c>
      <c r="G197" s="244"/>
      <c r="H197" s="245" t="s">
        <v>1</v>
      </c>
      <c r="I197" s="247"/>
      <c r="J197" s="244"/>
      <c r="K197" s="244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304</v>
      </c>
      <c r="AU197" s="252" t="s">
        <v>90</v>
      </c>
      <c r="AV197" s="14" t="s">
        <v>84</v>
      </c>
      <c r="AW197" s="14" t="s">
        <v>33</v>
      </c>
      <c r="AX197" s="14" t="s">
        <v>77</v>
      </c>
      <c r="AY197" s="252" t="s">
        <v>242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416</v>
      </c>
      <c r="G198" s="227"/>
      <c r="H198" s="231">
        <v>40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77</v>
      </c>
      <c r="AY198" s="237" t="s">
        <v>242</v>
      </c>
    </row>
    <row r="199" spans="1:65" s="14" customFormat="1">
      <c r="B199" s="243"/>
      <c r="C199" s="244"/>
      <c r="D199" s="228" t="s">
        <v>304</v>
      </c>
      <c r="E199" s="245" t="s">
        <v>1</v>
      </c>
      <c r="F199" s="246" t="s">
        <v>379</v>
      </c>
      <c r="G199" s="244"/>
      <c r="H199" s="245" t="s">
        <v>1</v>
      </c>
      <c r="I199" s="247"/>
      <c r="J199" s="244"/>
      <c r="K199" s="244"/>
      <c r="L199" s="248"/>
      <c r="M199" s="249"/>
      <c r="N199" s="250"/>
      <c r="O199" s="250"/>
      <c r="P199" s="250"/>
      <c r="Q199" s="250"/>
      <c r="R199" s="250"/>
      <c r="S199" s="250"/>
      <c r="T199" s="251"/>
      <c r="AT199" s="252" t="s">
        <v>304</v>
      </c>
      <c r="AU199" s="252" t="s">
        <v>90</v>
      </c>
      <c r="AV199" s="14" t="s">
        <v>84</v>
      </c>
      <c r="AW199" s="14" t="s">
        <v>33</v>
      </c>
      <c r="AX199" s="14" t="s">
        <v>77</v>
      </c>
      <c r="AY199" s="252" t="s">
        <v>242</v>
      </c>
    </row>
    <row r="200" spans="1:65" s="13" customFormat="1">
      <c r="B200" s="226"/>
      <c r="C200" s="227"/>
      <c r="D200" s="228" t="s">
        <v>304</v>
      </c>
      <c r="E200" s="229" t="s">
        <v>1</v>
      </c>
      <c r="F200" s="230" t="s">
        <v>417</v>
      </c>
      <c r="G200" s="227"/>
      <c r="H200" s="231">
        <v>35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33</v>
      </c>
      <c r="AX200" s="13" t="s">
        <v>77</v>
      </c>
      <c r="AY200" s="237" t="s">
        <v>242</v>
      </c>
    </row>
    <row r="201" spans="1:65" s="16" customFormat="1">
      <c r="B201" s="264"/>
      <c r="C201" s="265"/>
      <c r="D201" s="228" t="s">
        <v>304</v>
      </c>
      <c r="E201" s="266" t="s">
        <v>1</v>
      </c>
      <c r="F201" s="267" t="s">
        <v>388</v>
      </c>
      <c r="G201" s="265"/>
      <c r="H201" s="268">
        <v>75</v>
      </c>
      <c r="I201" s="269"/>
      <c r="J201" s="265"/>
      <c r="K201" s="265"/>
      <c r="L201" s="270"/>
      <c r="M201" s="271"/>
      <c r="N201" s="272"/>
      <c r="O201" s="272"/>
      <c r="P201" s="272"/>
      <c r="Q201" s="272"/>
      <c r="R201" s="272"/>
      <c r="S201" s="272"/>
      <c r="T201" s="273"/>
      <c r="AT201" s="274" t="s">
        <v>304</v>
      </c>
      <c r="AU201" s="274" t="s">
        <v>90</v>
      </c>
      <c r="AV201" s="16" t="s">
        <v>248</v>
      </c>
      <c r="AW201" s="16" t="s">
        <v>33</v>
      </c>
      <c r="AX201" s="16" t="s">
        <v>84</v>
      </c>
      <c r="AY201" s="274" t="s">
        <v>242</v>
      </c>
    </row>
    <row r="202" spans="1:65" s="2" customFormat="1" ht="30" customHeight="1">
      <c r="A202" s="35"/>
      <c r="B202" s="36"/>
      <c r="C202" s="201" t="s">
        <v>250</v>
      </c>
      <c r="D202" s="201" t="s">
        <v>244</v>
      </c>
      <c r="E202" s="202" t="s">
        <v>245</v>
      </c>
      <c r="F202" s="203" t="s">
        <v>418</v>
      </c>
      <c r="G202" s="204" t="s">
        <v>247</v>
      </c>
      <c r="H202" s="205">
        <v>0.33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9.0000000000000006E-5</v>
      </c>
      <c r="R202" s="211">
        <f>Q202*H202</f>
        <v>2.9700000000000004E-5</v>
      </c>
      <c r="S202" s="211">
        <v>0.127</v>
      </c>
      <c r="T202" s="212">
        <f>S202*H202</f>
        <v>4.1910000000000003E-2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248</v>
      </c>
      <c r="AT202" s="213" t="s">
        <v>244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419</v>
      </c>
    </row>
    <row r="203" spans="1:65" s="14" customFormat="1">
      <c r="B203" s="243"/>
      <c r="C203" s="244"/>
      <c r="D203" s="228" t="s">
        <v>304</v>
      </c>
      <c r="E203" s="245" t="s">
        <v>1</v>
      </c>
      <c r="F203" s="246" t="s">
        <v>371</v>
      </c>
      <c r="G203" s="244"/>
      <c r="H203" s="245" t="s">
        <v>1</v>
      </c>
      <c r="I203" s="247"/>
      <c r="J203" s="244"/>
      <c r="K203" s="244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304</v>
      </c>
      <c r="AU203" s="252" t="s">
        <v>90</v>
      </c>
      <c r="AV203" s="14" t="s">
        <v>84</v>
      </c>
      <c r="AW203" s="14" t="s">
        <v>33</v>
      </c>
      <c r="AX203" s="14" t="s">
        <v>77</v>
      </c>
      <c r="AY203" s="252" t="s">
        <v>242</v>
      </c>
    </row>
    <row r="204" spans="1:65" s="13" customFormat="1">
      <c r="B204" s="226"/>
      <c r="C204" s="227"/>
      <c r="D204" s="228" t="s">
        <v>304</v>
      </c>
      <c r="E204" s="229" t="s">
        <v>1</v>
      </c>
      <c r="F204" s="230" t="s">
        <v>420</v>
      </c>
      <c r="G204" s="227"/>
      <c r="H204" s="231">
        <v>0.22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77</v>
      </c>
      <c r="AY204" s="237" t="s">
        <v>242</v>
      </c>
    </row>
    <row r="205" spans="1:65" s="14" customFormat="1">
      <c r="B205" s="243"/>
      <c r="C205" s="244"/>
      <c r="D205" s="228" t="s">
        <v>304</v>
      </c>
      <c r="E205" s="245" t="s">
        <v>1</v>
      </c>
      <c r="F205" s="246" t="s">
        <v>373</v>
      </c>
      <c r="G205" s="244"/>
      <c r="H205" s="245" t="s">
        <v>1</v>
      </c>
      <c r="I205" s="247"/>
      <c r="J205" s="244"/>
      <c r="K205" s="244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304</v>
      </c>
      <c r="AU205" s="252" t="s">
        <v>90</v>
      </c>
      <c r="AV205" s="14" t="s">
        <v>84</v>
      </c>
      <c r="AW205" s="14" t="s">
        <v>33</v>
      </c>
      <c r="AX205" s="14" t="s">
        <v>77</v>
      </c>
      <c r="AY205" s="252" t="s">
        <v>242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421</v>
      </c>
      <c r="G206" s="227"/>
      <c r="H206" s="231">
        <v>0.11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77</v>
      </c>
      <c r="AY206" s="237" t="s">
        <v>242</v>
      </c>
    </row>
    <row r="207" spans="1:65" s="16" customFormat="1">
      <c r="B207" s="264"/>
      <c r="C207" s="265"/>
      <c r="D207" s="228" t="s">
        <v>304</v>
      </c>
      <c r="E207" s="266" t="s">
        <v>1</v>
      </c>
      <c r="F207" s="267" t="s">
        <v>388</v>
      </c>
      <c r="G207" s="265"/>
      <c r="H207" s="268">
        <v>0.33</v>
      </c>
      <c r="I207" s="269"/>
      <c r="J207" s="265"/>
      <c r="K207" s="265"/>
      <c r="L207" s="270"/>
      <c r="M207" s="271"/>
      <c r="N207" s="272"/>
      <c r="O207" s="272"/>
      <c r="P207" s="272"/>
      <c r="Q207" s="272"/>
      <c r="R207" s="272"/>
      <c r="S207" s="272"/>
      <c r="T207" s="273"/>
      <c r="AT207" s="274" t="s">
        <v>304</v>
      </c>
      <c r="AU207" s="274" t="s">
        <v>90</v>
      </c>
      <c r="AV207" s="16" t="s">
        <v>248</v>
      </c>
      <c r="AW207" s="16" t="s">
        <v>33</v>
      </c>
      <c r="AX207" s="16" t="s">
        <v>84</v>
      </c>
      <c r="AY207" s="274" t="s">
        <v>242</v>
      </c>
    </row>
    <row r="208" spans="1:65" s="2" customFormat="1" ht="34.9" customHeight="1">
      <c r="A208" s="35"/>
      <c r="B208" s="36"/>
      <c r="C208" s="201" t="s">
        <v>269</v>
      </c>
      <c r="D208" s="201" t="s">
        <v>244</v>
      </c>
      <c r="E208" s="202" t="s">
        <v>422</v>
      </c>
      <c r="F208" s="203" t="s">
        <v>423</v>
      </c>
      <c r="G208" s="204" t="s">
        <v>406</v>
      </c>
      <c r="H208" s="205">
        <v>228.14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0</v>
      </c>
      <c r="R208" s="211">
        <f>Q208*H208</f>
        <v>0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248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424</v>
      </c>
    </row>
    <row r="209" spans="1:65" s="14" customFormat="1">
      <c r="B209" s="243"/>
      <c r="C209" s="244"/>
      <c r="D209" s="228" t="s">
        <v>304</v>
      </c>
      <c r="E209" s="245" t="s">
        <v>1</v>
      </c>
      <c r="F209" s="246" t="s">
        <v>425</v>
      </c>
      <c r="G209" s="244"/>
      <c r="H209" s="245" t="s">
        <v>1</v>
      </c>
      <c r="I209" s="247"/>
      <c r="J209" s="244"/>
      <c r="K209" s="244"/>
      <c r="L209" s="248"/>
      <c r="M209" s="249"/>
      <c r="N209" s="250"/>
      <c r="O209" s="250"/>
      <c r="P209" s="250"/>
      <c r="Q209" s="250"/>
      <c r="R209" s="250"/>
      <c r="S209" s="250"/>
      <c r="T209" s="251"/>
      <c r="AT209" s="252" t="s">
        <v>304</v>
      </c>
      <c r="AU209" s="252" t="s">
        <v>90</v>
      </c>
      <c r="AV209" s="14" t="s">
        <v>84</v>
      </c>
      <c r="AW209" s="14" t="s">
        <v>33</v>
      </c>
      <c r="AX209" s="14" t="s">
        <v>77</v>
      </c>
      <c r="AY209" s="252" t="s">
        <v>242</v>
      </c>
    </row>
    <row r="210" spans="1:65" s="14" customFormat="1">
      <c r="B210" s="243"/>
      <c r="C210" s="244"/>
      <c r="D210" s="228" t="s">
        <v>304</v>
      </c>
      <c r="E210" s="245" t="s">
        <v>1</v>
      </c>
      <c r="F210" s="246" t="s">
        <v>426</v>
      </c>
      <c r="G210" s="244"/>
      <c r="H210" s="245" t="s">
        <v>1</v>
      </c>
      <c r="I210" s="247"/>
      <c r="J210" s="244"/>
      <c r="K210" s="244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304</v>
      </c>
      <c r="AU210" s="252" t="s">
        <v>90</v>
      </c>
      <c r="AV210" s="14" t="s">
        <v>84</v>
      </c>
      <c r="AW210" s="14" t="s">
        <v>33</v>
      </c>
      <c r="AX210" s="14" t="s">
        <v>77</v>
      </c>
      <c r="AY210" s="252" t="s">
        <v>242</v>
      </c>
    </row>
    <row r="211" spans="1:65" s="14" customFormat="1">
      <c r="B211" s="243"/>
      <c r="C211" s="244"/>
      <c r="D211" s="228" t="s">
        <v>304</v>
      </c>
      <c r="E211" s="245" t="s">
        <v>1</v>
      </c>
      <c r="F211" s="246" t="s">
        <v>373</v>
      </c>
      <c r="G211" s="244"/>
      <c r="H211" s="245" t="s">
        <v>1</v>
      </c>
      <c r="I211" s="247"/>
      <c r="J211" s="244"/>
      <c r="K211" s="244"/>
      <c r="L211" s="248"/>
      <c r="M211" s="249"/>
      <c r="N211" s="250"/>
      <c r="O211" s="250"/>
      <c r="P211" s="250"/>
      <c r="Q211" s="250"/>
      <c r="R211" s="250"/>
      <c r="S211" s="250"/>
      <c r="T211" s="251"/>
      <c r="AT211" s="252" t="s">
        <v>304</v>
      </c>
      <c r="AU211" s="252" t="s">
        <v>90</v>
      </c>
      <c r="AV211" s="14" t="s">
        <v>84</v>
      </c>
      <c r="AW211" s="14" t="s">
        <v>33</v>
      </c>
      <c r="AX211" s="14" t="s">
        <v>77</v>
      </c>
      <c r="AY211" s="252" t="s">
        <v>242</v>
      </c>
    </row>
    <row r="212" spans="1:65" s="13" customFormat="1">
      <c r="B212" s="226"/>
      <c r="C212" s="227"/>
      <c r="D212" s="228" t="s">
        <v>304</v>
      </c>
      <c r="E212" s="229" t="s">
        <v>1</v>
      </c>
      <c r="F212" s="230" t="s">
        <v>427</v>
      </c>
      <c r="G212" s="227"/>
      <c r="H212" s="231">
        <v>145.18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304</v>
      </c>
      <c r="AU212" s="237" t="s">
        <v>90</v>
      </c>
      <c r="AV212" s="13" t="s">
        <v>90</v>
      </c>
      <c r="AW212" s="13" t="s">
        <v>33</v>
      </c>
      <c r="AX212" s="13" t="s">
        <v>77</v>
      </c>
      <c r="AY212" s="237" t="s">
        <v>242</v>
      </c>
    </row>
    <row r="213" spans="1:65" s="14" customFormat="1">
      <c r="B213" s="243"/>
      <c r="C213" s="244"/>
      <c r="D213" s="228" t="s">
        <v>304</v>
      </c>
      <c r="E213" s="245" t="s">
        <v>1</v>
      </c>
      <c r="F213" s="246" t="s">
        <v>375</v>
      </c>
      <c r="G213" s="244"/>
      <c r="H213" s="245" t="s">
        <v>1</v>
      </c>
      <c r="I213" s="247"/>
      <c r="J213" s="244"/>
      <c r="K213" s="244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304</v>
      </c>
      <c r="AU213" s="252" t="s">
        <v>90</v>
      </c>
      <c r="AV213" s="14" t="s">
        <v>84</v>
      </c>
      <c r="AW213" s="14" t="s">
        <v>33</v>
      </c>
      <c r="AX213" s="14" t="s">
        <v>77</v>
      </c>
      <c r="AY213" s="252" t="s">
        <v>242</v>
      </c>
    </row>
    <row r="214" spans="1:65" s="13" customFormat="1">
      <c r="B214" s="226"/>
      <c r="C214" s="227"/>
      <c r="D214" s="228" t="s">
        <v>304</v>
      </c>
      <c r="E214" s="229" t="s">
        <v>1</v>
      </c>
      <c r="F214" s="230" t="s">
        <v>428</v>
      </c>
      <c r="G214" s="227"/>
      <c r="H214" s="231">
        <v>62.22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304</v>
      </c>
      <c r="AU214" s="237" t="s">
        <v>90</v>
      </c>
      <c r="AV214" s="13" t="s">
        <v>90</v>
      </c>
      <c r="AW214" s="13" t="s">
        <v>33</v>
      </c>
      <c r="AX214" s="13" t="s">
        <v>77</v>
      </c>
      <c r="AY214" s="237" t="s">
        <v>242</v>
      </c>
    </row>
    <row r="215" spans="1:65" s="14" customFormat="1">
      <c r="B215" s="243"/>
      <c r="C215" s="244"/>
      <c r="D215" s="228" t="s">
        <v>304</v>
      </c>
      <c r="E215" s="245" t="s">
        <v>1</v>
      </c>
      <c r="F215" s="246" t="s">
        <v>379</v>
      </c>
      <c r="G215" s="244"/>
      <c r="H215" s="245" t="s">
        <v>1</v>
      </c>
      <c r="I215" s="247"/>
      <c r="J215" s="244"/>
      <c r="K215" s="244"/>
      <c r="L215" s="248"/>
      <c r="M215" s="249"/>
      <c r="N215" s="250"/>
      <c r="O215" s="250"/>
      <c r="P215" s="250"/>
      <c r="Q215" s="250"/>
      <c r="R215" s="250"/>
      <c r="S215" s="250"/>
      <c r="T215" s="251"/>
      <c r="AT215" s="252" t="s">
        <v>304</v>
      </c>
      <c r="AU215" s="252" t="s">
        <v>90</v>
      </c>
      <c r="AV215" s="14" t="s">
        <v>84</v>
      </c>
      <c r="AW215" s="14" t="s">
        <v>33</v>
      </c>
      <c r="AX215" s="14" t="s">
        <v>77</v>
      </c>
      <c r="AY215" s="252" t="s">
        <v>242</v>
      </c>
    </row>
    <row r="216" spans="1:65" s="13" customFormat="1">
      <c r="B216" s="226"/>
      <c r="C216" s="227"/>
      <c r="D216" s="228" t="s">
        <v>304</v>
      </c>
      <c r="E216" s="229" t="s">
        <v>1</v>
      </c>
      <c r="F216" s="230" t="s">
        <v>429</v>
      </c>
      <c r="G216" s="227"/>
      <c r="H216" s="231">
        <v>20.74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77</v>
      </c>
      <c r="AY216" s="237" t="s">
        <v>242</v>
      </c>
    </row>
    <row r="217" spans="1:65" s="16" customFormat="1">
      <c r="B217" s="264"/>
      <c r="C217" s="265"/>
      <c r="D217" s="228" t="s">
        <v>304</v>
      </c>
      <c r="E217" s="266" t="s">
        <v>1</v>
      </c>
      <c r="F217" s="267" t="s">
        <v>388</v>
      </c>
      <c r="G217" s="265"/>
      <c r="H217" s="268">
        <v>228.14000000000001</v>
      </c>
      <c r="I217" s="269"/>
      <c r="J217" s="265"/>
      <c r="K217" s="265"/>
      <c r="L217" s="270"/>
      <c r="M217" s="271"/>
      <c r="N217" s="272"/>
      <c r="O217" s="272"/>
      <c r="P217" s="272"/>
      <c r="Q217" s="272"/>
      <c r="R217" s="272"/>
      <c r="S217" s="272"/>
      <c r="T217" s="273"/>
      <c r="AT217" s="274" t="s">
        <v>304</v>
      </c>
      <c r="AU217" s="274" t="s">
        <v>90</v>
      </c>
      <c r="AV217" s="16" t="s">
        <v>248</v>
      </c>
      <c r="AW217" s="16" t="s">
        <v>33</v>
      </c>
      <c r="AX217" s="16" t="s">
        <v>84</v>
      </c>
      <c r="AY217" s="274" t="s">
        <v>242</v>
      </c>
    </row>
    <row r="218" spans="1:65" s="2" customFormat="1" ht="22.15" customHeight="1">
      <c r="A218" s="35"/>
      <c r="B218" s="36"/>
      <c r="C218" s="201" t="s">
        <v>273</v>
      </c>
      <c r="D218" s="201" t="s">
        <v>244</v>
      </c>
      <c r="E218" s="202" t="s">
        <v>430</v>
      </c>
      <c r="F218" s="203" t="s">
        <v>431</v>
      </c>
      <c r="G218" s="204" t="s">
        <v>406</v>
      </c>
      <c r="H218" s="205">
        <v>228.14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0</v>
      </c>
      <c r="R218" s="211">
        <f>Q218*H218</f>
        <v>0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432</v>
      </c>
    </row>
    <row r="219" spans="1:65" s="2" customFormat="1" ht="30" customHeight="1">
      <c r="A219" s="35"/>
      <c r="B219" s="36"/>
      <c r="C219" s="201" t="s">
        <v>264</v>
      </c>
      <c r="D219" s="201" t="s">
        <v>244</v>
      </c>
      <c r="E219" s="202" t="s">
        <v>433</v>
      </c>
      <c r="F219" s="203" t="s">
        <v>434</v>
      </c>
      <c r="G219" s="204" t="s">
        <v>406</v>
      </c>
      <c r="H219" s="205">
        <v>555.65099999999995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0</v>
      </c>
      <c r="R219" s="211">
        <f>Q219*H219</f>
        <v>0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248</v>
      </c>
      <c r="AT219" s="213" t="s">
        <v>244</v>
      </c>
      <c r="AU219" s="213" t="s">
        <v>90</v>
      </c>
      <c r="AY219" s="18" t="s">
        <v>242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90</v>
      </c>
      <c r="BK219" s="214">
        <f>ROUND(I219*H219,2)</f>
        <v>0</v>
      </c>
      <c r="BL219" s="18" t="s">
        <v>248</v>
      </c>
      <c r="BM219" s="213" t="s">
        <v>435</v>
      </c>
    </row>
    <row r="220" spans="1:65" s="14" customFormat="1">
      <c r="B220" s="243"/>
      <c r="C220" s="244"/>
      <c r="D220" s="228" t="s">
        <v>304</v>
      </c>
      <c r="E220" s="245" t="s">
        <v>1</v>
      </c>
      <c r="F220" s="246" t="s">
        <v>436</v>
      </c>
      <c r="G220" s="244"/>
      <c r="H220" s="245" t="s">
        <v>1</v>
      </c>
      <c r="I220" s="247"/>
      <c r="J220" s="244"/>
      <c r="K220" s="244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304</v>
      </c>
      <c r="AU220" s="252" t="s">
        <v>90</v>
      </c>
      <c r="AV220" s="14" t="s">
        <v>84</v>
      </c>
      <c r="AW220" s="14" t="s">
        <v>33</v>
      </c>
      <c r="AX220" s="14" t="s">
        <v>77</v>
      </c>
      <c r="AY220" s="252" t="s">
        <v>242</v>
      </c>
    </row>
    <row r="221" spans="1:65" s="14" customFormat="1">
      <c r="B221" s="243"/>
      <c r="C221" s="244"/>
      <c r="D221" s="228" t="s">
        <v>304</v>
      </c>
      <c r="E221" s="245" t="s">
        <v>1</v>
      </c>
      <c r="F221" s="246" t="s">
        <v>437</v>
      </c>
      <c r="G221" s="244"/>
      <c r="H221" s="245" t="s">
        <v>1</v>
      </c>
      <c r="I221" s="247"/>
      <c r="J221" s="244"/>
      <c r="K221" s="244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304</v>
      </c>
      <c r="AU221" s="252" t="s">
        <v>90</v>
      </c>
      <c r="AV221" s="14" t="s">
        <v>84</v>
      </c>
      <c r="AW221" s="14" t="s">
        <v>33</v>
      </c>
      <c r="AX221" s="14" t="s">
        <v>77</v>
      </c>
      <c r="AY221" s="252" t="s">
        <v>242</v>
      </c>
    </row>
    <row r="222" spans="1:65" s="13" customFormat="1">
      <c r="B222" s="226"/>
      <c r="C222" s="227"/>
      <c r="D222" s="228" t="s">
        <v>304</v>
      </c>
      <c r="E222" s="229" t="s">
        <v>1</v>
      </c>
      <c r="F222" s="230" t="s">
        <v>438</v>
      </c>
      <c r="G222" s="227"/>
      <c r="H222" s="231">
        <v>555.65099999999995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AT222" s="237" t="s">
        <v>304</v>
      </c>
      <c r="AU222" s="237" t="s">
        <v>90</v>
      </c>
      <c r="AV222" s="13" t="s">
        <v>90</v>
      </c>
      <c r="AW222" s="13" t="s">
        <v>33</v>
      </c>
      <c r="AX222" s="13" t="s">
        <v>84</v>
      </c>
      <c r="AY222" s="237" t="s">
        <v>242</v>
      </c>
    </row>
    <row r="223" spans="1:65" s="2" customFormat="1" ht="22.15" customHeight="1">
      <c r="A223" s="35"/>
      <c r="B223" s="36"/>
      <c r="C223" s="201" t="s">
        <v>255</v>
      </c>
      <c r="D223" s="201" t="s">
        <v>244</v>
      </c>
      <c r="E223" s="202" t="s">
        <v>430</v>
      </c>
      <c r="F223" s="203" t="s">
        <v>431</v>
      </c>
      <c r="G223" s="204" t="s">
        <v>406</v>
      </c>
      <c r="H223" s="205">
        <v>555.65099999999995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0</v>
      </c>
      <c r="R223" s="211">
        <f>Q223*H223</f>
        <v>0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439</v>
      </c>
    </row>
    <row r="224" spans="1:65" s="2" customFormat="1" ht="30" customHeight="1">
      <c r="A224" s="35"/>
      <c r="B224" s="36"/>
      <c r="C224" s="201" t="s">
        <v>284</v>
      </c>
      <c r="D224" s="201" t="s">
        <v>244</v>
      </c>
      <c r="E224" s="202" t="s">
        <v>440</v>
      </c>
      <c r="F224" s="203" t="s">
        <v>441</v>
      </c>
      <c r="G224" s="204" t="s">
        <v>406</v>
      </c>
      <c r="H224" s="205">
        <v>783.79100000000005</v>
      </c>
      <c r="I224" s="206"/>
      <c r="J224" s="207">
        <f>ROUND(I224*H224,2)</f>
        <v>0</v>
      </c>
      <c r="K224" s="208"/>
      <c r="L224" s="40"/>
      <c r="M224" s="209" t="s">
        <v>1</v>
      </c>
      <c r="N224" s="210" t="s">
        <v>43</v>
      </c>
      <c r="O224" s="76"/>
      <c r="P224" s="211">
        <f>O224*H224</f>
        <v>0</v>
      </c>
      <c r="Q224" s="211">
        <v>0</v>
      </c>
      <c r="R224" s="211">
        <f>Q224*H224</f>
        <v>0</v>
      </c>
      <c r="S224" s="211">
        <v>0</v>
      </c>
      <c r="T224" s="21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3" t="s">
        <v>248</v>
      </c>
      <c r="AT224" s="213" t="s">
        <v>244</v>
      </c>
      <c r="AU224" s="213" t="s">
        <v>90</v>
      </c>
      <c r="AY224" s="18" t="s">
        <v>242</v>
      </c>
      <c r="BE224" s="214">
        <f>IF(N224="základná",J224,0)</f>
        <v>0</v>
      </c>
      <c r="BF224" s="214">
        <f>IF(N224="znížená",J224,0)</f>
        <v>0</v>
      </c>
      <c r="BG224" s="214">
        <f>IF(N224="zákl. prenesená",J224,0)</f>
        <v>0</v>
      </c>
      <c r="BH224" s="214">
        <f>IF(N224="zníž. prenesená",J224,0)</f>
        <v>0</v>
      </c>
      <c r="BI224" s="214">
        <f>IF(N224="nulová",J224,0)</f>
        <v>0</v>
      </c>
      <c r="BJ224" s="18" t="s">
        <v>90</v>
      </c>
      <c r="BK224" s="214">
        <f>ROUND(I224*H224,2)</f>
        <v>0</v>
      </c>
      <c r="BL224" s="18" t="s">
        <v>248</v>
      </c>
      <c r="BM224" s="213" t="s">
        <v>442</v>
      </c>
    </row>
    <row r="225" spans="1:65" s="13" customFormat="1">
      <c r="B225" s="226"/>
      <c r="C225" s="227"/>
      <c r="D225" s="228" t="s">
        <v>304</v>
      </c>
      <c r="E225" s="229" t="s">
        <v>1</v>
      </c>
      <c r="F225" s="230" t="s">
        <v>443</v>
      </c>
      <c r="G225" s="227"/>
      <c r="H225" s="231">
        <v>783.79100000000005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304</v>
      </c>
      <c r="AU225" s="237" t="s">
        <v>90</v>
      </c>
      <c r="AV225" s="13" t="s">
        <v>90</v>
      </c>
      <c r="AW225" s="13" t="s">
        <v>33</v>
      </c>
      <c r="AX225" s="13" t="s">
        <v>84</v>
      </c>
      <c r="AY225" s="237" t="s">
        <v>242</v>
      </c>
    </row>
    <row r="226" spans="1:65" s="2" customFormat="1" ht="34.9" customHeight="1">
      <c r="A226" s="35"/>
      <c r="B226" s="36"/>
      <c r="C226" s="201" t="s">
        <v>288</v>
      </c>
      <c r="D226" s="201" t="s">
        <v>244</v>
      </c>
      <c r="E226" s="202" t="s">
        <v>444</v>
      </c>
      <c r="F226" s="203" t="s">
        <v>445</v>
      </c>
      <c r="G226" s="204" t="s">
        <v>406</v>
      </c>
      <c r="H226" s="205">
        <v>3147.1640000000002</v>
      </c>
      <c r="I226" s="206"/>
      <c r="J226" s="207">
        <f>ROUND(I226*H226,2)</f>
        <v>0</v>
      </c>
      <c r="K226" s="208"/>
      <c r="L226" s="40"/>
      <c r="M226" s="209" t="s">
        <v>1</v>
      </c>
      <c r="N226" s="210" t="s">
        <v>43</v>
      </c>
      <c r="O226" s="76"/>
      <c r="P226" s="211">
        <f>O226*H226</f>
        <v>0</v>
      </c>
      <c r="Q226" s="211">
        <v>0</v>
      </c>
      <c r="R226" s="211">
        <f>Q226*H226</f>
        <v>0</v>
      </c>
      <c r="S226" s="211">
        <v>0</v>
      </c>
      <c r="T226" s="21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3" t="s">
        <v>248</v>
      </c>
      <c r="AT226" s="213" t="s">
        <v>244</v>
      </c>
      <c r="AU226" s="213" t="s">
        <v>90</v>
      </c>
      <c r="AY226" s="18" t="s">
        <v>242</v>
      </c>
      <c r="BE226" s="214">
        <f>IF(N226="základná",J226,0)</f>
        <v>0</v>
      </c>
      <c r="BF226" s="214">
        <f>IF(N226="znížená",J226,0)</f>
        <v>0</v>
      </c>
      <c r="BG226" s="214">
        <f>IF(N226="zákl. prenesená",J226,0)</f>
        <v>0</v>
      </c>
      <c r="BH226" s="214">
        <f>IF(N226="zníž. prenesená",J226,0)</f>
        <v>0</v>
      </c>
      <c r="BI226" s="214">
        <f>IF(N226="nulová",J226,0)</f>
        <v>0</v>
      </c>
      <c r="BJ226" s="18" t="s">
        <v>90</v>
      </c>
      <c r="BK226" s="214">
        <f>ROUND(I226*H226,2)</f>
        <v>0</v>
      </c>
      <c r="BL226" s="18" t="s">
        <v>248</v>
      </c>
      <c r="BM226" s="213" t="s">
        <v>446</v>
      </c>
    </row>
    <row r="227" spans="1:65" s="13" customFormat="1">
      <c r="B227" s="226"/>
      <c r="C227" s="227"/>
      <c r="D227" s="228" t="s">
        <v>304</v>
      </c>
      <c r="E227" s="227"/>
      <c r="F227" s="230" t="s">
        <v>447</v>
      </c>
      <c r="G227" s="227"/>
      <c r="H227" s="231">
        <v>3147.1640000000002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AT227" s="237" t="s">
        <v>304</v>
      </c>
      <c r="AU227" s="237" t="s">
        <v>90</v>
      </c>
      <c r="AV227" s="13" t="s">
        <v>90</v>
      </c>
      <c r="AW227" s="13" t="s">
        <v>4</v>
      </c>
      <c r="AX227" s="13" t="s">
        <v>84</v>
      </c>
      <c r="AY227" s="237" t="s">
        <v>242</v>
      </c>
    </row>
    <row r="228" spans="1:65" s="2" customFormat="1" ht="22.15" customHeight="1">
      <c r="A228" s="35"/>
      <c r="B228" s="36"/>
      <c r="C228" s="201" t="s">
        <v>292</v>
      </c>
      <c r="D228" s="201" t="s">
        <v>244</v>
      </c>
      <c r="E228" s="202" t="s">
        <v>448</v>
      </c>
      <c r="F228" s="203" t="s">
        <v>449</v>
      </c>
      <c r="G228" s="204" t="s">
        <v>406</v>
      </c>
      <c r="H228" s="205">
        <v>783.79100000000005</v>
      </c>
      <c r="I228" s="206"/>
      <c r="J228" s="207">
        <f>ROUND(I228*H228,2)</f>
        <v>0</v>
      </c>
      <c r="K228" s="208"/>
      <c r="L228" s="40"/>
      <c r="M228" s="209" t="s">
        <v>1</v>
      </c>
      <c r="N228" s="210" t="s">
        <v>43</v>
      </c>
      <c r="O228" s="76"/>
      <c r="P228" s="211">
        <f>O228*H228</f>
        <v>0</v>
      </c>
      <c r="Q228" s="211">
        <v>0</v>
      </c>
      <c r="R228" s="211">
        <f>Q228*H228</f>
        <v>0</v>
      </c>
      <c r="S228" s="211">
        <v>0</v>
      </c>
      <c r="T228" s="21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13" t="s">
        <v>248</v>
      </c>
      <c r="AT228" s="213" t="s">
        <v>244</v>
      </c>
      <c r="AU228" s="213" t="s">
        <v>90</v>
      </c>
      <c r="AY228" s="18" t="s">
        <v>242</v>
      </c>
      <c r="BE228" s="214">
        <f>IF(N228="základná",J228,0)</f>
        <v>0</v>
      </c>
      <c r="BF228" s="214">
        <f>IF(N228="znížená",J228,0)</f>
        <v>0</v>
      </c>
      <c r="BG228" s="214">
        <f>IF(N228="zákl. prenesená",J228,0)</f>
        <v>0</v>
      </c>
      <c r="BH228" s="214">
        <f>IF(N228="zníž. prenesená",J228,0)</f>
        <v>0</v>
      </c>
      <c r="BI228" s="214">
        <f>IF(N228="nulová",J228,0)</f>
        <v>0</v>
      </c>
      <c r="BJ228" s="18" t="s">
        <v>90</v>
      </c>
      <c r="BK228" s="214">
        <f>ROUND(I228*H228,2)</f>
        <v>0</v>
      </c>
      <c r="BL228" s="18" t="s">
        <v>248</v>
      </c>
      <c r="BM228" s="213" t="s">
        <v>450</v>
      </c>
    </row>
    <row r="229" spans="1:65" s="2" customFormat="1" ht="19.899999999999999" customHeight="1">
      <c r="A229" s="35"/>
      <c r="B229" s="36"/>
      <c r="C229" s="201" t="s">
        <v>296</v>
      </c>
      <c r="D229" s="201" t="s">
        <v>244</v>
      </c>
      <c r="E229" s="202" t="s">
        <v>451</v>
      </c>
      <c r="F229" s="203" t="s">
        <v>452</v>
      </c>
      <c r="G229" s="204" t="s">
        <v>406</v>
      </c>
      <c r="H229" s="205">
        <v>783.79100000000005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0</v>
      </c>
      <c r="R229" s="211">
        <f>Q229*H229</f>
        <v>0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248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248</v>
      </c>
      <c r="BM229" s="213" t="s">
        <v>453</v>
      </c>
    </row>
    <row r="230" spans="1:65" s="12" customFormat="1" ht="22.9" customHeight="1">
      <c r="B230" s="185"/>
      <c r="C230" s="186"/>
      <c r="D230" s="187" t="s">
        <v>76</v>
      </c>
      <c r="E230" s="199" t="s">
        <v>90</v>
      </c>
      <c r="F230" s="199" t="s">
        <v>454</v>
      </c>
      <c r="G230" s="186"/>
      <c r="H230" s="186"/>
      <c r="I230" s="189"/>
      <c r="J230" s="200">
        <f>BK230</f>
        <v>0</v>
      </c>
      <c r="K230" s="186"/>
      <c r="L230" s="191"/>
      <c r="M230" s="192"/>
      <c r="N230" s="193"/>
      <c r="O230" s="193"/>
      <c r="P230" s="194">
        <f>SUM(P231:P274)</f>
        <v>0</v>
      </c>
      <c r="Q230" s="193"/>
      <c r="R230" s="194">
        <f>SUM(R231:R274)</f>
        <v>27.067296820000003</v>
      </c>
      <c r="S230" s="193"/>
      <c r="T230" s="195">
        <f>SUM(T231:T274)</f>
        <v>0</v>
      </c>
      <c r="AR230" s="196" t="s">
        <v>84</v>
      </c>
      <c r="AT230" s="197" t="s">
        <v>76</v>
      </c>
      <c r="AU230" s="197" t="s">
        <v>84</v>
      </c>
      <c r="AY230" s="196" t="s">
        <v>242</v>
      </c>
      <c r="BK230" s="198">
        <f>SUM(BK231:BK274)</f>
        <v>0</v>
      </c>
    </row>
    <row r="231" spans="1:65" s="2" customFormat="1" ht="34.9" customHeight="1">
      <c r="A231" s="35"/>
      <c r="B231" s="36"/>
      <c r="C231" s="201" t="s">
        <v>300</v>
      </c>
      <c r="D231" s="201" t="s">
        <v>244</v>
      </c>
      <c r="E231" s="202" t="s">
        <v>455</v>
      </c>
      <c r="F231" s="203" t="s">
        <v>456</v>
      </c>
      <c r="G231" s="204" t="s">
        <v>247</v>
      </c>
      <c r="H231" s="205">
        <v>3688.33</v>
      </c>
      <c r="I231" s="206"/>
      <c r="J231" s="207">
        <f>ROUND(I231*H231,2)</f>
        <v>0</v>
      </c>
      <c r="K231" s="208"/>
      <c r="L231" s="40"/>
      <c r="M231" s="209" t="s">
        <v>1</v>
      </c>
      <c r="N231" s="210" t="s">
        <v>43</v>
      </c>
      <c r="O231" s="76"/>
      <c r="P231" s="211">
        <f>O231*H231</f>
        <v>0</v>
      </c>
      <c r="Q231" s="211">
        <v>0</v>
      </c>
      <c r="R231" s="211">
        <f>Q231*H231</f>
        <v>0</v>
      </c>
      <c r="S231" s="211">
        <v>0</v>
      </c>
      <c r="T231" s="21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13" t="s">
        <v>248</v>
      </c>
      <c r="AT231" s="213" t="s">
        <v>244</v>
      </c>
      <c r="AU231" s="213" t="s">
        <v>90</v>
      </c>
      <c r="AY231" s="18" t="s">
        <v>242</v>
      </c>
      <c r="BE231" s="214">
        <f>IF(N231="základná",J231,0)</f>
        <v>0</v>
      </c>
      <c r="BF231" s="214">
        <f>IF(N231="znížená",J231,0)</f>
        <v>0</v>
      </c>
      <c r="BG231" s="214">
        <f>IF(N231="zákl. prenesená",J231,0)</f>
        <v>0</v>
      </c>
      <c r="BH231" s="214">
        <f>IF(N231="zníž. prenesená",J231,0)</f>
        <v>0</v>
      </c>
      <c r="BI231" s="214">
        <f>IF(N231="nulová",J231,0)</f>
        <v>0</v>
      </c>
      <c r="BJ231" s="18" t="s">
        <v>90</v>
      </c>
      <c r="BK231" s="214">
        <f>ROUND(I231*H231,2)</f>
        <v>0</v>
      </c>
      <c r="BL231" s="18" t="s">
        <v>248</v>
      </c>
      <c r="BM231" s="213" t="s">
        <v>457</v>
      </c>
    </row>
    <row r="232" spans="1:65" s="14" customFormat="1">
      <c r="B232" s="243"/>
      <c r="C232" s="244"/>
      <c r="D232" s="228" t="s">
        <v>304</v>
      </c>
      <c r="E232" s="245" t="s">
        <v>1</v>
      </c>
      <c r="F232" s="246" t="s">
        <v>375</v>
      </c>
      <c r="G232" s="244"/>
      <c r="H232" s="245" t="s">
        <v>1</v>
      </c>
      <c r="I232" s="247"/>
      <c r="J232" s="244"/>
      <c r="K232" s="244"/>
      <c r="L232" s="248"/>
      <c r="M232" s="249"/>
      <c r="N232" s="250"/>
      <c r="O232" s="250"/>
      <c r="P232" s="250"/>
      <c r="Q232" s="250"/>
      <c r="R232" s="250"/>
      <c r="S232" s="250"/>
      <c r="T232" s="251"/>
      <c r="AT232" s="252" t="s">
        <v>304</v>
      </c>
      <c r="AU232" s="252" t="s">
        <v>90</v>
      </c>
      <c r="AV232" s="14" t="s">
        <v>84</v>
      </c>
      <c r="AW232" s="14" t="s">
        <v>33</v>
      </c>
      <c r="AX232" s="14" t="s">
        <v>77</v>
      </c>
      <c r="AY232" s="252" t="s">
        <v>242</v>
      </c>
    </row>
    <row r="233" spans="1:65" s="14" customFormat="1">
      <c r="B233" s="243"/>
      <c r="C233" s="244"/>
      <c r="D233" s="228" t="s">
        <v>304</v>
      </c>
      <c r="E233" s="245" t="s">
        <v>1</v>
      </c>
      <c r="F233" s="246" t="s">
        <v>458</v>
      </c>
      <c r="G233" s="244"/>
      <c r="H233" s="245" t="s">
        <v>1</v>
      </c>
      <c r="I233" s="247"/>
      <c r="J233" s="244"/>
      <c r="K233" s="244"/>
      <c r="L233" s="248"/>
      <c r="M233" s="249"/>
      <c r="N233" s="250"/>
      <c r="O233" s="250"/>
      <c r="P233" s="250"/>
      <c r="Q233" s="250"/>
      <c r="R233" s="250"/>
      <c r="S233" s="250"/>
      <c r="T233" s="251"/>
      <c r="AT233" s="252" t="s">
        <v>304</v>
      </c>
      <c r="AU233" s="252" t="s">
        <v>90</v>
      </c>
      <c r="AV233" s="14" t="s">
        <v>84</v>
      </c>
      <c r="AW233" s="14" t="s">
        <v>33</v>
      </c>
      <c r="AX233" s="14" t="s">
        <v>77</v>
      </c>
      <c r="AY233" s="252" t="s">
        <v>242</v>
      </c>
    </row>
    <row r="234" spans="1:65" s="13" customFormat="1">
      <c r="B234" s="226"/>
      <c r="C234" s="227"/>
      <c r="D234" s="228" t="s">
        <v>304</v>
      </c>
      <c r="E234" s="229" t="s">
        <v>1</v>
      </c>
      <c r="F234" s="230" t="s">
        <v>459</v>
      </c>
      <c r="G234" s="227"/>
      <c r="H234" s="231">
        <v>22.33</v>
      </c>
      <c r="I234" s="232"/>
      <c r="J234" s="227"/>
      <c r="K234" s="227"/>
      <c r="L234" s="233"/>
      <c r="M234" s="234"/>
      <c r="N234" s="235"/>
      <c r="O234" s="235"/>
      <c r="P234" s="235"/>
      <c r="Q234" s="235"/>
      <c r="R234" s="235"/>
      <c r="S234" s="235"/>
      <c r="T234" s="236"/>
      <c r="AT234" s="237" t="s">
        <v>304</v>
      </c>
      <c r="AU234" s="237" t="s">
        <v>90</v>
      </c>
      <c r="AV234" s="13" t="s">
        <v>90</v>
      </c>
      <c r="AW234" s="13" t="s">
        <v>33</v>
      </c>
      <c r="AX234" s="13" t="s">
        <v>77</v>
      </c>
      <c r="AY234" s="237" t="s">
        <v>242</v>
      </c>
    </row>
    <row r="235" spans="1:65" s="14" customFormat="1">
      <c r="B235" s="243"/>
      <c r="C235" s="244"/>
      <c r="D235" s="228" t="s">
        <v>304</v>
      </c>
      <c r="E235" s="245" t="s">
        <v>1</v>
      </c>
      <c r="F235" s="246" t="s">
        <v>460</v>
      </c>
      <c r="G235" s="244"/>
      <c r="H235" s="245" t="s">
        <v>1</v>
      </c>
      <c r="I235" s="247"/>
      <c r="J235" s="244"/>
      <c r="K235" s="244"/>
      <c r="L235" s="248"/>
      <c r="M235" s="249"/>
      <c r="N235" s="250"/>
      <c r="O235" s="250"/>
      <c r="P235" s="250"/>
      <c r="Q235" s="250"/>
      <c r="R235" s="250"/>
      <c r="S235" s="250"/>
      <c r="T235" s="251"/>
      <c r="AT235" s="252" t="s">
        <v>304</v>
      </c>
      <c r="AU235" s="252" t="s">
        <v>90</v>
      </c>
      <c r="AV235" s="14" t="s">
        <v>84</v>
      </c>
      <c r="AW235" s="14" t="s">
        <v>33</v>
      </c>
      <c r="AX235" s="14" t="s">
        <v>77</v>
      </c>
      <c r="AY235" s="252" t="s">
        <v>242</v>
      </c>
    </row>
    <row r="236" spans="1:65" s="13" customFormat="1">
      <c r="B236" s="226"/>
      <c r="C236" s="227"/>
      <c r="D236" s="228" t="s">
        <v>304</v>
      </c>
      <c r="E236" s="229" t="s">
        <v>1</v>
      </c>
      <c r="F236" s="230" t="s">
        <v>461</v>
      </c>
      <c r="G236" s="227"/>
      <c r="H236" s="231">
        <v>2966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304</v>
      </c>
      <c r="AU236" s="237" t="s">
        <v>90</v>
      </c>
      <c r="AV236" s="13" t="s">
        <v>90</v>
      </c>
      <c r="AW236" s="13" t="s">
        <v>33</v>
      </c>
      <c r="AX236" s="13" t="s">
        <v>77</v>
      </c>
      <c r="AY236" s="237" t="s">
        <v>242</v>
      </c>
    </row>
    <row r="237" spans="1:65" s="14" customFormat="1">
      <c r="B237" s="243"/>
      <c r="C237" s="244"/>
      <c r="D237" s="228" t="s">
        <v>304</v>
      </c>
      <c r="E237" s="245" t="s">
        <v>1</v>
      </c>
      <c r="F237" s="246" t="s">
        <v>377</v>
      </c>
      <c r="G237" s="244"/>
      <c r="H237" s="245" t="s">
        <v>1</v>
      </c>
      <c r="I237" s="247"/>
      <c r="J237" s="244"/>
      <c r="K237" s="244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304</v>
      </c>
      <c r="AU237" s="252" t="s">
        <v>90</v>
      </c>
      <c r="AV237" s="14" t="s">
        <v>84</v>
      </c>
      <c r="AW237" s="14" t="s">
        <v>33</v>
      </c>
      <c r="AX237" s="14" t="s">
        <v>77</v>
      </c>
      <c r="AY237" s="252" t="s">
        <v>242</v>
      </c>
    </row>
    <row r="238" spans="1:65" s="14" customFormat="1">
      <c r="B238" s="243"/>
      <c r="C238" s="244"/>
      <c r="D238" s="228" t="s">
        <v>304</v>
      </c>
      <c r="E238" s="245" t="s">
        <v>1</v>
      </c>
      <c r="F238" s="246" t="s">
        <v>462</v>
      </c>
      <c r="G238" s="244"/>
      <c r="H238" s="245" t="s">
        <v>1</v>
      </c>
      <c r="I238" s="247"/>
      <c r="J238" s="244"/>
      <c r="K238" s="244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304</v>
      </c>
      <c r="AU238" s="252" t="s">
        <v>90</v>
      </c>
      <c r="AV238" s="14" t="s">
        <v>84</v>
      </c>
      <c r="AW238" s="14" t="s">
        <v>33</v>
      </c>
      <c r="AX238" s="14" t="s">
        <v>77</v>
      </c>
      <c r="AY238" s="252" t="s">
        <v>242</v>
      </c>
    </row>
    <row r="239" spans="1:65" s="13" customFormat="1">
      <c r="B239" s="226"/>
      <c r="C239" s="227"/>
      <c r="D239" s="228" t="s">
        <v>304</v>
      </c>
      <c r="E239" s="229" t="s">
        <v>1</v>
      </c>
      <c r="F239" s="230" t="s">
        <v>463</v>
      </c>
      <c r="G239" s="227"/>
      <c r="H239" s="231">
        <v>300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304</v>
      </c>
      <c r="AU239" s="237" t="s">
        <v>90</v>
      </c>
      <c r="AV239" s="13" t="s">
        <v>90</v>
      </c>
      <c r="AW239" s="13" t="s">
        <v>33</v>
      </c>
      <c r="AX239" s="13" t="s">
        <v>77</v>
      </c>
      <c r="AY239" s="237" t="s">
        <v>242</v>
      </c>
    </row>
    <row r="240" spans="1:65" s="14" customFormat="1">
      <c r="B240" s="243"/>
      <c r="C240" s="244"/>
      <c r="D240" s="228" t="s">
        <v>304</v>
      </c>
      <c r="E240" s="245" t="s">
        <v>1</v>
      </c>
      <c r="F240" s="246" t="s">
        <v>379</v>
      </c>
      <c r="G240" s="244"/>
      <c r="H240" s="245" t="s">
        <v>1</v>
      </c>
      <c r="I240" s="247"/>
      <c r="J240" s="244"/>
      <c r="K240" s="244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304</v>
      </c>
      <c r="AU240" s="252" t="s">
        <v>90</v>
      </c>
      <c r="AV240" s="14" t="s">
        <v>84</v>
      </c>
      <c r="AW240" s="14" t="s">
        <v>33</v>
      </c>
      <c r="AX240" s="14" t="s">
        <v>77</v>
      </c>
      <c r="AY240" s="252" t="s">
        <v>242</v>
      </c>
    </row>
    <row r="241" spans="1:65" s="14" customFormat="1">
      <c r="B241" s="243"/>
      <c r="C241" s="244"/>
      <c r="D241" s="228" t="s">
        <v>304</v>
      </c>
      <c r="E241" s="245" t="s">
        <v>1</v>
      </c>
      <c r="F241" s="246" t="s">
        <v>464</v>
      </c>
      <c r="G241" s="244"/>
      <c r="H241" s="245" t="s">
        <v>1</v>
      </c>
      <c r="I241" s="247"/>
      <c r="J241" s="244"/>
      <c r="K241" s="244"/>
      <c r="L241" s="248"/>
      <c r="M241" s="249"/>
      <c r="N241" s="250"/>
      <c r="O241" s="250"/>
      <c r="P241" s="250"/>
      <c r="Q241" s="250"/>
      <c r="R241" s="250"/>
      <c r="S241" s="250"/>
      <c r="T241" s="251"/>
      <c r="AT241" s="252" t="s">
        <v>304</v>
      </c>
      <c r="AU241" s="252" t="s">
        <v>90</v>
      </c>
      <c r="AV241" s="14" t="s">
        <v>84</v>
      </c>
      <c r="AW241" s="14" t="s">
        <v>33</v>
      </c>
      <c r="AX241" s="14" t="s">
        <v>77</v>
      </c>
      <c r="AY241" s="252" t="s">
        <v>242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465</v>
      </c>
      <c r="G242" s="227"/>
      <c r="H242" s="231">
        <v>400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77</v>
      </c>
      <c r="AY242" s="237" t="s">
        <v>242</v>
      </c>
    </row>
    <row r="243" spans="1:65" s="16" customFormat="1">
      <c r="B243" s="264"/>
      <c r="C243" s="265"/>
      <c r="D243" s="228" t="s">
        <v>304</v>
      </c>
      <c r="E243" s="266" t="s">
        <v>1</v>
      </c>
      <c r="F243" s="267" t="s">
        <v>388</v>
      </c>
      <c r="G243" s="265"/>
      <c r="H243" s="268">
        <v>3688.33</v>
      </c>
      <c r="I243" s="269"/>
      <c r="J243" s="265"/>
      <c r="K243" s="265"/>
      <c r="L243" s="270"/>
      <c r="M243" s="271"/>
      <c r="N243" s="272"/>
      <c r="O243" s="272"/>
      <c r="P243" s="272"/>
      <c r="Q243" s="272"/>
      <c r="R243" s="272"/>
      <c r="S243" s="272"/>
      <c r="T243" s="273"/>
      <c r="AT243" s="274" t="s">
        <v>304</v>
      </c>
      <c r="AU243" s="274" t="s">
        <v>90</v>
      </c>
      <c r="AV243" s="16" t="s">
        <v>248</v>
      </c>
      <c r="AW243" s="16" t="s">
        <v>33</v>
      </c>
      <c r="AX243" s="16" t="s">
        <v>84</v>
      </c>
      <c r="AY243" s="274" t="s">
        <v>242</v>
      </c>
    </row>
    <row r="244" spans="1:65" s="2" customFormat="1" ht="30" customHeight="1">
      <c r="A244" s="35"/>
      <c r="B244" s="36"/>
      <c r="C244" s="201" t="s">
        <v>306</v>
      </c>
      <c r="D244" s="201" t="s">
        <v>244</v>
      </c>
      <c r="E244" s="202" t="s">
        <v>466</v>
      </c>
      <c r="F244" s="203" t="s">
        <v>467</v>
      </c>
      <c r="G244" s="204" t="s">
        <v>247</v>
      </c>
      <c r="H244" s="205">
        <v>2778.2570000000001</v>
      </c>
      <c r="I244" s="206"/>
      <c r="J244" s="207">
        <f>ROUND(I244*H244,2)</f>
        <v>0</v>
      </c>
      <c r="K244" s="208"/>
      <c r="L244" s="40"/>
      <c r="M244" s="209" t="s">
        <v>1</v>
      </c>
      <c r="N244" s="210" t="s">
        <v>43</v>
      </c>
      <c r="O244" s="76"/>
      <c r="P244" s="211">
        <f>O244*H244</f>
        <v>0</v>
      </c>
      <c r="Q244" s="211">
        <v>3.0000000000000001E-5</v>
      </c>
      <c r="R244" s="211">
        <f>Q244*H244</f>
        <v>8.3347710000000005E-2</v>
      </c>
      <c r="S244" s="211">
        <v>0</v>
      </c>
      <c r="T244" s="21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13" t="s">
        <v>248</v>
      </c>
      <c r="AT244" s="213" t="s">
        <v>244</v>
      </c>
      <c r="AU244" s="213" t="s">
        <v>90</v>
      </c>
      <c r="AY244" s="18" t="s">
        <v>242</v>
      </c>
      <c r="BE244" s="214">
        <f>IF(N244="základná",J244,0)</f>
        <v>0</v>
      </c>
      <c r="BF244" s="214">
        <f>IF(N244="znížená",J244,0)</f>
        <v>0</v>
      </c>
      <c r="BG244" s="214">
        <f>IF(N244="zákl. prenesená",J244,0)</f>
        <v>0</v>
      </c>
      <c r="BH244" s="214">
        <f>IF(N244="zníž. prenesená",J244,0)</f>
        <v>0</v>
      </c>
      <c r="BI244" s="214">
        <f>IF(N244="nulová",J244,0)</f>
        <v>0</v>
      </c>
      <c r="BJ244" s="18" t="s">
        <v>90</v>
      </c>
      <c r="BK244" s="214">
        <f>ROUND(I244*H244,2)</f>
        <v>0</v>
      </c>
      <c r="BL244" s="18" t="s">
        <v>248</v>
      </c>
      <c r="BM244" s="213" t="s">
        <v>468</v>
      </c>
    </row>
    <row r="245" spans="1:65" s="2" customFormat="1" ht="14.45" customHeight="1">
      <c r="A245" s="35"/>
      <c r="B245" s="36"/>
      <c r="C245" s="215" t="s">
        <v>311</v>
      </c>
      <c r="D245" s="215" t="s">
        <v>261</v>
      </c>
      <c r="E245" s="216" t="s">
        <v>469</v>
      </c>
      <c r="F245" s="217" t="s">
        <v>470</v>
      </c>
      <c r="G245" s="218" t="s">
        <v>247</v>
      </c>
      <c r="H245" s="219">
        <v>2833.8220000000001</v>
      </c>
      <c r="I245" s="220"/>
      <c r="J245" s="221">
        <f>ROUND(I245*H245,2)</f>
        <v>0</v>
      </c>
      <c r="K245" s="222"/>
      <c r="L245" s="223"/>
      <c r="M245" s="224" t="s">
        <v>1</v>
      </c>
      <c r="N245" s="225" t="s">
        <v>43</v>
      </c>
      <c r="O245" s="76"/>
      <c r="P245" s="211">
        <f>O245*H245</f>
        <v>0</v>
      </c>
      <c r="Q245" s="211">
        <v>2.0000000000000001E-4</v>
      </c>
      <c r="R245" s="211">
        <f>Q245*H245</f>
        <v>0.56676440000000006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264</v>
      </c>
      <c r="AT245" s="213" t="s">
        <v>261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471</v>
      </c>
    </row>
    <row r="246" spans="1:65" s="13" customFormat="1">
      <c r="B246" s="226"/>
      <c r="C246" s="227"/>
      <c r="D246" s="228" t="s">
        <v>304</v>
      </c>
      <c r="E246" s="227"/>
      <c r="F246" s="230" t="s">
        <v>472</v>
      </c>
      <c r="G246" s="227"/>
      <c r="H246" s="231">
        <v>2833.8220000000001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4</v>
      </c>
      <c r="AX246" s="13" t="s">
        <v>84</v>
      </c>
      <c r="AY246" s="237" t="s">
        <v>242</v>
      </c>
    </row>
    <row r="247" spans="1:65" s="2" customFormat="1" ht="30" customHeight="1">
      <c r="A247" s="35"/>
      <c r="B247" s="36"/>
      <c r="C247" s="201" t="s">
        <v>316</v>
      </c>
      <c r="D247" s="201" t="s">
        <v>244</v>
      </c>
      <c r="E247" s="202" t="s">
        <v>473</v>
      </c>
      <c r="F247" s="203" t="s">
        <v>474</v>
      </c>
      <c r="G247" s="204" t="s">
        <v>247</v>
      </c>
      <c r="H247" s="205">
        <v>46168.2</v>
      </c>
      <c r="I247" s="206"/>
      <c r="J247" s="207">
        <f>ROUND(I247*H247,2)</f>
        <v>0</v>
      </c>
      <c r="K247" s="208"/>
      <c r="L247" s="40"/>
      <c r="M247" s="209" t="s">
        <v>1</v>
      </c>
      <c r="N247" s="210" t="s">
        <v>43</v>
      </c>
      <c r="O247" s="76"/>
      <c r="P247" s="211">
        <f>O247*H247</f>
        <v>0</v>
      </c>
      <c r="Q247" s="211">
        <v>3.0000000000000001E-5</v>
      </c>
      <c r="R247" s="211">
        <f>Q247*H247</f>
        <v>1.385046</v>
      </c>
      <c r="S247" s="211">
        <v>0</v>
      </c>
      <c r="T247" s="212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13" t="s">
        <v>248</v>
      </c>
      <c r="AT247" s="213" t="s">
        <v>244</v>
      </c>
      <c r="AU247" s="213" t="s">
        <v>90</v>
      </c>
      <c r="AY247" s="18" t="s">
        <v>242</v>
      </c>
      <c r="BE247" s="214">
        <f>IF(N247="základná",J247,0)</f>
        <v>0</v>
      </c>
      <c r="BF247" s="214">
        <f>IF(N247="znížená",J247,0)</f>
        <v>0</v>
      </c>
      <c r="BG247" s="214">
        <f>IF(N247="zákl. prenesená",J247,0)</f>
        <v>0</v>
      </c>
      <c r="BH247" s="214">
        <f>IF(N247="zníž. prenesená",J247,0)</f>
        <v>0</v>
      </c>
      <c r="BI247" s="214">
        <f>IF(N247="nulová",J247,0)</f>
        <v>0</v>
      </c>
      <c r="BJ247" s="18" t="s">
        <v>90</v>
      </c>
      <c r="BK247" s="214">
        <f>ROUND(I247*H247,2)</f>
        <v>0</v>
      </c>
      <c r="BL247" s="18" t="s">
        <v>248</v>
      </c>
      <c r="BM247" s="213" t="s">
        <v>475</v>
      </c>
    </row>
    <row r="248" spans="1:65" s="14" customFormat="1">
      <c r="B248" s="243"/>
      <c r="C248" s="244"/>
      <c r="D248" s="228" t="s">
        <v>304</v>
      </c>
      <c r="E248" s="245" t="s">
        <v>1</v>
      </c>
      <c r="F248" s="246" t="s">
        <v>476</v>
      </c>
      <c r="G248" s="244"/>
      <c r="H248" s="245" t="s">
        <v>1</v>
      </c>
      <c r="I248" s="247"/>
      <c r="J248" s="244"/>
      <c r="K248" s="244"/>
      <c r="L248" s="248"/>
      <c r="M248" s="249"/>
      <c r="N248" s="250"/>
      <c r="O248" s="250"/>
      <c r="P248" s="250"/>
      <c r="Q248" s="250"/>
      <c r="R248" s="250"/>
      <c r="S248" s="250"/>
      <c r="T248" s="251"/>
      <c r="AT248" s="252" t="s">
        <v>304</v>
      </c>
      <c r="AU248" s="252" t="s">
        <v>90</v>
      </c>
      <c r="AV248" s="14" t="s">
        <v>84</v>
      </c>
      <c r="AW248" s="14" t="s">
        <v>33</v>
      </c>
      <c r="AX248" s="14" t="s">
        <v>77</v>
      </c>
      <c r="AY248" s="252" t="s">
        <v>242</v>
      </c>
    </row>
    <row r="249" spans="1:65" s="14" customFormat="1">
      <c r="B249" s="243"/>
      <c r="C249" s="244"/>
      <c r="D249" s="228" t="s">
        <v>304</v>
      </c>
      <c r="E249" s="245" t="s">
        <v>1</v>
      </c>
      <c r="F249" s="246" t="s">
        <v>373</v>
      </c>
      <c r="G249" s="244"/>
      <c r="H249" s="245" t="s">
        <v>1</v>
      </c>
      <c r="I249" s="247"/>
      <c r="J249" s="244"/>
      <c r="K249" s="244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304</v>
      </c>
      <c r="AU249" s="252" t="s">
        <v>90</v>
      </c>
      <c r="AV249" s="14" t="s">
        <v>84</v>
      </c>
      <c r="AW249" s="14" t="s">
        <v>33</v>
      </c>
      <c r="AX249" s="14" t="s">
        <v>77</v>
      </c>
      <c r="AY249" s="252" t="s">
        <v>242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477</v>
      </c>
      <c r="G250" s="227"/>
      <c r="H250" s="231">
        <v>238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77</v>
      </c>
      <c r="AY250" s="237" t="s">
        <v>242</v>
      </c>
    </row>
    <row r="251" spans="1:65" s="14" customFormat="1">
      <c r="B251" s="243"/>
      <c r="C251" s="244"/>
      <c r="D251" s="228" t="s">
        <v>304</v>
      </c>
      <c r="E251" s="245" t="s">
        <v>1</v>
      </c>
      <c r="F251" s="246" t="s">
        <v>375</v>
      </c>
      <c r="G251" s="244"/>
      <c r="H251" s="245" t="s">
        <v>1</v>
      </c>
      <c r="I251" s="247"/>
      <c r="J251" s="244"/>
      <c r="K251" s="244"/>
      <c r="L251" s="248"/>
      <c r="M251" s="249"/>
      <c r="N251" s="250"/>
      <c r="O251" s="250"/>
      <c r="P251" s="250"/>
      <c r="Q251" s="250"/>
      <c r="R251" s="250"/>
      <c r="S251" s="250"/>
      <c r="T251" s="251"/>
      <c r="AT251" s="252" t="s">
        <v>304</v>
      </c>
      <c r="AU251" s="252" t="s">
        <v>90</v>
      </c>
      <c r="AV251" s="14" t="s">
        <v>84</v>
      </c>
      <c r="AW251" s="14" t="s">
        <v>33</v>
      </c>
      <c r="AX251" s="14" t="s">
        <v>77</v>
      </c>
      <c r="AY251" s="252" t="s">
        <v>242</v>
      </c>
    </row>
    <row r="252" spans="1:65" s="13" customFormat="1">
      <c r="B252" s="226"/>
      <c r="C252" s="227"/>
      <c r="D252" s="228" t="s">
        <v>304</v>
      </c>
      <c r="E252" s="229" t="s">
        <v>1</v>
      </c>
      <c r="F252" s="230" t="s">
        <v>478</v>
      </c>
      <c r="G252" s="227"/>
      <c r="H252" s="231">
        <v>102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304</v>
      </c>
      <c r="AU252" s="237" t="s">
        <v>90</v>
      </c>
      <c r="AV252" s="13" t="s">
        <v>90</v>
      </c>
      <c r="AW252" s="13" t="s">
        <v>33</v>
      </c>
      <c r="AX252" s="13" t="s">
        <v>77</v>
      </c>
      <c r="AY252" s="237" t="s">
        <v>242</v>
      </c>
    </row>
    <row r="253" spans="1:65" s="14" customFormat="1">
      <c r="B253" s="243"/>
      <c r="C253" s="244"/>
      <c r="D253" s="228" t="s">
        <v>304</v>
      </c>
      <c r="E253" s="245" t="s">
        <v>1</v>
      </c>
      <c r="F253" s="246" t="s">
        <v>379</v>
      </c>
      <c r="G253" s="244"/>
      <c r="H253" s="245" t="s">
        <v>1</v>
      </c>
      <c r="I253" s="247"/>
      <c r="J253" s="244"/>
      <c r="K253" s="244"/>
      <c r="L253" s="248"/>
      <c r="M253" s="249"/>
      <c r="N253" s="250"/>
      <c r="O253" s="250"/>
      <c r="P253" s="250"/>
      <c r="Q253" s="250"/>
      <c r="R253" s="250"/>
      <c r="S253" s="250"/>
      <c r="T253" s="251"/>
      <c r="AT253" s="252" t="s">
        <v>304</v>
      </c>
      <c r="AU253" s="252" t="s">
        <v>90</v>
      </c>
      <c r="AV253" s="14" t="s">
        <v>84</v>
      </c>
      <c r="AW253" s="14" t="s">
        <v>33</v>
      </c>
      <c r="AX253" s="14" t="s">
        <v>77</v>
      </c>
      <c r="AY253" s="252" t="s">
        <v>242</v>
      </c>
    </row>
    <row r="254" spans="1:65" s="13" customFormat="1">
      <c r="B254" s="226"/>
      <c r="C254" s="227"/>
      <c r="D254" s="228" t="s">
        <v>304</v>
      </c>
      <c r="E254" s="229" t="s">
        <v>1</v>
      </c>
      <c r="F254" s="230" t="s">
        <v>479</v>
      </c>
      <c r="G254" s="227"/>
      <c r="H254" s="231">
        <v>34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304</v>
      </c>
      <c r="AU254" s="237" t="s">
        <v>90</v>
      </c>
      <c r="AV254" s="13" t="s">
        <v>90</v>
      </c>
      <c r="AW254" s="13" t="s">
        <v>33</v>
      </c>
      <c r="AX254" s="13" t="s">
        <v>77</v>
      </c>
      <c r="AY254" s="237" t="s">
        <v>242</v>
      </c>
    </row>
    <row r="255" spans="1:65" s="15" customFormat="1">
      <c r="B255" s="253"/>
      <c r="C255" s="254"/>
      <c r="D255" s="228" t="s">
        <v>304</v>
      </c>
      <c r="E255" s="255" t="s">
        <v>1</v>
      </c>
      <c r="F255" s="256" t="s">
        <v>381</v>
      </c>
      <c r="G255" s="254"/>
      <c r="H255" s="257">
        <v>374</v>
      </c>
      <c r="I255" s="258"/>
      <c r="J255" s="254"/>
      <c r="K255" s="254"/>
      <c r="L255" s="259"/>
      <c r="M255" s="260"/>
      <c r="N255" s="261"/>
      <c r="O255" s="261"/>
      <c r="P255" s="261"/>
      <c r="Q255" s="261"/>
      <c r="R255" s="261"/>
      <c r="S255" s="261"/>
      <c r="T255" s="262"/>
      <c r="AT255" s="263" t="s">
        <v>304</v>
      </c>
      <c r="AU255" s="263" t="s">
        <v>90</v>
      </c>
      <c r="AV255" s="15" t="s">
        <v>100</v>
      </c>
      <c r="AW255" s="15" t="s">
        <v>33</v>
      </c>
      <c r="AX255" s="15" t="s">
        <v>77</v>
      </c>
      <c r="AY255" s="263" t="s">
        <v>242</v>
      </c>
    </row>
    <row r="256" spans="1:65" s="14" customFormat="1">
      <c r="B256" s="243"/>
      <c r="C256" s="244"/>
      <c r="D256" s="228" t="s">
        <v>304</v>
      </c>
      <c r="E256" s="245" t="s">
        <v>1</v>
      </c>
      <c r="F256" s="246" t="s">
        <v>480</v>
      </c>
      <c r="G256" s="244"/>
      <c r="H256" s="245" t="s">
        <v>1</v>
      </c>
      <c r="I256" s="247"/>
      <c r="J256" s="244"/>
      <c r="K256" s="244"/>
      <c r="L256" s="248"/>
      <c r="M256" s="249"/>
      <c r="N256" s="250"/>
      <c r="O256" s="250"/>
      <c r="P256" s="250"/>
      <c r="Q256" s="250"/>
      <c r="R256" s="250"/>
      <c r="S256" s="250"/>
      <c r="T256" s="251"/>
      <c r="AT256" s="252" t="s">
        <v>304</v>
      </c>
      <c r="AU256" s="252" t="s">
        <v>90</v>
      </c>
      <c r="AV256" s="14" t="s">
        <v>84</v>
      </c>
      <c r="AW256" s="14" t="s">
        <v>33</v>
      </c>
      <c r="AX256" s="14" t="s">
        <v>77</v>
      </c>
      <c r="AY256" s="252" t="s">
        <v>242</v>
      </c>
    </row>
    <row r="257" spans="1:65" s="14" customFormat="1">
      <c r="B257" s="243"/>
      <c r="C257" s="244"/>
      <c r="D257" s="228" t="s">
        <v>304</v>
      </c>
      <c r="E257" s="245" t="s">
        <v>1</v>
      </c>
      <c r="F257" s="246" t="s">
        <v>371</v>
      </c>
      <c r="G257" s="244"/>
      <c r="H257" s="245" t="s">
        <v>1</v>
      </c>
      <c r="I257" s="247"/>
      <c r="J257" s="244"/>
      <c r="K257" s="244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304</v>
      </c>
      <c r="AU257" s="252" t="s">
        <v>90</v>
      </c>
      <c r="AV257" s="14" t="s">
        <v>84</v>
      </c>
      <c r="AW257" s="14" t="s">
        <v>33</v>
      </c>
      <c r="AX257" s="14" t="s">
        <v>77</v>
      </c>
      <c r="AY257" s="252" t="s">
        <v>242</v>
      </c>
    </row>
    <row r="258" spans="1:65" s="13" customFormat="1">
      <c r="B258" s="226"/>
      <c r="C258" s="227"/>
      <c r="D258" s="228" t="s">
        <v>304</v>
      </c>
      <c r="E258" s="229" t="s">
        <v>1</v>
      </c>
      <c r="F258" s="230" t="s">
        <v>481</v>
      </c>
      <c r="G258" s="227"/>
      <c r="H258" s="231">
        <v>5364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33</v>
      </c>
      <c r="AX258" s="13" t="s">
        <v>77</v>
      </c>
      <c r="AY258" s="237" t="s">
        <v>242</v>
      </c>
    </row>
    <row r="259" spans="1:65" s="14" customFormat="1">
      <c r="B259" s="243"/>
      <c r="C259" s="244"/>
      <c r="D259" s="228" t="s">
        <v>304</v>
      </c>
      <c r="E259" s="245" t="s">
        <v>1</v>
      </c>
      <c r="F259" s="246" t="s">
        <v>373</v>
      </c>
      <c r="G259" s="244"/>
      <c r="H259" s="245" t="s">
        <v>1</v>
      </c>
      <c r="I259" s="247"/>
      <c r="J259" s="244"/>
      <c r="K259" s="244"/>
      <c r="L259" s="248"/>
      <c r="M259" s="249"/>
      <c r="N259" s="250"/>
      <c r="O259" s="250"/>
      <c r="P259" s="250"/>
      <c r="Q259" s="250"/>
      <c r="R259" s="250"/>
      <c r="S259" s="250"/>
      <c r="T259" s="251"/>
      <c r="AT259" s="252" t="s">
        <v>304</v>
      </c>
      <c r="AU259" s="252" t="s">
        <v>90</v>
      </c>
      <c r="AV259" s="14" t="s">
        <v>84</v>
      </c>
      <c r="AW259" s="14" t="s">
        <v>33</v>
      </c>
      <c r="AX259" s="14" t="s">
        <v>77</v>
      </c>
      <c r="AY259" s="252" t="s">
        <v>242</v>
      </c>
    </row>
    <row r="260" spans="1:65" s="13" customFormat="1">
      <c r="B260" s="226"/>
      <c r="C260" s="227"/>
      <c r="D260" s="228" t="s">
        <v>304</v>
      </c>
      <c r="E260" s="229" t="s">
        <v>1</v>
      </c>
      <c r="F260" s="230" t="s">
        <v>482</v>
      </c>
      <c r="G260" s="227"/>
      <c r="H260" s="231">
        <v>17618</v>
      </c>
      <c r="I260" s="232"/>
      <c r="J260" s="227"/>
      <c r="K260" s="227"/>
      <c r="L260" s="233"/>
      <c r="M260" s="234"/>
      <c r="N260" s="235"/>
      <c r="O260" s="235"/>
      <c r="P260" s="235"/>
      <c r="Q260" s="235"/>
      <c r="R260" s="235"/>
      <c r="S260" s="235"/>
      <c r="T260" s="236"/>
      <c r="AT260" s="237" t="s">
        <v>304</v>
      </c>
      <c r="AU260" s="237" t="s">
        <v>90</v>
      </c>
      <c r="AV260" s="13" t="s">
        <v>90</v>
      </c>
      <c r="AW260" s="13" t="s">
        <v>33</v>
      </c>
      <c r="AX260" s="13" t="s">
        <v>77</v>
      </c>
      <c r="AY260" s="237" t="s">
        <v>242</v>
      </c>
    </row>
    <row r="261" spans="1:65" s="14" customFormat="1">
      <c r="B261" s="243"/>
      <c r="C261" s="244"/>
      <c r="D261" s="228" t="s">
        <v>304</v>
      </c>
      <c r="E261" s="245" t="s">
        <v>1</v>
      </c>
      <c r="F261" s="246" t="s">
        <v>375</v>
      </c>
      <c r="G261" s="244"/>
      <c r="H261" s="245" t="s">
        <v>1</v>
      </c>
      <c r="I261" s="247"/>
      <c r="J261" s="244"/>
      <c r="K261" s="244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304</v>
      </c>
      <c r="AU261" s="252" t="s">
        <v>90</v>
      </c>
      <c r="AV261" s="14" t="s">
        <v>84</v>
      </c>
      <c r="AW261" s="14" t="s">
        <v>33</v>
      </c>
      <c r="AX261" s="14" t="s">
        <v>77</v>
      </c>
      <c r="AY261" s="252" t="s">
        <v>242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483</v>
      </c>
      <c r="G262" s="227"/>
      <c r="H262" s="231">
        <v>13662.2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77</v>
      </c>
      <c r="AY262" s="237" t="s">
        <v>242</v>
      </c>
    </row>
    <row r="263" spans="1:65" s="14" customFormat="1">
      <c r="B263" s="243"/>
      <c r="C263" s="244"/>
      <c r="D263" s="228" t="s">
        <v>304</v>
      </c>
      <c r="E263" s="245" t="s">
        <v>1</v>
      </c>
      <c r="F263" s="246" t="s">
        <v>377</v>
      </c>
      <c r="G263" s="244"/>
      <c r="H263" s="245" t="s">
        <v>1</v>
      </c>
      <c r="I263" s="247"/>
      <c r="J263" s="244"/>
      <c r="K263" s="244"/>
      <c r="L263" s="248"/>
      <c r="M263" s="249"/>
      <c r="N263" s="250"/>
      <c r="O263" s="250"/>
      <c r="P263" s="250"/>
      <c r="Q263" s="250"/>
      <c r="R263" s="250"/>
      <c r="S263" s="250"/>
      <c r="T263" s="251"/>
      <c r="AT263" s="252" t="s">
        <v>304</v>
      </c>
      <c r="AU263" s="252" t="s">
        <v>90</v>
      </c>
      <c r="AV263" s="14" t="s">
        <v>84</v>
      </c>
      <c r="AW263" s="14" t="s">
        <v>33</v>
      </c>
      <c r="AX263" s="14" t="s">
        <v>77</v>
      </c>
      <c r="AY263" s="252" t="s">
        <v>242</v>
      </c>
    </row>
    <row r="264" spans="1:65" s="13" customFormat="1">
      <c r="B264" s="226"/>
      <c r="C264" s="227"/>
      <c r="D264" s="228" t="s">
        <v>304</v>
      </c>
      <c r="E264" s="229" t="s">
        <v>1</v>
      </c>
      <c r="F264" s="230" t="s">
        <v>484</v>
      </c>
      <c r="G264" s="227"/>
      <c r="H264" s="231">
        <v>3075</v>
      </c>
      <c r="I264" s="232"/>
      <c r="J264" s="227"/>
      <c r="K264" s="227"/>
      <c r="L264" s="233"/>
      <c r="M264" s="234"/>
      <c r="N264" s="235"/>
      <c r="O264" s="235"/>
      <c r="P264" s="235"/>
      <c r="Q264" s="235"/>
      <c r="R264" s="235"/>
      <c r="S264" s="235"/>
      <c r="T264" s="236"/>
      <c r="AT264" s="237" t="s">
        <v>304</v>
      </c>
      <c r="AU264" s="237" t="s">
        <v>90</v>
      </c>
      <c r="AV264" s="13" t="s">
        <v>90</v>
      </c>
      <c r="AW264" s="13" t="s">
        <v>33</v>
      </c>
      <c r="AX264" s="13" t="s">
        <v>77</v>
      </c>
      <c r="AY264" s="237" t="s">
        <v>242</v>
      </c>
    </row>
    <row r="265" spans="1:65" s="14" customFormat="1">
      <c r="B265" s="243"/>
      <c r="C265" s="244"/>
      <c r="D265" s="228" t="s">
        <v>304</v>
      </c>
      <c r="E265" s="245" t="s">
        <v>1</v>
      </c>
      <c r="F265" s="246" t="s">
        <v>379</v>
      </c>
      <c r="G265" s="244"/>
      <c r="H265" s="245" t="s">
        <v>1</v>
      </c>
      <c r="I265" s="247"/>
      <c r="J265" s="244"/>
      <c r="K265" s="244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304</v>
      </c>
      <c r="AU265" s="252" t="s">
        <v>90</v>
      </c>
      <c r="AV265" s="14" t="s">
        <v>84</v>
      </c>
      <c r="AW265" s="14" t="s">
        <v>33</v>
      </c>
      <c r="AX265" s="14" t="s">
        <v>77</v>
      </c>
      <c r="AY265" s="252" t="s">
        <v>242</v>
      </c>
    </row>
    <row r="266" spans="1:65" s="13" customFormat="1">
      <c r="B266" s="226"/>
      <c r="C266" s="227"/>
      <c r="D266" s="228" t="s">
        <v>304</v>
      </c>
      <c r="E266" s="229" t="s">
        <v>1</v>
      </c>
      <c r="F266" s="230" t="s">
        <v>485</v>
      </c>
      <c r="G266" s="227"/>
      <c r="H266" s="231">
        <v>6075</v>
      </c>
      <c r="I266" s="232"/>
      <c r="J266" s="227"/>
      <c r="K266" s="227"/>
      <c r="L266" s="233"/>
      <c r="M266" s="234"/>
      <c r="N266" s="235"/>
      <c r="O266" s="235"/>
      <c r="P266" s="235"/>
      <c r="Q266" s="235"/>
      <c r="R266" s="235"/>
      <c r="S266" s="235"/>
      <c r="T266" s="236"/>
      <c r="AT266" s="237" t="s">
        <v>304</v>
      </c>
      <c r="AU266" s="237" t="s">
        <v>90</v>
      </c>
      <c r="AV266" s="13" t="s">
        <v>90</v>
      </c>
      <c r="AW266" s="13" t="s">
        <v>33</v>
      </c>
      <c r="AX266" s="13" t="s">
        <v>77</v>
      </c>
      <c r="AY266" s="237" t="s">
        <v>242</v>
      </c>
    </row>
    <row r="267" spans="1:65" s="15" customFormat="1">
      <c r="B267" s="253"/>
      <c r="C267" s="254"/>
      <c r="D267" s="228" t="s">
        <v>304</v>
      </c>
      <c r="E267" s="255" t="s">
        <v>1</v>
      </c>
      <c r="F267" s="256" t="s">
        <v>381</v>
      </c>
      <c r="G267" s="254"/>
      <c r="H267" s="257">
        <v>45794.2</v>
      </c>
      <c r="I267" s="258"/>
      <c r="J267" s="254"/>
      <c r="K267" s="254"/>
      <c r="L267" s="259"/>
      <c r="M267" s="260"/>
      <c r="N267" s="261"/>
      <c r="O267" s="261"/>
      <c r="P267" s="261"/>
      <c r="Q267" s="261"/>
      <c r="R267" s="261"/>
      <c r="S267" s="261"/>
      <c r="T267" s="262"/>
      <c r="AT267" s="263" t="s">
        <v>304</v>
      </c>
      <c r="AU267" s="263" t="s">
        <v>90</v>
      </c>
      <c r="AV267" s="15" t="s">
        <v>100</v>
      </c>
      <c r="AW267" s="15" t="s">
        <v>33</v>
      </c>
      <c r="AX267" s="15" t="s">
        <v>77</v>
      </c>
      <c r="AY267" s="263" t="s">
        <v>242</v>
      </c>
    </row>
    <row r="268" spans="1:65" s="16" customFormat="1">
      <c r="B268" s="264"/>
      <c r="C268" s="265"/>
      <c r="D268" s="228" t="s">
        <v>304</v>
      </c>
      <c r="E268" s="266" t="s">
        <v>1</v>
      </c>
      <c r="F268" s="267" t="s">
        <v>388</v>
      </c>
      <c r="G268" s="265"/>
      <c r="H268" s="268">
        <v>46168.2</v>
      </c>
      <c r="I268" s="269"/>
      <c r="J268" s="265"/>
      <c r="K268" s="265"/>
      <c r="L268" s="270"/>
      <c r="M268" s="271"/>
      <c r="N268" s="272"/>
      <c r="O268" s="272"/>
      <c r="P268" s="272"/>
      <c r="Q268" s="272"/>
      <c r="R268" s="272"/>
      <c r="S268" s="272"/>
      <c r="T268" s="273"/>
      <c r="AT268" s="274" t="s">
        <v>304</v>
      </c>
      <c r="AU268" s="274" t="s">
        <v>90</v>
      </c>
      <c r="AV268" s="16" t="s">
        <v>248</v>
      </c>
      <c r="AW268" s="16" t="s">
        <v>33</v>
      </c>
      <c r="AX268" s="16" t="s">
        <v>84</v>
      </c>
      <c r="AY268" s="274" t="s">
        <v>242</v>
      </c>
    </row>
    <row r="269" spans="1:65" s="2" customFormat="1" ht="14.45" customHeight="1">
      <c r="A269" s="35"/>
      <c r="B269" s="36"/>
      <c r="C269" s="215" t="s">
        <v>320</v>
      </c>
      <c r="D269" s="215" t="s">
        <v>261</v>
      </c>
      <c r="E269" s="216" t="s">
        <v>486</v>
      </c>
      <c r="F269" s="217" t="s">
        <v>487</v>
      </c>
      <c r="G269" s="218" t="s">
        <v>247</v>
      </c>
      <c r="H269" s="219">
        <v>47091.563999999998</v>
      </c>
      <c r="I269" s="220"/>
      <c r="J269" s="221">
        <f>ROUND(I269*H269,2)</f>
        <v>0</v>
      </c>
      <c r="K269" s="222"/>
      <c r="L269" s="223"/>
      <c r="M269" s="224" t="s">
        <v>1</v>
      </c>
      <c r="N269" s="225" t="s">
        <v>43</v>
      </c>
      <c r="O269" s="76"/>
      <c r="P269" s="211">
        <f>O269*H269</f>
        <v>0</v>
      </c>
      <c r="Q269" s="211">
        <v>4.0000000000000002E-4</v>
      </c>
      <c r="R269" s="211">
        <f>Q269*H269</f>
        <v>18.836625600000001</v>
      </c>
      <c r="S269" s="211">
        <v>0</v>
      </c>
      <c r="T269" s="212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264</v>
      </c>
      <c r="AT269" s="213" t="s">
        <v>261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248</v>
      </c>
      <c r="BM269" s="213" t="s">
        <v>488</v>
      </c>
    </row>
    <row r="270" spans="1:65" s="13" customFormat="1">
      <c r="B270" s="226"/>
      <c r="C270" s="227"/>
      <c r="D270" s="228" t="s">
        <v>304</v>
      </c>
      <c r="E270" s="227"/>
      <c r="F270" s="230" t="s">
        <v>489</v>
      </c>
      <c r="G270" s="227"/>
      <c r="H270" s="231">
        <v>47091.563999999998</v>
      </c>
      <c r="I270" s="232"/>
      <c r="J270" s="227"/>
      <c r="K270" s="227"/>
      <c r="L270" s="233"/>
      <c r="M270" s="234"/>
      <c r="N270" s="235"/>
      <c r="O270" s="235"/>
      <c r="P270" s="235"/>
      <c r="Q270" s="235"/>
      <c r="R270" s="235"/>
      <c r="S270" s="235"/>
      <c r="T270" s="236"/>
      <c r="AT270" s="237" t="s">
        <v>304</v>
      </c>
      <c r="AU270" s="237" t="s">
        <v>90</v>
      </c>
      <c r="AV270" s="13" t="s">
        <v>90</v>
      </c>
      <c r="AW270" s="13" t="s">
        <v>4</v>
      </c>
      <c r="AX270" s="13" t="s">
        <v>84</v>
      </c>
      <c r="AY270" s="237" t="s">
        <v>242</v>
      </c>
    </row>
    <row r="271" spans="1:65" s="2" customFormat="1" ht="45" customHeight="1">
      <c r="A271" s="35"/>
      <c r="B271" s="36"/>
      <c r="C271" s="201" t="s">
        <v>326</v>
      </c>
      <c r="D271" s="201" t="s">
        <v>244</v>
      </c>
      <c r="E271" s="202" t="s">
        <v>490</v>
      </c>
      <c r="F271" s="203" t="s">
        <v>491</v>
      </c>
      <c r="G271" s="204" t="s">
        <v>247</v>
      </c>
      <c r="H271" s="205">
        <v>2778.2570000000001</v>
      </c>
      <c r="I271" s="206"/>
      <c r="J271" s="207">
        <f>ROUND(I271*H271,2)</f>
        <v>0</v>
      </c>
      <c r="K271" s="208"/>
      <c r="L271" s="40"/>
      <c r="M271" s="209" t="s">
        <v>1</v>
      </c>
      <c r="N271" s="210" t="s">
        <v>43</v>
      </c>
      <c r="O271" s="76"/>
      <c r="P271" s="211">
        <f>O271*H271</f>
        <v>0</v>
      </c>
      <c r="Q271" s="211">
        <v>2.2300000000000002E-3</v>
      </c>
      <c r="R271" s="211">
        <f>Q271*H271</f>
        <v>6.1955131100000012</v>
      </c>
      <c r="S271" s="211">
        <v>0</v>
      </c>
      <c r="T271" s="212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13" t="s">
        <v>248</v>
      </c>
      <c r="AT271" s="213" t="s">
        <v>244</v>
      </c>
      <c r="AU271" s="213" t="s">
        <v>90</v>
      </c>
      <c r="AY271" s="18" t="s">
        <v>242</v>
      </c>
      <c r="BE271" s="214">
        <f>IF(N271="základná",J271,0)</f>
        <v>0</v>
      </c>
      <c r="BF271" s="214">
        <f>IF(N271="znížená",J271,0)</f>
        <v>0</v>
      </c>
      <c r="BG271" s="214">
        <f>IF(N271="zákl. prenesená",J271,0)</f>
        <v>0</v>
      </c>
      <c r="BH271" s="214">
        <f>IF(N271="zníž. prenesená",J271,0)</f>
        <v>0</v>
      </c>
      <c r="BI271" s="214">
        <f>IF(N271="nulová",J271,0)</f>
        <v>0</v>
      </c>
      <c r="BJ271" s="18" t="s">
        <v>90</v>
      </c>
      <c r="BK271" s="214">
        <f>ROUND(I271*H271,2)</f>
        <v>0</v>
      </c>
      <c r="BL271" s="18" t="s">
        <v>248</v>
      </c>
      <c r="BM271" s="213" t="s">
        <v>492</v>
      </c>
    </row>
    <row r="272" spans="1:65" s="14" customFormat="1">
      <c r="B272" s="243"/>
      <c r="C272" s="244"/>
      <c r="D272" s="228" t="s">
        <v>304</v>
      </c>
      <c r="E272" s="245" t="s">
        <v>1</v>
      </c>
      <c r="F272" s="246" t="s">
        <v>436</v>
      </c>
      <c r="G272" s="244"/>
      <c r="H272" s="245" t="s">
        <v>1</v>
      </c>
      <c r="I272" s="247"/>
      <c r="J272" s="244"/>
      <c r="K272" s="244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304</v>
      </c>
      <c r="AU272" s="252" t="s">
        <v>90</v>
      </c>
      <c r="AV272" s="14" t="s">
        <v>84</v>
      </c>
      <c r="AW272" s="14" t="s">
        <v>33</v>
      </c>
      <c r="AX272" s="14" t="s">
        <v>77</v>
      </c>
      <c r="AY272" s="252" t="s">
        <v>242</v>
      </c>
    </row>
    <row r="273" spans="1:65" s="14" customFormat="1">
      <c r="B273" s="243"/>
      <c r="C273" s="244"/>
      <c r="D273" s="228" t="s">
        <v>304</v>
      </c>
      <c r="E273" s="245" t="s">
        <v>1</v>
      </c>
      <c r="F273" s="246" t="s">
        <v>493</v>
      </c>
      <c r="G273" s="244"/>
      <c r="H273" s="245" t="s">
        <v>1</v>
      </c>
      <c r="I273" s="247"/>
      <c r="J273" s="244"/>
      <c r="K273" s="244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304</v>
      </c>
      <c r="AU273" s="252" t="s">
        <v>90</v>
      </c>
      <c r="AV273" s="14" t="s">
        <v>84</v>
      </c>
      <c r="AW273" s="14" t="s">
        <v>33</v>
      </c>
      <c r="AX273" s="14" t="s">
        <v>77</v>
      </c>
      <c r="AY273" s="252" t="s">
        <v>242</v>
      </c>
    </row>
    <row r="274" spans="1:65" s="13" customFormat="1">
      <c r="B274" s="226"/>
      <c r="C274" s="227"/>
      <c r="D274" s="228" t="s">
        <v>304</v>
      </c>
      <c r="E274" s="229" t="s">
        <v>1</v>
      </c>
      <c r="F274" s="230" t="s">
        <v>494</v>
      </c>
      <c r="G274" s="227"/>
      <c r="H274" s="231">
        <v>2778.2570000000001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304</v>
      </c>
      <c r="AU274" s="237" t="s">
        <v>90</v>
      </c>
      <c r="AV274" s="13" t="s">
        <v>90</v>
      </c>
      <c r="AW274" s="13" t="s">
        <v>33</v>
      </c>
      <c r="AX274" s="13" t="s">
        <v>84</v>
      </c>
      <c r="AY274" s="237" t="s">
        <v>242</v>
      </c>
    </row>
    <row r="275" spans="1:65" s="12" customFormat="1" ht="22.9" customHeight="1">
      <c r="B275" s="185"/>
      <c r="C275" s="186"/>
      <c r="D275" s="187" t="s">
        <v>76</v>
      </c>
      <c r="E275" s="199" t="s">
        <v>250</v>
      </c>
      <c r="F275" s="199" t="s">
        <v>251</v>
      </c>
      <c r="G275" s="186"/>
      <c r="H275" s="186"/>
      <c r="I275" s="189"/>
      <c r="J275" s="200">
        <f>BK275</f>
        <v>0</v>
      </c>
      <c r="K275" s="186"/>
      <c r="L275" s="191"/>
      <c r="M275" s="192"/>
      <c r="N275" s="193"/>
      <c r="O275" s="193"/>
      <c r="P275" s="194">
        <f>SUM(P276:P417)</f>
        <v>0</v>
      </c>
      <c r="Q275" s="193"/>
      <c r="R275" s="194">
        <f>SUM(R276:R417)</f>
        <v>51555.223528200004</v>
      </c>
      <c r="S275" s="193"/>
      <c r="T275" s="195">
        <f>SUM(T276:T417)</f>
        <v>1224.999</v>
      </c>
      <c r="AR275" s="196" t="s">
        <v>84</v>
      </c>
      <c r="AT275" s="197" t="s">
        <v>76</v>
      </c>
      <c r="AU275" s="197" t="s">
        <v>84</v>
      </c>
      <c r="AY275" s="196" t="s">
        <v>242</v>
      </c>
      <c r="BK275" s="198">
        <f>SUM(BK276:BK417)</f>
        <v>0</v>
      </c>
    </row>
    <row r="276" spans="1:65" s="2" customFormat="1" ht="14.45" customHeight="1">
      <c r="A276" s="35"/>
      <c r="B276" s="36"/>
      <c r="C276" s="201" t="s">
        <v>7</v>
      </c>
      <c r="D276" s="201" t="s">
        <v>244</v>
      </c>
      <c r="E276" s="202" t="s">
        <v>495</v>
      </c>
      <c r="F276" s="203" t="s">
        <v>496</v>
      </c>
      <c r="G276" s="204" t="s">
        <v>259</v>
      </c>
      <c r="H276" s="205">
        <v>8166.66</v>
      </c>
      <c r="I276" s="206"/>
      <c r="J276" s="207">
        <f>ROUND(I276*H276,2)</f>
        <v>0</v>
      </c>
      <c r="K276" s="208"/>
      <c r="L276" s="40"/>
      <c r="M276" s="209" t="s">
        <v>1</v>
      </c>
      <c r="N276" s="210" t="s">
        <v>43</v>
      </c>
      <c r="O276" s="76"/>
      <c r="P276" s="211">
        <f>O276*H276</f>
        <v>0</v>
      </c>
      <c r="Q276" s="211">
        <v>0</v>
      </c>
      <c r="R276" s="211">
        <f>Q276*H276</f>
        <v>0</v>
      </c>
      <c r="S276" s="211">
        <v>0.15</v>
      </c>
      <c r="T276" s="212">
        <f>S276*H276</f>
        <v>1224.999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13" t="s">
        <v>248</v>
      </c>
      <c r="AT276" s="213" t="s">
        <v>244</v>
      </c>
      <c r="AU276" s="213" t="s">
        <v>90</v>
      </c>
      <c r="AY276" s="18" t="s">
        <v>242</v>
      </c>
      <c r="BE276" s="214">
        <f>IF(N276="základná",J276,0)</f>
        <v>0</v>
      </c>
      <c r="BF276" s="214">
        <f>IF(N276="znížená",J276,0)</f>
        <v>0</v>
      </c>
      <c r="BG276" s="214">
        <f>IF(N276="zákl. prenesená",J276,0)</f>
        <v>0</v>
      </c>
      <c r="BH276" s="214">
        <f>IF(N276="zníž. prenesená",J276,0)</f>
        <v>0</v>
      </c>
      <c r="BI276" s="214">
        <f>IF(N276="nulová",J276,0)</f>
        <v>0</v>
      </c>
      <c r="BJ276" s="18" t="s">
        <v>90</v>
      </c>
      <c r="BK276" s="214">
        <f>ROUND(I276*H276,2)</f>
        <v>0</v>
      </c>
      <c r="BL276" s="18" t="s">
        <v>248</v>
      </c>
      <c r="BM276" s="213" t="s">
        <v>497</v>
      </c>
    </row>
    <row r="277" spans="1:65" s="14" customFormat="1">
      <c r="B277" s="243"/>
      <c r="C277" s="244"/>
      <c r="D277" s="228" t="s">
        <v>304</v>
      </c>
      <c r="E277" s="245" t="s">
        <v>1</v>
      </c>
      <c r="F277" s="246" t="s">
        <v>373</v>
      </c>
      <c r="G277" s="244"/>
      <c r="H277" s="245" t="s">
        <v>1</v>
      </c>
      <c r="I277" s="247"/>
      <c r="J277" s="244"/>
      <c r="K277" s="244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304</v>
      </c>
      <c r="AU277" s="252" t="s">
        <v>90</v>
      </c>
      <c r="AV277" s="14" t="s">
        <v>84</v>
      </c>
      <c r="AW277" s="14" t="s">
        <v>33</v>
      </c>
      <c r="AX277" s="14" t="s">
        <v>77</v>
      </c>
      <c r="AY277" s="252" t="s">
        <v>242</v>
      </c>
    </row>
    <row r="278" spans="1:65" s="13" customFormat="1">
      <c r="B278" s="226"/>
      <c r="C278" s="227"/>
      <c r="D278" s="228" t="s">
        <v>304</v>
      </c>
      <c r="E278" s="229" t="s">
        <v>1</v>
      </c>
      <c r="F278" s="230" t="s">
        <v>498</v>
      </c>
      <c r="G278" s="227"/>
      <c r="H278" s="231">
        <v>3250</v>
      </c>
      <c r="I278" s="232"/>
      <c r="J278" s="227"/>
      <c r="K278" s="227"/>
      <c r="L278" s="233"/>
      <c r="M278" s="234"/>
      <c r="N278" s="235"/>
      <c r="O278" s="235"/>
      <c r="P278" s="235"/>
      <c r="Q278" s="235"/>
      <c r="R278" s="235"/>
      <c r="S278" s="235"/>
      <c r="T278" s="236"/>
      <c r="AT278" s="237" t="s">
        <v>304</v>
      </c>
      <c r="AU278" s="237" t="s">
        <v>90</v>
      </c>
      <c r="AV278" s="13" t="s">
        <v>90</v>
      </c>
      <c r="AW278" s="13" t="s">
        <v>33</v>
      </c>
      <c r="AX278" s="13" t="s">
        <v>77</v>
      </c>
      <c r="AY278" s="237" t="s">
        <v>242</v>
      </c>
    </row>
    <row r="279" spans="1:65" s="14" customFormat="1">
      <c r="B279" s="243"/>
      <c r="C279" s="244"/>
      <c r="D279" s="228" t="s">
        <v>304</v>
      </c>
      <c r="E279" s="245" t="s">
        <v>1</v>
      </c>
      <c r="F279" s="246" t="s">
        <v>375</v>
      </c>
      <c r="G279" s="244"/>
      <c r="H279" s="245" t="s">
        <v>1</v>
      </c>
      <c r="I279" s="247"/>
      <c r="J279" s="244"/>
      <c r="K279" s="244"/>
      <c r="L279" s="248"/>
      <c r="M279" s="249"/>
      <c r="N279" s="250"/>
      <c r="O279" s="250"/>
      <c r="P279" s="250"/>
      <c r="Q279" s="250"/>
      <c r="R279" s="250"/>
      <c r="S279" s="250"/>
      <c r="T279" s="251"/>
      <c r="AT279" s="252" t="s">
        <v>304</v>
      </c>
      <c r="AU279" s="252" t="s">
        <v>90</v>
      </c>
      <c r="AV279" s="14" t="s">
        <v>84</v>
      </c>
      <c r="AW279" s="14" t="s">
        <v>33</v>
      </c>
      <c r="AX279" s="14" t="s">
        <v>77</v>
      </c>
      <c r="AY279" s="252" t="s">
        <v>242</v>
      </c>
    </row>
    <row r="280" spans="1:65" s="13" customFormat="1">
      <c r="B280" s="226"/>
      <c r="C280" s="227"/>
      <c r="D280" s="228" t="s">
        <v>304</v>
      </c>
      <c r="E280" s="229" t="s">
        <v>1</v>
      </c>
      <c r="F280" s="230" t="s">
        <v>499</v>
      </c>
      <c r="G280" s="227"/>
      <c r="H280" s="231">
        <v>3333.33</v>
      </c>
      <c r="I280" s="232"/>
      <c r="J280" s="227"/>
      <c r="K280" s="227"/>
      <c r="L280" s="233"/>
      <c r="M280" s="234"/>
      <c r="N280" s="235"/>
      <c r="O280" s="235"/>
      <c r="P280" s="235"/>
      <c r="Q280" s="235"/>
      <c r="R280" s="235"/>
      <c r="S280" s="235"/>
      <c r="T280" s="236"/>
      <c r="AT280" s="237" t="s">
        <v>304</v>
      </c>
      <c r="AU280" s="237" t="s">
        <v>90</v>
      </c>
      <c r="AV280" s="13" t="s">
        <v>90</v>
      </c>
      <c r="AW280" s="13" t="s">
        <v>33</v>
      </c>
      <c r="AX280" s="13" t="s">
        <v>77</v>
      </c>
      <c r="AY280" s="237" t="s">
        <v>242</v>
      </c>
    </row>
    <row r="281" spans="1:65" s="14" customFormat="1">
      <c r="B281" s="243"/>
      <c r="C281" s="244"/>
      <c r="D281" s="228" t="s">
        <v>304</v>
      </c>
      <c r="E281" s="245" t="s">
        <v>1</v>
      </c>
      <c r="F281" s="246" t="s">
        <v>377</v>
      </c>
      <c r="G281" s="244"/>
      <c r="H281" s="245" t="s">
        <v>1</v>
      </c>
      <c r="I281" s="247"/>
      <c r="J281" s="244"/>
      <c r="K281" s="244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304</v>
      </c>
      <c r="AU281" s="252" t="s">
        <v>90</v>
      </c>
      <c r="AV281" s="14" t="s">
        <v>84</v>
      </c>
      <c r="AW281" s="14" t="s">
        <v>33</v>
      </c>
      <c r="AX281" s="14" t="s">
        <v>77</v>
      </c>
      <c r="AY281" s="252" t="s">
        <v>242</v>
      </c>
    </row>
    <row r="282" spans="1:65" s="13" customFormat="1">
      <c r="B282" s="226"/>
      <c r="C282" s="227"/>
      <c r="D282" s="228" t="s">
        <v>304</v>
      </c>
      <c r="E282" s="229" t="s">
        <v>1</v>
      </c>
      <c r="F282" s="230" t="s">
        <v>500</v>
      </c>
      <c r="G282" s="227"/>
      <c r="H282" s="231">
        <v>750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304</v>
      </c>
      <c r="AU282" s="237" t="s">
        <v>90</v>
      </c>
      <c r="AV282" s="13" t="s">
        <v>90</v>
      </c>
      <c r="AW282" s="13" t="s">
        <v>33</v>
      </c>
      <c r="AX282" s="13" t="s">
        <v>77</v>
      </c>
      <c r="AY282" s="237" t="s">
        <v>242</v>
      </c>
    </row>
    <row r="283" spans="1:65" s="14" customFormat="1">
      <c r="B283" s="243"/>
      <c r="C283" s="244"/>
      <c r="D283" s="228" t="s">
        <v>304</v>
      </c>
      <c r="E283" s="245" t="s">
        <v>1</v>
      </c>
      <c r="F283" s="246" t="s">
        <v>379</v>
      </c>
      <c r="G283" s="244"/>
      <c r="H283" s="245" t="s">
        <v>1</v>
      </c>
      <c r="I283" s="247"/>
      <c r="J283" s="244"/>
      <c r="K283" s="244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304</v>
      </c>
      <c r="AU283" s="252" t="s">
        <v>90</v>
      </c>
      <c r="AV283" s="14" t="s">
        <v>84</v>
      </c>
      <c r="AW283" s="14" t="s">
        <v>33</v>
      </c>
      <c r="AX283" s="14" t="s">
        <v>77</v>
      </c>
      <c r="AY283" s="252" t="s">
        <v>242</v>
      </c>
    </row>
    <row r="284" spans="1:65" s="13" customFormat="1">
      <c r="B284" s="226"/>
      <c r="C284" s="227"/>
      <c r="D284" s="228" t="s">
        <v>304</v>
      </c>
      <c r="E284" s="229" t="s">
        <v>1</v>
      </c>
      <c r="F284" s="230" t="s">
        <v>501</v>
      </c>
      <c r="G284" s="227"/>
      <c r="H284" s="231">
        <v>833.33</v>
      </c>
      <c r="I284" s="232"/>
      <c r="J284" s="227"/>
      <c r="K284" s="227"/>
      <c r="L284" s="233"/>
      <c r="M284" s="234"/>
      <c r="N284" s="235"/>
      <c r="O284" s="235"/>
      <c r="P284" s="235"/>
      <c r="Q284" s="235"/>
      <c r="R284" s="235"/>
      <c r="S284" s="235"/>
      <c r="T284" s="236"/>
      <c r="AT284" s="237" t="s">
        <v>304</v>
      </c>
      <c r="AU284" s="237" t="s">
        <v>90</v>
      </c>
      <c r="AV284" s="13" t="s">
        <v>90</v>
      </c>
      <c r="AW284" s="13" t="s">
        <v>33</v>
      </c>
      <c r="AX284" s="13" t="s">
        <v>77</v>
      </c>
      <c r="AY284" s="237" t="s">
        <v>242</v>
      </c>
    </row>
    <row r="285" spans="1:65" s="16" customFormat="1">
      <c r="B285" s="264"/>
      <c r="C285" s="265"/>
      <c r="D285" s="228" t="s">
        <v>304</v>
      </c>
      <c r="E285" s="266" t="s">
        <v>1</v>
      </c>
      <c r="F285" s="267" t="s">
        <v>388</v>
      </c>
      <c r="G285" s="265"/>
      <c r="H285" s="268">
        <v>8166.66</v>
      </c>
      <c r="I285" s="269"/>
      <c r="J285" s="265"/>
      <c r="K285" s="265"/>
      <c r="L285" s="270"/>
      <c r="M285" s="271"/>
      <c r="N285" s="272"/>
      <c r="O285" s="272"/>
      <c r="P285" s="272"/>
      <c r="Q285" s="272"/>
      <c r="R285" s="272"/>
      <c r="S285" s="272"/>
      <c r="T285" s="273"/>
      <c r="AT285" s="274" t="s">
        <v>304</v>
      </c>
      <c r="AU285" s="274" t="s">
        <v>90</v>
      </c>
      <c r="AV285" s="16" t="s">
        <v>248</v>
      </c>
      <c r="AW285" s="16" t="s">
        <v>33</v>
      </c>
      <c r="AX285" s="16" t="s">
        <v>84</v>
      </c>
      <c r="AY285" s="274" t="s">
        <v>242</v>
      </c>
    </row>
    <row r="286" spans="1:65" s="2" customFormat="1" ht="34.9" customHeight="1">
      <c r="A286" s="35"/>
      <c r="B286" s="36"/>
      <c r="C286" s="201" t="s">
        <v>334</v>
      </c>
      <c r="D286" s="201" t="s">
        <v>244</v>
      </c>
      <c r="E286" s="202" t="s">
        <v>502</v>
      </c>
      <c r="F286" s="203" t="s">
        <v>503</v>
      </c>
      <c r="G286" s="204" t="s">
        <v>247</v>
      </c>
      <c r="H286" s="205">
        <v>374</v>
      </c>
      <c r="I286" s="206"/>
      <c r="J286" s="207">
        <f>ROUND(I286*H286,2)</f>
        <v>0</v>
      </c>
      <c r="K286" s="208"/>
      <c r="L286" s="40"/>
      <c r="M286" s="209" t="s">
        <v>1</v>
      </c>
      <c r="N286" s="210" t="s">
        <v>43</v>
      </c>
      <c r="O286" s="76"/>
      <c r="P286" s="211">
        <f>O286*H286</f>
        <v>0</v>
      </c>
      <c r="Q286" s="211">
        <v>0.27994000000000002</v>
      </c>
      <c r="R286" s="211">
        <f>Q286*H286</f>
        <v>104.69756000000001</v>
      </c>
      <c r="S286" s="211">
        <v>0</v>
      </c>
      <c r="T286" s="212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13" t="s">
        <v>248</v>
      </c>
      <c r="AT286" s="213" t="s">
        <v>244</v>
      </c>
      <c r="AU286" s="213" t="s">
        <v>90</v>
      </c>
      <c r="AY286" s="18" t="s">
        <v>242</v>
      </c>
      <c r="BE286" s="214">
        <f>IF(N286="základná",J286,0)</f>
        <v>0</v>
      </c>
      <c r="BF286" s="214">
        <f>IF(N286="znížená",J286,0)</f>
        <v>0</v>
      </c>
      <c r="BG286" s="214">
        <f>IF(N286="zákl. prenesená",J286,0)</f>
        <v>0</v>
      </c>
      <c r="BH286" s="214">
        <f>IF(N286="zníž. prenesená",J286,0)</f>
        <v>0</v>
      </c>
      <c r="BI286" s="214">
        <f>IF(N286="nulová",J286,0)</f>
        <v>0</v>
      </c>
      <c r="BJ286" s="18" t="s">
        <v>90</v>
      </c>
      <c r="BK286" s="214">
        <f>ROUND(I286*H286,2)</f>
        <v>0</v>
      </c>
      <c r="BL286" s="18" t="s">
        <v>248</v>
      </c>
      <c r="BM286" s="213" t="s">
        <v>504</v>
      </c>
    </row>
    <row r="287" spans="1:65" s="14" customFormat="1">
      <c r="B287" s="243"/>
      <c r="C287" s="244"/>
      <c r="D287" s="228" t="s">
        <v>304</v>
      </c>
      <c r="E287" s="245" t="s">
        <v>1</v>
      </c>
      <c r="F287" s="246" t="s">
        <v>425</v>
      </c>
      <c r="G287" s="244"/>
      <c r="H287" s="245" t="s">
        <v>1</v>
      </c>
      <c r="I287" s="247"/>
      <c r="J287" s="244"/>
      <c r="K287" s="244"/>
      <c r="L287" s="248"/>
      <c r="M287" s="249"/>
      <c r="N287" s="250"/>
      <c r="O287" s="250"/>
      <c r="P287" s="250"/>
      <c r="Q287" s="250"/>
      <c r="R287" s="250"/>
      <c r="S287" s="250"/>
      <c r="T287" s="251"/>
      <c r="AT287" s="252" t="s">
        <v>304</v>
      </c>
      <c r="AU287" s="252" t="s">
        <v>90</v>
      </c>
      <c r="AV287" s="14" t="s">
        <v>84</v>
      </c>
      <c r="AW287" s="14" t="s">
        <v>33</v>
      </c>
      <c r="AX287" s="14" t="s">
        <v>77</v>
      </c>
      <c r="AY287" s="252" t="s">
        <v>242</v>
      </c>
    </row>
    <row r="288" spans="1:65" s="14" customFormat="1">
      <c r="B288" s="243"/>
      <c r="C288" s="244"/>
      <c r="D288" s="228" t="s">
        <v>304</v>
      </c>
      <c r="E288" s="245" t="s">
        <v>1</v>
      </c>
      <c r="F288" s="246" t="s">
        <v>373</v>
      </c>
      <c r="G288" s="244"/>
      <c r="H288" s="245" t="s">
        <v>1</v>
      </c>
      <c r="I288" s="247"/>
      <c r="J288" s="244"/>
      <c r="K288" s="244"/>
      <c r="L288" s="248"/>
      <c r="M288" s="249"/>
      <c r="N288" s="250"/>
      <c r="O288" s="250"/>
      <c r="P288" s="250"/>
      <c r="Q288" s="250"/>
      <c r="R288" s="250"/>
      <c r="S288" s="250"/>
      <c r="T288" s="251"/>
      <c r="AT288" s="252" t="s">
        <v>304</v>
      </c>
      <c r="AU288" s="252" t="s">
        <v>90</v>
      </c>
      <c r="AV288" s="14" t="s">
        <v>84</v>
      </c>
      <c r="AW288" s="14" t="s">
        <v>33</v>
      </c>
      <c r="AX288" s="14" t="s">
        <v>77</v>
      </c>
      <c r="AY288" s="252" t="s">
        <v>242</v>
      </c>
    </row>
    <row r="289" spans="1:65" s="13" customFormat="1">
      <c r="B289" s="226"/>
      <c r="C289" s="227"/>
      <c r="D289" s="228" t="s">
        <v>304</v>
      </c>
      <c r="E289" s="229" t="s">
        <v>1</v>
      </c>
      <c r="F289" s="230" t="s">
        <v>477</v>
      </c>
      <c r="G289" s="227"/>
      <c r="H289" s="231">
        <v>238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77</v>
      </c>
      <c r="AY289" s="237" t="s">
        <v>242</v>
      </c>
    </row>
    <row r="290" spans="1:65" s="14" customFormat="1">
      <c r="B290" s="243"/>
      <c r="C290" s="244"/>
      <c r="D290" s="228" t="s">
        <v>304</v>
      </c>
      <c r="E290" s="245" t="s">
        <v>1</v>
      </c>
      <c r="F290" s="246" t="s">
        <v>375</v>
      </c>
      <c r="G290" s="244"/>
      <c r="H290" s="245" t="s">
        <v>1</v>
      </c>
      <c r="I290" s="247"/>
      <c r="J290" s="244"/>
      <c r="K290" s="244"/>
      <c r="L290" s="248"/>
      <c r="M290" s="249"/>
      <c r="N290" s="250"/>
      <c r="O290" s="250"/>
      <c r="P290" s="250"/>
      <c r="Q290" s="250"/>
      <c r="R290" s="250"/>
      <c r="S290" s="250"/>
      <c r="T290" s="251"/>
      <c r="AT290" s="252" t="s">
        <v>304</v>
      </c>
      <c r="AU290" s="252" t="s">
        <v>90</v>
      </c>
      <c r="AV290" s="14" t="s">
        <v>84</v>
      </c>
      <c r="AW290" s="14" t="s">
        <v>33</v>
      </c>
      <c r="AX290" s="14" t="s">
        <v>77</v>
      </c>
      <c r="AY290" s="252" t="s">
        <v>242</v>
      </c>
    </row>
    <row r="291" spans="1:65" s="13" customFormat="1">
      <c r="B291" s="226"/>
      <c r="C291" s="227"/>
      <c r="D291" s="228" t="s">
        <v>304</v>
      </c>
      <c r="E291" s="229" t="s">
        <v>1</v>
      </c>
      <c r="F291" s="230" t="s">
        <v>478</v>
      </c>
      <c r="G291" s="227"/>
      <c r="H291" s="231">
        <v>102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AT291" s="237" t="s">
        <v>304</v>
      </c>
      <c r="AU291" s="237" t="s">
        <v>90</v>
      </c>
      <c r="AV291" s="13" t="s">
        <v>90</v>
      </c>
      <c r="AW291" s="13" t="s">
        <v>33</v>
      </c>
      <c r="AX291" s="13" t="s">
        <v>77</v>
      </c>
      <c r="AY291" s="237" t="s">
        <v>242</v>
      </c>
    </row>
    <row r="292" spans="1:65" s="14" customFormat="1">
      <c r="B292" s="243"/>
      <c r="C292" s="244"/>
      <c r="D292" s="228" t="s">
        <v>304</v>
      </c>
      <c r="E292" s="245" t="s">
        <v>1</v>
      </c>
      <c r="F292" s="246" t="s">
        <v>379</v>
      </c>
      <c r="G292" s="244"/>
      <c r="H292" s="245" t="s">
        <v>1</v>
      </c>
      <c r="I292" s="247"/>
      <c r="J292" s="244"/>
      <c r="K292" s="244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304</v>
      </c>
      <c r="AU292" s="252" t="s">
        <v>90</v>
      </c>
      <c r="AV292" s="14" t="s">
        <v>84</v>
      </c>
      <c r="AW292" s="14" t="s">
        <v>33</v>
      </c>
      <c r="AX292" s="14" t="s">
        <v>77</v>
      </c>
      <c r="AY292" s="252" t="s">
        <v>242</v>
      </c>
    </row>
    <row r="293" spans="1:65" s="13" customFormat="1">
      <c r="B293" s="226"/>
      <c r="C293" s="227"/>
      <c r="D293" s="228" t="s">
        <v>304</v>
      </c>
      <c r="E293" s="229" t="s">
        <v>1</v>
      </c>
      <c r="F293" s="230" t="s">
        <v>479</v>
      </c>
      <c r="G293" s="227"/>
      <c r="H293" s="231">
        <v>34</v>
      </c>
      <c r="I293" s="232"/>
      <c r="J293" s="227"/>
      <c r="K293" s="227"/>
      <c r="L293" s="233"/>
      <c r="M293" s="234"/>
      <c r="N293" s="235"/>
      <c r="O293" s="235"/>
      <c r="P293" s="235"/>
      <c r="Q293" s="235"/>
      <c r="R293" s="235"/>
      <c r="S293" s="235"/>
      <c r="T293" s="236"/>
      <c r="AT293" s="237" t="s">
        <v>304</v>
      </c>
      <c r="AU293" s="237" t="s">
        <v>90</v>
      </c>
      <c r="AV293" s="13" t="s">
        <v>90</v>
      </c>
      <c r="AW293" s="13" t="s">
        <v>33</v>
      </c>
      <c r="AX293" s="13" t="s">
        <v>77</v>
      </c>
      <c r="AY293" s="237" t="s">
        <v>242</v>
      </c>
    </row>
    <row r="294" spans="1:65" s="16" customFormat="1">
      <c r="B294" s="264"/>
      <c r="C294" s="265"/>
      <c r="D294" s="228" t="s">
        <v>304</v>
      </c>
      <c r="E294" s="266" t="s">
        <v>1</v>
      </c>
      <c r="F294" s="267" t="s">
        <v>388</v>
      </c>
      <c r="G294" s="265"/>
      <c r="H294" s="268">
        <v>374</v>
      </c>
      <c r="I294" s="269"/>
      <c r="J294" s="265"/>
      <c r="K294" s="265"/>
      <c r="L294" s="270"/>
      <c r="M294" s="271"/>
      <c r="N294" s="272"/>
      <c r="O294" s="272"/>
      <c r="P294" s="272"/>
      <c r="Q294" s="272"/>
      <c r="R294" s="272"/>
      <c r="S294" s="272"/>
      <c r="T294" s="273"/>
      <c r="AT294" s="274" t="s">
        <v>304</v>
      </c>
      <c r="AU294" s="274" t="s">
        <v>90</v>
      </c>
      <c r="AV294" s="16" t="s">
        <v>248</v>
      </c>
      <c r="AW294" s="16" t="s">
        <v>33</v>
      </c>
      <c r="AX294" s="16" t="s">
        <v>84</v>
      </c>
      <c r="AY294" s="274" t="s">
        <v>242</v>
      </c>
    </row>
    <row r="295" spans="1:65" s="2" customFormat="1" ht="22.15" customHeight="1">
      <c r="A295" s="35"/>
      <c r="B295" s="36"/>
      <c r="C295" s="201" t="s">
        <v>339</v>
      </c>
      <c r="D295" s="201" t="s">
        <v>244</v>
      </c>
      <c r="E295" s="202" t="s">
        <v>505</v>
      </c>
      <c r="F295" s="203" t="s">
        <v>506</v>
      </c>
      <c r="G295" s="204" t="s">
        <v>247</v>
      </c>
      <c r="H295" s="205">
        <v>45794.2</v>
      </c>
      <c r="I295" s="206"/>
      <c r="J295" s="207">
        <f>ROUND(I295*H295,2)</f>
        <v>0</v>
      </c>
      <c r="K295" s="208"/>
      <c r="L295" s="40"/>
      <c r="M295" s="209" t="s">
        <v>1</v>
      </c>
      <c r="N295" s="210" t="s">
        <v>43</v>
      </c>
      <c r="O295" s="76"/>
      <c r="P295" s="211">
        <f>O295*H295</f>
        <v>0</v>
      </c>
      <c r="Q295" s="211">
        <v>0.27994000000000002</v>
      </c>
      <c r="R295" s="211">
        <f>Q295*H295</f>
        <v>12819.628348</v>
      </c>
      <c r="S295" s="211">
        <v>0</v>
      </c>
      <c r="T295" s="212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13" t="s">
        <v>248</v>
      </c>
      <c r="AT295" s="213" t="s">
        <v>244</v>
      </c>
      <c r="AU295" s="213" t="s">
        <v>90</v>
      </c>
      <c r="AY295" s="18" t="s">
        <v>242</v>
      </c>
      <c r="BE295" s="214">
        <f>IF(N295="základná",J295,0)</f>
        <v>0</v>
      </c>
      <c r="BF295" s="214">
        <f>IF(N295="znížená",J295,0)</f>
        <v>0</v>
      </c>
      <c r="BG295" s="214">
        <f>IF(N295="zákl. prenesená",J295,0)</f>
        <v>0</v>
      </c>
      <c r="BH295" s="214">
        <f>IF(N295="zníž. prenesená",J295,0)</f>
        <v>0</v>
      </c>
      <c r="BI295" s="214">
        <f>IF(N295="nulová",J295,0)</f>
        <v>0</v>
      </c>
      <c r="BJ295" s="18" t="s">
        <v>90</v>
      </c>
      <c r="BK295" s="214">
        <f>ROUND(I295*H295,2)</f>
        <v>0</v>
      </c>
      <c r="BL295" s="18" t="s">
        <v>248</v>
      </c>
      <c r="BM295" s="213" t="s">
        <v>507</v>
      </c>
    </row>
    <row r="296" spans="1:65" s="14" customFormat="1">
      <c r="B296" s="243"/>
      <c r="C296" s="244"/>
      <c r="D296" s="228" t="s">
        <v>304</v>
      </c>
      <c r="E296" s="245" t="s">
        <v>1</v>
      </c>
      <c r="F296" s="246" t="s">
        <v>480</v>
      </c>
      <c r="G296" s="244"/>
      <c r="H296" s="245" t="s">
        <v>1</v>
      </c>
      <c r="I296" s="247"/>
      <c r="J296" s="244"/>
      <c r="K296" s="244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304</v>
      </c>
      <c r="AU296" s="252" t="s">
        <v>90</v>
      </c>
      <c r="AV296" s="14" t="s">
        <v>84</v>
      </c>
      <c r="AW296" s="14" t="s">
        <v>33</v>
      </c>
      <c r="AX296" s="14" t="s">
        <v>77</v>
      </c>
      <c r="AY296" s="252" t="s">
        <v>242</v>
      </c>
    </row>
    <row r="297" spans="1:65" s="14" customFormat="1">
      <c r="B297" s="243"/>
      <c r="C297" s="244"/>
      <c r="D297" s="228" t="s">
        <v>304</v>
      </c>
      <c r="E297" s="245" t="s">
        <v>1</v>
      </c>
      <c r="F297" s="246" t="s">
        <v>371</v>
      </c>
      <c r="G297" s="244"/>
      <c r="H297" s="245" t="s">
        <v>1</v>
      </c>
      <c r="I297" s="247"/>
      <c r="J297" s="244"/>
      <c r="K297" s="244"/>
      <c r="L297" s="248"/>
      <c r="M297" s="249"/>
      <c r="N297" s="250"/>
      <c r="O297" s="250"/>
      <c r="P297" s="250"/>
      <c r="Q297" s="250"/>
      <c r="R297" s="250"/>
      <c r="S297" s="250"/>
      <c r="T297" s="251"/>
      <c r="AT297" s="252" t="s">
        <v>304</v>
      </c>
      <c r="AU297" s="252" t="s">
        <v>90</v>
      </c>
      <c r="AV297" s="14" t="s">
        <v>84</v>
      </c>
      <c r="AW297" s="14" t="s">
        <v>33</v>
      </c>
      <c r="AX297" s="14" t="s">
        <v>77</v>
      </c>
      <c r="AY297" s="252" t="s">
        <v>242</v>
      </c>
    </row>
    <row r="298" spans="1:65" s="13" customFormat="1">
      <c r="B298" s="226"/>
      <c r="C298" s="227"/>
      <c r="D298" s="228" t="s">
        <v>304</v>
      </c>
      <c r="E298" s="229" t="s">
        <v>1</v>
      </c>
      <c r="F298" s="230" t="s">
        <v>481</v>
      </c>
      <c r="G298" s="227"/>
      <c r="H298" s="231">
        <v>5364</v>
      </c>
      <c r="I298" s="232"/>
      <c r="J298" s="227"/>
      <c r="K298" s="227"/>
      <c r="L298" s="233"/>
      <c r="M298" s="234"/>
      <c r="N298" s="235"/>
      <c r="O298" s="235"/>
      <c r="P298" s="235"/>
      <c r="Q298" s="235"/>
      <c r="R298" s="235"/>
      <c r="S298" s="235"/>
      <c r="T298" s="236"/>
      <c r="AT298" s="237" t="s">
        <v>304</v>
      </c>
      <c r="AU298" s="237" t="s">
        <v>90</v>
      </c>
      <c r="AV298" s="13" t="s">
        <v>90</v>
      </c>
      <c r="AW298" s="13" t="s">
        <v>33</v>
      </c>
      <c r="AX298" s="13" t="s">
        <v>77</v>
      </c>
      <c r="AY298" s="237" t="s">
        <v>242</v>
      </c>
    </row>
    <row r="299" spans="1:65" s="14" customFormat="1">
      <c r="B299" s="243"/>
      <c r="C299" s="244"/>
      <c r="D299" s="228" t="s">
        <v>304</v>
      </c>
      <c r="E299" s="245" t="s">
        <v>1</v>
      </c>
      <c r="F299" s="246" t="s">
        <v>373</v>
      </c>
      <c r="G299" s="244"/>
      <c r="H299" s="245" t="s">
        <v>1</v>
      </c>
      <c r="I299" s="247"/>
      <c r="J299" s="244"/>
      <c r="K299" s="244"/>
      <c r="L299" s="248"/>
      <c r="M299" s="249"/>
      <c r="N299" s="250"/>
      <c r="O299" s="250"/>
      <c r="P299" s="250"/>
      <c r="Q299" s="250"/>
      <c r="R299" s="250"/>
      <c r="S299" s="250"/>
      <c r="T299" s="251"/>
      <c r="AT299" s="252" t="s">
        <v>304</v>
      </c>
      <c r="AU299" s="252" t="s">
        <v>90</v>
      </c>
      <c r="AV299" s="14" t="s">
        <v>84</v>
      </c>
      <c r="AW299" s="14" t="s">
        <v>33</v>
      </c>
      <c r="AX299" s="14" t="s">
        <v>77</v>
      </c>
      <c r="AY299" s="252" t="s">
        <v>242</v>
      </c>
    </row>
    <row r="300" spans="1:65" s="13" customFormat="1">
      <c r="B300" s="226"/>
      <c r="C300" s="227"/>
      <c r="D300" s="228" t="s">
        <v>304</v>
      </c>
      <c r="E300" s="229" t="s">
        <v>1</v>
      </c>
      <c r="F300" s="230" t="s">
        <v>482</v>
      </c>
      <c r="G300" s="227"/>
      <c r="H300" s="231">
        <v>17618</v>
      </c>
      <c r="I300" s="232"/>
      <c r="J300" s="227"/>
      <c r="K300" s="227"/>
      <c r="L300" s="233"/>
      <c r="M300" s="234"/>
      <c r="N300" s="235"/>
      <c r="O300" s="235"/>
      <c r="P300" s="235"/>
      <c r="Q300" s="235"/>
      <c r="R300" s="235"/>
      <c r="S300" s="235"/>
      <c r="T300" s="236"/>
      <c r="AT300" s="237" t="s">
        <v>304</v>
      </c>
      <c r="AU300" s="237" t="s">
        <v>90</v>
      </c>
      <c r="AV300" s="13" t="s">
        <v>90</v>
      </c>
      <c r="AW300" s="13" t="s">
        <v>33</v>
      </c>
      <c r="AX300" s="13" t="s">
        <v>77</v>
      </c>
      <c r="AY300" s="237" t="s">
        <v>242</v>
      </c>
    </row>
    <row r="301" spans="1:65" s="14" customFormat="1">
      <c r="B301" s="243"/>
      <c r="C301" s="244"/>
      <c r="D301" s="228" t="s">
        <v>304</v>
      </c>
      <c r="E301" s="245" t="s">
        <v>1</v>
      </c>
      <c r="F301" s="246" t="s">
        <v>375</v>
      </c>
      <c r="G301" s="244"/>
      <c r="H301" s="245" t="s">
        <v>1</v>
      </c>
      <c r="I301" s="247"/>
      <c r="J301" s="244"/>
      <c r="K301" s="244"/>
      <c r="L301" s="248"/>
      <c r="M301" s="249"/>
      <c r="N301" s="250"/>
      <c r="O301" s="250"/>
      <c r="P301" s="250"/>
      <c r="Q301" s="250"/>
      <c r="R301" s="250"/>
      <c r="S301" s="250"/>
      <c r="T301" s="251"/>
      <c r="AT301" s="252" t="s">
        <v>304</v>
      </c>
      <c r="AU301" s="252" t="s">
        <v>90</v>
      </c>
      <c r="AV301" s="14" t="s">
        <v>84</v>
      </c>
      <c r="AW301" s="14" t="s">
        <v>33</v>
      </c>
      <c r="AX301" s="14" t="s">
        <v>77</v>
      </c>
      <c r="AY301" s="252" t="s">
        <v>242</v>
      </c>
    </row>
    <row r="302" spans="1:65" s="13" customFormat="1">
      <c r="B302" s="226"/>
      <c r="C302" s="227"/>
      <c r="D302" s="228" t="s">
        <v>304</v>
      </c>
      <c r="E302" s="229" t="s">
        <v>1</v>
      </c>
      <c r="F302" s="230" t="s">
        <v>483</v>
      </c>
      <c r="G302" s="227"/>
      <c r="H302" s="231">
        <v>13662.2</v>
      </c>
      <c r="I302" s="232"/>
      <c r="J302" s="227"/>
      <c r="K302" s="227"/>
      <c r="L302" s="233"/>
      <c r="M302" s="234"/>
      <c r="N302" s="235"/>
      <c r="O302" s="235"/>
      <c r="P302" s="235"/>
      <c r="Q302" s="235"/>
      <c r="R302" s="235"/>
      <c r="S302" s="235"/>
      <c r="T302" s="236"/>
      <c r="AT302" s="237" t="s">
        <v>304</v>
      </c>
      <c r="AU302" s="237" t="s">
        <v>90</v>
      </c>
      <c r="AV302" s="13" t="s">
        <v>90</v>
      </c>
      <c r="AW302" s="13" t="s">
        <v>33</v>
      </c>
      <c r="AX302" s="13" t="s">
        <v>77</v>
      </c>
      <c r="AY302" s="237" t="s">
        <v>242</v>
      </c>
    </row>
    <row r="303" spans="1:65" s="14" customFormat="1">
      <c r="B303" s="243"/>
      <c r="C303" s="244"/>
      <c r="D303" s="228" t="s">
        <v>304</v>
      </c>
      <c r="E303" s="245" t="s">
        <v>1</v>
      </c>
      <c r="F303" s="246" t="s">
        <v>508</v>
      </c>
      <c r="G303" s="244"/>
      <c r="H303" s="245" t="s">
        <v>1</v>
      </c>
      <c r="I303" s="247"/>
      <c r="J303" s="244"/>
      <c r="K303" s="244"/>
      <c r="L303" s="248"/>
      <c r="M303" s="249"/>
      <c r="N303" s="250"/>
      <c r="O303" s="250"/>
      <c r="P303" s="250"/>
      <c r="Q303" s="250"/>
      <c r="R303" s="250"/>
      <c r="S303" s="250"/>
      <c r="T303" s="251"/>
      <c r="AT303" s="252" t="s">
        <v>304</v>
      </c>
      <c r="AU303" s="252" t="s">
        <v>90</v>
      </c>
      <c r="AV303" s="14" t="s">
        <v>84</v>
      </c>
      <c r="AW303" s="14" t="s">
        <v>33</v>
      </c>
      <c r="AX303" s="14" t="s">
        <v>77</v>
      </c>
      <c r="AY303" s="252" t="s">
        <v>242</v>
      </c>
    </row>
    <row r="304" spans="1:65" s="13" customFormat="1">
      <c r="B304" s="226"/>
      <c r="C304" s="227"/>
      <c r="D304" s="228" t="s">
        <v>304</v>
      </c>
      <c r="E304" s="229" t="s">
        <v>1</v>
      </c>
      <c r="F304" s="230" t="s">
        <v>484</v>
      </c>
      <c r="G304" s="227"/>
      <c r="H304" s="231">
        <v>3075</v>
      </c>
      <c r="I304" s="232"/>
      <c r="J304" s="227"/>
      <c r="K304" s="227"/>
      <c r="L304" s="233"/>
      <c r="M304" s="234"/>
      <c r="N304" s="235"/>
      <c r="O304" s="235"/>
      <c r="P304" s="235"/>
      <c r="Q304" s="235"/>
      <c r="R304" s="235"/>
      <c r="S304" s="235"/>
      <c r="T304" s="236"/>
      <c r="AT304" s="237" t="s">
        <v>304</v>
      </c>
      <c r="AU304" s="237" t="s">
        <v>90</v>
      </c>
      <c r="AV304" s="13" t="s">
        <v>90</v>
      </c>
      <c r="AW304" s="13" t="s">
        <v>33</v>
      </c>
      <c r="AX304" s="13" t="s">
        <v>77</v>
      </c>
      <c r="AY304" s="237" t="s">
        <v>242</v>
      </c>
    </row>
    <row r="305" spans="1:65" s="14" customFormat="1">
      <c r="B305" s="243"/>
      <c r="C305" s="244"/>
      <c r="D305" s="228" t="s">
        <v>304</v>
      </c>
      <c r="E305" s="245" t="s">
        <v>1</v>
      </c>
      <c r="F305" s="246" t="s">
        <v>379</v>
      </c>
      <c r="G305" s="244"/>
      <c r="H305" s="245" t="s">
        <v>1</v>
      </c>
      <c r="I305" s="247"/>
      <c r="J305" s="244"/>
      <c r="K305" s="244"/>
      <c r="L305" s="248"/>
      <c r="M305" s="249"/>
      <c r="N305" s="250"/>
      <c r="O305" s="250"/>
      <c r="P305" s="250"/>
      <c r="Q305" s="250"/>
      <c r="R305" s="250"/>
      <c r="S305" s="250"/>
      <c r="T305" s="251"/>
      <c r="AT305" s="252" t="s">
        <v>304</v>
      </c>
      <c r="AU305" s="252" t="s">
        <v>90</v>
      </c>
      <c r="AV305" s="14" t="s">
        <v>84</v>
      </c>
      <c r="AW305" s="14" t="s">
        <v>33</v>
      </c>
      <c r="AX305" s="14" t="s">
        <v>77</v>
      </c>
      <c r="AY305" s="252" t="s">
        <v>242</v>
      </c>
    </row>
    <row r="306" spans="1:65" s="13" customFormat="1">
      <c r="B306" s="226"/>
      <c r="C306" s="227"/>
      <c r="D306" s="228" t="s">
        <v>304</v>
      </c>
      <c r="E306" s="229" t="s">
        <v>1</v>
      </c>
      <c r="F306" s="230" t="s">
        <v>485</v>
      </c>
      <c r="G306" s="227"/>
      <c r="H306" s="231">
        <v>6075</v>
      </c>
      <c r="I306" s="232"/>
      <c r="J306" s="227"/>
      <c r="K306" s="227"/>
      <c r="L306" s="233"/>
      <c r="M306" s="234"/>
      <c r="N306" s="235"/>
      <c r="O306" s="235"/>
      <c r="P306" s="235"/>
      <c r="Q306" s="235"/>
      <c r="R306" s="235"/>
      <c r="S306" s="235"/>
      <c r="T306" s="236"/>
      <c r="AT306" s="237" t="s">
        <v>304</v>
      </c>
      <c r="AU306" s="237" t="s">
        <v>90</v>
      </c>
      <c r="AV306" s="13" t="s">
        <v>90</v>
      </c>
      <c r="AW306" s="13" t="s">
        <v>33</v>
      </c>
      <c r="AX306" s="13" t="s">
        <v>77</v>
      </c>
      <c r="AY306" s="237" t="s">
        <v>242</v>
      </c>
    </row>
    <row r="307" spans="1:65" s="16" customFormat="1">
      <c r="B307" s="264"/>
      <c r="C307" s="265"/>
      <c r="D307" s="228" t="s">
        <v>304</v>
      </c>
      <c r="E307" s="266" t="s">
        <v>1</v>
      </c>
      <c r="F307" s="267" t="s">
        <v>388</v>
      </c>
      <c r="G307" s="265"/>
      <c r="H307" s="268">
        <v>45794.2</v>
      </c>
      <c r="I307" s="269"/>
      <c r="J307" s="265"/>
      <c r="K307" s="265"/>
      <c r="L307" s="270"/>
      <c r="M307" s="271"/>
      <c r="N307" s="272"/>
      <c r="O307" s="272"/>
      <c r="P307" s="272"/>
      <c r="Q307" s="272"/>
      <c r="R307" s="272"/>
      <c r="S307" s="272"/>
      <c r="T307" s="273"/>
      <c r="AT307" s="274" t="s">
        <v>304</v>
      </c>
      <c r="AU307" s="274" t="s">
        <v>90</v>
      </c>
      <c r="AV307" s="16" t="s">
        <v>248</v>
      </c>
      <c r="AW307" s="16" t="s">
        <v>33</v>
      </c>
      <c r="AX307" s="16" t="s">
        <v>84</v>
      </c>
      <c r="AY307" s="274" t="s">
        <v>242</v>
      </c>
    </row>
    <row r="308" spans="1:65" s="2" customFormat="1" ht="34.9" customHeight="1">
      <c r="A308" s="35"/>
      <c r="B308" s="36"/>
      <c r="C308" s="201" t="s">
        <v>344</v>
      </c>
      <c r="D308" s="201" t="s">
        <v>244</v>
      </c>
      <c r="E308" s="202" t="s">
        <v>509</v>
      </c>
      <c r="F308" s="203" t="s">
        <v>510</v>
      </c>
      <c r="G308" s="204" t="s">
        <v>247</v>
      </c>
      <c r="H308" s="205">
        <v>374</v>
      </c>
      <c r="I308" s="206"/>
      <c r="J308" s="207">
        <f>ROUND(I308*H308,2)</f>
        <v>0</v>
      </c>
      <c r="K308" s="208"/>
      <c r="L308" s="40"/>
      <c r="M308" s="209" t="s">
        <v>1</v>
      </c>
      <c r="N308" s="210" t="s">
        <v>43</v>
      </c>
      <c r="O308" s="76"/>
      <c r="P308" s="211">
        <f>O308*H308</f>
        <v>0</v>
      </c>
      <c r="Q308" s="211">
        <v>0.37080000000000002</v>
      </c>
      <c r="R308" s="211">
        <f>Q308*H308</f>
        <v>138.67920000000001</v>
      </c>
      <c r="S308" s="211">
        <v>0</v>
      </c>
      <c r="T308" s="21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13" t="s">
        <v>248</v>
      </c>
      <c r="AT308" s="213" t="s">
        <v>244</v>
      </c>
      <c r="AU308" s="213" t="s">
        <v>90</v>
      </c>
      <c r="AY308" s="18" t="s">
        <v>242</v>
      </c>
      <c r="BE308" s="214">
        <f>IF(N308="základná",J308,0)</f>
        <v>0</v>
      </c>
      <c r="BF308" s="214">
        <f>IF(N308="znížená",J308,0)</f>
        <v>0</v>
      </c>
      <c r="BG308" s="214">
        <f>IF(N308="zákl. prenesená",J308,0)</f>
        <v>0</v>
      </c>
      <c r="BH308" s="214">
        <f>IF(N308="zníž. prenesená",J308,0)</f>
        <v>0</v>
      </c>
      <c r="BI308" s="214">
        <f>IF(N308="nulová",J308,0)</f>
        <v>0</v>
      </c>
      <c r="BJ308" s="18" t="s">
        <v>90</v>
      </c>
      <c r="BK308" s="214">
        <f>ROUND(I308*H308,2)</f>
        <v>0</v>
      </c>
      <c r="BL308" s="18" t="s">
        <v>248</v>
      </c>
      <c r="BM308" s="213" t="s">
        <v>511</v>
      </c>
    </row>
    <row r="309" spans="1:65" s="14" customFormat="1">
      <c r="B309" s="243"/>
      <c r="C309" s="244"/>
      <c r="D309" s="228" t="s">
        <v>304</v>
      </c>
      <c r="E309" s="245" t="s">
        <v>1</v>
      </c>
      <c r="F309" s="246" t="s">
        <v>425</v>
      </c>
      <c r="G309" s="244"/>
      <c r="H309" s="245" t="s">
        <v>1</v>
      </c>
      <c r="I309" s="247"/>
      <c r="J309" s="244"/>
      <c r="K309" s="244"/>
      <c r="L309" s="248"/>
      <c r="M309" s="249"/>
      <c r="N309" s="250"/>
      <c r="O309" s="250"/>
      <c r="P309" s="250"/>
      <c r="Q309" s="250"/>
      <c r="R309" s="250"/>
      <c r="S309" s="250"/>
      <c r="T309" s="251"/>
      <c r="AT309" s="252" t="s">
        <v>304</v>
      </c>
      <c r="AU309" s="252" t="s">
        <v>90</v>
      </c>
      <c r="AV309" s="14" t="s">
        <v>84</v>
      </c>
      <c r="AW309" s="14" t="s">
        <v>33</v>
      </c>
      <c r="AX309" s="14" t="s">
        <v>77</v>
      </c>
      <c r="AY309" s="252" t="s">
        <v>242</v>
      </c>
    </row>
    <row r="310" spans="1:65" s="14" customFormat="1">
      <c r="B310" s="243"/>
      <c r="C310" s="244"/>
      <c r="D310" s="228" t="s">
        <v>304</v>
      </c>
      <c r="E310" s="245" t="s">
        <v>1</v>
      </c>
      <c r="F310" s="246" t="s">
        <v>373</v>
      </c>
      <c r="G310" s="244"/>
      <c r="H310" s="245" t="s">
        <v>1</v>
      </c>
      <c r="I310" s="247"/>
      <c r="J310" s="244"/>
      <c r="K310" s="244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304</v>
      </c>
      <c r="AU310" s="252" t="s">
        <v>90</v>
      </c>
      <c r="AV310" s="14" t="s">
        <v>84</v>
      </c>
      <c r="AW310" s="14" t="s">
        <v>33</v>
      </c>
      <c r="AX310" s="14" t="s">
        <v>77</v>
      </c>
      <c r="AY310" s="252" t="s">
        <v>242</v>
      </c>
    </row>
    <row r="311" spans="1:65" s="13" customFormat="1">
      <c r="B311" s="226"/>
      <c r="C311" s="227"/>
      <c r="D311" s="228" t="s">
        <v>304</v>
      </c>
      <c r="E311" s="229" t="s">
        <v>1</v>
      </c>
      <c r="F311" s="230" t="s">
        <v>477</v>
      </c>
      <c r="G311" s="227"/>
      <c r="H311" s="231">
        <v>238</v>
      </c>
      <c r="I311" s="232"/>
      <c r="J311" s="227"/>
      <c r="K311" s="227"/>
      <c r="L311" s="233"/>
      <c r="M311" s="234"/>
      <c r="N311" s="235"/>
      <c r="O311" s="235"/>
      <c r="P311" s="235"/>
      <c r="Q311" s="235"/>
      <c r="R311" s="235"/>
      <c r="S311" s="235"/>
      <c r="T311" s="236"/>
      <c r="AT311" s="237" t="s">
        <v>304</v>
      </c>
      <c r="AU311" s="237" t="s">
        <v>90</v>
      </c>
      <c r="AV311" s="13" t="s">
        <v>90</v>
      </c>
      <c r="AW311" s="13" t="s">
        <v>33</v>
      </c>
      <c r="AX311" s="13" t="s">
        <v>77</v>
      </c>
      <c r="AY311" s="237" t="s">
        <v>242</v>
      </c>
    </row>
    <row r="312" spans="1:65" s="14" customFormat="1">
      <c r="B312" s="243"/>
      <c r="C312" s="244"/>
      <c r="D312" s="228" t="s">
        <v>304</v>
      </c>
      <c r="E312" s="245" t="s">
        <v>1</v>
      </c>
      <c r="F312" s="246" t="s">
        <v>375</v>
      </c>
      <c r="G312" s="244"/>
      <c r="H312" s="245" t="s">
        <v>1</v>
      </c>
      <c r="I312" s="247"/>
      <c r="J312" s="244"/>
      <c r="K312" s="244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304</v>
      </c>
      <c r="AU312" s="252" t="s">
        <v>90</v>
      </c>
      <c r="AV312" s="14" t="s">
        <v>84</v>
      </c>
      <c r="AW312" s="14" t="s">
        <v>33</v>
      </c>
      <c r="AX312" s="14" t="s">
        <v>77</v>
      </c>
      <c r="AY312" s="252" t="s">
        <v>242</v>
      </c>
    </row>
    <row r="313" spans="1:65" s="13" customFormat="1">
      <c r="B313" s="226"/>
      <c r="C313" s="227"/>
      <c r="D313" s="228" t="s">
        <v>304</v>
      </c>
      <c r="E313" s="229" t="s">
        <v>1</v>
      </c>
      <c r="F313" s="230" t="s">
        <v>478</v>
      </c>
      <c r="G313" s="227"/>
      <c r="H313" s="231">
        <v>102</v>
      </c>
      <c r="I313" s="232"/>
      <c r="J313" s="227"/>
      <c r="K313" s="227"/>
      <c r="L313" s="233"/>
      <c r="M313" s="234"/>
      <c r="N313" s="235"/>
      <c r="O313" s="235"/>
      <c r="P313" s="235"/>
      <c r="Q313" s="235"/>
      <c r="R313" s="235"/>
      <c r="S313" s="235"/>
      <c r="T313" s="236"/>
      <c r="AT313" s="237" t="s">
        <v>304</v>
      </c>
      <c r="AU313" s="237" t="s">
        <v>90</v>
      </c>
      <c r="AV313" s="13" t="s">
        <v>90</v>
      </c>
      <c r="AW313" s="13" t="s">
        <v>33</v>
      </c>
      <c r="AX313" s="13" t="s">
        <v>77</v>
      </c>
      <c r="AY313" s="237" t="s">
        <v>242</v>
      </c>
    </row>
    <row r="314" spans="1:65" s="14" customFormat="1">
      <c r="B314" s="243"/>
      <c r="C314" s="244"/>
      <c r="D314" s="228" t="s">
        <v>304</v>
      </c>
      <c r="E314" s="245" t="s">
        <v>1</v>
      </c>
      <c r="F314" s="246" t="s">
        <v>379</v>
      </c>
      <c r="G314" s="244"/>
      <c r="H314" s="245" t="s">
        <v>1</v>
      </c>
      <c r="I314" s="247"/>
      <c r="J314" s="244"/>
      <c r="K314" s="244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304</v>
      </c>
      <c r="AU314" s="252" t="s">
        <v>90</v>
      </c>
      <c r="AV314" s="14" t="s">
        <v>84</v>
      </c>
      <c r="AW314" s="14" t="s">
        <v>33</v>
      </c>
      <c r="AX314" s="14" t="s">
        <v>77</v>
      </c>
      <c r="AY314" s="252" t="s">
        <v>242</v>
      </c>
    </row>
    <row r="315" spans="1:65" s="13" customFormat="1">
      <c r="B315" s="226"/>
      <c r="C315" s="227"/>
      <c r="D315" s="228" t="s">
        <v>304</v>
      </c>
      <c r="E315" s="229" t="s">
        <v>1</v>
      </c>
      <c r="F315" s="230" t="s">
        <v>479</v>
      </c>
      <c r="G315" s="227"/>
      <c r="H315" s="231">
        <v>34</v>
      </c>
      <c r="I315" s="232"/>
      <c r="J315" s="227"/>
      <c r="K315" s="227"/>
      <c r="L315" s="233"/>
      <c r="M315" s="234"/>
      <c r="N315" s="235"/>
      <c r="O315" s="235"/>
      <c r="P315" s="235"/>
      <c r="Q315" s="235"/>
      <c r="R315" s="235"/>
      <c r="S315" s="235"/>
      <c r="T315" s="236"/>
      <c r="AT315" s="237" t="s">
        <v>304</v>
      </c>
      <c r="AU315" s="237" t="s">
        <v>90</v>
      </c>
      <c r="AV315" s="13" t="s">
        <v>90</v>
      </c>
      <c r="AW315" s="13" t="s">
        <v>33</v>
      </c>
      <c r="AX315" s="13" t="s">
        <v>77</v>
      </c>
      <c r="AY315" s="237" t="s">
        <v>242</v>
      </c>
    </row>
    <row r="316" spans="1:65" s="16" customFormat="1">
      <c r="B316" s="264"/>
      <c r="C316" s="265"/>
      <c r="D316" s="228" t="s">
        <v>304</v>
      </c>
      <c r="E316" s="266" t="s">
        <v>1</v>
      </c>
      <c r="F316" s="267" t="s">
        <v>388</v>
      </c>
      <c r="G316" s="265"/>
      <c r="H316" s="268">
        <v>374</v>
      </c>
      <c r="I316" s="269"/>
      <c r="J316" s="265"/>
      <c r="K316" s="265"/>
      <c r="L316" s="270"/>
      <c r="M316" s="271"/>
      <c r="N316" s="272"/>
      <c r="O316" s="272"/>
      <c r="P316" s="272"/>
      <c r="Q316" s="272"/>
      <c r="R316" s="272"/>
      <c r="S316" s="272"/>
      <c r="T316" s="273"/>
      <c r="AT316" s="274" t="s">
        <v>304</v>
      </c>
      <c r="AU316" s="274" t="s">
        <v>90</v>
      </c>
      <c r="AV316" s="16" t="s">
        <v>248</v>
      </c>
      <c r="AW316" s="16" t="s">
        <v>33</v>
      </c>
      <c r="AX316" s="16" t="s">
        <v>84</v>
      </c>
      <c r="AY316" s="274" t="s">
        <v>242</v>
      </c>
    </row>
    <row r="317" spans="1:65" s="2" customFormat="1" ht="30" customHeight="1">
      <c r="A317" s="35"/>
      <c r="B317" s="36"/>
      <c r="C317" s="201" t="s">
        <v>348</v>
      </c>
      <c r="D317" s="201" t="s">
        <v>244</v>
      </c>
      <c r="E317" s="202" t="s">
        <v>512</v>
      </c>
      <c r="F317" s="203" t="s">
        <v>513</v>
      </c>
      <c r="G317" s="204" t="s">
        <v>247</v>
      </c>
      <c r="H317" s="205">
        <v>374</v>
      </c>
      <c r="I317" s="206"/>
      <c r="J317" s="207">
        <f>ROUND(I317*H317,2)</f>
        <v>0</v>
      </c>
      <c r="K317" s="208"/>
      <c r="L317" s="40"/>
      <c r="M317" s="209" t="s">
        <v>1</v>
      </c>
      <c r="N317" s="210" t="s">
        <v>43</v>
      </c>
      <c r="O317" s="76"/>
      <c r="P317" s="211">
        <f>O317*H317</f>
        <v>0</v>
      </c>
      <c r="Q317" s="211">
        <v>0.27994000000000002</v>
      </c>
      <c r="R317" s="211">
        <f>Q317*H317</f>
        <v>104.69756000000001</v>
      </c>
      <c r="S317" s="211">
        <v>0</v>
      </c>
      <c r="T317" s="21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13" t="s">
        <v>248</v>
      </c>
      <c r="AT317" s="213" t="s">
        <v>244</v>
      </c>
      <c r="AU317" s="213" t="s">
        <v>90</v>
      </c>
      <c r="AY317" s="18" t="s">
        <v>242</v>
      </c>
      <c r="BE317" s="214">
        <f>IF(N317="základná",J317,0)</f>
        <v>0</v>
      </c>
      <c r="BF317" s="214">
        <f>IF(N317="znížená",J317,0)</f>
        <v>0</v>
      </c>
      <c r="BG317" s="214">
        <f>IF(N317="zákl. prenesená",J317,0)</f>
        <v>0</v>
      </c>
      <c r="BH317" s="214">
        <f>IF(N317="zníž. prenesená",J317,0)</f>
        <v>0</v>
      </c>
      <c r="BI317" s="214">
        <f>IF(N317="nulová",J317,0)</f>
        <v>0</v>
      </c>
      <c r="BJ317" s="18" t="s">
        <v>90</v>
      </c>
      <c r="BK317" s="214">
        <f>ROUND(I317*H317,2)</f>
        <v>0</v>
      </c>
      <c r="BL317" s="18" t="s">
        <v>248</v>
      </c>
      <c r="BM317" s="213" t="s">
        <v>514</v>
      </c>
    </row>
    <row r="318" spans="1:65" s="14" customFormat="1">
      <c r="B318" s="243"/>
      <c r="C318" s="244"/>
      <c r="D318" s="228" t="s">
        <v>304</v>
      </c>
      <c r="E318" s="245" t="s">
        <v>1</v>
      </c>
      <c r="F318" s="246" t="s">
        <v>476</v>
      </c>
      <c r="G318" s="244"/>
      <c r="H318" s="245" t="s">
        <v>1</v>
      </c>
      <c r="I318" s="247"/>
      <c r="J318" s="244"/>
      <c r="K318" s="244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304</v>
      </c>
      <c r="AU318" s="252" t="s">
        <v>90</v>
      </c>
      <c r="AV318" s="14" t="s">
        <v>84</v>
      </c>
      <c r="AW318" s="14" t="s">
        <v>33</v>
      </c>
      <c r="AX318" s="14" t="s">
        <v>77</v>
      </c>
      <c r="AY318" s="252" t="s">
        <v>242</v>
      </c>
    </row>
    <row r="319" spans="1:65" s="14" customFormat="1">
      <c r="B319" s="243"/>
      <c r="C319" s="244"/>
      <c r="D319" s="228" t="s">
        <v>304</v>
      </c>
      <c r="E319" s="245" t="s">
        <v>1</v>
      </c>
      <c r="F319" s="246" t="s">
        <v>373</v>
      </c>
      <c r="G319" s="244"/>
      <c r="H319" s="245" t="s">
        <v>1</v>
      </c>
      <c r="I319" s="247"/>
      <c r="J319" s="244"/>
      <c r="K319" s="244"/>
      <c r="L319" s="248"/>
      <c r="M319" s="249"/>
      <c r="N319" s="250"/>
      <c r="O319" s="250"/>
      <c r="P319" s="250"/>
      <c r="Q319" s="250"/>
      <c r="R319" s="250"/>
      <c r="S319" s="250"/>
      <c r="T319" s="251"/>
      <c r="AT319" s="252" t="s">
        <v>304</v>
      </c>
      <c r="AU319" s="252" t="s">
        <v>90</v>
      </c>
      <c r="AV319" s="14" t="s">
        <v>84</v>
      </c>
      <c r="AW319" s="14" t="s">
        <v>33</v>
      </c>
      <c r="AX319" s="14" t="s">
        <v>77</v>
      </c>
      <c r="AY319" s="252" t="s">
        <v>242</v>
      </c>
    </row>
    <row r="320" spans="1:65" s="13" customFormat="1">
      <c r="B320" s="226"/>
      <c r="C320" s="227"/>
      <c r="D320" s="228" t="s">
        <v>304</v>
      </c>
      <c r="E320" s="229" t="s">
        <v>1</v>
      </c>
      <c r="F320" s="230" t="s">
        <v>477</v>
      </c>
      <c r="G320" s="227"/>
      <c r="H320" s="231">
        <v>238</v>
      </c>
      <c r="I320" s="232"/>
      <c r="J320" s="227"/>
      <c r="K320" s="227"/>
      <c r="L320" s="233"/>
      <c r="M320" s="234"/>
      <c r="N320" s="235"/>
      <c r="O320" s="235"/>
      <c r="P320" s="235"/>
      <c r="Q320" s="235"/>
      <c r="R320" s="235"/>
      <c r="S320" s="235"/>
      <c r="T320" s="236"/>
      <c r="AT320" s="237" t="s">
        <v>304</v>
      </c>
      <c r="AU320" s="237" t="s">
        <v>90</v>
      </c>
      <c r="AV320" s="13" t="s">
        <v>90</v>
      </c>
      <c r="AW320" s="13" t="s">
        <v>33</v>
      </c>
      <c r="AX320" s="13" t="s">
        <v>77</v>
      </c>
      <c r="AY320" s="237" t="s">
        <v>242</v>
      </c>
    </row>
    <row r="321" spans="1:65" s="14" customFormat="1">
      <c r="B321" s="243"/>
      <c r="C321" s="244"/>
      <c r="D321" s="228" t="s">
        <v>304</v>
      </c>
      <c r="E321" s="245" t="s">
        <v>1</v>
      </c>
      <c r="F321" s="246" t="s">
        <v>375</v>
      </c>
      <c r="G321" s="244"/>
      <c r="H321" s="245" t="s">
        <v>1</v>
      </c>
      <c r="I321" s="247"/>
      <c r="J321" s="244"/>
      <c r="K321" s="244"/>
      <c r="L321" s="248"/>
      <c r="M321" s="249"/>
      <c r="N321" s="250"/>
      <c r="O321" s="250"/>
      <c r="P321" s="250"/>
      <c r="Q321" s="250"/>
      <c r="R321" s="250"/>
      <c r="S321" s="250"/>
      <c r="T321" s="251"/>
      <c r="AT321" s="252" t="s">
        <v>304</v>
      </c>
      <c r="AU321" s="252" t="s">
        <v>90</v>
      </c>
      <c r="AV321" s="14" t="s">
        <v>84</v>
      </c>
      <c r="AW321" s="14" t="s">
        <v>33</v>
      </c>
      <c r="AX321" s="14" t="s">
        <v>77</v>
      </c>
      <c r="AY321" s="252" t="s">
        <v>242</v>
      </c>
    </row>
    <row r="322" spans="1:65" s="13" customFormat="1">
      <c r="B322" s="226"/>
      <c r="C322" s="227"/>
      <c r="D322" s="228" t="s">
        <v>304</v>
      </c>
      <c r="E322" s="229" t="s">
        <v>1</v>
      </c>
      <c r="F322" s="230" t="s">
        <v>478</v>
      </c>
      <c r="G322" s="227"/>
      <c r="H322" s="231">
        <v>102</v>
      </c>
      <c r="I322" s="232"/>
      <c r="J322" s="227"/>
      <c r="K322" s="227"/>
      <c r="L322" s="233"/>
      <c r="M322" s="234"/>
      <c r="N322" s="235"/>
      <c r="O322" s="235"/>
      <c r="P322" s="235"/>
      <c r="Q322" s="235"/>
      <c r="R322" s="235"/>
      <c r="S322" s="235"/>
      <c r="T322" s="236"/>
      <c r="AT322" s="237" t="s">
        <v>304</v>
      </c>
      <c r="AU322" s="237" t="s">
        <v>90</v>
      </c>
      <c r="AV322" s="13" t="s">
        <v>90</v>
      </c>
      <c r="AW322" s="13" t="s">
        <v>33</v>
      </c>
      <c r="AX322" s="13" t="s">
        <v>77</v>
      </c>
      <c r="AY322" s="237" t="s">
        <v>242</v>
      </c>
    </row>
    <row r="323" spans="1:65" s="14" customFormat="1">
      <c r="B323" s="243"/>
      <c r="C323" s="244"/>
      <c r="D323" s="228" t="s">
        <v>304</v>
      </c>
      <c r="E323" s="245" t="s">
        <v>1</v>
      </c>
      <c r="F323" s="246" t="s">
        <v>379</v>
      </c>
      <c r="G323" s="244"/>
      <c r="H323" s="245" t="s">
        <v>1</v>
      </c>
      <c r="I323" s="247"/>
      <c r="J323" s="244"/>
      <c r="K323" s="244"/>
      <c r="L323" s="248"/>
      <c r="M323" s="249"/>
      <c r="N323" s="250"/>
      <c r="O323" s="250"/>
      <c r="P323" s="250"/>
      <c r="Q323" s="250"/>
      <c r="R323" s="250"/>
      <c r="S323" s="250"/>
      <c r="T323" s="251"/>
      <c r="AT323" s="252" t="s">
        <v>304</v>
      </c>
      <c r="AU323" s="252" t="s">
        <v>90</v>
      </c>
      <c r="AV323" s="14" t="s">
        <v>84</v>
      </c>
      <c r="AW323" s="14" t="s">
        <v>33</v>
      </c>
      <c r="AX323" s="14" t="s">
        <v>77</v>
      </c>
      <c r="AY323" s="252" t="s">
        <v>242</v>
      </c>
    </row>
    <row r="324" spans="1:65" s="13" customFormat="1">
      <c r="B324" s="226"/>
      <c r="C324" s="227"/>
      <c r="D324" s="228" t="s">
        <v>304</v>
      </c>
      <c r="E324" s="229" t="s">
        <v>1</v>
      </c>
      <c r="F324" s="230" t="s">
        <v>479</v>
      </c>
      <c r="G324" s="227"/>
      <c r="H324" s="231">
        <v>34</v>
      </c>
      <c r="I324" s="232"/>
      <c r="J324" s="227"/>
      <c r="K324" s="227"/>
      <c r="L324" s="233"/>
      <c r="M324" s="234"/>
      <c r="N324" s="235"/>
      <c r="O324" s="235"/>
      <c r="P324" s="235"/>
      <c r="Q324" s="235"/>
      <c r="R324" s="235"/>
      <c r="S324" s="235"/>
      <c r="T324" s="236"/>
      <c r="AT324" s="237" t="s">
        <v>304</v>
      </c>
      <c r="AU324" s="237" t="s">
        <v>90</v>
      </c>
      <c r="AV324" s="13" t="s">
        <v>90</v>
      </c>
      <c r="AW324" s="13" t="s">
        <v>33</v>
      </c>
      <c r="AX324" s="13" t="s">
        <v>77</v>
      </c>
      <c r="AY324" s="237" t="s">
        <v>242</v>
      </c>
    </row>
    <row r="325" spans="1:65" s="16" customFormat="1">
      <c r="B325" s="264"/>
      <c r="C325" s="265"/>
      <c r="D325" s="228" t="s">
        <v>304</v>
      </c>
      <c r="E325" s="266" t="s">
        <v>1</v>
      </c>
      <c r="F325" s="267" t="s">
        <v>388</v>
      </c>
      <c r="G325" s="265"/>
      <c r="H325" s="268">
        <v>374</v>
      </c>
      <c r="I325" s="269"/>
      <c r="J325" s="265"/>
      <c r="K325" s="265"/>
      <c r="L325" s="270"/>
      <c r="M325" s="271"/>
      <c r="N325" s="272"/>
      <c r="O325" s="272"/>
      <c r="P325" s="272"/>
      <c r="Q325" s="272"/>
      <c r="R325" s="272"/>
      <c r="S325" s="272"/>
      <c r="T325" s="273"/>
      <c r="AT325" s="274" t="s">
        <v>304</v>
      </c>
      <c r="AU325" s="274" t="s">
        <v>90</v>
      </c>
      <c r="AV325" s="16" t="s">
        <v>248</v>
      </c>
      <c r="AW325" s="16" t="s">
        <v>33</v>
      </c>
      <c r="AX325" s="16" t="s">
        <v>84</v>
      </c>
      <c r="AY325" s="274" t="s">
        <v>242</v>
      </c>
    </row>
    <row r="326" spans="1:65" s="2" customFormat="1" ht="30" customHeight="1">
      <c r="A326" s="35"/>
      <c r="B326" s="36"/>
      <c r="C326" s="201" t="s">
        <v>352</v>
      </c>
      <c r="D326" s="201" t="s">
        <v>244</v>
      </c>
      <c r="E326" s="202" t="s">
        <v>515</v>
      </c>
      <c r="F326" s="203" t="s">
        <v>516</v>
      </c>
      <c r="G326" s="204" t="s">
        <v>247</v>
      </c>
      <c r="H326" s="205">
        <v>2778.2570000000001</v>
      </c>
      <c r="I326" s="206"/>
      <c r="J326" s="207">
        <f>ROUND(I326*H326,2)</f>
        <v>0</v>
      </c>
      <c r="K326" s="208"/>
      <c r="L326" s="40"/>
      <c r="M326" s="209" t="s">
        <v>1</v>
      </c>
      <c r="N326" s="210" t="s">
        <v>43</v>
      </c>
      <c r="O326" s="76"/>
      <c r="P326" s="211">
        <f>O326*H326</f>
        <v>0</v>
      </c>
      <c r="Q326" s="211">
        <v>0.37080000000000002</v>
      </c>
      <c r="R326" s="211">
        <f>Q326*H326</f>
        <v>1030.1776956000001</v>
      </c>
      <c r="S326" s="211">
        <v>0</v>
      </c>
      <c r="T326" s="21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13" t="s">
        <v>248</v>
      </c>
      <c r="AT326" s="213" t="s">
        <v>244</v>
      </c>
      <c r="AU326" s="213" t="s">
        <v>90</v>
      </c>
      <c r="AY326" s="18" t="s">
        <v>242</v>
      </c>
      <c r="BE326" s="214">
        <f>IF(N326="základná",J326,0)</f>
        <v>0</v>
      </c>
      <c r="BF326" s="214">
        <f>IF(N326="znížená",J326,0)</f>
        <v>0</v>
      </c>
      <c r="BG326" s="214">
        <f>IF(N326="zákl. prenesená",J326,0)</f>
        <v>0</v>
      </c>
      <c r="BH326" s="214">
        <f>IF(N326="zníž. prenesená",J326,0)</f>
        <v>0</v>
      </c>
      <c r="BI326" s="214">
        <f>IF(N326="nulová",J326,0)</f>
        <v>0</v>
      </c>
      <c r="BJ326" s="18" t="s">
        <v>90</v>
      </c>
      <c r="BK326" s="214">
        <f>ROUND(I326*H326,2)</f>
        <v>0</v>
      </c>
      <c r="BL326" s="18" t="s">
        <v>248</v>
      </c>
      <c r="BM326" s="213" t="s">
        <v>517</v>
      </c>
    </row>
    <row r="327" spans="1:65" s="14" customFormat="1">
      <c r="B327" s="243"/>
      <c r="C327" s="244"/>
      <c r="D327" s="228" t="s">
        <v>304</v>
      </c>
      <c r="E327" s="245" t="s">
        <v>1</v>
      </c>
      <c r="F327" s="246" t="s">
        <v>436</v>
      </c>
      <c r="G327" s="244"/>
      <c r="H327" s="245" t="s">
        <v>1</v>
      </c>
      <c r="I327" s="247"/>
      <c r="J327" s="244"/>
      <c r="K327" s="244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304</v>
      </c>
      <c r="AU327" s="252" t="s">
        <v>90</v>
      </c>
      <c r="AV327" s="14" t="s">
        <v>84</v>
      </c>
      <c r="AW327" s="14" t="s">
        <v>33</v>
      </c>
      <c r="AX327" s="14" t="s">
        <v>77</v>
      </c>
      <c r="AY327" s="252" t="s">
        <v>242</v>
      </c>
    </row>
    <row r="328" spans="1:65" s="14" customFormat="1">
      <c r="B328" s="243"/>
      <c r="C328" s="244"/>
      <c r="D328" s="228" t="s">
        <v>304</v>
      </c>
      <c r="E328" s="245" t="s">
        <v>1</v>
      </c>
      <c r="F328" s="246" t="s">
        <v>493</v>
      </c>
      <c r="G328" s="244"/>
      <c r="H328" s="245" t="s">
        <v>1</v>
      </c>
      <c r="I328" s="247"/>
      <c r="J328" s="244"/>
      <c r="K328" s="244"/>
      <c r="L328" s="248"/>
      <c r="M328" s="249"/>
      <c r="N328" s="250"/>
      <c r="O328" s="250"/>
      <c r="P328" s="250"/>
      <c r="Q328" s="250"/>
      <c r="R328" s="250"/>
      <c r="S328" s="250"/>
      <c r="T328" s="251"/>
      <c r="AT328" s="252" t="s">
        <v>304</v>
      </c>
      <c r="AU328" s="252" t="s">
        <v>90</v>
      </c>
      <c r="AV328" s="14" t="s">
        <v>84</v>
      </c>
      <c r="AW328" s="14" t="s">
        <v>33</v>
      </c>
      <c r="AX328" s="14" t="s">
        <v>77</v>
      </c>
      <c r="AY328" s="252" t="s">
        <v>242</v>
      </c>
    </row>
    <row r="329" spans="1:65" s="13" customFormat="1">
      <c r="B329" s="226"/>
      <c r="C329" s="227"/>
      <c r="D329" s="228" t="s">
        <v>304</v>
      </c>
      <c r="E329" s="229" t="s">
        <v>1</v>
      </c>
      <c r="F329" s="230" t="s">
        <v>494</v>
      </c>
      <c r="G329" s="227"/>
      <c r="H329" s="231">
        <v>2778.2570000000001</v>
      </c>
      <c r="I329" s="232"/>
      <c r="J329" s="227"/>
      <c r="K329" s="227"/>
      <c r="L329" s="233"/>
      <c r="M329" s="234"/>
      <c r="N329" s="235"/>
      <c r="O329" s="235"/>
      <c r="P329" s="235"/>
      <c r="Q329" s="235"/>
      <c r="R329" s="235"/>
      <c r="S329" s="235"/>
      <c r="T329" s="236"/>
      <c r="AT329" s="237" t="s">
        <v>304</v>
      </c>
      <c r="AU329" s="237" t="s">
        <v>90</v>
      </c>
      <c r="AV329" s="13" t="s">
        <v>90</v>
      </c>
      <c r="AW329" s="13" t="s">
        <v>33</v>
      </c>
      <c r="AX329" s="13" t="s">
        <v>84</v>
      </c>
      <c r="AY329" s="237" t="s">
        <v>242</v>
      </c>
    </row>
    <row r="330" spans="1:65" s="2" customFormat="1" ht="34.9" customHeight="1">
      <c r="A330" s="35"/>
      <c r="B330" s="36"/>
      <c r="C330" s="201" t="s">
        <v>358</v>
      </c>
      <c r="D330" s="201" t="s">
        <v>244</v>
      </c>
      <c r="E330" s="202" t="s">
        <v>518</v>
      </c>
      <c r="F330" s="203" t="s">
        <v>519</v>
      </c>
      <c r="G330" s="204" t="s">
        <v>247</v>
      </c>
      <c r="H330" s="205">
        <v>54675.45</v>
      </c>
      <c r="I330" s="206"/>
      <c r="J330" s="207">
        <f>ROUND(I330*H330,2)</f>
        <v>0</v>
      </c>
      <c r="K330" s="208"/>
      <c r="L330" s="40"/>
      <c r="M330" s="209" t="s">
        <v>1</v>
      </c>
      <c r="N330" s="210" t="s">
        <v>43</v>
      </c>
      <c r="O330" s="76"/>
      <c r="P330" s="211">
        <f>O330*H330</f>
        <v>0</v>
      </c>
      <c r="Q330" s="211">
        <v>0.46166000000000001</v>
      </c>
      <c r="R330" s="211">
        <f>Q330*H330</f>
        <v>25241.468247000001</v>
      </c>
      <c r="S330" s="211">
        <v>0</v>
      </c>
      <c r="T330" s="21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13" t="s">
        <v>248</v>
      </c>
      <c r="AT330" s="213" t="s">
        <v>244</v>
      </c>
      <c r="AU330" s="213" t="s">
        <v>90</v>
      </c>
      <c r="AY330" s="18" t="s">
        <v>242</v>
      </c>
      <c r="BE330" s="214">
        <f>IF(N330="základná",J330,0)</f>
        <v>0</v>
      </c>
      <c r="BF330" s="214">
        <f>IF(N330="znížená",J330,0)</f>
        <v>0</v>
      </c>
      <c r="BG330" s="214">
        <f>IF(N330="zákl. prenesená",J330,0)</f>
        <v>0</v>
      </c>
      <c r="BH330" s="214">
        <f>IF(N330="zníž. prenesená",J330,0)</f>
        <v>0</v>
      </c>
      <c r="BI330" s="214">
        <f>IF(N330="nulová",J330,0)</f>
        <v>0</v>
      </c>
      <c r="BJ330" s="18" t="s">
        <v>90</v>
      </c>
      <c r="BK330" s="214">
        <f>ROUND(I330*H330,2)</f>
        <v>0</v>
      </c>
      <c r="BL330" s="18" t="s">
        <v>248</v>
      </c>
      <c r="BM330" s="213" t="s">
        <v>520</v>
      </c>
    </row>
    <row r="331" spans="1:65" s="14" customFormat="1">
      <c r="B331" s="243"/>
      <c r="C331" s="244"/>
      <c r="D331" s="228" t="s">
        <v>304</v>
      </c>
      <c r="E331" s="245" t="s">
        <v>1</v>
      </c>
      <c r="F331" s="246" t="s">
        <v>371</v>
      </c>
      <c r="G331" s="244"/>
      <c r="H331" s="245" t="s">
        <v>1</v>
      </c>
      <c r="I331" s="247"/>
      <c r="J331" s="244"/>
      <c r="K331" s="244"/>
      <c r="L331" s="248"/>
      <c r="M331" s="249"/>
      <c r="N331" s="250"/>
      <c r="O331" s="250"/>
      <c r="P331" s="250"/>
      <c r="Q331" s="250"/>
      <c r="R331" s="250"/>
      <c r="S331" s="250"/>
      <c r="T331" s="251"/>
      <c r="AT331" s="252" t="s">
        <v>304</v>
      </c>
      <c r="AU331" s="252" t="s">
        <v>90</v>
      </c>
      <c r="AV331" s="14" t="s">
        <v>84</v>
      </c>
      <c r="AW331" s="14" t="s">
        <v>33</v>
      </c>
      <c r="AX331" s="14" t="s">
        <v>77</v>
      </c>
      <c r="AY331" s="252" t="s">
        <v>242</v>
      </c>
    </row>
    <row r="332" spans="1:65" s="13" customFormat="1">
      <c r="B332" s="226"/>
      <c r="C332" s="227"/>
      <c r="D332" s="228" t="s">
        <v>304</v>
      </c>
      <c r="E332" s="229" t="s">
        <v>1</v>
      </c>
      <c r="F332" s="230" t="s">
        <v>521</v>
      </c>
      <c r="G332" s="227"/>
      <c r="H332" s="231">
        <v>6451.2</v>
      </c>
      <c r="I332" s="232"/>
      <c r="J332" s="227"/>
      <c r="K332" s="227"/>
      <c r="L332" s="233"/>
      <c r="M332" s="234"/>
      <c r="N332" s="235"/>
      <c r="O332" s="235"/>
      <c r="P332" s="235"/>
      <c r="Q332" s="235"/>
      <c r="R332" s="235"/>
      <c r="S332" s="235"/>
      <c r="T332" s="236"/>
      <c r="AT332" s="237" t="s">
        <v>304</v>
      </c>
      <c r="AU332" s="237" t="s">
        <v>90</v>
      </c>
      <c r="AV332" s="13" t="s">
        <v>90</v>
      </c>
      <c r="AW332" s="13" t="s">
        <v>33</v>
      </c>
      <c r="AX332" s="13" t="s">
        <v>77</v>
      </c>
      <c r="AY332" s="237" t="s">
        <v>242</v>
      </c>
    </row>
    <row r="333" spans="1:65" s="14" customFormat="1">
      <c r="B333" s="243"/>
      <c r="C333" s="244"/>
      <c r="D333" s="228" t="s">
        <v>304</v>
      </c>
      <c r="E333" s="245" t="s">
        <v>1</v>
      </c>
      <c r="F333" s="246" t="s">
        <v>373</v>
      </c>
      <c r="G333" s="244"/>
      <c r="H333" s="245" t="s">
        <v>1</v>
      </c>
      <c r="I333" s="247"/>
      <c r="J333" s="244"/>
      <c r="K333" s="244"/>
      <c r="L333" s="248"/>
      <c r="M333" s="249"/>
      <c r="N333" s="250"/>
      <c r="O333" s="250"/>
      <c r="P333" s="250"/>
      <c r="Q333" s="250"/>
      <c r="R333" s="250"/>
      <c r="S333" s="250"/>
      <c r="T333" s="251"/>
      <c r="AT333" s="252" t="s">
        <v>304</v>
      </c>
      <c r="AU333" s="252" t="s">
        <v>90</v>
      </c>
      <c r="AV333" s="14" t="s">
        <v>84</v>
      </c>
      <c r="AW333" s="14" t="s">
        <v>33</v>
      </c>
      <c r="AX333" s="14" t="s">
        <v>77</v>
      </c>
      <c r="AY333" s="252" t="s">
        <v>242</v>
      </c>
    </row>
    <row r="334" spans="1:65" s="13" customFormat="1">
      <c r="B334" s="226"/>
      <c r="C334" s="227"/>
      <c r="D334" s="228" t="s">
        <v>304</v>
      </c>
      <c r="E334" s="229" t="s">
        <v>1</v>
      </c>
      <c r="F334" s="230" t="s">
        <v>522</v>
      </c>
      <c r="G334" s="227"/>
      <c r="H334" s="231">
        <v>20965.5</v>
      </c>
      <c r="I334" s="232"/>
      <c r="J334" s="227"/>
      <c r="K334" s="227"/>
      <c r="L334" s="233"/>
      <c r="M334" s="234"/>
      <c r="N334" s="235"/>
      <c r="O334" s="235"/>
      <c r="P334" s="235"/>
      <c r="Q334" s="235"/>
      <c r="R334" s="235"/>
      <c r="S334" s="235"/>
      <c r="T334" s="236"/>
      <c r="AT334" s="237" t="s">
        <v>304</v>
      </c>
      <c r="AU334" s="237" t="s">
        <v>90</v>
      </c>
      <c r="AV334" s="13" t="s">
        <v>90</v>
      </c>
      <c r="AW334" s="13" t="s">
        <v>33</v>
      </c>
      <c r="AX334" s="13" t="s">
        <v>77</v>
      </c>
      <c r="AY334" s="237" t="s">
        <v>242</v>
      </c>
    </row>
    <row r="335" spans="1:65" s="14" customFormat="1">
      <c r="B335" s="243"/>
      <c r="C335" s="244"/>
      <c r="D335" s="228" t="s">
        <v>304</v>
      </c>
      <c r="E335" s="245" t="s">
        <v>1</v>
      </c>
      <c r="F335" s="246" t="s">
        <v>375</v>
      </c>
      <c r="G335" s="244"/>
      <c r="H335" s="245" t="s">
        <v>1</v>
      </c>
      <c r="I335" s="247"/>
      <c r="J335" s="244"/>
      <c r="K335" s="244"/>
      <c r="L335" s="248"/>
      <c r="M335" s="249"/>
      <c r="N335" s="250"/>
      <c r="O335" s="250"/>
      <c r="P335" s="250"/>
      <c r="Q335" s="250"/>
      <c r="R335" s="250"/>
      <c r="S335" s="250"/>
      <c r="T335" s="251"/>
      <c r="AT335" s="252" t="s">
        <v>304</v>
      </c>
      <c r="AU335" s="252" t="s">
        <v>90</v>
      </c>
      <c r="AV335" s="14" t="s">
        <v>84</v>
      </c>
      <c r="AW335" s="14" t="s">
        <v>33</v>
      </c>
      <c r="AX335" s="14" t="s">
        <v>77</v>
      </c>
      <c r="AY335" s="252" t="s">
        <v>242</v>
      </c>
    </row>
    <row r="336" spans="1:65" s="13" customFormat="1">
      <c r="B336" s="226"/>
      <c r="C336" s="227"/>
      <c r="D336" s="228" t="s">
        <v>304</v>
      </c>
      <c r="E336" s="229" t="s">
        <v>1</v>
      </c>
      <c r="F336" s="230" t="s">
        <v>523</v>
      </c>
      <c r="G336" s="227"/>
      <c r="H336" s="231">
        <v>16369.2</v>
      </c>
      <c r="I336" s="232"/>
      <c r="J336" s="227"/>
      <c r="K336" s="227"/>
      <c r="L336" s="233"/>
      <c r="M336" s="234"/>
      <c r="N336" s="235"/>
      <c r="O336" s="235"/>
      <c r="P336" s="235"/>
      <c r="Q336" s="235"/>
      <c r="R336" s="235"/>
      <c r="S336" s="235"/>
      <c r="T336" s="236"/>
      <c r="AT336" s="237" t="s">
        <v>304</v>
      </c>
      <c r="AU336" s="237" t="s">
        <v>90</v>
      </c>
      <c r="AV336" s="13" t="s">
        <v>90</v>
      </c>
      <c r="AW336" s="13" t="s">
        <v>33</v>
      </c>
      <c r="AX336" s="13" t="s">
        <v>77</v>
      </c>
      <c r="AY336" s="237" t="s">
        <v>242</v>
      </c>
    </row>
    <row r="337" spans="1:65" s="14" customFormat="1">
      <c r="B337" s="243"/>
      <c r="C337" s="244"/>
      <c r="D337" s="228" t="s">
        <v>304</v>
      </c>
      <c r="E337" s="245" t="s">
        <v>1</v>
      </c>
      <c r="F337" s="246" t="s">
        <v>377</v>
      </c>
      <c r="G337" s="244"/>
      <c r="H337" s="245" t="s">
        <v>1</v>
      </c>
      <c r="I337" s="247"/>
      <c r="J337" s="244"/>
      <c r="K337" s="244"/>
      <c r="L337" s="248"/>
      <c r="M337" s="249"/>
      <c r="N337" s="250"/>
      <c r="O337" s="250"/>
      <c r="P337" s="250"/>
      <c r="Q337" s="250"/>
      <c r="R337" s="250"/>
      <c r="S337" s="250"/>
      <c r="T337" s="251"/>
      <c r="AT337" s="252" t="s">
        <v>304</v>
      </c>
      <c r="AU337" s="252" t="s">
        <v>90</v>
      </c>
      <c r="AV337" s="14" t="s">
        <v>84</v>
      </c>
      <c r="AW337" s="14" t="s">
        <v>33</v>
      </c>
      <c r="AX337" s="14" t="s">
        <v>77</v>
      </c>
      <c r="AY337" s="252" t="s">
        <v>242</v>
      </c>
    </row>
    <row r="338" spans="1:65" s="13" customFormat="1">
      <c r="B338" s="226"/>
      <c r="C338" s="227"/>
      <c r="D338" s="228" t="s">
        <v>304</v>
      </c>
      <c r="E338" s="229" t="s">
        <v>1</v>
      </c>
      <c r="F338" s="230" t="s">
        <v>524</v>
      </c>
      <c r="G338" s="227"/>
      <c r="H338" s="231">
        <v>3695.4</v>
      </c>
      <c r="I338" s="232"/>
      <c r="J338" s="227"/>
      <c r="K338" s="227"/>
      <c r="L338" s="233"/>
      <c r="M338" s="234"/>
      <c r="N338" s="235"/>
      <c r="O338" s="235"/>
      <c r="P338" s="235"/>
      <c r="Q338" s="235"/>
      <c r="R338" s="235"/>
      <c r="S338" s="235"/>
      <c r="T338" s="236"/>
      <c r="AT338" s="237" t="s">
        <v>304</v>
      </c>
      <c r="AU338" s="237" t="s">
        <v>90</v>
      </c>
      <c r="AV338" s="13" t="s">
        <v>90</v>
      </c>
      <c r="AW338" s="13" t="s">
        <v>33</v>
      </c>
      <c r="AX338" s="13" t="s">
        <v>77</v>
      </c>
      <c r="AY338" s="237" t="s">
        <v>242</v>
      </c>
    </row>
    <row r="339" spans="1:65" s="14" customFormat="1">
      <c r="B339" s="243"/>
      <c r="C339" s="244"/>
      <c r="D339" s="228" t="s">
        <v>304</v>
      </c>
      <c r="E339" s="245" t="s">
        <v>1</v>
      </c>
      <c r="F339" s="246" t="s">
        <v>379</v>
      </c>
      <c r="G339" s="244"/>
      <c r="H339" s="245" t="s">
        <v>1</v>
      </c>
      <c r="I339" s="247"/>
      <c r="J339" s="244"/>
      <c r="K339" s="244"/>
      <c r="L339" s="248"/>
      <c r="M339" s="249"/>
      <c r="N339" s="250"/>
      <c r="O339" s="250"/>
      <c r="P339" s="250"/>
      <c r="Q339" s="250"/>
      <c r="R339" s="250"/>
      <c r="S339" s="250"/>
      <c r="T339" s="251"/>
      <c r="AT339" s="252" t="s">
        <v>304</v>
      </c>
      <c r="AU339" s="252" t="s">
        <v>90</v>
      </c>
      <c r="AV339" s="14" t="s">
        <v>84</v>
      </c>
      <c r="AW339" s="14" t="s">
        <v>33</v>
      </c>
      <c r="AX339" s="14" t="s">
        <v>77</v>
      </c>
      <c r="AY339" s="252" t="s">
        <v>242</v>
      </c>
    </row>
    <row r="340" spans="1:65" s="13" customFormat="1">
      <c r="B340" s="226"/>
      <c r="C340" s="227"/>
      <c r="D340" s="228" t="s">
        <v>304</v>
      </c>
      <c r="E340" s="229" t="s">
        <v>1</v>
      </c>
      <c r="F340" s="230" t="s">
        <v>525</v>
      </c>
      <c r="G340" s="227"/>
      <c r="H340" s="231">
        <v>7194.15</v>
      </c>
      <c r="I340" s="232"/>
      <c r="J340" s="227"/>
      <c r="K340" s="227"/>
      <c r="L340" s="233"/>
      <c r="M340" s="234"/>
      <c r="N340" s="235"/>
      <c r="O340" s="235"/>
      <c r="P340" s="235"/>
      <c r="Q340" s="235"/>
      <c r="R340" s="235"/>
      <c r="S340" s="235"/>
      <c r="T340" s="236"/>
      <c r="AT340" s="237" t="s">
        <v>304</v>
      </c>
      <c r="AU340" s="237" t="s">
        <v>90</v>
      </c>
      <c r="AV340" s="13" t="s">
        <v>90</v>
      </c>
      <c r="AW340" s="13" t="s">
        <v>33</v>
      </c>
      <c r="AX340" s="13" t="s">
        <v>77</v>
      </c>
      <c r="AY340" s="237" t="s">
        <v>242</v>
      </c>
    </row>
    <row r="341" spans="1:65" s="16" customFormat="1">
      <c r="B341" s="264"/>
      <c r="C341" s="265"/>
      <c r="D341" s="228" t="s">
        <v>304</v>
      </c>
      <c r="E341" s="266" t="s">
        <v>1</v>
      </c>
      <c r="F341" s="267" t="s">
        <v>388</v>
      </c>
      <c r="G341" s="265"/>
      <c r="H341" s="268">
        <v>54675.450000000004</v>
      </c>
      <c r="I341" s="269"/>
      <c r="J341" s="265"/>
      <c r="K341" s="265"/>
      <c r="L341" s="270"/>
      <c r="M341" s="271"/>
      <c r="N341" s="272"/>
      <c r="O341" s="272"/>
      <c r="P341" s="272"/>
      <c r="Q341" s="272"/>
      <c r="R341" s="272"/>
      <c r="S341" s="272"/>
      <c r="T341" s="273"/>
      <c r="AT341" s="274" t="s">
        <v>304</v>
      </c>
      <c r="AU341" s="274" t="s">
        <v>90</v>
      </c>
      <c r="AV341" s="16" t="s">
        <v>248</v>
      </c>
      <c r="AW341" s="16" t="s">
        <v>33</v>
      </c>
      <c r="AX341" s="16" t="s">
        <v>84</v>
      </c>
      <c r="AY341" s="274" t="s">
        <v>242</v>
      </c>
    </row>
    <row r="342" spans="1:65" s="2" customFormat="1" ht="22.15" customHeight="1">
      <c r="A342" s="35"/>
      <c r="B342" s="36"/>
      <c r="C342" s="201" t="s">
        <v>526</v>
      </c>
      <c r="D342" s="201" t="s">
        <v>244</v>
      </c>
      <c r="E342" s="202" t="s">
        <v>527</v>
      </c>
      <c r="F342" s="203" t="s">
        <v>528</v>
      </c>
      <c r="G342" s="204" t="s">
        <v>247</v>
      </c>
      <c r="H342" s="205">
        <v>3523.79</v>
      </c>
      <c r="I342" s="206"/>
      <c r="J342" s="207">
        <f>ROUND(I342*H342,2)</f>
        <v>0</v>
      </c>
      <c r="K342" s="208"/>
      <c r="L342" s="40"/>
      <c r="M342" s="209" t="s">
        <v>1</v>
      </c>
      <c r="N342" s="210" t="s">
        <v>43</v>
      </c>
      <c r="O342" s="76"/>
      <c r="P342" s="211">
        <f>O342*H342</f>
        <v>0</v>
      </c>
      <c r="Q342" s="211">
        <v>0.22384999999999999</v>
      </c>
      <c r="R342" s="211">
        <f>Q342*H342</f>
        <v>788.80039149999993</v>
      </c>
      <c r="S342" s="211">
        <v>0</v>
      </c>
      <c r="T342" s="212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13" t="s">
        <v>248</v>
      </c>
      <c r="AT342" s="213" t="s">
        <v>244</v>
      </c>
      <c r="AU342" s="213" t="s">
        <v>90</v>
      </c>
      <c r="AY342" s="18" t="s">
        <v>242</v>
      </c>
      <c r="BE342" s="214">
        <f>IF(N342="základná",J342,0)</f>
        <v>0</v>
      </c>
      <c r="BF342" s="214">
        <f>IF(N342="znížená",J342,0)</f>
        <v>0</v>
      </c>
      <c r="BG342" s="214">
        <f>IF(N342="zákl. prenesená",J342,0)</f>
        <v>0</v>
      </c>
      <c r="BH342" s="214">
        <f>IF(N342="zníž. prenesená",J342,0)</f>
        <v>0</v>
      </c>
      <c r="BI342" s="214">
        <f>IF(N342="nulová",J342,0)</f>
        <v>0</v>
      </c>
      <c r="BJ342" s="18" t="s">
        <v>90</v>
      </c>
      <c r="BK342" s="214">
        <f>ROUND(I342*H342,2)</f>
        <v>0</v>
      </c>
      <c r="BL342" s="18" t="s">
        <v>248</v>
      </c>
      <c r="BM342" s="213" t="s">
        <v>529</v>
      </c>
    </row>
    <row r="343" spans="1:65" s="14" customFormat="1">
      <c r="B343" s="243"/>
      <c r="C343" s="244"/>
      <c r="D343" s="228" t="s">
        <v>304</v>
      </c>
      <c r="E343" s="245" t="s">
        <v>1</v>
      </c>
      <c r="F343" s="246" t="s">
        <v>371</v>
      </c>
      <c r="G343" s="244"/>
      <c r="H343" s="245" t="s">
        <v>1</v>
      </c>
      <c r="I343" s="247"/>
      <c r="J343" s="244"/>
      <c r="K343" s="244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304</v>
      </c>
      <c r="AU343" s="252" t="s">
        <v>90</v>
      </c>
      <c r="AV343" s="14" t="s">
        <v>84</v>
      </c>
      <c r="AW343" s="14" t="s">
        <v>33</v>
      </c>
      <c r="AX343" s="14" t="s">
        <v>77</v>
      </c>
      <c r="AY343" s="252" t="s">
        <v>242</v>
      </c>
    </row>
    <row r="344" spans="1:65" s="13" customFormat="1">
      <c r="B344" s="226"/>
      <c r="C344" s="227"/>
      <c r="D344" s="228" t="s">
        <v>304</v>
      </c>
      <c r="E344" s="229" t="s">
        <v>1</v>
      </c>
      <c r="F344" s="230" t="s">
        <v>530</v>
      </c>
      <c r="G344" s="227"/>
      <c r="H344" s="231">
        <v>415.74400000000003</v>
      </c>
      <c r="I344" s="232"/>
      <c r="J344" s="227"/>
      <c r="K344" s="227"/>
      <c r="L344" s="233"/>
      <c r="M344" s="234"/>
      <c r="N344" s="235"/>
      <c r="O344" s="235"/>
      <c r="P344" s="235"/>
      <c r="Q344" s="235"/>
      <c r="R344" s="235"/>
      <c r="S344" s="235"/>
      <c r="T344" s="236"/>
      <c r="AT344" s="237" t="s">
        <v>304</v>
      </c>
      <c r="AU344" s="237" t="s">
        <v>90</v>
      </c>
      <c r="AV344" s="13" t="s">
        <v>90</v>
      </c>
      <c r="AW344" s="13" t="s">
        <v>33</v>
      </c>
      <c r="AX344" s="13" t="s">
        <v>77</v>
      </c>
      <c r="AY344" s="237" t="s">
        <v>242</v>
      </c>
    </row>
    <row r="345" spans="1:65" s="14" customFormat="1">
      <c r="B345" s="243"/>
      <c r="C345" s="244"/>
      <c r="D345" s="228" t="s">
        <v>304</v>
      </c>
      <c r="E345" s="245" t="s">
        <v>1</v>
      </c>
      <c r="F345" s="246" t="s">
        <v>373</v>
      </c>
      <c r="G345" s="244"/>
      <c r="H345" s="245" t="s">
        <v>1</v>
      </c>
      <c r="I345" s="247"/>
      <c r="J345" s="244"/>
      <c r="K345" s="244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304</v>
      </c>
      <c r="AU345" s="252" t="s">
        <v>90</v>
      </c>
      <c r="AV345" s="14" t="s">
        <v>84</v>
      </c>
      <c r="AW345" s="14" t="s">
        <v>33</v>
      </c>
      <c r="AX345" s="14" t="s">
        <v>77</v>
      </c>
      <c r="AY345" s="252" t="s">
        <v>242</v>
      </c>
    </row>
    <row r="346" spans="1:65" s="13" customFormat="1">
      <c r="B346" s="226"/>
      <c r="C346" s="227"/>
      <c r="D346" s="228" t="s">
        <v>304</v>
      </c>
      <c r="E346" s="229" t="s">
        <v>1</v>
      </c>
      <c r="F346" s="230" t="s">
        <v>531</v>
      </c>
      <c r="G346" s="227"/>
      <c r="H346" s="231">
        <v>1351.3710000000001</v>
      </c>
      <c r="I346" s="232"/>
      <c r="J346" s="227"/>
      <c r="K346" s="227"/>
      <c r="L346" s="233"/>
      <c r="M346" s="234"/>
      <c r="N346" s="235"/>
      <c r="O346" s="235"/>
      <c r="P346" s="235"/>
      <c r="Q346" s="235"/>
      <c r="R346" s="235"/>
      <c r="S346" s="235"/>
      <c r="T346" s="236"/>
      <c r="AT346" s="237" t="s">
        <v>304</v>
      </c>
      <c r="AU346" s="237" t="s">
        <v>90</v>
      </c>
      <c r="AV346" s="13" t="s">
        <v>90</v>
      </c>
      <c r="AW346" s="13" t="s">
        <v>33</v>
      </c>
      <c r="AX346" s="13" t="s">
        <v>77</v>
      </c>
      <c r="AY346" s="237" t="s">
        <v>242</v>
      </c>
    </row>
    <row r="347" spans="1:65" s="14" customFormat="1">
      <c r="B347" s="243"/>
      <c r="C347" s="244"/>
      <c r="D347" s="228" t="s">
        <v>304</v>
      </c>
      <c r="E347" s="245" t="s">
        <v>1</v>
      </c>
      <c r="F347" s="246" t="s">
        <v>375</v>
      </c>
      <c r="G347" s="244"/>
      <c r="H347" s="245" t="s">
        <v>1</v>
      </c>
      <c r="I347" s="247"/>
      <c r="J347" s="244"/>
      <c r="K347" s="244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304</v>
      </c>
      <c r="AU347" s="252" t="s">
        <v>90</v>
      </c>
      <c r="AV347" s="14" t="s">
        <v>84</v>
      </c>
      <c r="AW347" s="14" t="s">
        <v>33</v>
      </c>
      <c r="AX347" s="14" t="s">
        <v>77</v>
      </c>
      <c r="AY347" s="252" t="s">
        <v>242</v>
      </c>
    </row>
    <row r="348" spans="1:65" s="13" customFormat="1">
      <c r="B348" s="226"/>
      <c r="C348" s="227"/>
      <c r="D348" s="228" t="s">
        <v>304</v>
      </c>
      <c r="E348" s="229" t="s">
        <v>1</v>
      </c>
      <c r="F348" s="230" t="s">
        <v>532</v>
      </c>
      <c r="G348" s="227"/>
      <c r="H348" s="231">
        <v>1054.904</v>
      </c>
      <c r="I348" s="232"/>
      <c r="J348" s="227"/>
      <c r="K348" s="227"/>
      <c r="L348" s="233"/>
      <c r="M348" s="234"/>
      <c r="N348" s="235"/>
      <c r="O348" s="235"/>
      <c r="P348" s="235"/>
      <c r="Q348" s="235"/>
      <c r="R348" s="235"/>
      <c r="S348" s="235"/>
      <c r="T348" s="236"/>
      <c r="AT348" s="237" t="s">
        <v>304</v>
      </c>
      <c r="AU348" s="237" t="s">
        <v>90</v>
      </c>
      <c r="AV348" s="13" t="s">
        <v>90</v>
      </c>
      <c r="AW348" s="13" t="s">
        <v>33</v>
      </c>
      <c r="AX348" s="13" t="s">
        <v>77</v>
      </c>
      <c r="AY348" s="237" t="s">
        <v>242</v>
      </c>
    </row>
    <row r="349" spans="1:65" s="14" customFormat="1">
      <c r="B349" s="243"/>
      <c r="C349" s="244"/>
      <c r="D349" s="228" t="s">
        <v>304</v>
      </c>
      <c r="E349" s="245" t="s">
        <v>1</v>
      </c>
      <c r="F349" s="246" t="s">
        <v>377</v>
      </c>
      <c r="G349" s="244"/>
      <c r="H349" s="245" t="s">
        <v>1</v>
      </c>
      <c r="I349" s="247"/>
      <c r="J349" s="244"/>
      <c r="K349" s="244"/>
      <c r="L349" s="248"/>
      <c r="M349" s="249"/>
      <c r="N349" s="250"/>
      <c r="O349" s="250"/>
      <c r="P349" s="250"/>
      <c r="Q349" s="250"/>
      <c r="R349" s="250"/>
      <c r="S349" s="250"/>
      <c r="T349" s="251"/>
      <c r="AT349" s="252" t="s">
        <v>304</v>
      </c>
      <c r="AU349" s="252" t="s">
        <v>90</v>
      </c>
      <c r="AV349" s="14" t="s">
        <v>84</v>
      </c>
      <c r="AW349" s="14" t="s">
        <v>33</v>
      </c>
      <c r="AX349" s="14" t="s">
        <v>77</v>
      </c>
      <c r="AY349" s="252" t="s">
        <v>242</v>
      </c>
    </row>
    <row r="350" spans="1:65" s="13" customFormat="1">
      <c r="B350" s="226"/>
      <c r="C350" s="227"/>
      <c r="D350" s="228" t="s">
        <v>304</v>
      </c>
      <c r="E350" s="229" t="s">
        <v>1</v>
      </c>
      <c r="F350" s="230" t="s">
        <v>533</v>
      </c>
      <c r="G350" s="227"/>
      <c r="H350" s="231">
        <v>238.148</v>
      </c>
      <c r="I350" s="232"/>
      <c r="J350" s="227"/>
      <c r="K350" s="227"/>
      <c r="L350" s="233"/>
      <c r="M350" s="234"/>
      <c r="N350" s="235"/>
      <c r="O350" s="235"/>
      <c r="P350" s="235"/>
      <c r="Q350" s="235"/>
      <c r="R350" s="235"/>
      <c r="S350" s="235"/>
      <c r="T350" s="236"/>
      <c r="AT350" s="237" t="s">
        <v>304</v>
      </c>
      <c r="AU350" s="237" t="s">
        <v>90</v>
      </c>
      <c r="AV350" s="13" t="s">
        <v>90</v>
      </c>
      <c r="AW350" s="13" t="s">
        <v>33</v>
      </c>
      <c r="AX350" s="13" t="s">
        <v>77</v>
      </c>
      <c r="AY350" s="237" t="s">
        <v>242</v>
      </c>
    </row>
    <row r="351" spans="1:65" s="14" customFormat="1">
      <c r="B351" s="243"/>
      <c r="C351" s="244"/>
      <c r="D351" s="228" t="s">
        <v>304</v>
      </c>
      <c r="E351" s="245" t="s">
        <v>1</v>
      </c>
      <c r="F351" s="246" t="s">
        <v>379</v>
      </c>
      <c r="G351" s="244"/>
      <c r="H351" s="245" t="s">
        <v>1</v>
      </c>
      <c r="I351" s="247"/>
      <c r="J351" s="244"/>
      <c r="K351" s="244"/>
      <c r="L351" s="248"/>
      <c r="M351" s="249"/>
      <c r="N351" s="250"/>
      <c r="O351" s="250"/>
      <c r="P351" s="250"/>
      <c r="Q351" s="250"/>
      <c r="R351" s="250"/>
      <c r="S351" s="250"/>
      <c r="T351" s="251"/>
      <c r="AT351" s="252" t="s">
        <v>304</v>
      </c>
      <c r="AU351" s="252" t="s">
        <v>90</v>
      </c>
      <c r="AV351" s="14" t="s">
        <v>84</v>
      </c>
      <c r="AW351" s="14" t="s">
        <v>33</v>
      </c>
      <c r="AX351" s="14" t="s">
        <v>77</v>
      </c>
      <c r="AY351" s="252" t="s">
        <v>242</v>
      </c>
    </row>
    <row r="352" spans="1:65" s="13" customFormat="1">
      <c r="B352" s="226"/>
      <c r="C352" s="227"/>
      <c r="D352" s="228" t="s">
        <v>304</v>
      </c>
      <c r="E352" s="229" t="s">
        <v>1</v>
      </c>
      <c r="F352" s="230" t="s">
        <v>534</v>
      </c>
      <c r="G352" s="227"/>
      <c r="H352" s="231">
        <v>463.62299999999999</v>
      </c>
      <c r="I352" s="232"/>
      <c r="J352" s="227"/>
      <c r="K352" s="227"/>
      <c r="L352" s="233"/>
      <c r="M352" s="234"/>
      <c r="N352" s="235"/>
      <c r="O352" s="235"/>
      <c r="P352" s="235"/>
      <c r="Q352" s="235"/>
      <c r="R352" s="235"/>
      <c r="S352" s="235"/>
      <c r="T352" s="236"/>
      <c r="AT352" s="237" t="s">
        <v>304</v>
      </c>
      <c r="AU352" s="237" t="s">
        <v>90</v>
      </c>
      <c r="AV352" s="13" t="s">
        <v>90</v>
      </c>
      <c r="AW352" s="13" t="s">
        <v>33</v>
      </c>
      <c r="AX352" s="13" t="s">
        <v>77</v>
      </c>
      <c r="AY352" s="237" t="s">
        <v>242</v>
      </c>
    </row>
    <row r="353" spans="1:65" s="16" customFormat="1">
      <c r="B353" s="264"/>
      <c r="C353" s="265"/>
      <c r="D353" s="228" t="s">
        <v>304</v>
      </c>
      <c r="E353" s="266" t="s">
        <v>1</v>
      </c>
      <c r="F353" s="267" t="s">
        <v>388</v>
      </c>
      <c r="G353" s="265"/>
      <c r="H353" s="268">
        <v>3523.7900000000004</v>
      </c>
      <c r="I353" s="269"/>
      <c r="J353" s="265"/>
      <c r="K353" s="265"/>
      <c r="L353" s="270"/>
      <c r="M353" s="271"/>
      <c r="N353" s="272"/>
      <c r="O353" s="272"/>
      <c r="P353" s="272"/>
      <c r="Q353" s="272"/>
      <c r="R353" s="272"/>
      <c r="S353" s="272"/>
      <c r="T353" s="273"/>
      <c r="AT353" s="274" t="s">
        <v>304</v>
      </c>
      <c r="AU353" s="274" t="s">
        <v>90</v>
      </c>
      <c r="AV353" s="16" t="s">
        <v>248</v>
      </c>
      <c r="AW353" s="16" t="s">
        <v>33</v>
      </c>
      <c r="AX353" s="16" t="s">
        <v>84</v>
      </c>
      <c r="AY353" s="274" t="s">
        <v>242</v>
      </c>
    </row>
    <row r="354" spans="1:65" s="2" customFormat="1" ht="30" customHeight="1">
      <c r="A354" s="35"/>
      <c r="B354" s="36"/>
      <c r="C354" s="201" t="s">
        <v>535</v>
      </c>
      <c r="D354" s="201" t="s">
        <v>244</v>
      </c>
      <c r="E354" s="202" t="s">
        <v>536</v>
      </c>
      <c r="F354" s="203" t="s">
        <v>537</v>
      </c>
      <c r="G354" s="204" t="s">
        <v>247</v>
      </c>
      <c r="H354" s="205">
        <v>39479.199999999997</v>
      </c>
      <c r="I354" s="206"/>
      <c r="J354" s="207">
        <f>ROUND(I354*H354,2)</f>
        <v>0</v>
      </c>
      <c r="K354" s="208"/>
      <c r="L354" s="40"/>
      <c r="M354" s="209" t="s">
        <v>1</v>
      </c>
      <c r="N354" s="210" t="s">
        <v>43</v>
      </c>
      <c r="O354" s="76"/>
      <c r="P354" s="211">
        <f>O354*H354</f>
        <v>0</v>
      </c>
      <c r="Q354" s="211">
        <v>5.6100000000000004E-3</v>
      </c>
      <c r="R354" s="211">
        <f>Q354*H354</f>
        <v>221.47831199999999</v>
      </c>
      <c r="S354" s="211">
        <v>0</v>
      </c>
      <c r="T354" s="212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13" t="s">
        <v>248</v>
      </c>
      <c r="AT354" s="213" t="s">
        <v>244</v>
      </c>
      <c r="AU354" s="213" t="s">
        <v>90</v>
      </c>
      <c r="AY354" s="18" t="s">
        <v>242</v>
      </c>
      <c r="BE354" s="214">
        <f>IF(N354="základná",J354,0)</f>
        <v>0</v>
      </c>
      <c r="BF354" s="214">
        <f>IF(N354="znížená",J354,0)</f>
        <v>0</v>
      </c>
      <c r="BG354" s="214">
        <f>IF(N354="zákl. prenesená",J354,0)</f>
        <v>0</v>
      </c>
      <c r="BH354" s="214">
        <f>IF(N354="zníž. prenesená",J354,0)</f>
        <v>0</v>
      </c>
      <c r="BI354" s="214">
        <f>IF(N354="nulová",J354,0)</f>
        <v>0</v>
      </c>
      <c r="BJ354" s="18" t="s">
        <v>90</v>
      </c>
      <c r="BK354" s="214">
        <f>ROUND(I354*H354,2)</f>
        <v>0</v>
      </c>
      <c r="BL354" s="18" t="s">
        <v>248</v>
      </c>
      <c r="BM354" s="213" t="s">
        <v>538</v>
      </c>
    </row>
    <row r="355" spans="1:65" s="14" customFormat="1">
      <c r="B355" s="243"/>
      <c r="C355" s="244"/>
      <c r="D355" s="228" t="s">
        <v>304</v>
      </c>
      <c r="E355" s="245" t="s">
        <v>1</v>
      </c>
      <c r="F355" s="246" t="s">
        <v>476</v>
      </c>
      <c r="G355" s="244"/>
      <c r="H355" s="245" t="s">
        <v>1</v>
      </c>
      <c r="I355" s="247"/>
      <c r="J355" s="244"/>
      <c r="K355" s="244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304</v>
      </c>
      <c r="AU355" s="252" t="s">
        <v>90</v>
      </c>
      <c r="AV355" s="14" t="s">
        <v>84</v>
      </c>
      <c r="AW355" s="14" t="s">
        <v>33</v>
      </c>
      <c r="AX355" s="14" t="s">
        <v>77</v>
      </c>
      <c r="AY355" s="252" t="s">
        <v>242</v>
      </c>
    </row>
    <row r="356" spans="1:65" s="13" customFormat="1" ht="22.5">
      <c r="B356" s="226"/>
      <c r="C356" s="227"/>
      <c r="D356" s="228" t="s">
        <v>304</v>
      </c>
      <c r="E356" s="229" t="s">
        <v>1</v>
      </c>
      <c r="F356" s="230" t="s">
        <v>539</v>
      </c>
      <c r="G356" s="227"/>
      <c r="H356" s="231">
        <v>196</v>
      </c>
      <c r="I356" s="232"/>
      <c r="J356" s="227"/>
      <c r="K356" s="227"/>
      <c r="L356" s="233"/>
      <c r="M356" s="234"/>
      <c r="N356" s="235"/>
      <c r="O356" s="235"/>
      <c r="P356" s="235"/>
      <c r="Q356" s="235"/>
      <c r="R356" s="235"/>
      <c r="S356" s="235"/>
      <c r="T356" s="236"/>
      <c r="AT356" s="237" t="s">
        <v>304</v>
      </c>
      <c r="AU356" s="237" t="s">
        <v>90</v>
      </c>
      <c r="AV356" s="13" t="s">
        <v>90</v>
      </c>
      <c r="AW356" s="13" t="s">
        <v>33</v>
      </c>
      <c r="AX356" s="13" t="s">
        <v>77</v>
      </c>
      <c r="AY356" s="237" t="s">
        <v>242</v>
      </c>
    </row>
    <row r="357" spans="1:65" s="13" customFormat="1" ht="22.5">
      <c r="B357" s="226"/>
      <c r="C357" s="227"/>
      <c r="D357" s="228" t="s">
        <v>304</v>
      </c>
      <c r="E357" s="229" t="s">
        <v>1</v>
      </c>
      <c r="F357" s="230" t="s">
        <v>540</v>
      </c>
      <c r="G357" s="227"/>
      <c r="H357" s="231">
        <v>84</v>
      </c>
      <c r="I357" s="232"/>
      <c r="J357" s="227"/>
      <c r="K357" s="227"/>
      <c r="L357" s="233"/>
      <c r="M357" s="234"/>
      <c r="N357" s="235"/>
      <c r="O357" s="235"/>
      <c r="P357" s="235"/>
      <c r="Q357" s="235"/>
      <c r="R357" s="235"/>
      <c r="S357" s="235"/>
      <c r="T357" s="236"/>
      <c r="AT357" s="237" t="s">
        <v>304</v>
      </c>
      <c r="AU357" s="237" t="s">
        <v>90</v>
      </c>
      <c r="AV357" s="13" t="s">
        <v>90</v>
      </c>
      <c r="AW357" s="13" t="s">
        <v>33</v>
      </c>
      <c r="AX357" s="13" t="s">
        <v>77</v>
      </c>
      <c r="AY357" s="237" t="s">
        <v>242</v>
      </c>
    </row>
    <row r="358" spans="1:65" s="13" customFormat="1" ht="22.5">
      <c r="B358" s="226"/>
      <c r="C358" s="227"/>
      <c r="D358" s="228" t="s">
        <v>304</v>
      </c>
      <c r="E358" s="229" t="s">
        <v>1</v>
      </c>
      <c r="F358" s="230" t="s">
        <v>541</v>
      </c>
      <c r="G358" s="227"/>
      <c r="H358" s="231">
        <v>28</v>
      </c>
      <c r="I358" s="232"/>
      <c r="J358" s="227"/>
      <c r="K358" s="227"/>
      <c r="L358" s="233"/>
      <c r="M358" s="234"/>
      <c r="N358" s="235"/>
      <c r="O358" s="235"/>
      <c r="P358" s="235"/>
      <c r="Q358" s="235"/>
      <c r="R358" s="235"/>
      <c r="S358" s="235"/>
      <c r="T358" s="236"/>
      <c r="AT358" s="237" t="s">
        <v>304</v>
      </c>
      <c r="AU358" s="237" t="s">
        <v>90</v>
      </c>
      <c r="AV358" s="13" t="s">
        <v>90</v>
      </c>
      <c r="AW358" s="13" t="s">
        <v>33</v>
      </c>
      <c r="AX358" s="13" t="s">
        <v>77</v>
      </c>
      <c r="AY358" s="237" t="s">
        <v>242</v>
      </c>
    </row>
    <row r="359" spans="1:65" s="15" customFormat="1">
      <c r="B359" s="253"/>
      <c r="C359" s="254"/>
      <c r="D359" s="228" t="s">
        <v>304</v>
      </c>
      <c r="E359" s="255" t="s">
        <v>1</v>
      </c>
      <c r="F359" s="256" t="s">
        <v>381</v>
      </c>
      <c r="G359" s="254"/>
      <c r="H359" s="257">
        <v>308</v>
      </c>
      <c r="I359" s="258"/>
      <c r="J359" s="254"/>
      <c r="K359" s="254"/>
      <c r="L359" s="259"/>
      <c r="M359" s="260"/>
      <c r="N359" s="261"/>
      <c r="O359" s="261"/>
      <c r="P359" s="261"/>
      <c r="Q359" s="261"/>
      <c r="R359" s="261"/>
      <c r="S359" s="261"/>
      <c r="T359" s="262"/>
      <c r="AT359" s="263" t="s">
        <v>304</v>
      </c>
      <c r="AU359" s="263" t="s">
        <v>90</v>
      </c>
      <c r="AV359" s="15" t="s">
        <v>100</v>
      </c>
      <c r="AW359" s="15" t="s">
        <v>33</v>
      </c>
      <c r="AX359" s="15" t="s">
        <v>77</v>
      </c>
      <c r="AY359" s="263" t="s">
        <v>242</v>
      </c>
    </row>
    <row r="360" spans="1:65" s="14" customFormat="1">
      <c r="B360" s="243"/>
      <c r="C360" s="244"/>
      <c r="D360" s="228" t="s">
        <v>304</v>
      </c>
      <c r="E360" s="245" t="s">
        <v>1</v>
      </c>
      <c r="F360" s="246" t="s">
        <v>480</v>
      </c>
      <c r="G360" s="244"/>
      <c r="H360" s="245" t="s">
        <v>1</v>
      </c>
      <c r="I360" s="247"/>
      <c r="J360" s="244"/>
      <c r="K360" s="244"/>
      <c r="L360" s="248"/>
      <c r="M360" s="249"/>
      <c r="N360" s="250"/>
      <c r="O360" s="250"/>
      <c r="P360" s="250"/>
      <c r="Q360" s="250"/>
      <c r="R360" s="250"/>
      <c r="S360" s="250"/>
      <c r="T360" s="251"/>
      <c r="AT360" s="252" t="s">
        <v>304</v>
      </c>
      <c r="AU360" s="252" t="s">
        <v>90</v>
      </c>
      <c r="AV360" s="14" t="s">
        <v>84</v>
      </c>
      <c r="AW360" s="14" t="s">
        <v>33</v>
      </c>
      <c r="AX360" s="14" t="s">
        <v>77</v>
      </c>
      <c r="AY360" s="252" t="s">
        <v>242</v>
      </c>
    </row>
    <row r="361" spans="1:65" s="13" customFormat="1">
      <c r="B361" s="226"/>
      <c r="C361" s="227"/>
      <c r="D361" s="228" t="s">
        <v>304</v>
      </c>
      <c r="E361" s="229" t="s">
        <v>1</v>
      </c>
      <c r="F361" s="230" t="s">
        <v>542</v>
      </c>
      <c r="G361" s="227"/>
      <c r="H361" s="231">
        <v>4589</v>
      </c>
      <c r="I361" s="232"/>
      <c r="J361" s="227"/>
      <c r="K361" s="227"/>
      <c r="L361" s="233"/>
      <c r="M361" s="234"/>
      <c r="N361" s="235"/>
      <c r="O361" s="235"/>
      <c r="P361" s="235"/>
      <c r="Q361" s="235"/>
      <c r="R361" s="235"/>
      <c r="S361" s="235"/>
      <c r="T361" s="236"/>
      <c r="AT361" s="237" t="s">
        <v>304</v>
      </c>
      <c r="AU361" s="237" t="s">
        <v>90</v>
      </c>
      <c r="AV361" s="13" t="s">
        <v>90</v>
      </c>
      <c r="AW361" s="13" t="s">
        <v>33</v>
      </c>
      <c r="AX361" s="13" t="s">
        <v>77</v>
      </c>
      <c r="AY361" s="237" t="s">
        <v>242</v>
      </c>
    </row>
    <row r="362" spans="1:65" s="13" customFormat="1" ht="22.5">
      <c r="B362" s="226"/>
      <c r="C362" s="227"/>
      <c r="D362" s="228" t="s">
        <v>304</v>
      </c>
      <c r="E362" s="229" t="s">
        <v>1</v>
      </c>
      <c r="F362" s="230" t="s">
        <v>543</v>
      </c>
      <c r="G362" s="227"/>
      <c r="H362" s="231">
        <v>15074</v>
      </c>
      <c r="I362" s="232"/>
      <c r="J362" s="227"/>
      <c r="K362" s="227"/>
      <c r="L362" s="233"/>
      <c r="M362" s="234"/>
      <c r="N362" s="235"/>
      <c r="O362" s="235"/>
      <c r="P362" s="235"/>
      <c r="Q362" s="235"/>
      <c r="R362" s="235"/>
      <c r="S362" s="235"/>
      <c r="T362" s="236"/>
      <c r="AT362" s="237" t="s">
        <v>304</v>
      </c>
      <c r="AU362" s="237" t="s">
        <v>90</v>
      </c>
      <c r="AV362" s="13" t="s">
        <v>90</v>
      </c>
      <c r="AW362" s="13" t="s">
        <v>33</v>
      </c>
      <c r="AX362" s="13" t="s">
        <v>77</v>
      </c>
      <c r="AY362" s="237" t="s">
        <v>242</v>
      </c>
    </row>
    <row r="363" spans="1:65" s="13" customFormat="1" ht="22.5">
      <c r="B363" s="226"/>
      <c r="C363" s="227"/>
      <c r="D363" s="228" t="s">
        <v>304</v>
      </c>
      <c r="E363" s="229" t="s">
        <v>1</v>
      </c>
      <c r="F363" s="230" t="s">
        <v>544</v>
      </c>
      <c r="G363" s="227"/>
      <c r="H363" s="231">
        <v>11682.2</v>
      </c>
      <c r="I363" s="232"/>
      <c r="J363" s="227"/>
      <c r="K363" s="227"/>
      <c r="L363" s="233"/>
      <c r="M363" s="234"/>
      <c r="N363" s="235"/>
      <c r="O363" s="235"/>
      <c r="P363" s="235"/>
      <c r="Q363" s="235"/>
      <c r="R363" s="235"/>
      <c r="S363" s="235"/>
      <c r="T363" s="236"/>
      <c r="AT363" s="237" t="s">
        <v>304</v>
      </c>
      <c r="AU363" s="237" t="s">
        <v>90</v>
      </c>
      <c r="AV363" s="13" t="s">
        <v>90</v>
      </c>
      <c r="AW363" s="13" t="s">
        <v>33</v>
      </c>
      <c r="AX363" s="13" t="s">
        <v>77</v>
      </c>
      <c r="AY363" s="237" t="s">
        <v>242</v>
      </c>
    </row>
    <row r="364" spans="1:65" s="13" customFormat="1">
      <c r="B364" s="226"/>
      <c r="C364" s="227"/>
      <c r="D364" s="228" t="s">
        <v>304</v>
      </c>
      <c r="E364" s="229" t="s">
        <v>1</v>
      </c>
      <c r="F364" s="230" t="s">
        <v>545</v>
      </c>
      <c r="G364" s="227"/>
      <c r="H364" s="231">
        <v>2627</v>
      </c>
      <c r="I364" s="232"/>
      <c r="J364" s="227"/>
      <c r="K364" s="227"/>
      <c r="L364" s="233"/>
      <c r="M364" s="234"/>
      <c r="N364" s="235"/>
      <c r="O364" s="235"/>
      <c r="P364" s="235"/>
      <c r="Q364" s="235"/>
      <c r="R364" s="235"/>
      <c r="S364" s="235"/>
      <c r="T364" s="236"/>
      <c r="AT364" s="237" t="s">
        <v>304</v>
      </c>
      <c r="AU364" s="237" t="s">
        <v>90</v>
      </c>
      <c r="AV364" s="13" t="s">
        <v>90</v>
      </c>
      <c r="AW364" s="13" t="s">
        <v>33</v>
      </c>
      <c r="AX364" s="13" t="s">
        <v>77</v>
      </c>
      <c r="AY364" s="237" t="s">
        <v>242</v>
      </c>
    </row>
    <row r="365" spans="1:65" s="13" customFormat="1" ht="22.5">
      <c r="B365" s="226"/>
      <c r="C365" s="227"/>
      <c r="D365" s="228" t="s">
        <v>304</v>
      </c>
      <c r="E365" s="229" t="s">
        <v>1</v>
      </c>
      <c r="F365" s="230" t="s">
        <v>546</v>
      </c>
      <c r="G365" s="227"/>
      <c r="H365" s="231">
        <v>5199</v>
      </c>
      <c r="I365" s="232"/>
      <c r="J365" s="227"/>
      <c r="K365" s="227"/>
      <c r="L365" s="233"/>
      <c r="M365" s="234"/>
      <c r="N365" s="235"/>
      <c r="O365" s="235"/>
      <c r="P365" s="235"/>
      <c r="Q365" s="235"/>
      <c r="R365" s="235"/>
      <c r="S365" s="235"/>
      <c r="T365" s="236"/>
      <c r="AT365" s="237" t="s">
        <v>304</v>
      </c>
      <c r="AU365" s="237" t="s">
        <v>90</v>
      </c>
      <c r="AV365" s="13" t="s">
        <v>90</v>
      </c>
      <c r="AW365" s="13" t="s">
        <v>33</v>
      </c>
      <c r="AX365" s="13" t="s">
        <v>77</v>
      </c>
      <c r="AY365" s="237" t="s">
        <v>242</v>
      </c>
    </row>
    <row r="366" spans="1:65" s="15" customFormat="1">
      <c r="B366" s="253"/>
      <c r="C366" s="254"/>
      <c r="D366" s="228" t="s">
        <v>304</v>
      </c>
      <c r="E366" s="255" t="s">
        <v>1</v>
      </c>
      <c r="F366" s="256" t="s">
        <v>381</v>
      </c>
      <c r="G366" s="254"/>
      <c r="H366" s="257">
        <v>39171.199999999997</v>
      </c>
      <c r="I366" s="258"/>
      <c r="J366" s="254"/>
      <c r="K366" s="254"/>
      <c r="L366" s="259"/>
      <c r="M366" s="260"/>
      <c r="N366" s="261"/>
      <c r="O366" s="261"/>
      <c r="P366" s="261"/>
      <c r="Q366" s="261"/>
      <c r="R366" s="261"/>
      <c r="S366" s="261"/>
      <c r="T366" s="262"/>
      <c r="AT366" s="263" t="s">
        <v>304</v>
      </c>
      <c r="AU366" s="263" t="s">
        <v>90</v>
      </c>
      <c r="AV366" s="15" t="s">
        <v>100</v>
      </c>
      <c r="AW366" s="15" t="s">
        <v>33</v>
      </c>
      <c r="AX366" s="15" t="s">
        <v>77</v>
      </c>
      <c r="AY366" s="263" t="s">
        <v>242</v>
      </c>
    </row>
    <row r="367" spans="1:65" s="16" customFormat="1">
      <c r="B367" s="264"/>
      <c r="C367" s="265"/>
      <c r="D367" s="228" t="s">
        <v>304</v>
      </c>
      <c r="E367" s="266" t="s">
        <v>1</v>
      </c>
      <c r="F367" s="267" t="s">
        <v>388</v>
      </c>
      <c r="G367" s="265"/>
      <c r="H367" s="268">
        <v>39479.199999999997</v>
      </c>
      <c r="I367" s="269"/>
      <c r="J367" s="265"/>
      <c r="K367" s="265"/>
      <c r="L367" s="270"/>
      <c r="M367" s="271"/>
      <c r="N367" s="272"/>
      <c r="O367" s="272"/>
      <c r="P367" s="272"/>
      <c r="Q367" s="272"/>
      <c r="R367" s="272"/>
      <c r="S367" s="272"/>
      <c r="T367" s="273"/>
      <c r="AT367" s="274" t="s">
        <v>304</v>
      </c>
      <c r="AU367" s="274" t="s">
        <v>90</v>
      </c>
      <c r="AV367" s="16" t="s">
        <v>248</v>
      </c>
      <c r="AW367" s="16" t="s">
        <v>33</v>
      </c>
      <c r="AX367" s="16" t="s">
        <v>84</v>
      </c>
      <c r="AY367" s="274" t="s">
        <v>242</v>
      </c>
    </row>
    <row r="368" spans="1:65" s="2" customFormat="1" ht="30" customHeight="1">
      <c r="A368" s="35"/>
      <c r="B368" s="36"/>
      <c r="C368" s="201" t="s">
        <v>547</v>
      </c>
      <c r="D368" s="201" t="s">
        <v>244</v>
      </c>
      <c r="E368" s="202" t="s">
        <v>548</v>
      </c>
      <c r="F368" s="203" t="s">
        <v>549</v>
      </c>
      <c r="G368" s="204" t="s">
        <v>247</v>
      </c>
      <c r="H368" s="205">
        <v>0.33</v>
      </c>
      <c r="I368" s="206"/>
      <c r="J368" s="207">
        <f>ROUND(I368*H368,2)</f>
        <v>0</v>
      </c>
      <c r="K368" s="208"/>
      <c r="L368" s="40"/>
      <c r="M368" s="209" t="s">
        <v>1</v>
      </c>
      <c r="N368" s="210" t="s">
        <v>43</v>
      </c>
      <c r="O368" s="76"/>
      <c r="P368" s="211">
        <f>O368*H368</f>
        <v>0</v>
      </c>
      <c r="Q368" s="211">
        <v>7.1000000000000002E-4</v>
      </c>
      <c r="R368" s="211">
        <f>Q368*H368</f>
        <v>2.3430000000000003E-4</v>
      </c>
      <c r="S368" s="211">
        <v>0</v>
      </c>
      <c r="T368" s="212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13" t="s">
        <v>248</v>
      </c>
      <c r="AT368" s="213" t="s">
        <v>244</v>
      </c>
      <c r="AU368" s="213" t="s">
        <v>90</v>
      </c>
      <c r="AY368" s="18" t="s">
        <v>242</v>
      </c>
      <c r="BE368" s="214">
        <f>IF(N368="základná",J368,0)</f>
        <v>0</v>
      </c>
      <c r="BF368" s="214">
        <f>IF(N368="znížená",J368,0)</f>
        <v>0</v>
      </c>
      <c r="BG368" s="214">
        <f>IF(N368="zákl. prenesená",J368,0)</f>
        <v>0</v>
      </c>
      <c r="BH368" s="214">
        <f>IF(N368="zníž. prenesená",J368,0)</f>
        <v>0</v>
      </c>
      <c r="BI368" s="214">
        <f>IF(N368="nulová",J368,0)</f>
        <v>0</v>
      </c>
      <c r="BJ368" s="18" t="s">
        <v>90</v>
      </c>
      <c r="BK368" s="214">
        <f>ROUND(I368*H368,2)</f>
        <v>0</v>
      </c>
      <c r="BL368" s="18" t="s">
        <v>248</v>
      </c>
      <c r="BM368" s="213" t="s">
        <v>550</v>
      </c>
    </row>
    <row r="369" spans="1:65" s="13" customFormat="1">
      <c r="B369" s="226"/>
      <c r="C369" s="227"/>
      <c r="D369" s="228" t="s">
        <v>304</v>
      </c>
      <c r="E369" s="229" t="s">
        <v>1</v>
      </c>
      <c r="F369" s="230" t="s">
        <v>551</v>
      </c>
      <c r="G369" s="227"/>
      <c r="H369" s="231">
        <v>0.22</v>
      </c>
      <c r="I369" s="232"/>
      <c r="J369" s="227"/>
      <c r="K369" s="227"/>
      <c r="L369" s="233"/>
      <c r="M369" s="234"/>
      <c r="N369" s="235"/>
      <c r="O369" s="235"/>
      <c r="P369" s="235"/>
      <c r="Q369" s="235"/>
      <c r="R369" s="235"/>
      <c r="S369" s="235"/>
      <c r="T369" s="236"/>
      <c r="AT369" s="237" t="s">
        <v>304</v>
      </c>
      <c r="AU369" s="237" t="s">
        <v>90</v>
      </c>
      <c r="AV369" s="13" t="s">
        <v>90</v>
      </c>
      <c r="AW369" s="13" t="s">
        <v>33</v>
      </c>
      <c r="AX369" s="13" t="s">
        <v>77</v>
      </c>
      <c r="AY369" s="237" t="s">
        <v>242</v>
      </c>
    </row>
    <row r="370" spans="1:65" s="13" customFormat="1" ht="22.5">
      <c r="B370" s="226"/>
      <c r="C370" s="227"/>
      <c r="D370" s="228" t="s">
        <v>304</v>
      </c>
      <c r="E370" s="229" t="s">
        <v>1</v>
      </c>
      <c r="F370" s="230" t="s">
        <v>552</v>
      </c>
      <c r="G370" s="227"/>
      <c r="H370" s="231">
        <v>0.11</v>
      </c>
      <c r="I370" s="232"/>
      <c r="J370" s="227"/>
      <c r="K370" s="227"/>
      <c r="L370" s="233"/>
      <c r="M370" s="234"/>
      <c r="N370" s="235"/>
      <c r="O370" s="235"/>
      <c r="P370" s="235"/>
      <c r="Q370" s="235"/>
      <c r="R370" s="235"/>
      <c r="S370" s="235"/>
      <c r="T370" s="236"/>
      <c r="AT370" s="237" t="s">
        <v>304</v>
      </c>
      <c r="AU370" s="237" t="s">
        <v>90</v>
      </c>
      <c r="AV370" s="13" t="s">
        <v>90</v>
      </c>
      <c r="AW370" s="13" t="s">
        <v>33</v>
      </c>
      <c r="AX370" s="13" t="s">
        <v>77</v>
      </c>
      <c r="AY370" s="237" t="s">
        <v>242</v>
      </c>
    </row>
    <row r="371" spans="1:65" s="16" customFormat="1">
      <c r="B371" s="264"/>
      <c r="C371" s="265"/>
      <c r="D371" s="228" t="s">
        <v>304</v>
      </c>
      <c r="E371" s="266" t="s">
        <v>1</v>
      </c>
      <c r="F371" s="267" t="s">
        <v>388</v>
      </c>
      <c r="G371" s="265"/>
      <c r="H371" s="268">
        <v>0.33</v>
      </c>
      <c r="I371" s="269"/>
      <c r="J371" s="265"/>
      <c r="K371" s="265"/>
      <c r="L371" s="270"/>
      <c r="M371" s="271"/>
      <c r="N371" s="272"/>
      <c r="O371" s="272"/>
      <c r="P371" s="272"/>
      <c r="Q371" s="272"/>
      <c r="R371" s="272"/>
      <c r="S371" s="272"/>
      <c r="T371" s="273"/>
      <c r="AT371" s="274" t="s">
        <v>304</v>
      </c>
      <c r="AU371" s="274" t="s">
        <v>90</v>
      </c>
      <c r="AV371" s="16" t="s">
        <v>248</v>
      </c>
      <c r="AW371" s="16" t="s">
        <v>33</v>
      </c>
      <c r="AX371" s="16" t="s">
        <v>84</v>
      </c>
      <c r="AY371" s="274" t="s">
        <v>242</v>
      </c>
    </row>
    <row r="372" spans="1:65" s="2" customFormat="1" ht="34.9" customHeight="1">
      <c r="A372" s="35"/>
      <c r="B372" s="36"/>
      <c r="C372" s="201" t="s">
        <v>553</v>
      </c>
      <c r="D372" s="201" t="s">
        <v>244</v>
      </c>
      <c r="E372" s="202" t="s">
        <v>554</v>
      </c>
      <c r="F372" s="203" t="s">
        <v>555</v>
      </c>
      <c r="G372" s="204" t="s">
        <v>247</v>
      </c>
      <c r="H372" s="205">
        <v>37718.199999999997</v>
      </c>
      <c r="I372" s="206"/>
      <c r="J372" s="207">
        <f>ROUND(I372*H372,2)</f>
        <v>0</v>
      </c>
      <c r="K372" s="208"/>
      <c r="L372" s="40"/>
      <c r="M372" s="209" t="s">
        <v>1</v>
      </c>
      <c r="N372" s="210" t="s">
        <v>43</v>
      </c>
      <c r="O372" s="76"/>
      <c r="P372" s="211">
        <f>O372*H372</f>
        <v>0</v>
      </c>
      <c r="Q372" s="211">
        <v>7.1000000000000002E-4</v>
      </c>
      <c r="R372" s="211">
        <f>Q372*H372</f>
        <v>26.779921999999999</v>
      </c>
      <c r="S372" s="211">
        <v>0</v>
      </c>
      <c r="T372" s="212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13" t="s">
        <v>248</v>
      </c>
      <c r="AT372" s="213" t="s">
        <v>244</v>
      </c>
      <c r="AU372" s="213" t="s">
        <v>90</v>
      </c>
      <c r="AY372" s="18" t="s">
        <v>242</v>
      </c>
      <c r="BE372" s="214">
        <f>IF(N372="základná",J372,0)</f>
        <v>0</v>
      </c>
      <c r="BF372" s="214">
        <f>IF(N372="znížená",J372,0)</f>
        <v>0</v>
      </c>
      <c r="BG372" s="214">
        <f>IF(N372="zákl. prenesená",J372,0)</f>
        <v>0</v>
      </c>
      <c r="BH372" s="214">
        <f>IF(N372="zníž. prenesená",J372,0)</f>
        <v>0</v>
      </c>
      <c r="BI372" s="214">
        <f>IF(N372="nulová",J372,0)</f>
        <v>0</v>
      </c>
      <c r="BJ372" s="18" t="s">
        <v>90</v>
      </c>
      <c r="BK372" s="214">
        <f>ROUND(I372*H372,2)</f>
        <v>0</v>
      </c>
      <c r="BL372" s="18" t="s">
        <v>248</v>
      </c>
      <c r="BM372" s="213" t="s">
        <v>556</v>
      </c>
    </row>
    <row r="373" spans="1:65" s="14" customFormat="1">
      <c r="B373" s="243"/>
      <c r="C373" s="244"/>
      <c r="D373" s="228" t="s">
        <v>304</v>
      </c>
      <c r="E373" s="245" t="s">
        <v>1</v>
      </c>
      <c r="F373" s="246" t="s">
        <v>476</v>
      </c>
      <c r="G373" s="244"/>
      <c r="H373" s="245" t="s">
        <v>1</v>
      </c>
      <c r="I373" s="247"/>
      <c r="J373" s="244"/>
      <c r="K373" s="244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304</v>
      </c>
      <c r="AU373" s="252" t="s">
        <v>90</v>
      </c>
      <c r="AV373" s="14" t="s">
        <v>84</v>
      </c>
      <c r="AW373" s="14" t="s">
        <v>33</v>
      </c>
      <c r="AX373" s="14" t="s">
        <v>77</v>
      </c>
      <c r="AY373" s="252" t="s">
        <v>242</v>
      </c>
    </row>
    <row r="374" spans="1:65" s="13" customFormat="1" ht="22.5">
      <c r="B374" s="226"/>
      <c r="C374" s="227"/>
      <c r="D374" s="228" t="s">
        <v>304</v>
      </c>
      <c r="E374" s="229" t="s">
        <v>1</v>
      </c>
      <c r="F374" s="230" t="s">
        <v>557</v>
      </c>
      <c r="G374" s="227"/>
      <c r="H374" s="231">
        <v>182</v>
      </c>
      <c r="I374" s="232"/>
      <c r="J374" s="227"/>
      <c r="K374" s="227"/>
      <c r="L374" s="233"/>
      <c r="M374" s="234"/>
      <c r="N374" s="235"/>
      <c r="O374" s="235"/>
      <c r="P374" s="235"/>
      <c r="Q374" s="235"/>
      <c r="R374" s="235"/>
      <c r="S374" s="235"/>
      <c r="T374" s="236"/>
      <c r="AT374" s="237" t="s">
        <v>304</v>
      </c>
      <c r="AU374" s="237" t="s">
        <v>90</v>
      </c>
      <c r="AV374" s="13" t="s">
        <v>90</v>
      </c>
      <c r="AW374" s="13" t="s">
        <v>33</v>
      </c>
      <c r="AX374" s="13" t="s">
        <v>77</v>
      </c>
      <c r="AY374" s="237" t="s">
        <v>242</v>
      </c>
    </row>
    <row r="375" spans="1:65" s="13" customFormat="1" ht="22.5">
      <c r="B375" s="226"/>
      <c r="C375" s="227"/>
      <c r="D375" s="228" t="s">
        <v>304</v>
      </c>
      <c r="E375" s="229" t="s">
        <v>1</v>
      </c>
      <c r="F375" s="230" t="s">
        <v>558</v>
      </c>
      <c r="G375" s="227"/>
      <c r="H375" s="231">
        <v>78</v>
      </c>
      <c r="I375" s="232"/>
      <c r="J375" s="227"/>
      <c r="K375" s="227"/>
      <c r="L375" s="233"/>
      <c r="M375" s="234"/>
      <c r="N375" s="235"/>
      <c r="O375" s="235"/>
      <c r="P375" s="235"/>
      <c r="Q375" s="235"/>
      <c r="R375" s="235"/>
      <c r="S375" s="235"/>
      <c r="T375" s="236"/>
      <c r="AT375" s="237" t="s">
        <v>304</v>
      </c>
      <c r="AU375" s="237" t="s">
        <v>90</v>
      </c>
      <c r="AV375" s="13" t="s">
        <v>90</v>
      </c>
      <c r="AW375" s="13" t="s">
        <v>33</v>
      </c>
      <c r="AX375" s="13" t="s">
        <v>77</v>
      </c>
      <c r="AY375" s="237" t="s">
        <v>242</v>
      </c>
    </row>
    <row r="376" spans="1:65" s="13" customFormat="1" ht="22.5">
      <c r="B376" s="226"/>
      <c r="C376" s="227"/>
      <c r="D376" s="228" t="s">
        <v>304</v>
      </c>
      <c r="E376" s="229" t="s">
        <v>1</v>
      </c>
      <c r="F376" s="230" t="s">
        <v>559</v>
      </c>
      <c r="G376" s="227"/>
      <c r="H376" s="231">
        <v>26</v>
      </c>
      <c r="I376" s="232"/>
      <c r="J376" s="227"/>
      <c r="K376" s="227"/>
      <c r="L376" s="233"/>
      <c r="M376" s="234"/>
      <c r="N376" s="235"/>
      <c r="O376" s="235"/>
      <c r="P376" s="235"/>
      <c r="Q376" s="235"/>
      <c r="R376" s="235"/>
      <c r="S376" s="235"/>
      <c r="T376" s="236"/>
      <c r="AT376" s="237" t="s">
        <v>304</v>
      </c>
      <c r="AU376" s="237" t="s">
        <v>90</v>
      </c>
      <c r="AV376" s="13" t="s">
        <v>90</v>
      </c>
      <c r="AW376" s="13" t="s">
        <v>33</v>
      </c>
      <c r="AX376" s="13" t="s">
        <v>77</v>
      </c>
      <c r="AY376" s="237" t="s">
        <v>242</v>
      </c>
    </row>
    <row r="377" spans="1:65" s="15" customFormat="1">
      <c r="B377" s="253"/>
      <c r="C377" s="254"/>
      <c r="D377" s="228" t="s">
        <v>304</v>
      </c>
      <c r="E377" s="255" t="s">
        <v>1</v>
      </c>
      <c r="F377" s="256" t="s">
        <v>381</v>
      </c>
      <c r="G377" s="254"/>
      <c r="H377" s="257">
        <v>286</v>
      </c>
      <c r="I377" s="258"/>
      <c r="J377" s="254"/>
      <c r="K377" s="254"/>
      <c r="L377" s="259"/>
      <c r="M377" s="260"/>
      <c r="N377" s="261"/>
      <c r="O377" s="261"/>
      <c r="P377" s="261"/>
      <c r="Q377" s="261"/>
      <c r="R377" s="261"/>
      <c r="S377" s="261"/>
      <c r="T377" s="262"/>
      <c r="AT377" s="263" t="s">
        <v>304</v>
      </c>
      <c r="AU377" s="263" t="s">
        <v>90</v>
      </c>
      <c r="AV377" s="15" t="s">
        <v>100</v>
      </c>
      <c r="AW377" s="15" t="s">
        <v>33</v>
      </c>
      <c r="AX377" s="15" t="s">
        <v>77</v>
      </c>
      <c r="AY377" s="263" t="s">
        <v>242</v>
      </c>
    </row>
    <row r="378" spans="1:65" s="14" customFormat="1">
      <c r="B378" s="243"/>
      <c r="C378" s="244"/>
      <c r="D378" s="228" t="s">
        <v>304</v>
      </c>
      <c r="E378" s="245" t="s">
        <v>1</v>
      </c>
      <c r="F378" s="246" t="s">
        <v>480</v>
      </c>
      <c r="G378" s="244"/>
      <c r="H378" s="245" t="s">
        <v>1</v>
      </c>
      <c r="I378" s="247"/>
      <c r="J378" s="244"/>
      <c r="K378" s="244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304</v>
      </c>
      <c r="AU378" s="252" t="s">
        <v>90</v>
      </c>
      <c r="AV378" s="14" t="s">
        <v>84</v>
      </c>
      <c r="AW378" s="14" t="s">
        <v>33</v>
      </c>
      <c r="AX378" s="14" t="s">
        <v>77</v>
      </c>
      <c r="AY378" s="252" t="s">
        <v>242</v>
      </c>
    </row>
    <row r="379" spans="1:65" s="13" customFormat="1">
      <c r="B379" s="226"/>
      <c r="C379" s="227"/>
      <c r="D379" s="228" t="s">
        <v>304</v>
      </c>
      <c r="E379" s="229" t="s">
        <v>1</v>
      </c>
      <c r="F379" s="230" t="s">
        <v>560</v>
      </c>
      <c r="G379" s="227"/>
      <c r="H379" s="231">
        <v>4385</v>
      </c>
      <c r="I379" s="232"/>
      <c r="J379" s="227"/>
      <c r="K379" s="227"/>
      <c r="L379" s="233"/>
      <c r="M379" s="234"/>
      <c r="N379" s="235"/>
      <c r="O379" s="235"/>
      <c r="P379" s="235"/>
      <c r="Q379" s="235"/>
      <c r="R379" s="235"/>
      <c r="S379" s="235"/>
      <c r="T379" s="236"/>
      <c r="AT379" s="237" t="s">
        <v>304</v>
      </c>
      <c r="AU379" s="237" t="s">
        <v>90</v>
      </c>
      <c r="AV379" s="13" t="s">
        <v>90</v>
      </c>
      <c r="AW379" s="13" t="s">
        <v>33</v>
      </c>
      <c r="AX379" s="13" t="s">
        <v>77</v>
      </c>
      <c r="AY379" s="237" t="s">
        <v>242</v>
      </c>
    </row>
    <row r="380" spans="1:65" s="13" customFormat="1" ht="22.5">
      <c r="B380" s="226"/>
      <c r="C380" s="227"/>
      <c r="D380" s="228" t="s">
        <v>304</v>
      </c>
      <c r="E380" s="229" t="s">
        <v>1</v>
      </c>
      <c r="F380" s="230" t="s">
        <v>561</v>
      </c>
      <c r="G380" s="227"/>
      <c r="H380" s="231">
        <v>14406</v>
      </c>
      <c r="I380" s="232"/>
      <c r="J380" s="227"/>
      <c r="K380" s="227"/>
      <c r="L380" s="233"/>
      <c r="M380" s="234"/>
      <c r="N380" s="235"/>
      <c r="O380" s="235"/>
      <c r="P380" s="235"/>
      <c r="Q380" s="235"/>
      <c r="R380" s="235"/>
      <c r="S380" s="235"/>
      <c r="T380" s="236"/>
      <c r="AT380" s="237" t="s">
        <v>304</v>
      </c>
      <c r="AU380" s="237" t="s">
        <v>90</v>
      </c>
      <c r="AV380" s="13" t="s">
        <v>90</v>
      </c>
      <c r="AW380" s="13" t="s">
        <v>33</v>
      </c>
      <c r="AX380" s="13" t="s">
        <v>77</v>
      </c>
      <c r="AY380" s="237" t="s">
        <v>242</v>
      </c>
    </row>
    <row r="381" spans="1:65" s="13" customFormat="1" ht="22.5">
      <c r="B381" s="226"/>
      <c r="C381" s="227"/>
      <c r="D381" s="228" t="s">
        <v>304</v>
      </c>
      <c r="E381" s="229" t="s">
        <v>1</v>
      </c>
      <c r="F381" s="230" t="s">
        <v>562</v>
      </c>
      <c r="G381" s="227"/>
      <c r="H381" s="231">
        <v>11161.2</v>
      </c>
      <c r="I381" s="232"/>
      <c r="J381" s="227"/>
      <c r="K381" s="227"/>
      <c r="L381" s="233"/>
      <c r="M381" s="234"/>
      <c r="N381" s="235"/>
      <c r="O381" s="235"/>
      <c r="P381" s="235"/>
      <c r="Q381" s="235"/>
      <c r="R381" s="235"/>
      <c r="S381" s="235"/>
      <c r="T381" s="236"/>
      <c r="AT381" s="237" t="s">
        <v>304</v>
      </c>
      <c r="AU381" s="237" t="s">
        <v>90</v>
      </c>
      <c r="AV381" s="13" t="s">
        <v>90</v>
      </c>
      <c r="AW381" s="13" t="s">
        <v>33</v>
      </c>
      <c r="AX381" s="13" t="s">
        <v>77</v>
      </c>
      <c r="AY381" s="237" t="s">
        <v>242</v>
      </c>
    </row>
    <row r="382" spans="1:65" s="13" customFormat="1">
      <c r="B382" s="226"/>
      <c r="C382" s="227"/>
      <c r="D382" s="228" t="s">
        <v>304</v>
      </c>
      <c r="E382" s="229" t="s">
        <v>1</v>
      </c>
      <c r="F382" s="230" t="s">
        <v>563</v>
      </c>
      <c r="G382" s="227"/>
      <c r="H382" s="231">
        <v>2510</v>
      </c>
      <c r="I382" s="232"/>
      <c r="J382" s="227"/>
      <c r="K382" s="227"/>
      <c r="L382" s="233"/>
      <c r="M382" s="234"/>
      <c r="N382" s="235"/>
      <c r="O382" s="235"/>
      <c r="P382" s="235"/>
      <c r="Q382" s="235"/>
      <c r="R382" s="235"/>
      <c r="S382" s="235"/>
      <c r="T382" s="236"/>
      <c r="AT382" s="237" t="s">
        <v>304</v>
      </c>
      <c r="AU382" s="237" t="s">
        <v>90</v>
      </c>
      <c r="AV382" s="13" t="s">
        <v>90</v>
      </c>
      <c r="AW382" s="13" t="s">
        <v>33</v>
      </c>
      <c r="AX382" s="13" t="s">
        <v>77</v>
      </c>
      <c r="AY382" s="237" t="s">
        <v>242</v>
      </c>
    </row>
    <row r="383" spans="1:65" s="13" customFormat="1" ht="22.5">
      <c r="B383" s="226"/>
      <c r="C383" s="227"/>
      <c r="D383" s="228" t="s">
        <v>304</v>
      </c>
      <c r="E383" s="229" t="s">
        <v>1</v>
      </c>
      <c r="F383" s="230" t="s">
        <v>564</v>
      </c>
      <c r="G383" s="227"/>
      <c r="H383" s="231">
        <v>4970</v>
      </c>
      <c r="I383" s="232"/>
      <c r="J383" s="227"/>
      <c r="K383" s="227"/>
      <c r="L383" s="233"/>
      <c r="M383" s="234"/>
      <c r="N383" s="235"/>
      <c r="O383" s="235"/>
      <c r="P383" s="235"/>
      <c r="Q383" s="235"/>
      <c r="R383" s="235"/>
      <c r="S383" s="235"/>
      <c r="T383" s="236"/>
      <c r="AT383" s="237" t="s">
        <v>304</v>
      </c>
      <c r="AU383" s="237" t="s">
        <v>90</v>
      </c>
      <c r="AV383" s="13" t="s">
        <v>90</v>
      </c>
      <c r="AW383" s="13" t="s">
        <v>33</v>
      </c>
      <c r="AX383" s="13" t="s">
        <v>77</v>
      </c>
      <c r="AY383" s="237" t="s">
        <v>242</v>
      </c>
    </row>
    <row r="384" spans="1:65" s="15" customFormat="1">
      <c r="B384" s="253"/>
      <c r="C384" s="254"/>
      <c r="D384" s="228" t="s">
        <v>304</v>
      </c>
      <c r="E384" s="255" t="s">
        <v>1</v>
      </c>
      <c r="F384" s="256" t="s">
        <v>381</v>
      </c>
      <c r="G384" s="254"/>
      <c r="H384" s="257">
        <v>37432.199999999997</v>
      </c>
      <c r="I384" s="258"/>
      <c r="J384" s="254"/>
      <c r="K384" s="254"/>
      <c r="L384" s="259"/>
      <c r="M384" s="260"/>
      <c r="N384" s="261"/>
      <c r="O384" s="261"/>
      <c r="P384" s="261"/>
      <c r="Q384" s="261"/>
      <c r="R384" s="261"/>
      <c r="S384" s="261"/>
      <c r="T384" s="262"/>
      <c r="AT384" s="263" t="s">
        <v>304</v>
      </c>
      <c r="AU384" s="263" t="s">
        <v>90</v>
      </c>
      <c r="AV384" s="15" t="s">
        <v>100</v>
      </c>
      <c r="AW384" s="15" t="s">
        <v>33</v>
      </c>
      <c r="AX384" s="15" t="s">
        <v>77</v>
      </c>
      <c r="AY384" s="263" t="s">
        <v>242</v>
      </c>
    </row>
    <row r="385" spans="1:65" s="16" customFormat="1">
      <c r="B385" s="264"/>
      <c r="C385" s="265"/>
      <c r="D385" s="228" t="s">
        <v>304</v>
      </c>
      <c r="E385" s="266" t="s">
        <v>1</v>
      </c>
      <c r="F385" s="267" t="s">
        <v>388</v>
      </c>
      <c r="G385" s="265"/>
      <c r="H385" s="268">
        <v>37718.199999999997</v>
      </c>
      <c r="I385" s="269"/>
      <c r="J385" s="265"/>
      <c r="K385" s="265"/>
      <c r="L385" s="270"/>
      <c r="M385" s="271"/>
      <c r="N385" s="272"/>
      <c r="O385" s="272"/>
      <c r="P385" s="272"/>
      <c r="Q385" s="272"/>
      <c r="R385" s="272"/>
      <c r="S385" s="272"/>
      <c r="T385" s="273"/>
      <c r="AT385" s="274" t="s">
        <v>304</v>
      </c>
      <c r="AU385" s="274" t="s">
        <v>90</v>
      </c>
      <c r="AV385" s="16" t="s">
        <v>248</v>
      </c>
      <c r="AW385" s="16" t="s">
        <v>33</v>
      </c>
      <c r="AX385" s="16" t="s">
        <v>84</v>
      </c>
      <c r="AY385" s="274" t="s">
        <v>242</v>
      </c>
    </row>
    <row r="386" spans="1:65" s="2" customFormat="1" ht="34.9" customHeight="1">
      <c r="A386" s="35"/>
      <c r="B386" s="36"/>
      <c r="C386" s="201" t="s">
        <v>565</v>
      </c>
      <c r="D386" s="201" t="s">
        <v>244</v>
      </c>
      <c r="E386" s="202" t="s">
        <v>566</v>
      </c>
      <c r="F386" s="203" t="s">
        <v>567</v>
      </c>
      <c r="G386" s="204" t="s">
        <v>247</v>
      </c>
      <c r="H386" s="205">
        <v>37718.199999999997</v>
      </c>
      <c r="I386" s="206"/>
      <c r="J386" s="207">
        <f>ROUND(I386*H386,2)</f>
        <v>0</v>
      </c>
      <c r="K386" s="208"/>
      <c r="L386" s="40"/>
      <c r="M386" s="209" t="s">
        <v>1</v>
      </c>
      <c r="N386" s="210" t="s">
        <v>43</v>
      </c>
      <c r="O386" s="76"/>
      <c r="P386" s="211">
        <f>O386*H386</f>
        <v>0</v>
      </c>
      <c r="Q386" s="211">
        <v>0.10373</v>
      </c>
      <c r="R386" s="211">
        <f>Q386*H386</f>
        <v>3912.5088859999996</v>
      </c>
      <c r="S386" s="211">
        <v>0</v>
      </c>
      <c r="T386" s="212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13" t="s">
        <v>248</v>
      </c>
      <c r="AT386" s="213" t="s">
        <v>244</v>
      </c>
      <c r="AU386" s="213" t="s">
        <v>90</v>
      </c>
      <c r="AY386" s="18" t="s">
        <v>242</v>
      </c>
      <c r="BE386" s="214">
        <f>IF(N386="základná",J386,0)</f>
        <v>0</v>
      </c>
      <c r="BF386" s="214">
        <f>IF(N386="znížená",J386,0)</f>
        <v>0</v>
      </c>
      <c r="BG386" s="214">
        <f>IF(N386="zákl. prenesená",J386,0)</f>
        <v>0</v>
      </c>
      <c r="BH386" s="214">
        <f>IF(N386="zníž. prenesená",J386,0)</f>
        <v>0</v>
      </c>
      <c r="BI386" s="214">
        <f>IF(N386="nulová",J386,0)</f>
        <v>0</v>
      </c>
      <c r="BJ386" s="18" t="s">
        <v>90</v>
      </c>
      <c r="BK386" s="214">
        <f>ROUND(I386*H386,2)</f>
        <v>0</v>
      </c>
      <c r="BL386" s="18" t="s">
        <v>248</v>
      </c>
      <c r="BM386" s="213" t="s">
        <v>568</v>
      </c>
    </row>
    <row r="387" spans="1:65" s="14" customFormat="1">
      <c r="B387" s="243"/>
      <c r="C387" s="244"/>
      <c r="D387" s="228" t="s">
        <v>304</v>
      </c>
      <c r="E387" s="245" t="s">
        <v>1</v>
      </c>
      <c r="F387" s="246" t="s">
        <v>476</v>
      </c>
      <c r="G387" s="244"/>
      <c r="H387" s="245" t="s">
        <v>1</v>
      </c>
      <c r="I387" s="247"/>
      <c r="J387" s="244"/>
      <c r="K387" s="244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304</v>
      </c>
      <c r="AU387" s="252" t="s">
        <v>90</v>
      </c>
      <c r="AV387" s="14" t="s">
        <v>84</v>
      </c>
      <c r="AW387" s="14" t="s">
        <v>33</v>
      </c>
      <c r="AX387" s="14" t="s">
        <v>77</v>
      </c>
      <c r="AY387" s="252" t="s">
        <v>242</v>
      </c>
    </row>
    <row r="388" spans="1:65" s="13" customFormat="1" ht="22.5">
      <c r="B388" s="226"/>
      <c r="C388" s="227"/>
      <c r="D388" s="228" t="s">
        <v>304</v>
      </c>
      <c r="E388" s="229" t="s">
        <v>1</v>
      </c>
      <c r="F388" s="230" t="s">
        <v>557</v>
      </c>
      <c r="G388" s="227"/>
      <c r="H388" s="231">
        <v>182</v>
      </c>
      <c r="I388" s="232"/>
      <c r="J388" s="227"/>
      <c r="K388" s="227"/>
      <c r="L388" s="233"/>
      <c r="M388" s="234"/>
      <c r="N388" s="235"/>
      <c r="O388" s="235"/>
      <c r="P388" s="235"/>
      <c r="Q388" s="235"/>
      <c r="R388" s="235"/>
      <c r="S388" s="235"/>
      <c r="T388" s="236"/>
      <c r="AT388" s="237" t="s">
        <v>304</v>
      </c>
      <c r="AU388" s="237" t="s">
        <v>90</v>
      </c>
      <c r="AV388" s="13" t="s">
        <v>90</v>
      </c>
      <c r="AW388" s="13" t="s">
        <v>33</v>
      </c>
      <c r="AX388" s="13" t="s">
        <v>77</v>
      </c>
      <c r="AY388" s="237" t="s">
        <v>242</v>
      </c>
    </row>
    <row r="389" spans="1:65" s="13" customFormat="1" ht="22.5">
      <c r="B389" s="226"/>
      <c r="C389" s="227"/>
      <c r="D389" s="228" t="s">
        <v>304</v>
      </c>
      <c r="E389" s="229" t="s">
        <v>1</v>
      </c>
      <c r="F389" s="230" t="s">
        <v>558</v>
      </c>
      <c r="G389" s="227"/>
      <c r="H389" s="231">
        <v>78</v>
      </c>
      <c r="I389" s="232"/>
      <c r="J389" s="227"/>
      <c r="K389" s="227"/>
      <c r="L389" s="233"/>
      <c r="M389" s="234"/>
      <c r="N389" s="235"/>
      <c r="O389" s="235"/>
      <c r="P389" s="235"/>
      <c r="Q389" s="235"/>
      <c r="R389" s="235"/>
      <c r="S389" s="235"/>
      <c r="T389" s="236"/>
      <c r="AT389" s="237" t="s">
        <v>304</v>
      </c>
      <c r="AU389" s="237" t="s">
        <v>90</v>
      </c>
      <c r="AV389" s="13" t="s">
        <v>90</v>
      </c>
      <c r="AW389" s="13" t="s">
        <v>33</v>
      </c>
      <c r="AX389" s="13" t="s">
        <v>77</v>
      </c>
      <c r="AY389" s="237" t="s">
        <v>242</v>
      </c>
    </row>
    <row r="390" spans="1:65" s="13" customFormat="1" ht="22.5">
      <c r="B390" s="226"/>
      <c r="C390" s="227"/>
      <c r="D390" s="228" t="s">
        <v>304</v>
      </c>
      <c r="E390" s="229" t="s">
        <v>1</v>
      </c>
      <c r="F390" s="230" t="s">
        <v>559</v>
      </c>
      <c r="G390" s="227"/>
      <c r="H390" s="231">
        <v>26</v>
      </c>
      <c r="I390" s="232"/>
      <c r="J390" s="227"/>
      <c r="K390" s="227"/>
      <c r="L390" s="233"/>
      <c r="M390" s="234"/>
      <c r="N390" s="235"/>
      <c r="O390" s="235"/>
      <c r="P390" s="235"/>
      <c r="Q390" s="235"/>
      <c r="R390" s="235"/>
      <c r="S390" s="235"/>
      <c r="T390" s="236"/>
      <c r="AT390" s="237" t="s">
        <v>304</v>
      </c>
      <c r="AU390" s="237" t="s">
        <v>90</v>
      </c>
      <c r="AV390" s="13" t="s">
        <v>90</v>
      </c>
      <c r="AW390" s="13" t="s">
        <v>33</v>
      </c>
      <c r="AX390" s="13" t="s">
        <v>77</v>
      </c>
      <c r="AY390" s="237" t="s">
        <v>242</v>
      </c>
    </row>
    <row r="391" spans="1:65" s="15" customFormat="1">
      <c r="B391" s="253"/>
      <c r="C391" s="254"/>
      <c r="D391" s="228" t="s">
        <v>304</v>
      </c>
      <c r="E391" s="255" t="s">
        <v>1</v>
      </c>
      <c r="F391" s="256" t="s">
        <v>381</v>
      </c>
      <c r="G391" s="254"/>
      <c r="H391" s="257">
        <v>286</v>
      </c>
      <c r="I391" s="258"/>
      <c r="J391" s="254"/>
      <c r="K391" s="254"/>
      <c r="L391" s="259"/>
      <c r="M391" s="260"/>
      <c r="N391" s="261"/>
      <c r="O391" s="261"/>
      <c r="P391" s="261"/>
      <c r="Q391" s="261"/>
      <c r="R391" s="261"/>
      <c r="S391" s="261"/>
      <c r="T391" s="262"/>
      <c r="AT391" s="263" t="s">
        <v>304</v>
      </c>
      <c r="AU391" s="263" t="s">
        <v>90</v>
      </c>
      <c r="AV391" s="15" t="s">
        <v>100</v>
      </c>
      <c r="AW391" s="15" t="s">
        <v>33</v>
      </c>
      <c r="AX391" s="15" t="s">
        <v>77</v>
      </c>
      <c r="AY391" s="263" t="s">
        <v>242</v>
      </c>
    </row>
    <row r="392" spans="1:65" s="14" customFormat="1">
      <c r="B392" s="243"/>
      <c r="C392" s="244"/>
      <c r="D392" s="228" t="s">
        <v>304</v>
      </c>
      <c r="E392" s="245" t="s">
        <v>1</v>
      </c>
      <c r="F392" s="246" t="s">
        <v>480</v>
      </c>
      <c r="G392" s="244"/>
      <c r="H392" s="245" t="s">
        <v>1</v>
      </c>
      <c r="I392" s="247"/>
      <c r="J392" s="244"/>
      <c r="K392" s="244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304</v>
      </c>
      <c r="AU392" s="252" t="s">
        <v>90</v>
      </c>
      <c r="AV392" s="14" t="s">
        <v>84</v>
      </c>
      <c r="AW392" s="14" t="s">
        <v>33</v>
      </c>
      <c r="AX392" s="14" t="s">
        <v>77</v>
      </c>
      <c r="AY392" s="252" t="s">
        <v>242</v>
      </c>
    </row>
    <row r="393" spans="1:65" s="13" customFormat="1">
      <c r="B393" s="226"/>
      <c r="C393" s="227"/>
      <c r="D393" s="228" t="s">
        <v>304</v>
      </c>
      <c r="E393" s="229" t="s">
        <v>1</v>
      </c>
      <c r="F393" s="230" t="s">
        <v>560</v>
      </c>
      <c r="G393" s="227"/>
      <c r="H393" s="231">
        <v>4385</v>
      </c>
      <c r="I393" s="232"/>
      <c r="J393" s="227"/>
      <c r="K393" s="227"/>
      <c r="L393" s="233"/>
      <c r="M393" s="234"/>
      <c r="N393" s="235"/>
      <c r="O393" s="235"/>
      <c r="P393" s="235"/>
      <c r="Q393" s="235"/>
      <c r="R393" s="235"/>
      <c r="S393" s="235"/>
      <c r="T393" s="236"/>
      <c r="AT393" s="237" t="s">
        <v>304</v>
      </c>
      <c r="AU393" s="237" t="s">
        <v>90</v>
      </c>
      <c r="AV393" s="13" t="s">
        <v>90</v>
      </c>
      <c r="AW393" s="13" t="s">
        <v>33</v>
      </c>
      <c r="AX393" s="13" t="s">
        <v>77</v>
      </c>
      <c r="AY393" s="237" t="s">
        <v>242</v>
      </c>
    </row>
    <row r="394" spans="1:65" s="13" customFormat="1" ht="22.5">
      <c r="B394" s="226"/>
      <c r="C394" s="227"/>
      <c r="D394" s="228" t="s">
        <v>304</v>
      </c>
      <c r="E394" s="229" t="s">
        <v>1</v>
      </c>
      <c r="F394" s="230" t="s">
        <v>561</v>
      </c>
      <c r="G394" s="227"/>
      <c r="H394" s="231">
        <v>14406</v>
      </c>
      <c r="I394" s="232"/>
      <c r="J394" s="227"/>
      <c r="K394" s="227"/>
      <c r="L394" s="233"/>
      <c r="M394" s="234"/>
      <c r="N394" s="235"/>
      <c r="O394" s="235"/>
      <c r="P394" s="235"/>
      <c r="Q394" s="235"/>
      <c r="R394" s="235"/>
      <c r="S394" s="235"/>
      <c r="T394" s="236"/>
      <c r="AT394" s="237" t="s">
        <v>304</v>
      </c>
      <c r="AU394" s="237" t="s">
        <v>90</v>
      </c>
      <c r="AV394" s="13" t="s">
        <v>90</v>
      </c>
      <c r="AW394" s="13" t="s">
        <v>33</v>
      </c>
      <c r="AX394" s="13" t="s">
        <v>77</v>
      </c>
      <c r="AY394" s="237" t="s">
        <v>242</v>
      </c>
    </row>
    <row r="395" spans="1:65" s="13" customFormat="1" ht="22.5">
      <c r="B395" s="226"/>
      <c r="C395" s="227"/>
      <c r="D395" s="228" t="s">
        <v>304</v>
      </c>
      <c r="E395" s="229" t="s">
        <v>1</v>
      </c>
      <c r="F395" s="230" t="s">
        <v>562</v>
      </c>
      <c r="G395" s="227"/>
      <c r="H395" s="231">
        <v>11161.2</v>
      </c>
      <c r="I395" s="232"/>
      <c r="J395" s="227"/>
      <c r="K395" s="227"/>
      <c r="L395" s="233"/>
      <c r="M395" s="234"/>
      <c r="N395" s="235"/>
      <c r="O395" s="235"/>
      <c r="P395" s="235"/>
      <c r="Q395" s="235"/>
      <c r="R395" s="235"/>
      <c r="S395" s="235"/>
      <c r="T395" s="236"/>
      <c r="AT395" s="237" t="s">
        <v>304</v>
      </c>
      <c r="AU395" s="237" t="s">
        <v>90</v>
      </c>
      <c r="AV395" s="13" t="s">
        <v>90</v>
      </c>
      <c r="AW395" s="13" t="s">
        <v>33</v>
      </c>
      <c r="AX395" s="13" t="s">
        <v>77</v>
      </c>
      <c r="AY395" s="237" t="s">
        <v>242</v>
      </c>
    </row>
    <row r="396" spans="1:65" s="13" customFormat="1">
      <c r="B396" s="226"/>
      <c r="C396" s="227"/>
      <c r="D396" s="228" t="s">
        <v>304</v>
      </c>
      <c r="E396" s="229" t="s">
        <v>1</v>
      </c>
      <c r="F396" s="230" t="s">
        <v>563</v>
      </c>
      <c r="G396" s="227"/>
      <c r="H396" s="231">
        <v>2510</v>
      </c>
      <c r="I396" s="232"/>
      <c r="J396" s="227"/>
      <c r="K396" s="227"/>
      <c r="L396" s="233"/>
      <c r="M396" s="234"/>
      <c r="N396" s="235"/>
      <c r="O396" s="235"/>
      <c r="P396" s="235"/>
      <c r="Q396" s="235"/>
      <c r="R396" s="235"/>
      <c r="S396" s="235"/>
      <c r="T396" s="236"/>
      <c r="AT396" s="237" t="s">
        <v>304</v>
      </c>
      <c r="AU396" s="237" t="s">
        <v>90</v>
      </c>
      <c r="AV396" s="13" t="s">
        <v>90</v>
      </c>
      <c r="AW396" s="13" t="s">
        <v>33</v>
      </c>
      <c r="AX396" s="13" t="s">
        <v>77</v>
      </c>
      <c r="AY396" s="237" t="s">
        <v>242</v>
      </c>
    </row>
    <row r="397" spans="1:65" s="13" customFormat="1" ht="22.5">
      <c r="B397" s="226"/>
      <c r="C397" s="227"/>
      <c r="D397" s="228" t="s">
        <v>304</v>
      </c>
      <c r="E397" s="229" t="s">
        <v>1</v>
      </c>
      <c r="F397" s="230" t="s">
        <v>564</v>
      </c>
      <c r="G397" s="227"/>
      <c r="H397" s="231">
        <v>4970</v>
      </c>
      <c r="I397" s="232"/>
      <c r="J397" s="227"/>
      <c r="K397" s="227"/>
      <c r="L397" s="233"/>
      <c r="M397" s="234"/>
      <c r="N397" s="235"/>
      <c r="O397" s="235"/>
      <c r="P397" s="235"/>
      <c r="Q397" s="235"/>
      <c r="R397" s="235"/>
      <c r="S397" s="235"/>
      <c r="T397" s="236"/>
      <c r="AT397" s="237" t="s">
        <v>304</v>
      </c>
      <c r="AU397" s="237" t="s">
        <v>90</v>
      </c>
      <c r="AV397" s="13" t="s">
        <v>90</v>
      </c>
      <c r="AW397" s="13" t="s">
        <v>33</v>
      </c>
      <c r="AX397" s="13" t="s">
        <v>77</v>
      </c>
      <c r="AY397" s="237" t="s">
        <v>242</v>
      </c>
    </row>
    <row r="398" spans="1:65" s="15" customFormat="1">
      <c r="B398" s="253"/>
      <c r="C398" s="254"/>
      <c r="D398" s="228" t="s">
        <v>304</v>
      </c>
      <c r="E398" s="255" t="s">
        <v>1</v>
      </c>
      <c r="F398" s="256" t="s">
        <v>381</v>
      </c>
      <c r="G398" s="254"/>
      <c r="H398" s="257">
        <v>37432.199999999997</v>
      </c>
      <c r="I398" s="258"/>
      <c r="J398" s="254"/>
      <c r="K398" s="254"/>
      <c r="L398" s="259"/>
      <c r="M398" s="260"/>
      <c r="N398" s="261"/>
      <c r="O398" s="261"/>
      <c r="P398" s="261"/>
      <c r="Q398" s="261"/>
      <c r="R398" s="261"/>
      <c r="S398" s="261"/>
      <c r="T398" s="262"/>
      <c r="AT398" s="263" t="s">
        <v>304</v>
      </c>
      <c r="AU398" s="263" t="s">
        <v>90</v>
      </c>
      <c r="AV398" s="15" t="s">
        <v>100</v>
      </c>
      <c r="AW398" s="15" t="s">
        <v>33</v>
      </c>
      <c r="AX398" s="15" t="s">
        <v>77</v>
      </c>
      <c r="AY398" s="263" t="s">
        <v>242</v>
      </c>
    </row>
    <row r="399" spans="1:65" s="16" customFormat="1">
      <c r="B399" s="264"/>
      <c r="C399" s="265"/>
      <c r="D399" s="228" t="s">
        <v>304</v>
      </c>
      <c r="E399" s="266" t="s">
        <v>1</v>
      </c>
      <c r="F399" s="267" t="s">
        <v>388</v>
      </c>
      <c r="G399" s="265"/>
      <c r="H399" s="268">
        <v>37718.199999999997</v>
      </c>
      <c r="I399" s="269"/>
      <c r="J399" s="265"/>
      <c r="K399" s="265"/>
      <c r="L399" s="270"/>
      <c r="M399" s="271"/>
      <c r="N399" s="272"/>
      <c r="O399" s="272"/>
      <c r="P399" s="272"/>
      <c r="Q399" s="272"/>
      <c r="R399" s="272"/>
      <c r="S399" s="272"/>
      <c r="T399" s="273"/>
      <c r="AT399" s="274" t="s">
        <v>304</v>
      </c>
      <c r="AU399" s="274" t="s">
        <v>90</v>
      </c>
      <c r="AV399" s="16" t="s">
        <v>248</v>
      </c>
      <c r="AW399" s="16" t="s">
        <v>33</v>
      </c>
      <c r="AX399" s="16" t="s">
        <v>84</v>
      </c>
      <c r="AY399" s="274" t="s">
        <v>242</v>
      </c>
    </row>
    <row r="400" spans="1:65" s="2" customFormat="1" ht="34.9" customHeight="1">
      <c r="A400" s="35"/>
      <c r="B400" s="36"/>
      <c r="C400" s="201" t="s">
        <v>569</v>
      </c>
      <c r="D400" s="201" t="s">
        <v>244</v>
      </c>
      <c r="E400" s="202" t="s">
        <v>570</v>
      </c>
      <c r="F400" s="203" t="s">
        <v>571</v>
      </c>
      <c r="G400" s="204" t="s">
        <v>247</v>
      </c>
      <c r="H400" s="205">
        <v>0.33</v>
      </c>
      <c r="I400" s="206"/>
      <c r="J400" s="207">
        <f>ROUND(I400*H400,2)</f>
        <v>0</v>
      </c>
      <c r="K400" s="208"/>
      <c r="L400" s="40"/>
      <c r="M400" s="209" t="s">
        <v>1</v>
      </c>
      <c r="N400" s="210" t="s">
        <v>43</v>
      </c>
      <c r="O400" s="76"/>
      <c r="P400" s="211">
        <f>O400*H400</f>
        <v>0</v>
      </c>
      <c r="Q400" s="211">
        <v>0.12966</v>
      </c>
      <c r="R400" s="211">
        <f>Q400*H400</f>
        <v>4.2787800000000001E-2</v>
      </c>
      <c r="S400" s="211">
        <v>0</v>
      </c>
      <c r="T400" s="212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13" t="s">
        <v>248</v>
      </c>
      <c r="AT400" s="213" t="s">
        <v>244</v>
      </c>
      <c r="AU400" s="213" t="s">
        <v>90</v>
      </c>
      <c r="AY400" s="18" t="s">
        <v>242</v>
      </c>
      <c r="BE400" s="214">
        <f>IF(N400="základná",J400,0)</f>
        <v>0</v>
      </c>
      <c r="BF400" s="214">
        <f>IF(N400="znížená",J400,0)</f>
        <v>0</v>
      </c>
      <c r="BG400" s="214">
        <f>IF(N400="zákl. prenesená",J400,0)</f>
        <v>0</v>
      </c>
      <c r="BH400" s="214">
        <f>IF(N400="zníž. prenesená",J400,0)</f>
        <v>0</v>
      </c>
      <c r="BI400" s="214">
        <f>IF(N400="nulová",J400,0)</f>
        <v>0</v>
      </c>
      <c r="BJ400" s="18" t="s">
        <v>90</v>
      </c>
      <c r="BK400" s="214">
        <f>ROUND(I400*H400,2)</f>
        <v>0</v>
      </c>
      <c r="BL400" s="18" t="s">
        <v>248</v>
      </c>
      <c r="BM400" s="213" t="s">
        <v>572</v>
      </c>
    </row>
    <row r="401" spans="1:65" s="13" customFormat="1">
      <c r="B401" s="226"/>
      <c r="C401" s="227"/>
      <c r="D401" s="228" t="s">
        <v>304</v>
      </c>
      <c r="E401" s="229" t="s">
        <v>1</v>
      </c>
      <c r="F401" s="230" t="s">
        <v>551</v>
      </c>
      <c r="G401" s="227"/>
      <c r="H401" s="231">
        <v>0.22</v>
      </c>
      <c r="I401" s="232"/>
      <c r="J401" s="227"/>
      <c r="K401" s="227"/>
      <c r="L401" s="233"/>
      <c r="M401" s="234"/>
      <c r="N401" s="235"/>
      <c r="O401" s="235"/>
      <c r="P401" s="235"/>
      <c r="Q401" s="235"/>
      <c r="R401" s="235"/>
      <c r="S401" s="235"/>
      <c r="T401" s="236"/>
      <c r="AT401" s="237" t="s">
        <v>304</v>
      </c>
      <c r="AU401" s="237" t="s">
        <v>90</v>
      </c>
      <c r="AV401" s="13" t="s">
        <v>90</v>
      </c>
      <c r="AW401" s="13" t="s">
        <v>33</v>
      </c>
      <c r="AX401" s="13" t="s">
        <v>77</v>
      </c>
      <c r="AY401" s="237" t="s">
        <v>242</v>
      </c>
    </row>
    <row r="402" spans="1:65" s="13" customFormat="1" ht="22.5">
      <c r="B402" s="226"/>
      <c r="C402" s="227"/>
      <c r="D402" s="228" t="s">
        <v>304</v>
      </c>
      <c r="E402" s="229" t="s">
        <v>1</v>
      </c>
      <c r="F402" s="230" t="s">
        <v>552</v>
      </c>
      <c r="G402" s="227"/>
      <c r="H402" s="231">
        <v>0.11</v>
      </c>
      <c r="I402" s="232"/>
      <c r="J402" s="227"/>
      <c r="K402" s="227"/>
      <c r="L402" s="233"/>
      <c r="M402" s="234"/>
      <c r="N402" s="235"/>
      <c r="O402" s="235"/>
      <c r="P402" s="235"/>
      <c r="Q402" s="235"/>
      <c r="R402" s="235"/>
      <c r="S402" s="235"/>
      <c r="T402" s="236"/>
      <c r="AT402" s="237" t="s">
        <v>304</v>
      </c>
      <c r="AU402" s="237" t="s">
        <v>90</v>
      </c>
      <c r="AV402" s="13" t="s">
        <v>90</v>
      </c>
      <c r="AW402" s="13" t="s">
        <v>33</v>
      </c>
      <c r="AX402" s="13" t="s">
        <v>77</v>
      </c>
      <c r="AY402" s="237" t="s">
        <v>242</v>
      </c>
    </row>
    <row r="403" spans="1:65" s="16" customFormat="1">
      <c r="B403" s="264"/>
      <c r="C403" s="265"/>
      <c r="D403" s="228" t="s">
        <v>304</v>
      </c>
      <c r="E403" s="266" t="s">
        <v>1</v>
      </c>
      <c r="F403" s="267" t="s">
        <v>388</v>
      </c>
      <c r="G403" s="265"/>
      <c r="H403" s="268">
        <v>0.33</v>
      </c>
      <c r="I403" s="269"/>
      <c r="J403" s="265"/>
      <c r="K403" s="265"/>
      <c r="L403" s="270"/>
      <c r="M403" s="271"/>
      <c r="N403" s="272"/>
      <c r="O403" s="272"/>
      <c r="P403" s="272"/>
      <c r="Q403" s="272"/>
      <c r="R403" s="272"/>
      <c r="S403" s="272"/>
      <c r="T403" s="273"/>
      <c r="AT403" s="274" t="s">
        <v>304</v>
      </c>
      <c r="AU403" s="274" t="s">
        <v>90</v>
      </c>
      <c r="AV403" s="16" t="s">
        <v>248</v>
      </c>
      <c r="AW403" s="16" t="s">
        <v>33</v>
      </c>
      <c r="AX403" s="16" t="s">
        <v>84</v>
      </c>
      <c r="AY403" s="274" t="s">
        <v>242</v>
      </c>
    </row>
    <row r="404" spans="1:65" s="2" customFormat="1" ht="34.9" customHeight="1">
      <c r="A404" s="35"/>
      <c r="B404" s="36"/>
      <c r="C404" s="201" t="s">
        <v>573</v>
      </c>
      <c r="D404" s="201" t="s">
        <v>244</v>
      </c>
      <c r="E404" s="202" t="s">
        <v>574</v>
      </c>
      <c r="F404" s="203" t="s">
        <v>575</v>
      </c>
      <c r="G404" s="204" t="s">
        <v>247</v>
      </c>
      <c r="H404" s="205">
        <v>39479.199999999997</v>
      </c>
      <c r="I404" s="206"/>
      <c r="J404" s="207">
        <f>ROUND(I404*H404,2)</f>
        <v>0</v>
      </c>
      <c r="K404" s="208"/>
      <c r="L404" s="40"/>
      <c r="M404" s="209" t="s">
        <v>1</v>
      </c>
      <c r="N404" s="210" t="s">
        <v>43</v>
      </c>
      <c r="O404" s="76"/>
      <c r="P404" s="211">
        <f>O404*H404</f>
        <v>0</v>
      </c>
      <c r="Q404" s="211">
        <v>0.18151999999999999</v>
      </c>
      <c r="R404" s="211">
        <f>Q404*H404</f>
        <v>7166.2643839999992</v>
      </c>
      <c r="S404" s="211">
        <v>0</v>
      </c>
      <c r="T404" s="212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13" t="s">
        <v>248</v>
      </c>
      <c r="AT404" s="213" t="s">
        <v>244</v>
      </c>
      <c r="AU404" s="213" t="s">
        <v>90</v>
      </c>
      <c r="AY404" s="18" t="s">
        <v>242</v>
      </c>
      <c r="BE404" s="214">
        <f>IF(N404="základná",J404,0)</f>
        <v>0</v>
      </c>
      <c r="BF404" s="214">
        <f>IF(N404="znížená",J404,0)</f>
        <v>0</v>
      </c>
      <c r="BG404" s="214">
        <f>IF(N404="zákl. prenesená",J404,0)</f>
        <v>0</v>
      </c>
      <c r="BH404" s="214">
        <f>IF(N404="zníž. prenesená",J404,0)</f>
        <v>0</v>
      </c>
      <c r="BI404" s="214">
        <f>IF(N404="nulová",J404,0)</f>
        <v>0</v>
      </c>
      <c r="BJ404" s="18" t="s">
        <v>90</v>
      </c>
      <c r="BK404" s="214">
        <f>ROUND(I404*H404,2)</f>
        <v>0</v>
      </c>
      <c r="BL404" s="18" t="s">
        <v>248</v>
      </c>
      <c r="BM404" s="213" t="s">
        <v>576</v>
      </c>
    </row>
    <row r="405" spans="1:65" s="14" customFormat="1">
      <c r="B405" s="243"/>
      <c r="C405" s="244"/>
      <c r="D405" s="228" t="s">
        <v>304</v>
      </c>
      <c r="E405" s="245" t="s">
        <v>1</v>
      </c>
      <c r="F405" s="246" t="s">
        <v>476</v>
      </c>
      <c r="G405" s="244"/>
      <c r="H405" s="245" t="s">
        <v>1</v>
      </c>
      <c r="I405" s="247"/>
      <c r="J405" s="244"/>
      <c r="K405" s="244"/>
      <c r="L405" s="248"/>
      <c r="M405" s="249"/>
      <c r="N405" s="250"/>
      <c r="O405" s="250"/>
      <c r="P405" s="250"/>
      <c r="Q405" s="250"/>
      <c r="R405" s="250"/>
      <c r="S405" s="250"/>
      <c r="T405" s="251"/>
      <c r="AT405" s="252" t="s">
        <v>304</v>
      </c>
      <c r="AU405" s="252" t="s">
        <v>90</v>
      </c>
      <c r="AV405" s="14" t="s">
        <v>84</v>
      </c>
      <c r="AW405" s="14" t="s">
        <v>33</v>
      </c>
      <c r="AX405" s="14" t="s">
        <v>77</v>
      </c>
      <c r="AY405" s="252" t="s">
        <v>242</v>
      </c>
    </row>
    <row r="406" spans="1:65" s="13" customFormat="1" ht="22.5">
      <c r="B406" s="226"/>
      <c r="C406" s="227"/>
      <c r="D406" s="228" t="s">
        <v>304</v>
      </c>
      <c r="E406" s="229" t="s">
        <v>1</v>
      </c>
      <c r="F406" s="230" t="s">
        <v>539</v>
      </c>
      <c r="G406" s="227"/>
      <c r="H406" s="231">
        <v>196</v>
      </c>
      <c r="I406" s="232"/>
      <c r="J406" s="227"/>
      <c r="K406" s="227"/>
      <c r="L406" s="233"/>
      <c r="M406" s="234"/>
      <c r="N406" s="235"/>
      <c r="O406" s="235"/>
      <c r="P406" s="235"/>
      <c r="Q406" s="235"/>
      <c r="R406" s="235"/>
      <c r="S406" s="235"/>
      <c r="T406" s="236"/>
      <c r="AT406" s="237" t="s">
        <v>304</v>
      </c>
      <c r="AU406" s="237" t="s">
        <v>90</v>
      </c>
      <c r="AV406" s="13" t="s">
        <v>90</v>
      </c>
      <c r="AW406" s="13" t="s">
        <v>33</v>
      </c>
      <c r="AX406" s="13" t="s">
        <v>77</v>
      </c>
      <c r="AY406" s="237" t="s">
        <v>242</v>
      </c>
    </row>
    <row r="407" spans="1:65" s="13" customFormat="1" ht="22.5">
      <c r="B407" s="226"/>
      <c r="C407" s="227"/>
      <c r="D407" s="228" t="s">
        <v>304</v>
      </c>
      <c r="E407" s="229" t="s">
        <v>1</v>
      </c>
      <c r="F407" s="230" t="s">
        <v>540</v>
      </c>
      <c r="G407" s="227"/>
      <c r="H407" s="231">
        <v>84</v>
      </c>
      <c r="I407" s="232"/>
      <c r="J407" s="227"/>
      <c r="K407" s="227"/>
      <c r="L407" s="233"/>
      <c r="M407" s="234"/>
      <c r="N407" s="235"/>
      <c r="O407" s="235"/>
      <c r="P407" s="235"/>
      <c r="Q407" s="235"/>
      <c r="R407" s="235"/>
      <c r="S407" s="235"/>
      <c r="T407" s="236"/>
      <c r="AT407" s="237" t="s">
        <v>304</v>
      </c>
      <c r="AU407" s="237" t="s">
        <v>90</v>
      </c>
      <c r="AV407" s="13" t="s">
        <v>90</v>
      </c>
      <c r="AW407" s="13" t="s">
        <v>33</v>
      </c>
      <c r="AX407" s="13" t="s">
        <v>77</v>
      </c>
      <c r="AY407" s="237" t="s">
        <v>242</v>
      </c>
    </row>
    <row r="408" spans="1:65" s="13" customFormat="1" ht="22.5">
      <c r="B408" s="226"/>
      <c r="C408" s="227"/>
      <c r="D408" s="228" t="s">
        <v>304</v>
      </c>
      <c r="E408" s="229" t="s">
        <v>1</v>
      </c>
      <c r="F408" s="230" t="s">
        <v>541</v>
      </c>
      <c r="G408" s="227"/>
      <c r="H408" s="231">
        <v>28</v>
      </c>
      <c r="I408" s="232"/>
      <c r="J408" s="227"/>
      <c r="K408" s="227"/>
      <c r="L408" s="233"/>
      <c r="M408" s="234"/>
      <c r="N408" s="235"/>
      <c r="O408" s="235"/>
      <c r="P408" s="235"/>
      <c r="Q408" s="235"/>
      <c r="R408" s="235"/>
      <c r="S408" s="235"/>
      <c r="T408" s="236"/>
      <c r="AT408" s="237" t="s">
        <v>304</v>
      </c>
      <c r="AU408" s="237" t="s">
        <v>90</v>
      </c>
      <c r="AV408" s="13" t="s">
        <v>90</v>
      </c>
      <c r="AW408" s="13" t="s">
        <v>33</v>
      </c>
      <c r="AX408" s="13" t="s">
        <v>77</v>
      </c>
      <c r="AY408" s="237" t="s">
        <v>242</v>
      </c>
    </row>
    <row r="409" spans="1:65" s="15" customFormat="1">
      <c r="B409" s="253"/>
      <c r="C409" s="254"/>
      <c r="D409" s="228" t="s">
        <v>304</v>
      </c>
      <c r="E409" s="255" t="s">
        <v>1</v>
      </c>
      <c r="F409" s="256" t="s">
        <v>381</v>
      </c>
      <c r="G409" s="254"/>
      <c r="H409" s="257">
        <v>308</v>
      </c>
      <c r="I409" s="258"/>
      <c r="J409" s="254"/>
      <c r="K409" s="254"/>
      <c r="L409" s="259"/>
      <c r="M409" s="260"/>
      <c r="N409" s="261"/>
      <c r="O409" s="261"/>
      <c r="P409" s="261"/>
      <c r="Q409" s="261"/>
      <c r="R409" s="261"/>
      <c r="S409" s="261"/>
      <c r="T409" s="262"/>
      <c r="AT409" s="263" t="s">
        <v>304</v>
      </c>
      <c r="AU409" s="263" t="s">
        <v>90</v>
      </c>
      <c r="AV409" s="15" t="s">
        <v>100</v>
      </c>
      <c r="AW409" s="15" t="s">
        <v>33</v>
      </c>
      <c r="AX409" s="15" t="s">
        <v>77</v>
      </c>
      <c r="AY409" s="263" t="s">
        <v>242</v>
      </c>
    </row>
    <row r="410" spans="1:65" s="14" customFormat="1">
      <c r="B410" s="243"/>
      <c r="C410" s="244"/>
      <c r="D410" s="228" t="s">
        <v>304</v>
      </c>
      <c r="E410" s="245" t="s">
        <v>1</v>
      </c>
      <c r="F410" s="246" t="s">
        <v>480</v>
      </c>
      <c r="G410" s="244"/>
      <c r="H410" s="245" t="s">
        <v>1</v>
      </c>
      <c r="I410" s="247"/>
      <c r="J410" s="244"/>
      <c r="K410" s="244"/>
      <c r="L410" s="248"/>
      <c r="M410" s="249"/>
      <c r="N410" s="250"/>
      <c r="O410" s="250"/>
      <c r="P410" s="250"/>
      <c r="Q410" s="250"/>
      <c r="R410" s="250"/>
      <c r="S410" s="250"/>
      <c r="T410" s="251"/>
      <c r="AT410" s="252" t="s">
        <v>304</v>
      </c>
      <c r="AU410" s="252" t="s">
        <v>90</v>
      </c>
      <c r="AV410" s="14" t="s">
        <v>84</v>
      </c>
      <c r="AW410" s="14" t="s">
        <v>33</v>
      </c>
      <c r="AX410" s="14" t="s">
        <v>77</v>
      </c>
      <c r="AY410" s="252" t="s">
        <v>242</v>
      </c>
    </row>
    <row r="411" spans="1:65" s="13" customFormat="1">
      <c r="B411" s="226"/>
      <c r="C411" s="227"/>
      <c r="D411" s="228" t="s">
        <v>304</v>
      </c>
      <c r="E411" s="229" t="s">
        <v>1</v>
      </c>
      <c r="F411" s="230" t="s">
        <v>542</v>
      </c>
      <c r="G411" s="227"/>
      <c r="H411" s="231">
        <v>4589</v>
      </c>
      <c r="I411" s="232"/>
      <c r="J411" s="227"/>
      <c r="K411" s="227"/>
      <c r="L411" s="233"/>
      <c r="M411" s="234"/>
      <c r="N411" s="235"/>
      <c r="O411" s="235"/>
      <c r="P411" s="235"/>
      <c r="Q411" s="235"/>
      <c r="R411" s="235"/>
      <c r="S411" s="235"/>
      <c r="T411" s="236"/>
      <c r="AT411" s="237" t="s">
        <v>304</v>
      </c>
      <c r="AU411" s="237" t="s">
        <v>90</v>
      </c>
      <c r="AV411" s="13" t="s">
        <v>90</v>
      </c>
      <c r="AW411" s="13" t="s">
        <v>33</v>
      </c>
      <c r="AX411" s="13" t="s">
        <v>77</v>
      </c>
      <c r="AY411" s="237" t="s">
        <v>242</v>
      </c>
    </row>
    <row r="412" spans="1:65" s="13" customFormat="1" ht="22.5">
      <c r="B412" s="226"/>
      <c r="C412" s="227"/>
      <c r="D412" s="228" t="s">
        <v>304</v>
      </c>
      <c r="E412" s="229" t="s">
        <v>1</v>
      </c>
      <c r="F412" s="230" t="s">
        <v>543</v>
      </c>
      <c r="G412" s="227"/>
      <c r="H412" s="231">
        <v>15074</v>
      </c>
      <c r="I412" s="232"/>
      <c r="J412" s="227"/>
      <c r="K412" s="227"/>
      <c r="L412" s="233"/>
      <c r="M412" s="234"/>
      <c r="N412" s="235"/>
      <c r="O412" s="235"/>
      <c r="P412" s="235"/>
      <c r="Q412" s="235"/>
      <c r="R412" s="235"/>
      <c r="S412" s="235"/>
      <c r="T412" s="236"/>
      <c r="AT412" s="237" t="s">
        <v>304</v>
      </c>
      <c r="AU412" s="237" t="s">
        <v>90</v>
      </c>
      <c r="AV412" s="13" t="s">
        <v>90</v>
      </c>
      <c r="AW412" s="13" t="s">
        <v>33</v>
      </c>
      <c r="AX412" s="13" t="s">
        <v>77</v>
      </c>
      <c r="AY412" s="237" t="s">
        <v>242</v>
      </c>
    </row>
    <row r="413" spans="1:65" s="13" customFormat="1" ht="22.5">
      <c r="B413" s="226"/>
      <c r="C413" s="227"/>
      <c r="D413" s="228" t="s">
        <v>304</v>
      </c>
      <c r="E413" s="229" t="s">
        <v>1</v>
      </c>
      <c r="F413" s="230" t="s">
        <v>544</v>
      </c>
      <c r="G413" s="227"/>
      <c r="H413" s="231">
        <v>11682.2</v>
      </c>
      <c r="I413" s="232"/>
      <c r="J413" s="227"/>
      <c r="K413" s="227"/>
      <c r="L413" s="233"/>
      <c r="M413" s="234"/>
      <c r="N413" s="235"/>
      <c r="O413" s="235"/>
      <c r="P413" s="235"/>
      <c r="Q413" s="235"/>
      <c r="R413" s="235"/>
      <c r="S413" s="235"/>
      <c r="T413" s="236"/>
      <c r="AT413" s="237" t="s">
        <v>304</v>
      </c>
      <c r="AU413" s="237" t="s">
        <v>90</v>
      </c>
      <c r="AV413" s="13" t="s">
        <v>90</v>
      </c>
      <c r="AW413" s="13" t="s">
        <v>33</v>
      </c>
      <c r="AX413" s="13" t="s">
        <v>77</v>
      </c>
      <c r="AY413" s="237" t="s">
        <v>242</v>
      </c>
    </row>
    <row r="414" spans="1:65" s="13" customFormat="1">
      <c r="B414" s="226"/>
      <c r="C414" s="227"/>
      <c r="D414" s="228" t="s">
        <v>304</v>
      </c>
      <c r="E414" s="229" t="s">
        <v>1</v>
      </c>
      <c r="F414" s="230" t="s">
        <v>545</v>
      </c>
      <c r="G414" s="227"/>
      <c r="H414" s="231">
        <v>2627</v>
      </c>
      <c r="I414" s="232"/>
      <c r="J414" s="227"/>
      <c r="K414" s="227"/>
      <c r="L414" s="233"/>
      <c r="M414" s="234"/>
      <c r="N414" s="235"/>
      <c r="O414" s="235"/>
      <c r="P414" s="235"/>
      <c r="Q414" s="235"/>
      <c r="R414" s="235"/>
      <c r="S414" s="235"/>
      <c r="T414" s="236"/>
      <c r="AT414" s="237" t="s">
        <v>304</v>
      </c>
      <c r="AU414" s="237" t="s">
        <v>90</v>
      </c>
      <c r="AV414" s="13" t="s">
        <v>90</v>
      </c>
      <c r="AW414" s="13" t="s">
        <v>33</v>
      </c>
      <c r="AX414" s="13" t="s">
        <v>77</v>
      </c>
      <c r="AY414" s="237" t="s">
        <v>242</v>
      </c>
    </row>
    <row r="415" spans="1:65" s="13" customFormat="1" ht="22.5">
      <c r="B415" s="226"/>
      <c r="C415" s="227"/>
      <c r="D415" s="228" t="s">
        <v>304</v>
      </c>
      <c r="E415" s="229" t="s">
        <v>1</v>
      </c>
      <c r="F415" s="230" t="s">
        <v>546</v>
      </c>
      <c r="G415" s="227"/>
      <c r="H415" s="231">
        <v>5199</v>
      </c>
      <c r="I415" s="232"/>
      <c r="J415" s="227"/>
      <c r="K415" s="227"/>
      <c r="L415" s="233"/>
      <c r="M415" s="234"/>
      <c r="N415" s="235"/>
      <c r="O415" s="235"/>
      <c r="P415" s="235"/>
      <c r="Q415" s="235"/>
      <c r="R415" s="235"/>
      <c r="S415" s="235"/>
      <c r="T415" s="236"/>
      <c r="AT415" s="237" t="s">
        <v>304</v>
      </c>
      <c r="AU415" s="237" t="s">
        <v>90</v>
      </c>
      <c r="AV415" s="13" t="s">
        <v>90</v>
      </c>
      <c r="AW415" s="13" t="s">
        <v>33</v>
      </c>
      <c r="AX415" s="13" t="s">
        <v>77</v>
      </c>
      <c r="AY415" s="237" t="s">
        <v>242</v>
      </c>
    </row>
    <row r="416" spans="1:65" s="15" customFormat="1">
      <c r="B416" s="253"/>
      <c r="C416" s="254"/>
      <c r="D416" s="228" t="s">
        <v>304</v>
      </c>
      <c r="E416" s="255" t="s">
        <v>1</v>
      </c>
      <c r="F416" s="256" t="s">
        <v>381</v>
      </c>
      <c r="G416" s="254"/>
      <c r="H416" s="257">
        <v>39171.199999999997</v>
      </c>
      <c r="I416" s="258"/>
      <c r="J416" s="254"/>
      <c r="K416" s="254"/>
      <c r="L416" s="259"/>
      <c r="M416" s="260"/>
      <c r="N416" s="261"/>
      <c r="O416" s="261"/>
      <c r="P416" s="261"/>
      <c r="Q416" s="261"/>
      <c r="R416" s="261"/>
      <c r="S416" s="261"/>
      <c r="T416" s="262"/>
      <c r="AT416" s="263" t="s">
        <v>304</v>
      </c>
      <c r="AU416" s="263" t="s">
        <v>90</v>
      </c>
      <c r="AV416" s="15" t="s">
        <v>100</v>
      </c>
      <c r="AW416" s="15" t="s">
        <v>33</v>
      </c>
      <c r="AX416" s="15" t="s">
        <v>77</v>
      </c>
      <c r="AY416" s="263" t="s">
        <v>242</v>
      </c>
    </row>
    <row r="417" spans="1:65" s="16" customFormat="1">
      <c r="B417" s="264"/>
      <c r="C417" s="265"/>
      <c r="D417" s="228" t="s">
        <v>304</v>
      </c>
      <c r="E417" s="266" t="s">
        <v>1</v>
      </c>
      <c r="F417" s="267" t="s">
        <v>388</v>
      </c>
      <c r="G417" s="265"/>
      <c r="H417" s="268">
        <v>39479.199999999997</v>
      </c>
      <c r="I417" s="269"/>
      <c r="J417" s="265"/>
      <c r="K417" s="265"/>
      <c r="L417" s="270"/>
      <c r="M417" s="271"/>
      <c r="N417" s="272"/>
      <c r="O417" s="272"/>
      <c r="P417" s="272"/>
      <c r="Q417" s="272"/>
      <c r="R417" s="272"/>
      <c r="S417" s="272"/>
      <c r="T417" s="273"/>
      <c r="AT417" s="274" t="s">
        <v>304</v>
      </c>
      <c r="AU417" s="274" t="s">
        <v>90</v>
      </c>
      <c r="AV417" s="16" t="s">
        <v>248</v>
      </c>
      <c r="AW417" s="16" t="s">
        <v>33</v>
      </c>
      <c r="AX417" s="16" t="s">
        <v>84</v>
      </c>
      <c r="AY417" s="274" t="s">
        <v>242</v>
      </c>
    </row>
    <row r="418" spans="1:65" s="12" customFormat="1" ht="22.9" customHeight="1">
      <c r="B418" s="185"/>
      <c r="C418" s="186"/>
      <c r="D418" s="187" t="s">
        <v>76</v>
      </c>
      <c r="E418" s="199" t="s">
        <v>269</v>
      </c>
      <c r="F418" s="199" t="s">
        <v>577</v>
      </c>
      <c r="G418" s="186"/>
      <c r="H418" s="186"/>
      <c r="I418" s="189"/>
      <c r="J418" s="200">
        <f>BK418</f>
        <v>0</v>
      </c>
      <c r="K418" s="186"/>
      <c r="L418" s="191"/>
      <c r="M418" s="192"/>
      <c r="N418" s="193"/>
      <c r="O418" s="193"/>
      <c r="P418" s="194">
        <f>SUM(P419:P420)</f>
        <v>0</v>
      </c>
      <c r="Q418" s="193"/>
      <c r="R418" s="194">
        <f>SUM(R419:R420)</f>
        <v>80.737543700000003</v>
      </c>
      <c r="S418" s="193"/>
      <c r="T418" s="195">
        <f>SUM(T419:T420)</f>
        <v>0</v>
      </c>
      <c r="AR418" s="196" t="s">
        <v>84</v>
      </c>
      <c r="AT418" s="197" t="s">
        <v>76</v>
      </c>
      <c r="AU418" s="197" t="s">
        <v>84</v>
      </c>
      <c r="AY418" s="196" t="s">
        <v>242</v>
      </c>
      <c r="BK418" s="198">
        <f>SUM(BK419:BK420)</f>
        <v>0</v>
      </c>
    </row>
    <row r="419" spans="1:65" s="2" customFormat="1" ht="19.899999999999999" customHeight="1">
      <c r="A419" s="35"/>
      <c r="B419" s="36"/>
      <c r="C419" s="201" t="s">
        <v>578</v>
      </c>
      <c r="D419" s="201" t="s">
        <v>244</v>
      </c>
      <c r="E419" s="202" t="s">
        <v>579</v>
      </c>
      <c r="F419" s="203" t="s">
        <v>580</v>
      </c>
      <c r="G419" s="204" t="s">
        <v>247</v>
      </c>
      <c r="H419" s="205">
        <v>3688.33</v>
      </c>
      <c r="I419" s="206"/>
      <c r="J419" s="207">
        <f>ROUND(I419*H419,2)</f>
        <v>0</v>
      </c>
      <c r="K419" s="208"/>
      <c r="L419" s="40"/>
      <c r="M419" s="209" t="s">
        <v>1</v>
      </c>
      <c r="N419" s="210" t="s">
        <v>43</v>
      </c>
      <c r="O419" s="76"/>
      <c r="P419" s="211">
        <f>O419*H419</f>
        <v>0</v>
      </c>
      <c r="Q419" s="211">
        <v>2.189E-2</v>
      </c>
      <c r="R419" s="211">
        <f>Q419*H419</f>
        <v>80.737543700000003</v>
      </c>
      <c r="S419" s="211">
        <v>0</v>
      </c>
      <c r="T419" s="212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13" t="s">
        <v>248</v>
      </c>
      <c r="AT419" s="213" t="s">
        <v>244</v>
      </c>
      <c r="AU419" s="213" t="s">
        <v>90</v>
      </c>
      <c r="AY419" s="18" t="s">
        <v>242</v>
      </c>
      <c r="BE419" s="214">
        <f>IF(N419="základná",J419,0)</f>
        <v>0</v>
      </c>
      <c r="BF419" s="214">
        <f>IF(N419="znížená",J419,0)</f>
        <v>0</v>
      </c>
      <c r="BG419" s="214">
        <f>IF(N419="zákl. prenesená",J419,0)</f>
        <v>0</v>
      </c>
      <c r="BH419" s="214">
        <f>IF(N419="zníž. prenesená",J419,0)</f>
        <v>0</v>
      </c>
      <c r="BI419" s="214">
        <f>IF(N419="nulová",J419,0)</f>
        <v>0</v>
      </c>
      <c r="BJ419" s="18" t="s">
        <v>90</v>
      </c>
      <c r="BK419" s="214">
        <f>ROUND(I419*H419,2)</f>
        <v>0</v>
      </c>
      <c r="BL419" s="18" t="s">
        <v>248</v>
      </c>
      <c r="BM419" s="213" t="s">
        <v>581</v>
      </c>
    </row>
    <row r="420" spans="1:65" s="13" customFormat="1">
      <c r="B420" s="226"/>
      <c r="C420" s="227"/>
      <c r="D420" s="228" t="s">
        <v>304</v>
      </c>
      <c r="E420" s="229" t="s">
        <v>1</v>
      </c>
      <c r="F420" s="230" t="s">
        <v>582</v>
      </c>
      <c r="G420" s="227"/>
      <c r="H420" s="231">
        <v>3688.33</v>
      </c>
      <c r="I420" s="232"/>
      <c r="J420" s="227"/>
      <c r="K420" s="227"/>
      <c r="L420" s="233"/>
      <c r="M420" s="234"/>
      <c r="N420" s="235"/>
      <c r="O420" s="235"/>
      <c r="P420" s="235"/>
      <c r="Q420" s="235"/>
      <c r="R420" s="235"/>
      <c r="S420" s="235"/>
      <c r="T420" s="236"/>
      <c r="AT420" s="237" t="s">
        <v>304</v>
      </c>
      <c r="AU420" s="237" t="s">
        <v>90</v>
      </c>
      <c r="AV420" s="13" t="s">
        <v>90</v>
      </c>
      <c r="AW420" s="13" t="s">
        <v>33</v>
      </c>
      <c r="AX420" s="13" t="s">
        <v>84</v>
      </c>
      <c r="AY420" s="237" t="s">
        <v>242</v>
      </c>
    </row>
    <row r="421" spans="1:65" s="12" customFormat="1" ht="22.9" customHeight="1">
      <c r="B421" s="185"/>
      <c r="C421" s="186"/>
      <c r="D421" s="187" t="s">
        <v>76</v>
      </c>
      <c r="E421" s="199" t="s">
        <v>255</v>
      </c>
      <c r="F421" s="199" t="s">
        <v>256</v>
      </c>
      <c r="G421" s="186"/>
      <c r="H421" s="186"/>
      <c r="I421" s="189"/>
      <c r="J421" s="200">
        <f>BK421</f>
        <v>0</v>
      </c>
      <c r="K421" s="186"/>
      <c r="L421" s="191"/>
      <c r="M421" s="192"/>
      <c r="N421" s="193"/>
      <c r="O421" s="193"/>
      <c r="P421" s="194">
        <f>SUM(P422:P567)</f>
        <v>0</v>
      </c>
      <c r="Q421" s="193"/>
      <c r="R421" s="194">
        <f>SUM(R422:R567)</f>
        <v>8.9751284999999967</v>
      </c>
      <c r="S421" s="193"/>
      <c r="T421" s="195">
        <f>SUM(T422:T567)</f>
        <v>2854.3278399999999</v>
      </c>
      <c r="AR421" s="196" t="s">
        <v>84</v>
      </c>
      <c r="AT421" s="197" t="s">
        <v>76</v>
      </c>
      <c r="AU421" s="197" t="s">
        <v>84</v>
      </c>
      <c r="AY421" s="196" t="s">
        <v>242</v>
      </c>
      <c r="BK421" s="198">
        <f>SUM(BK422:BK567)</f>
        <v>0</v>
      </c>
    </row>
    <row r="422" spans="1:65" s="2" customFormat="1" ht="22.15" customHeight="1">
      <c r="A422" s="35"/>
      <c r="B422" s="36"/>
      <c r="C422" s="201" t="s">
        <v>583</v>
      </c>
      <c r="D422" s="201" t="s">
        <v>244</v>
      </c>
      <c r="E422" s="202" t="s">
        <v>257</v>
      </c>
      <c r="F422" s="203" t="s">
        <v>258</v>
      </c>
      <c r="G422" s="204" t="s">
        <v>259</v>
      </c>
      <c r="H422" s="205">
        <v>22</v>
      </c>
      <c r="I422" s="206"/>
      <c r="J422" s="207">
        <f>ROUND(I422*H422,2)</f>
        <v>0</v>
      </c>
      <c r="K422" s="208"/>
      <c r="L422" s="40"/>
      <c r="M422" s="209" t="s">
        <v>1</v>
      </c>
      <c r="N422" s="210" t="s">
        <v>43</v>
      </c>
      <c r="O422" s="76"/>
      <c r="P422" s="211">
        <f>O422*H422</f>
        <v>0</v>
      </c>
      <c r="Q422" s="211">
        <v>0.22133</v>
      </c>
      <c r="R422" s="211">
        <f>Q422*H422</f>
        <v>4.8692599999999997</v>
      </c>
      <c r="S422" s="211">
        <v>0</v>
      </c>
      <c r="T422" s="212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213" t="s">
        <v>248</v>
      </c>
      <c r="AT422" s="213" t="s">
        <v>244</v>
      </c>
      <c r="AU422" s="213" t="s">
        <v>90</v>
      </c>
      <c r="AY422" s="18" t="s">
        <v>242</v>
      </c>
      <c r="BE422" s="214">
        <f>IF(N422="základná",J422,0)</f>
        <v>0</v>
      </c>
      <c r="BF422" s="214">
        <f>IF(N422="znížená",J422,0)</f>
        <v>0</v>
      </c>
      <c r="BG422" s="214">
        <f>IF(N422="zákl. prenesená",J422,0)</f>
        <v>0</v>
      </c>
      <c r="BH422" s="214">
        <f>IF(N422="zníž. prenesená",J422,0)</f>
        <v>0</v>
      </c>
      <c r="BI422" s="214">
        <f>IF(N422="nulová",J422,0)</f>
        <v>0</v>
      </c>
      <c r="BJ422" s="18" t="s">
        <v>90</v>
      </c>
      <c r="BK422" s="214">
        <f>ROUND(I422*H422,2)</f>
        <v>0</v>
      </c>
      <c r="BL422" s="18" t="s">
        <v>248</v>
      </c>
      <c r="BM422" s="213" t="s">
        <v>584</v>
      </c>
    </row>
    <row r="423" spans="1:65" s="13" customFormat="1">
      <c r="B423" s="226"/>
      <c r="C423" s="227"/>
      <c r="D423" s="228" t="s">
        <v>304</v>
      </c>
      <c r="E423" s="229" t="s">
        <v>1</v>
      </c>
      <c r="F423" s="230" t="s">
        <v>585</v>
      </c>
      <c r="G423" s="227"/>
      <c r="H423" s="231">
        <v>16</v>
      </c>
      <c r="I423" s="232"/>
      <c r="J423" s="227"/>
      <c r="K423" s="227"/>
      <c r="L423" s="233"/>
      <c r="M423" s="234"/>
      <c r="N423" s="235"/>
      <c r="O423" s="235"/>
      <c r="P423" s="235"/>
      <c r="Q423" s="235"/>
      <c r="R423" s="235"/>
      <c r="S423" s="235"/>
      <c r="T423" s="236"/>
      <c r="AT423" s="237" t="s">
        <v>304</v>
      </c>
      <c r="AU423" s="237" t="s">
        <v>90</v>
      </c>
      <c r="AV423" s="13" t="s">
        <v>90</v>
      </c>
      <c r="AW423" s="13" t="s">
        <v>33</v>
      </c>
      <c r="AX423" s="13" t="s">
        <v>77</v>
      </c>
      <c r="AY423" s="237" t="s">
        <v>242</v>
      </c>
    </row>
    <row r="424" spans="1:65" s="13" customFormat="1" ht="22.5">
      <c r="B424" s="226"/>
      <c r="C424" s="227"/>
      <c r="D424" s="228" t="s">
        <v>304</v>
      </c>
      <c r="E424" s="229" t="s">
        <v>1</v>
      </c>
      <c r="F424" s="230" t="s">
        <v>586</v>
      </c>
      <c r="G424" s="227"/>
      <c r="H424" s="231">
        <v>2</v>
      </c>
      <c r="I424" s="232"/>
      <c r="J424" s="227"/>
      <c r="K424" s="227"/>
      <c r="L424" s="233"/>
      <c r="M424" s="234"/>
      <c r="N424" s="235"/>
      <c r="O424" s="235"/>
      <c r="P424" s="235"/>
      <c r="Q424" s="235"/>
      <c r="R424" s="235"/>
      <c r="S424" s="235"/>
      <c r="T424" s="236"/>
      <c r="AT424" s="237" t="s">
        <v>304</v>
      </c>
      <c r="AU424" s="237" t="s">
        <v>90</v>
      </c>
      <c r="AV424" s="13" t="s">
        <v>90</v>
      </c>
      <c r="AW424" s="13" t="s">
        <v>33</v>
      </c>
      <c r="AX424" s="13" t="s">
        <v>77</v>
      </c>
      <c r="AY424" s="237" t="s">
        <v>242</v>
      </c>
    </row>
    <row r="425" spans="1:65" s="13" customFormat="1" ht="22.5">
      <c r="B425" s="226"/>
      <c r="C425" s="227"/>
      <c r="D425" s="228" t="s">
        <v>304</v>
      </c>
      <c r="E425" s="229" t="s">
        <v>1</v>
      </c>
      <c r="F425" s="230" t="s">
        <v>587</v>
      </c>
      <c r="G425" s="227"/>
      <c r="H425" s="231">
        <v>3</v>
      </c>
      <c r="I425" s="232"/>
      <c r="J425" s="227"/>
      <c r="K425" s="227"/>
      <c r="L425" s="233"/>
      <c r="M425" s="234"/>
      <c r="N425" s="235"/>
      <c r="O425" s="235"/>
      <c r="P425" s="235"/>
      <c r="Q425" s="235"/>
      <c r="R425" s="235"/>
      <c r="S425" s="235"/>
      <c r="T425" s="236"/>
      <c r="AT425" s="237" t="s">
        <v>304</v>
      </c>
      <c r="AU425" s="237" t="s">
        <v>90</v>
      </c>
      <c r="AV425" s="13" t="s">
        <v>90</v>
      </c>
      <c r="AW425" s="13" t="s">
        <v>33</v>
      </c>
      <c r="AX425" s="13" t="s">
        <v>77</v>
      </c>
      <c r="AY425" s="237" t="s">
        <v>242</v>
      </c>
    </row>
    <row r="426" spans="1:65" s="13" customFormat="1">
      <c r="B426" s="226"/>
      <c r="C426" s="227"/>
      <c r="D426" s="228" t="s">
        <v>304</v>
      </c>
      <c r="E426" s="229" t="s">
        <v>1</v>
      </c>
      <c r="F426" s="230" t="s">
        <v>588</v>
      </c>
      <c r="G426" s="227"/>
      <c r="H426" s="231">
        <v>0</v>
      </c>
      <c r="I426" s="232"/>
      <c r="J426" s="227"/>
      <c r="K426" s="227"/>
      <c r="L426" s="233"/>
      <c r="M426" s="234"/>
      <c r="N426" s="235"/>
      <c r="O426" s="235"/>
      <c r="P426" s="235"/>
      <c r="Q426" s="235"/>
      <c r="R426" s="235"/>
      <c r="S426" s="235"/>
      <c r="T426" s="236"/>
      <c r="AT426" s="237" t="s">
        <v>304</v>
      </c>
      <c r="AU426" s="237" t="s">
        <v>90</v>
      </c>
      <c r="AV426" s="13" t="s">
        <v>90</v>
      </c>
      <c r="AW426" s="13" t="s">
        <v>33</v>
      </c>
      <c r="AX426" s="13" t="s">
        <v>77</v>
      </c>
      <c r="AY426" s="237" t="s">
        <v>242</v>
      </c>
    </row>
    <row r="427" spans="1:65" s="13" customFormat="1">
      <c r="B427" s="226"/>
      <c r="C427" s="227"/>
      <c r="D427" s="228" t="s">
        <v>304</v>
      </c>
      <c r="E427" s="229" t="s">
        <v>1</v>
      </c>
      <c r="F427" s="230" t="s">
        <v>589</v>
      </c>
      <c r="G427" s="227"/>
      <c r="H427" s="231">
        <v>1</v>
      </c>
      <c r="I427" s="232"/>
      <c r="J427" s="227"/>
      <c r="K427" s="227"/>
      <c r="L427" s="233"/>
      <c r="M427" s="234"/>
      <c r="N427" s="235"/>
      <c r="O427" s="235"/>
      <c r="P427" s="235"/>
      <c r="Q427" s="235"/>
      <c r="R427" s="235"/>
      <c r="S427" s="235"/>
      <c r="T427" s="236"/>
      <c r="AT427" s="237" t="s">
        <v>304</v>
      </c>
      <c r="AU427" s="237" t="s">
        <v>90</v>
      </c>
      <c r="AV427" s="13" t="s">
        <v>90</v>
      </c>
      <c r="AW427" s="13" t="s">
        <v>33</v>
      </c>
      <c r="AX427" s="13" t="s">
        <v>77</v>
      </c>
      <c r="AY427" s="237" t="s">
        <v>242</v>
      </c>
    </row>
    <row r="428" spans="1:65" s="16" customFormat="1">
      <c r="B428" s="264"/>
      <c r="C428" s="265"/>
      <c r="D428" s="228" t="s">
        <v>304</v>
      </c>
      <c r="E428" s="266" t="s">
        <v>1</v>
      </c>
      <c r="F428" s="267" t="s">
        <v>388</v>
      </c>
      <c r="G428" s="265"/>
      <c r="H428" s="268">
        <v>22</v>
      </c>
      <c r="I428" s="269"/>
      <c r="J428" s="265"/>
      <c r="K428" s="265"/>
      <c r="L428" s="270"/>
      <c r="M428" s="271"/>
      <c r="N428" s="272"/>
      <c r="O428" s="272"/>
      <c r="P428" s="272"/>
      <c r="Q428" s="272"/>
      <c r="R428" s="272"/>
      <c r="S428" s="272"/>
      <c r="T428" s="273"/>
      <c r="AT428" s="274" t="s">
        <v>304</v>
      </c>
      <c r="AU428" s="274" t="s">
        <v>90</v>
      </c>
      <c r="AV428" s="16" t="s">
        <v>248</v>
      </c>
      <c r="AW428" s="16" t="s">
        <v>33</v>
      </c>
      <c r="AX428" s="16" t="s">
        <v>84</v>
      </c>
      <c r="AY428" s="274" t="s">
        <v>242</v>
      </c>
    </row>
    <row r="429" spans="1:65" s="2" customFormat="1" ht="30" customHeight="1">
      <c r="A429" s="35"/>
      <c r="B429" s="36"/>
      <c r="C429" s="215" t="s">
        <v>590</v>
      </c>
      <c r="D429" s="215" t="s">
        <v>261</v>
      </c>
      <c r="E429" s="216" t="s">
        <v>591</v>
      </c>
      <c r="F429" s="217" t="s">
        <v>592</v>
      </c>
      <c r="G429" s="218" t="s">
        <v>259</v>
      </c>
      <c r="H429" s="219">
        <v>4</v>
      </c>
      <c r="I429" s="220"/>
      <c r="J429" s="221">
        <f>ROUND(I429*H429,2)</f>
        <v>0</v>
      </c>
      <c r="K429" s="222"/>
      <c r="L429" s="223"/>
      <c r="M429" s="224" t="s">
        <v>1</v>
      </c>
      <c r="N429" s="225" t="s">
        <v>43</v>
      </c>
      <c r="O429" s="76"/>
      <c r="P429" s="211">
        <f>O429*H429</f>
        <v>0</v>
      </c>
      <c r="Q429" s="211">
        <v>2.5999999999999999E-3</v>
      </c>
      <c r="R429" s="211">
        <f>Q429*H429</f>
        <v>1.04E-2</v>
      </c>
      <c r="S429" s="211">
        <v>0</v>
      </c>
      <c r="T429" s="212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213" t="s">
        <v>264</v>
      </c>
      <c r="AT429" s="213" t="s">
        <v>261</v>
      </c>
      <c r="AU429" s="213" t="s">
        <v>90</v>
      </c>
      <c r="AY429" s="18" t="s">
        <v>242</v>
      </c>
      <c r="BE429" s="214">
        <f>IF(N429="základná",J429,0)</f>
        <v>0</v>
      </c>
      <c r="BF429" s="214">
        <f>IF(N429="znížená",J429,0)</f>
        <v>0</v>
      </c>
      <c r="BG429" s="214">
        <f>IF(N429="zákl. prenesená",J429,0)</f>
        <v>0</v>
      </c>
      <c r="BH429" s="214">
        <f>IF(N429="zníž. prenesená",J429,0)</f>
        <v>0</v>
      </c>
      <c r="BI429" s="214">
        <f>IF(N429="nulová",J429,0)</f>
        <v>0</v>
      </c>
      <c r="BJ429" s="18" t="s">
        <v>90</v>
      </c>
      <c r="BK429" s="214">
        <f>ROUND(I429*H429,2)</f>
        <v>0</v>
      </c>
      <c r="BL429" s="18" t="s">
        <v>248</v>
      </c>
      <c r="BM429" s="213" t="s">
        <v>593</v>
      </c>
    </row>
    <row r="430" spans="1:65" s="13" customFormat="1">
      <c r="B430" s="226"/>
      <c r="C430" s="227"/>
      <c r="D430" s="228" t="s">
        <v>304</v>
      </c>
      <c r="E430" s="229" t="s">
        <v>1</v>
      </c>
      <c r="F430" s="230" t="s">
        <v>594</v>
      </c>
      <c r="G430" s="227"/>
      <c r="H430" s="231">
        <v>4</v>
      </c>
      <c r="I430" s="232"/>
      <c r="J430" s="227"/>
      <c r="K430" s="227"/>
      <c r="L430" s="233"/>
      <c r="M430" s="234"/>
      <c r="N430" s="235"/>
      <c r="O430" s="235"/>
      <c r="P430" s="235"/>
      <c r="Q430" s="235"/>
      <c r="R430" s="235"/>
      <c r="S430" s="235"/>
      <c r="T430" s="236"/>
      <c r="AT430" s="237" t="s">
        <v>304</v>
      </c>
      <c r="AU430" s="237" t="s">
        <v>90</v>
      </c>
      <c r="AV430" s="13" t="s">
        <v>90</v>
      </c>
      <c r="AW430" s="13" t="s">
        <v>33</v>
      </c>
      <c r="AX430" s="13" t="s">
        <v>84</v>
      </c>
      <c r="AY430" s="237" t="s">
        <v>242</v>
      </c>
    </row>
    <row r="431" spans="1:65" s="2" customFormat="1" ht="22.15" customHeight="1">
      <c r="A431" s="35"/>
      <c r="B431" s="36"/>
      <c r="C431" s="215" t="s">
        <v>595</v>
      </c>
      <c r="D431" s="215" t="s">
        <v>261</v>
      </c>
      <c r="E431" s="216" t="s">
        <v>596</v>
      </c>
      <c r="F431" s="217" t="s">
        <v>597</v>
      </c>
      <c r="G431" s="218" t="s">
        <v>259</v>
      </c>
      <c r="H431" s="219">
        <v>8</v>
      </c>
      <c r="I431" s="220"/>
      <c r="J431" s="221">
        <f>ROUND(I431*H431,2)</f>
        <v>0</v>
      </c>
      <c r="K431" s="222"/>
      <c r="L431" s="223"/>
      <c r="M431" s="224" t="s">
        <v>1</v>
      </c>
      <c r="N431" s="225" t="s">
        <v>43</v>
      </c>
      <c r="O431" s="76"/>
      <c r="P431" s="211">
        <f>O431*H431</f>
        <v>0</v>
      </c>
      <c r="Q431" s="211">
        <v>6.6E-4</v>
      </c>
      <c r="R431" s="211">
        <f>Q431*H431</f>
        <v>5.28E-3</v>
      </c>
      <c r="S431" s="211">
        <v>0</v>
      </c>
      <c r="T431" s="212">
        <f>S431*H431</f>
        <v>0</v>
      </c>
      <c r="U431" s="35"/>
      <c r="V431" s="35"/>
      <c r="W431" s="35"/>
      <c r="X431" s="35"/>
      <c r="Y431" s="35"/>
      <c r="Z431" s="35"/>
      <c r="AA431" s="35"/>
      <c r="AB431" s="35"/>
      <c r="AC431" s="35"/>
      <c r="AD431" s="35"/>
      <c r="AE431" s="35"/>
      <c r="AR431" s="213" t="s">
        <v>264</v>
      </c>
      <c r="AT431" s="213" t="s">
        <v>261</v>
      </c>
      <c r="AU431" s="213" t="s">
        <v>90</v>
      </c>
      <c r="AY431" s="18" t="s">
        <v>242</v>
      </c>
      <c r="BE431" s="214">
        <f>IF(N431="základná",J431,0)</f>
        <v>0</v>
      </c>
      <c r="BF431" s="214">
        <f>IF(N431="znížená",J431,0)</f>
        <v>0</v>
      </c>
      <c r="BG431" s="214">
        <f>IF(N431="zákl. prenesená",J431,0)</f>
        <v>0</v>
      </c>
      <c r="BH431" s="214">
        <f>IF(N431="zníž. prenesená",J431,0)</f>
        <v>0</v>
      </c>
      <c r="BI431" s="214">
        <f>IF(N431="nulová",J431,0)</f>
        <v>0</v>
      </c>
      <c r="BJ431" s="18" t="s">
        <v>90</v>
      </c>
      <c r="BK431" s="214">
        <f>ROUND(I431*H431,2)</f>
        <v>0</v>
      </c>
      <c r="BL431" s="18" t="s">
        <v>248</v>
      </c>
      <c r="BM431" s="213" t="s">
        <v>598</v>
      </c>
    </row>
    <row r="432" spans="1:65" s="13" customFormat="1">
      <c r="B432" s="226"/>
      <c r="C432" s="227"/>
      <c r="D432" s="228" t="s">
        <v>304</v>
      </c>
      <c r="E432" s="229" t="s">
        <v>1</v>
      </c>
      <c r="F432" s="230" t="s">
        <v>599</v>
      </c>
      <c r="G432" s="227"/>
      <c r="H432" s="231">
        <v>2</v>
      </c>
      <c r="I432" s="232"/>
      <c r="J432" s="227"/>
      <c r="K432" s="227"/>
      <c r="L432" s="233"/>
      <c r="M432" s="234"/>
      <c r="N432" s="235"/>
      <c r="O432" s="235"/>
      <c r="P432" s="235"/>
      <c r="Q432" s="235"/>
      <c r="R432" s="235"/>
      <c r="S432" s="235"/>
      <c r="T432" s="236"/>
      <c r="AT432" s="237" t="s">
        <v>304</v>
      </c>
      <c r="AU432" s="237" t="s">
        <v>90</v>
      </c>
      <c r="AV432" s="13" t="s">
        <v>90</v>
      </c>
      <c r="AW432" s="13" t="s">
        <v>33</v>
      </c>
      <c r="AX432" s="13" t="s">
        <v>77</v>
      </c>
      <c r="AY432" s="237" t="s">
        <v>242</v>
      </c>
    </row>
    <row r="433" spans="1:65" s="13" customFormat="1" ht="22.5">
      <c r="B433" s="226"/>
      <c r="C433" s="227"/>
      <c r="D433" s="228" t="s">
        <v>304</v>
      </c>
      <c r="E433" s="229" t="s">
        <v>1</v>
      </c>
      <c r="F433" s="230" t="s">
        <v>586</v>
      </c>
      <c r="G433" s="227"/>
      <c r="H433" s="231">
        <v>2</v>
      </c>
      <c r="I433" s="232"/>
      <c r="J433" s="227"/>
      <c r="K433" s="227"/>
      <c r="L433" s="233"/>
      <c r="M433" s="234"/>
      <c r="N433" s="235"/>
      <c r="O433" s="235"/>
      <c r="P433" s="235"/>
      <c r="Q433" s="235"/>
      <c r="R433" s="235"/>
      <c r="S433" s="235"/>
      <c r="T433" s="236"/>
      <c r="AT433" s="237" t="s">
        <v>304</v>
      </c>
      <c r="AU433" s="237" t="s">
        <v>90</v>
      </c>
      <c r="AV433" s="13" t="s">
        <v>90</v>
      </c>
      <c r="AW433" s="13" t="s">
        <v>33</v>
      </c>
      <c r="AX433" s="13" t="s">
        <v>77</v>
      </c>
      <c r="AY433" s="237" t="s">
        <v>242</v>
      </c>
    </row>
    <row r="434" spans="1:65" s="13" customFormat="1" ht="22.5">
      <c r="B434" s="226"/>
      <c r="C434" s="227"/>
      <c r="D434" s="228" t="s">
        <v>304</v>
      </c>
      <c r="E434" s="229" t="s">
        <v>1</v>
      </c>
      <c r="F434" s="230" t="s">
        <v>587</v>
      </c>
      <c r="G434" s="227"/>
      <c r="H434" s="231">
        <v>3</v>
      </c>
      <c r="I434" s="232"/>
      <c r="J434" s="227"/>
      <c r="K434" s="227"/>
      <c r="L434" s="233"/>
      <c r="M434" s="234"/>
      <c r="N434" s="235"/>
      <c r="O434" s="235"/>
      <c r="P434" s="235"/>
      <c r="Q434" s="235"/>
      <c r="R434" s="235"/>
      <c r="S434" s="235"/>
      <c r="T434" s="236"/>
      <c r="AT434" s="237" t="s">
        <v>304</v>
      </c>
      <c r="AU434" s="237" t="s">
        <v>90</v>
      </c>
      <c r="AV434" s="13" t="s">
        <v>90</v>
      </c>
      <c r="AW434" s="13" t="s">
        <v>33</v>
      </c>
      <c r="AX434" s="13" t="s">
        <v>77</v>
      </c>
      <c r="AY434" s="237" t="s">
        <v>242</v>
      </c>
    </row>
    <row r="435" spans="1:65" s="13" customFormat="1">
      <c r="B435" s="226"/>
      <c r="C435" s="227"/>
      <c r="D435" s="228" t="s">
        <v>304</v>
      </c>
      <c r="E435" s="229" t="s">
        <v>1</v>
      </c>
      <c r="F435" s="230" t="s">
        <v>589</v>
      </c>
      <c r="G435" s="227"/>
      <c r="H435" s="231">
        <v>1</v>
      </c>
      <c r="I435" s="232"/>
      <c r="J435" s="227"/>
      <c r="K435" s="227"/>
      <c r="L435" s="233"/>
      <c r="M435" s="234"/>
      <c r="N435" s="235"/>
      <c r="O435" s="235"/>
      <c r="P435" s="235"/>
      <c r="Q435" s="235"/>
      <c r="R435" s="235"/>
      <c r="S435" s="235"/>
      <c r="T435" s="236"/>
      <c r="AT435" s="237" t="s">
        <v>304</v>
      </c>
      <c r="AU435" s="237" t="s">
        <v>90</v>
      </c>
      <c r="AV435" s="13" t="s">
        <v>90</v>
      </c>
      <c r="AW435" s="13" t="s">
        <v>33</v>
      </c>
      <c r="AX435" s="13" t="s">
        <v>77</v>
      </c>
      <c r="AY435" s="237" t="s">
        <v>242</v>
      </c>
    </row>
    <row r="436" spans="1:65" s="16" customFormat="1">
      <c r="B436" s="264"/>
      <c r="C436" s="265"/>
      <c r="D436" s="228" t="s">
        <v>304</v>
      </c>
      <c r="E436" s="266" t="s">
        <v>1</v>
      </c>
      <c r="F436" s="267" t="s">
        <v>388</v>
      </c>
      <c r="G436" s="265"/>
      <c r="H436" s="268">
        <v>8</v>
      </c>
      <c r="I436" s="269"/>
      <c r="J436" s="265"/>
      <c r="K436" s="265"/>
      <c r="L436" s="270"/>
      <c r="M436" s="271"/>
      <c r="N436" s="272"/>
      <c r="O436" s="272"/>
      <c r="P436" s="272"/>
      <c r="Q436" s="272"/>
      <c r="R436" s="272"/>
      <c r="S436" s="272"/>
      <c r="T436" s="273"/>
      <c r="AT436" s="274" t="s">
        <v>304</v>
      </c>
      <c r="AU436" s="274" t="s">
        <v>90</v>
      </c>
      <c r="AV436" s="16" t="s">
        <v>248</v>
      </c>
      <c r="AW436" s="16" t="s">
        <v>33</v>
      </c>
      <c r="AX436" s="16" t="s">
        <v>84</v>
      </c>
      <c r="AY436" s="274" t="s">
        <v>242</v>
      </c>
    </row>
    <row r="437" spans="1:65" s="2" customFormat="1" ht="22.15" customHeight="1">
      <c r="A437" s="35"/>
      <c r="B437" s="36"/>
      <c r="C437" s="215" t="s">
        <v>600</v>
      </c>
      <c r="D437" s="215" t="s">
        <v>261</v>
      </c>
      <c r="E437" s="216" t="s">
        <v>601</v>
      </c>
      <c r="F437" s="217" t="s">
        <v>602</v>
      </c>
      <c r="G437" s="218" t="s">
        <v>259</v>
      </c>
      <c r="H437" s="219">
        <v>2</v>
      </c>
      <c r="I437" s="220"/>
      <c r="J437" s="221">
        <f>ROUND(I437*H437,2)</f>
        <v>0</v>
      </c>
      <c r="K437" s="222"/>
      <c r="L437" s="223"/>
      <c r="M437" s="224" t="s">
        <v>1</v>
      </c>
      <c r="N437" s="225" t="s">
        <v>43</v>
      </c>
      <c r="O437" s="76"/>
      <c r="P437" s="211">
        <f>O437*H437</f>
        <v>0</v>
      </c>
      <c r="Q437" s="211">
        <v>1.1999999999999999E-3</v>
      </c>
      <c r="R437" s="211">
        <f>Q437*H437</f>
        <v>2.3999999999999998E-3</v>
      </c>
      <c r="S437" s="211">
        <v>0</v>
      </c>
      <c r="T437" s="212">
        <f>S437*H437</f>
        <v>0</v>
      </c>
      <c r="U437" s="35"/>
      <c r="V437" s="35"/>
      <c r="W437" s="35"/>
      <c r="X437" s="35"/>
      <c r="Y437" s="35"/>
      <c r="Z437" s="35"/>
      <c r="AA437" s="35"/>
      <c r="AB437" s="35"/>
      <c r="AC437" s="35"/>
      <c r="AD437" s="35"/>
      <c r="AE437" s="35"/>
      <c r="AR437" s="213" t="s">
        <v>264</v>
      </c>
      <c r="AT437" s="213" t="s">
        <v>261</v>
      </c>
      <c r="AU437" s="213" t="s">
        <v>90</v>
      </c>
      <c r="AY437" s="18" t="s">
        <v>242</v>
      </c>
      <c r="BE437" s="214">
        <f>IF(N437="základná",J437,0)</f>
        <v>0</v>
      </c>
      <c r="BF437" s="214">
        <f>IF(N437="znížená",J437,0)</f>
        <v>0</v>
      </c>
      <c r="BG437" s="214">
        <f>IF(N437="zákl. prenesená",J437,0)</f>
        <v>0</v>
      </c>
      <c r="BH437" s="214">
        <f>IF(N437="zníž. prenesená",J437,0)</f>
        <v>0</v>
      </c>
      <c r="BI437" s="214">
        <f>IF(N437="nulová",J437,0)</f>
        <v>0</v>
      </c>
      <c r="BJ437" s="18" t="s">
        <v>90</v>
      </c>
      <c r="BK437" s="214">
        <f>ROUND(I437*H437,2)</f>
        <v>0</v>
      </c>
      <c r="BL437" s="18" t="s">
        <v>248</v>
      </c>
      <c r="BM437" s="213" t="s">
        <v>603</v>
      </c>
    </row>
    <row r="438" spans="1:65" s="13" customFormat="1">
      <c r="B438" s="226"/>
      <c r="C438" s="227"/>
      <c r="D438" s="228" t="s">
        <v>304</v>
      </c>
      <c r="E438" s="229" t="s">
        <v>1</v>
      </c>
      <c r="F438" s="230" t="s">
        <v>599</v>
      </c>
      <c r="G438" s="227"/>
      <c r="H438" s="231">
        <v>2</v>
      </c>
      <c r="I438" s="232"/>
      <c r="J438" s="227"/>
      <c r="K438" s="227"/>
      <c r="L438" s="233"/>
      <c r="M438" s="234"/>
      <c r="N438" s="235"/>
      <c r="O438" s="235"/>
      <c r="P438" s="235"/>
      <c r="Q438" s="235"/>
      <c r="R438" s="235"/>
      <c r="S438" s="235"/>
      <c r="T438" s="236"/>
      <c r="AT438" s="237" t="s">
        <v>304</v>
      </c>
      <c r="AU438" s="237" t="s">
        <v>90</v>
      </c>
      <c r="AV438" s="13" t="s">
        <v>90</v>
      </c>
      <c r="AW438" s="13" t="s">
        <v>33</v>
      </c>
      <c r="AX438" s="13" t="s">
        <v>84</v>
      </c>
      <c r="AY438" s="237" t="s">
        <v>242</v>
      </c>
    </row>
    <row r="439" spans="1:65" s="2" customFormat="1" ht="22.15" customHeight="1">
      <c r="A439" s="35"/>
      <c r="B439" s="36"/>
      <c r="C439" s="215" t="s">
        <v>604</v>
      </c>
      <c r="D439" s="215" t="s">
        <v>261</v>
      </c>
      <c r="E439" s="216" t="s">
        <v>605</v>
      </c>
      <c r="F439" s="217" t="s">
        <v>606</v>
      </c>
      <c r="G439" s="218" t="s">
        <v>259</v>
      </c>
      <c r="H439" s="219">
        <v>2</v>
      </c>
      <c r="I439" s="220"/>
      <c r="J439" s="221">
        <f>ROUND(I439*H439,2)</f>
        <v>0</v>
      </c>
      <c r="K439" s="222"/>
      <c r="L439" s="223"/>
      <c r="M439" s="224" t="s">
        <v>1</v>
      </c>
      <c r="N439" s="225" t="s">
        <v>43</v>
      </c>
      <c r="O439" s="76"/>
      <c r="P439" s="211">
        <f>O439*H439</f>
        <v>0</v>
      </c>
      <c r="Q439" s="211">
        <v>1.1999999999999999E-3</v>
      </c>
      <c r="R439" s="211">
        <f>Q439*H439</f>
        <v>2.3999999999999998E-3</v>
      </c>
      <c r="S439" s="211">
        <v>0</v>
      </c>
      <c r="T439" s="212">
        <f>S439*H439</f>
        <v>0</v>
      </c>
      <c r="U439" s="35"/>
      <c r="V439" s="35"/>
      <c r="W439" s="35"/>
      <c r="X439" s="35"/>
      <c r="Y439" s="35"/>
      <c r="Z439" s="35"/>
      <c r="AA439" s="35"/>
      <c r="AB439" s="35"/>
      <c r="AC439" s="35"/>
      <c r="AD439" s="35"/>
      <c r="AE439" s="35"/>
      <c r="AR439" s="213" t="s">
        <v>264</v>
      </c>
      <c r="AT439" s="213" t="s">
        <v>261</v>
      </c>
      <c r="AU439" s="213" t="s">
        <v>90</v>
      </c>
      <c r="AY439" s="18" t="s">
        <v>242</v>
      </c>
      <c r="BE439" s="214">
        <f>IF(N439="základná",J439,0)</f>
        <v>0</v>
      </c>
      <c r="BF439" s="214">
        <f>IF(N439="znížená",J439,0)</f>
        <v>0</v>
      </c>
      <c r="BG439" s="214">
        <f>IF(N439="zákl. prenesená",J439,0)</f>
        <v>0</v>
      </c>
      <c r="BH439" s="214">
        <f>IF(N439="zníž. prenesená",J439,0)</f>
        <v>0</v>
      </c>
      <c r="BI439" s="214">
        <f>IF(N439="nulová",J439,0)</f>
        <v>0</v>
      </c>
      <c r="BJ439" s="18" t="s">
        <v>90</v>
      </c>
      <c r="BK439" s="214">
        <f>ROUND(I439*H439,2)</f>
        <v>0</v>
      </c>
      <c r="BL439" s="18" t="s">
        <v>248</v>
      </c>
      <c r="BM439" s="213" t="s">
        <v>607</v>
      </c>
    </row>
    <row r="440" spans="1:65" s="13" customFormat="1">
      <c r="B440" s="226"/>
      <c r="C440" s="227"/>
      <c r="D440" s="228" t="s">
        <v>304</v>
      </c>
      <c r="E440" s="229" t="s">
        <v>1</v>
      </c>
      <c r="F440" s="230" t="s">
        <v>599</v>
      </c>
      <c r="G440" s="227"/>
      <c r="H440" s="231">
        <v>2</v>
      </c>
      <c r="I440" s="232"/>
      <c r="J440" s="227"/>
      <c r="K440" s="227"/>
      <c r="L440" s="233"/>
      <c r="M440" s="234"/>
      <c r="N440" s="235"/>
      <c r="O440" s="235"/>
      <c r="P440" s="235"/>
      <c r="Q440" s="235"/>
      <c r="R440" s="235"/>
      <c r="S440" s="235"/>
      <c r="T440" s="236"/>
      <c r="AT440" s="237" t="s">
        <v>304</v>
      </c>
      <c r="AU440" s="237" t="s">
        <v>90</v>
      </c>
      <c r="AV440" s="13" t="s">
        <v>90</v>
      </c>
      <c r="AW440" s="13" t="s">
        <v>33</v>
      </c>
      <c r="AX440" s="13" t="s">
        <v>84</v>
      </c>
      <c r="AY440" s="237" t="s">
        <v>242</v>
      </c>
    </row>
    <row r="441" spans="1:65" s="2" customFormat="1" ht="30" customHeight="1">
      <c r="A441" s="35"/>
      <c r="B441" s="36"/>
      <c r="C441" s="215" t="s">
        <v>608</v>
      </c>
      <c r="D441" s="215" t="s">
        <v>261</v>
      </c>
      <c r="E441" s="216" t="s">
        <v>609</v>
      </c>
      <c r="F441" s="217" t="s">
        <v>610</v>
      </c>
      <c r="G441" s="218" t="s">
        <v>259</v>
      </c>
      <c r="H441" s="219">
        <v>4</v>
      </c>
      <c r="I441" s="220"/>
      <c r="J441" s="221">
        <f>ROUND(I441*H441,2)</f>
        <v>0</v>
      </c>
      <c r="K441" s="222"/>
      <c r="L441" s="223"/>
      <c r="M441" s="224" t="s">
        <v>1</v>
      </c>
      <c r="N441" s="225" t="s">
        <v>43</v>
      </c>
      <c r="O441" s="76"/>
      <c r="P441" s="211">
        <f>O441*H441</f>
        <v>0</v>
      </c>
      <c r="Q441" s="211">
        <v>9.3000000000000005E-4</v>
      </c>
      <c r="R441" s="211">
        <f>Q441*H441</f>
        <v>3.7200000000000002E-3</v>
      </c>
      <c r="S441" s="211">
        <v>0</v>
      </c>
      <c r="T441" s="212">
        <f>S441*H441</f>
        <v>0</v>
      </c>
      <c r="U441" s="35"/>
      <c r="V441" s="35"/>
      <c r="W441" s="35"/>
      <c r="X441" s="35"/>
      <c r="Y441" s="35"/>
      <c r="Z441" s="35"/>
      <c r="AA441" s="35"/>
      <c r="AB441" s="35"/>
      <c r="AC441" s="35"/>
      <c r="AD441" s="35"/>
      <c r="AE441" s="35"/>
      <c r="AR441" s="213" t="s">
        <v>264</v>
      </c>
      <c r="AT441" s="213" t="s">
        <v>261</v>
      </c>
      <c r="AU441" s="213" t="s">
        <v>90</v>
      </c>
      <c r="AY441" s="18" t="s">
        <v>242</v>
      </c>
      <c r="BE441" s="214">
        <f>IF(N441="základná",J441,0)</f>
        <v>0</v>
      </c>
      <c r="BF441" s="214">
        <f>IF(N441="znížená",J441,0)</f>
        <v>0</v>
      </c>
      <c r="BG441" s="214">
        <f>IF(N441="zákl. prenesená",J441,0)</f>
        <v>0</v>
      </c>
      <c r="BH441" s="214">
        <f>IF(N441="zníž. prenesená",J441,0)</f>
        <v>0</v>
      </c>
      <c r="BI441" s="214">
        <f>IF(N441="nulová",J441,0)</f>
        <v>0</v>
      </c>
      <c r="BJ441" s="18" t="s">
        <v>90</v>
      </c>
      <c r="BK441" s="214">
        <f>ROUND(I441*H441,2)</f>
        <v>0</v>
      </c>
      <c r="BL441" s="18" t="s">
        <v>248</v>
      </c>
      <c r="BM441" s="213" t="s">
        <v>611</v>
      </c>
    </row>
    <row r="442" spans="1:65" s="13" customFormat="1">
      <c r="B442" s="226"/>
      <c r="C442" s="227"/>
      <c r="D442" s="228" t="s">
        <v>304</v>
      </c>
      <c r="E442" s="229" t="s">
        <v>1</v>
      </c>
      <c r="F442" s="230" t="s">
        <v>612</v>
      </c>
      <c r="G442" s="227"/>
      <c r="H442" s="231">
        <v>4</v>
      </c>
      <c r="I442" s="232"/>
      <c r="J442" s="227"/>
      <c r="K442" s="227"/>
      <c r="L442" s="233"/>
      <c r="M442" s="234"/>
      <c r="N442" s="235"/>
      <c r="O442" s="235"/>
      <c r="P442" s="235"/>
      <c r="Q442" s="235"/>
      <c r="R442" s="235"/>
      <c r="S442" s="235"/>
      <c r="T442" s="236"/>
      <c r="AT442" s="237" t="s">
        <v>304</v>
      </c>
      <c r="AU442" s="237" t="s">
        <v>90</v>
      </c>
      <c r="AV442" s="13" t="s">
        <v>90</v>
      </c>
      <c r="AW442" s="13" t="s">
        <v>33</v>
      </c>
      <c r="AX442" s="13" t="s">
        <v>84</v>
      </c>
      <c r="AY442" s="237" t="s">
        <v>242</v>
      </c>
    </row>
    <row r="443" spans="1:65" s="2" customFormat="1" ht="34.9" customHeight="1">
      <c r="A443" s="35"/>
      <c r="B443" s="36"/>
      <c r="C443" s="215" t="s">
        <v>613</v>
      </c>
      <c r="D443" s="215" t="s">
        <v>261</v>
      </c>
      <c r="E443" s="216" t="s">
        <v>614</v>
      </c>
      <c r="F443" s="217" t="s">
        <v>615</v>
      </c>
      <c r="G443" s="218" t="s">
        <v>259</v>
      </c>
      <c r="H443" s="219">
        <v>2</v>
      </c>
      <c r="I443" s="220"/>
      <c r="J443" s="221">
        <f>ROUND(I443*H443,2)</f>
        <v>0</v>
      </c>
      <c r="K443" s="222"/>
      <c r="L443" s="223"/>
      <c r="M443" s="224" t="s">
        <v>1</v>
      </c>
      <c r="N443" s="225" t="s">
        <v>43</v>
      </c>
      <c r="O443" s="76"/>
      <c r="P443" s="211">
        <f>O443*H443</f>
        <v>0</v>
      </c>
      <c r="Q443" s="211">
        <v>9.3000000000000005E-4</v>
      </c>
      <c r="R443" s="211">
        <f>Q443*H443</f>
        <v>1.8600000000000001E-3</v>
      </c>
      <c r="S443" s="211">
        <v>0</v>
      </c>
      <c r="T443" s="212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213" t="s">
        <v>264</v>
      </c>
      <c r="AT443" s="213" t="s">
        <v>261</v>
      </c>
      <c r="AU443" s="213" t="s">
        <v>90</v>
      </c>
      <c r="AY443" s="18" t="s">
        <v>242</v>
      </c>
      <c r="BE443" s="214">
        <f>IF(N443="základná",J443,0)</f>
        <v>0</v>
      </c>
      <c r="BF443" s="214">
        <f>IF(N443="znížená",J443,0)</f>
        <v>0</v>
      </c>
      <c r="BG443" s="214">
        <f>IF(N443="zákl. prenesená",J443,0)</f>
        <v>0</v>
      </c>
      <c r="BH443" s="214">
        <f>IF(N443="zníž. prenesená",J443,0)</f>
        <v>0</v>
      </c>
      <c r="BI443" s="214">
        <f>IF(N443="nulová",J443,0)</f>
        <v>0</v>
      </c>
      <c r="BJ443" s="18" t="s">
        <v>90</v>
      </c>
      <c r="BK443" s="214">
        <f>ROUND(I443*H443,2)</f>
        <v>0</v>
      </c>
      <c r="BL443" s="18" t="s">
        <v>248</v>
      </c>
      <c r="BM443" s="213" t="s">
        <v>616</v>
      </c>
    </row>
    <row r="444" spans="1:65" s="13" customFormat="1">
      <c r="B444" s="226"/>
      <c r="C444" s="227"/>
      <c r="D444" s="228" t="s">
        <v>304</v>
      </c>
      <c r="E444" s="229" t="s">
        <v>1</v>
      </c>
      <c r="F444" s="230" t="s">
        <v>599</v>
      </c>
      <c r="G444" s="227"/>
      <c r="H444" s="231">
        <v>2</v>
      </c>
      <c r="I444" s="232"/>
      <c r="J444" s="227"/>
      <c r="K444" s="227"/>
      <c r="L444" s="233"/>
      <c r="M444" s="234"/>
      <c r="N444" s="235"/>
      <c r="O444" s="235"/>
      <c r="P444" s="235"/>
      <c r="Q444" s="235"/>
      <c r="R444" s="235"/>
      <c r="S444" s="235"/>
      <c r="T444" s="236"/>
      <c r="AT444" s="237" t="s">
        <v>304</v>
      </c>
      <c r="AU444" s="237" t="s">
        <v>90</v>
      </c>
      <c r="AV444" s="13" t="s">
        <v>90</v>
      </c>
      <c r="AW444" s="13" t="s">
        <v>33</v>
      </c>
      <c r="AX444" s="13" t="s">
        <v>84</v>
      </c>
      <c r="AY444" s="237" t="s">
        <v>242</v>
      </c>
    </row>
    <row r="445" spans="1:65" s="2" customFormat="1" ht="22.15" customHeight="1">
      <c r="A445" s="35"/>
      <c r="B445" s="36"/>
      <c r="C445" s="201" t="s">
        <v>617</v>
      </c>
      <c r="D445" s="201" t="s">
        <v>244</v>
      </c>
      <c r="E445" s="202" t="s">
        <v>266</v>
      </c>
      <c r="F445" s="203" t="s">
        <v>267</v>
      </c>
      <c r="G445" s="204" t="s">
        <v>259</v>
      </c>
      <c r="H445" s="205">
        <v>22</v>
      </c>
      <c r="I445" s="206"/>
      <c r="J445" s="207">
        <f>ROUND(I445*H445,2)</f>
        <v>0</v>
      </c>
      <c r="K445" s="208"/>
      <c r="L445" s="40"/>
      <c r="M445" s="209" t="s">
        <v>1</v>
      </c>
      <c r="N445" s="210" t="s">
        <v>43</v>
      </c>
      <c r="O445" s="76"/>
      <c r="P445" s="211">
        <f>O445*H445</f>
        <v>0</v>
      </c>
      <c r="Q445" s="211">
        <v>0.11958000000000001</v>
      </c>
      <c r="R445" s="211">
        <f>Q445*H445</f>
        <v>2.63076</v>
      </c>
      <c r="S445" s="211">
        <v>0</v>
      </c>
      <c r="T445" s="212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213" t="s">
        <v>248</v>
      </c>
      <c r="AT445" s="213" t="s">
        <v>244</v>
      </c>
      <c r="AU445" s="213" t="s">
        <v>90</v>
      </c>
      <c r="AY445" s="18" t="s">
        <v>242</v>
      </c>
      <c r="BE445" s="214">
        <f>IF(N445="základná",J445,0)</f>
        <v>0</v>
      </c>
      <c r="BF445" s="214">
        <f>IF(N445="znížená",J445,0)</f>
        <v>0</v>
      </c>
      <c r="BG445" s="214">
        <f>IF(N445="zákl. prenesená",J445,0)</f>
        <v>0</v>
      </c>
      <c r="BH445" s="214">
        <f>IF(N445="zníž. prenesená",J445,0)</f>
        <v>0</v>
      </c>
      <c r="BI445" s="214">
        <f>IF(N445="nulová",J445,0)</f>
        <v>0</v>
      </c>
      <c r="BJ445" s="18" t="s">
        <v>90</v>
      </c>
      <c r="BK445" s="214">
        <f>ROUND(I445*H445,2)</f>
        <v>0</v>
      </c>
      <c r="BL445" s="18" t="s">
        <v>248</v>
      </c>
      <c r="BM445" s="213" t="s">
        <v>618</v>
      </c>
    </row>
    <row r="446" spans="1:65" s="13" customFormat="1">
      <c r="B446" s="226"/>
      <c r="C446" s="227"/>
      <c r="D446" s="228" t="s">
        <v>304</v>
      </c>
      <c r="E446" s="229" t="s">
        <v>1</v>
      </c>
      <c r="F446" s="230" t="s">
        <v>585</v>
      </c>
      <c r="G446" s="227"/>
      <c r="H446" s="231">
        <v>16</v>
      </c>
      <c r="I446" s="232"/>
      <c r="J446" s="227"/>
      <c r="K446" s="227"/>
      <c r="L446" s="233"/>
      <c r="M446" s="234"/>
      <c r="N446" s="235"/>
      <c r="O446" s="235"/>
      <c r="P446" s="235"/>
      <c r="Q446" s="235"/>
      <c r="R446" s="235"/>
      <c r="S446" s="235"/>
      <c r="T446" s="236"/>
      <c r="AT446" s="237" t="s">
        <v>304</v>
      </c>
      <c r="AU446" s="237" t="s">
        <v>90</v>
      </c>
      <c r="AV446" s="13" t="s">
        <v>90</v>
      </c>
      <c r="AW446" s="13" t="s">
        <v>33</v>
      </c>
      <c r="AX446" s="13" t="s">
        <v>77</v>
      </c>
      <c r="AY446" s="237" t="s">
        <v>242</v>
      </c>
    </row>
    <row r="447" spans="1:65" s="13" customFormat="1" ht="22.5">
      <c r="B447" s="226"/>
      <c r="C447" s="227"/>
      <c r="D447" s="228" t="s">
        <v>304</v>
      </c>
      <c r="E447" s="229" t="s">
        <v>1</v>
      </c>
      <c r="F447" s="230" t="s">
        <v>586</v>
      </c>
      <c r="G447" s="227"/>
      <c r="H447" s="231">
        <v>2</v>
      </c>
      <c r="I447" s="232"/>
      <c r="J447" s="227"/>
      <c r="K447" s="227"/>
      <c r="L447" s="233"/>
      <c r="M447" s="234"/>
      <c r="N447" s="235"/>
      <c r="O447" s="235"/>
      <c r="P447" s="235"/>
      <c r="Q447" s="235"/>
      <c r="R447" s="235"/>
      <c r="S447" s="235"/>
      <c r="T447" s="236"/>
      <c r="AT447" s="237" t="s">
        <v>304</v>
      </c>
      <c r="AU447" s="237" t="s">
        <v>90</v>
      </c>
      <c r="AV447" s="13" t="s">
        <v>90</v>
      </c>
      <c r="AW447" s="13" t="s">
        <v>33</v>
      </c>
      <c r="AX447" s="13" t="s">
        <v>77</v>
      </c>
      <c r="AY447" s="237" t="s">
        <v>242</v>
      </c>
    </row>
    <row r="448" spans="1:65" s="13" customFormat="1" ht="22.5">
      <c r="B448" s="226"/>
      <c r="C448" s="227"/>
      <c r="D448" s="228" t="s">
        <v>304</v>
      </c>
      <c r="E448" s="229" t="s">
        <v>1</v>
      </c>
      <c r="F448" s="230" t="s">
        <v>587</v>
      </c>
      <c r="G448" s="227"/>
      <c r="H448" s="231">
        <v>3</v>
      </c>
      <c r="I448" s="232"/>
      <c r="J448" s="227"/>
      <c r="K448" s="227"/>
      <c r="L448" s="233"/>
      <c r="M448" s="234"/>
      <c r="N448" s="235"/>
      <c r="O448" s="235"/>
      <c r="P448" s="235"/>
      <c r="Q448" s="235"/>
      <c r="R448" s="235"/>
      <c r="S448" s="235"/>
      <c r="T448" s="236"/>
      <c r="AT448" s="237" t="s">
        <v>304</v>
      </c>
      <c r="AU448" s="237" t="s">
        <v>90</v>
      </c>
      <c r="AV448" s="13" t="s">
        <v>90</v>
      </c>
      <c r="AW448" s="13" t="s">
        <v>33</v>
      </c>
      <c r="AX448" s="13" t="s">
        <v>77</v>
      </c>
      <c r="AY448" s="237" t="s">
        <v>242</v>
      </c>
    </row>
    <row r="449" spans="1:65" s="13" customFormat="1">
      <c r="B449" s="226"/>
      <c r="C449" s="227"/>
      <c r="D449" s="228" t="s">
        <v>304</v>
      </c>
      <c r="E449" s="229" t="s">
        <v>1</v>
      </c>
      <c r="F449" s="230" t="s">
        <v>588</v>
      </c>
      <c r="G449" s="227"/>
      <c r="H449" s="231">
        <v>0</v>
      </c>
      <c r="I449" s="232"/>
      <c r="J449" s="227"/>
      <c r="K449" s="227"/>
      <c r="L449" s="233"/>
      <c r="M449" s="234"/>
      <c r="N449" s="235"/>
      <c r="O449" s="235"/>
      <c r="P449" s="235"/>
      <c r="Q449" s="235"/>
      <c r="R449" s="235"/>
      <c r="S449" s="235"/>
      <c r="T449" s="236"/>
      <c r="AT449" s="237" t="s">
        <v>304</v>
      </c>
      <c r="AU449" s="237" t="s">
        <v>90</v>
      </c>
      <c r="AV449" s="13" t="s">
        <v>90</v>
      </c>
      <c r="AW449" s="13" t="s">
        <v>33</v>
      </c>
      <c r="AX449" s="13" t="s">
        <v>77</v>
      </c>
      <c r="AY449" s="237" t="s">
        <v>242</v>
      </c>
    </row>
    <row r="450" spans="1:65" s="13" customFormat="1">
      <c r="B450" s="226"/>
      <c r="C450" s="227"/>
      <c r="D450" s="228" t="s">
        <v>304</v>
      </c>
      <c r="E450" s="229" t="s">
        <v>1</v>
      </c>
      <c r="F450" s="230" t="s">
        <v>589</v>
      </c>
      <c r="G450" s="227"/>
      <c r="H450" s="231">
        <v>1</v>
      </c>
      <c r="I450" s="232"/>
      <c r="J450" s="227"/>
      <c r="K450" s="227"/>
      <c r="L450" s="233"/>
      <c r="M450" s="234"/>
      <c r="N450" s="235"/>
      <c r="O450" s="235"/>
      <c r="P450" s="235"/>
      <c r="Q450" s="235"/>
      <c r="R450" s="235"/>
      <c r="S450" s="235"/>
      <c r="T450" s="236"/>
      <c r="AT450" s="237" t="s">
        <v>304</v>
      </c>
      <c r="AU450" s="237" t="s">
        <v>90</v>
      </c>
      <c r="AV450" s="13" t="s">
        <v>90</v>
      </c>
      <c r="AW450" s="13" t="s">
        <v>33</v>
      </c>
      <c r="AX450" s="13" t="s">
        <v>77</v>
      </c>
      <c r="AY450" s="237" t="s">
        <v>242</v>
      </c>
    </row>
    <row r="451" spans="1:65" s="16" customFormat="1">
      <c r="B451" s="264"/>
      <c r="C451" s="265"/>
      <c r="D451" s="228" t="s">
        <v>304</v>
      </c>
      <c r="E451" s="266" t="s">
        <v>1</v>
      </c>
      <c r="F451" s="267" t="s">
        <v>388</v>
      </c>
      <c r="G451" s="265"/>
      <c r="H451" s="268">
        <v>22</v>
      </c>
      <c r="I451" s="269"/>
      <c r="J451" s="265"/>
      <c r="K451" s="265"/>
      <c r="L451" s="270"/>
      <c r="M451" s="271"/>
      <c r="N451" s="272"/>
      <c r="O451" s="272"/>
      <c r="P451" s="272"/>
      <c r="Q451" s="272"/>
      <c r="R451" s="272"/>
      <c r="S451" s="272"/>
      <c r="T451" s="273"/>
      <c r="AT451" s="274" t="s">
        <v>304</v>
      </c>
      <c r="AU451" s="274" t="s">
        <v>90</v>
      </c>
      <c r="AV451" s="16" t="s">
        <v>248</v>
      </c>
      <c r="AW451" s="16" t="s">
        <v>33</v>
      </c>
      <c r="AX451" s="16" t="s">
        <v>84</v>
      </c>
      <c r="AY451" s="274" t="s">
        <v>242</v>
      </c>
    </row>
    <row r="452" spans="1:65" s="2" customFormat="1" ht="14.45" customHeight="1">
      <c r="A452" s="35"/>
      <c r="B452" s="36"/>
      <c r="C452" s="215" t="s">
        <v>619</v>
      </c>
      <c r="D452" s="215" t="s">
        <v>261</v>
      </c>
      <c r="E452" s="216" t="s">
        <v>270</v>
      </c>
      <c r="F452" s="217" t="s">
        <v>271</v>
      </c>
      <c r="G452" s="218" t="s">
        <v>259</v>
      </c>
      <c r="H452" s="219">
        <v>22</v>
      </c>
      <c r="I452" s="220"/>
      <c r="J452" s="221">
        <f>ROUND(I452*H452,2)</f>
        <v>0</v>
      </c>
      <c r="K452" s="222"/>
      <c r="L452" s="223"/>
      <c r="M452" s="224" t="s">
        <v>1</v>
      </c>
      <c r="N452" s="225" t="s">
        <v>43</v>
      </c>
      <c r="O452" s="76"/>
      <c r="P452" s="211">
        <f>O452*H452</f>
        <v>0</v>
      </c>
      <c r="Q452" s="211">
        <v>1.4E-3</v>
      </c>
      <c r="R452" s="211">
        <f>Q452*H452</f>
        <v>3.0800000000000001E-2</v>
      </c>
      <c r="S452" s="211">
        <v>0</v>
      </c>
      <c r="T452" s="212">
        <f>S452*H452</f>
        <v>0</v>
      </c>
      <c r="U452" s="35"/>
      <c r="V452" s="35"/>
      <c r="W452" s="35"/>
      <c r="X452" s="35"/>
      <c r="Y452" s="35"/>
      <c r="Z452" s="35"/>
      <c r="AA452" s="35"/>
      <c r="AB452" s="35"/>
      <c r="AC452" s="35"/>
      <c r="AD452" s="35"/>
      <c r="AE452" s="35"/>
      <c r="AR452" s="213" t="s">
        <v>264</v>
      </c>
      <c r="AT452" s="213" t="s">
        <v>261</v>
      </c>
      <c r="AU452" s="213" t="s">
        <v>90</v>
      </c>
      <c r="AY452" s="18" t="s">
        <v>242</v>
      </c>
      <c r="BE452" s="214">
        <f>IF(N452="základná",J452,0)</f>
        <v>0</v>
      </c>
      <c r="BF452" s="214">
        <f>IF(N452="znížená",J452,0)</f>
        <v>0</v>
      </c>
      <c r="BG452" s="214">
        <f>IF(N452="zákl. prenesená",J452,0)</f>
        <v>0</v>
      </c>
      <c r="BH452" s="214">
        <f>IF(N452="zníž. prenesená",J452,0)</f>
        <v>0</v>
      </c>
      <c r="BI452" s="214">
        <f>IF(N452="nulová",J452,0)</f>
        <v>0</v>
      </c>
      <c r="BJ452" s="18" t="s">
        <v>90</v>
      </c>
      <c r="BK452" s="214">
        <f>ROUND(I452*H452,2)</f>
        <v>0</v>
      </c>
      <c r="BL452" s="18" t="s">
        <v>248</v>
      </c>
      <c r="BM452" s="213" t="s">
        <v>620</v>
      </c>
    </row>
    <row r="453" spans="1:65" s="2" customFormat="1" ht="14.45" customHeight="1">
      <c r="A453" s="35"/>
      <c r="B453" s="36"/>
      <c r="C453" s="215" t="s">
        <v>621</v>
      </c>
      <c r="D453" s="215" t="s">
        <v>261</v>
      </c>
      <c r="E453" s="216" t="s">
        <v>274</v>
      </c>
      <c r="F453" s="217" t="s">
        <v>275</v>
      </c>
      <c r="G453" s="218" t="s">
        <v>259</v>
      </c>
      <c r="H453" s="219">
        <v>22</v>
      </c>
      <c r="I453" s="220"/>
      <c r="J453" s="221">
        <f>ROUND(I453*H453,2)</f>
        <v>0</v>
      </c>
      <c r="K453" s="222"/>
      <c r="L453" s="223"/>
      <c r="M453" s="224" t="s">
        <v>1</v>
      </c>
      <c r="N453" s="225" t="s">
        <v>43</v>
      </c>
      <c r="O453" s="76"/>
      <c r="P453" s="211">
        <f>O453*H453</f>
        <v>0</v>
      </c>
      <c r="Q453" s="211">
        <v>2.5000000000000001E-4</v>
      </c>
      <c r="R453" s="211">
        <f>Q453*H453</f>
        <v>5.4999999999999997E-3</v>
      </c>
      <c r="S453" s="211">
        <v>0</v>
      </c>
      <c r="T453" s="212">
        <f>S453*H453</f>
        <v>0</v>
      </c>
      <c r="U453" s="35"/>
      <c r="V453" s="35"/>
      <c r="W453" s="35"/>
      <c r="X453" s="35"/>
      <c r="Y453" s="35"/>
      <c r="Z453" s="35"/>
      <c r="AA453" s="35"/>
      <c r="AB453" s="35"/>
      <c r="AC453" s="35"/>
      <c r="AD453" s="35"/>
      <c r="AE453" s="35"/>
      <c r="AR453" s="213" t="s">
        <v>264</v>
      </c>
      <c r="AT453" s="213" t="s">
        <v>261</v>
      </c>
      <c r="AU453" s="213" t="s">
        <v>90</v>
      </c>
      <c r="AY453" s="18" t="s">
        <v>242</v>
      </c>
      <c r="BE453" s="214">
        <f>IF(N453="základná",J453,0)</f>
        <v>0</v>
      </c>
      <c r="BF453" s="214">
        <f>IF(N453="znížená",J453,0)</f>
        <v>0</v>
      </c>
      <c r="BG453" s="214">
        <f>IF(N453="zákl. prenesená",J453,0)</f>
        <v>0</v>
      </c>
      <c r="BH453" s="214">
        <f>IF(N453="zníž. prenesená",J453,0)</f>
        <v>0</v>
      </c>
      <c r="BI453" s="214">
        <f>IF(N453="nulová",J453,0)</f>
        <v>0</v>
      </c>
      <c r="BJ453" s="18" t="s">
        <v>90</v>
      </c>
      <c r="BK453" s="214">
        <f>ROUND(I453*H453,2)</f>
        <v>0</v>
      </c>
      <c r="BL453" s="18" t="s">
        <v>248</v>
      </c>
      <c r="BM453" s="213" t="s">
        <v>622</v>
      </c>
    </row>
    <row r="454" spans="1:65" s="2" customFormat="1" ht="14.45" customHeight="1">
      <c r="A454" s="35"/>
      <c r="B454" s="36"/>
      <c r="C454" s="215" t="s">
        <v>623</v>
      </c>
      <c r="D454" s="215" t="s">
        <v>261</v>
      </c>
      <c r="E454" s="216" t="s">
        <v>277</v>
      </c>
      <c r="F454" s="217" t="s">
        <v>278</v>
      </c>
      <c r="G454" s="218" t="s">
        <v>259</v>
      </c>
      <c r="H454" s="219">
        <v>22</v>
      </c>
      <c r="I454" s="220"/>
      <c r="J454" s="221">
        <f>ROUND(I454*H454,2)</f>
        <v>0</v>
      </c>
      <c r="K454" s="222"/>
      <c r="L454" s="223"/>
      <c r="M454" s="224" t="s">
        <v>1</v>
      </c>
      <c r="N454" s="225" t="s">
        <v>43</v>
      </c>
      <c r="O454" s="76"/>
      <c r="P454" s="211">
        <f>O454*H454</f>
        <v>0</v>
      </c>
      <c r="Q454" s="211">
        <v>1.9999999999999999E-6</v>
      </c>
      <c r="R454" s="211">
        <f>Q454*H454</f>
        <v>4.3999999999999999E-5</v>
      </c>
      <c r="S454" s="211">
        <v>0</v>
      </c>
      <c r="T454" s="212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213" t="s">
        <v>264</v>
      </c>
      <c r="AT454" s="213" t="s">
        <v>261</v>
      </c>
      <c r="AU454" s="213" t="s">
        <v>90</v>
      </c>
      <c r="AY454" s="18" t="s">
        <v>242</v>
      </c>
      <c r="BE454" s="214">
        <f>IF(N454="základná",J454,0)</f>
        <v>0</v>
      </c>
      <c r="BF454" s="214">
        <f>IF(N454="znížená",J454,0)</f>
        <v>0</v>
      </c>
      <c r="BG454" s="214">
        <f>IF(N454="zákl. prenesená",J454,0)</f>
        <v>0</v>
      </c>
      <c r="BH454" s="214">
        <f>IF(N454="zníž. prenesená",J454,0)</f>
        <v>0</v>
      </c>
      <c r="BI454" s="214">
        <f>IF(N454="nulová",J454,0)</f>
        <v>0</v>
      </c>
      <c r="BJ454" s="18" t="s">
        <v>90</v>
      </c>
      <c r="BK454" s="214">
        <f>ROUND(I454*H454,2)</f>
        <v>0</v>
      </c>
      <c r="BL454" s="18" t="s">
        <v>248</v>
      </c>
      <c r="BM454" s="213" t="s">
        <v>624</v>
      </c>
    </row>
    <row r="455" spans="1:65" s="2" customFormat="1" ht="14.45" customHeight="1">
      <c r="A455" s="35"/>
      <c r="B455" s="36"/>
      <c r="C455" s="201" t="s">
        <v>625</v>
      </c>
      <c r="D455" s="201" t="s">
        <v>244</v>
      </c>
      <c r="E455" s="202" t="s">
        <v>626</v>
      </c>
      <c r="F455" s="203" t="s">
        <v>627</v>
      </c>
      <c r="G455" s="204" t="s">
        <v>259</v>
      </c>
      <c r="H455" s="205">
        <v>2</v>
      </c>
      <c r="I455" s="206"/>
      <c r="J455" s="207">
        <f>ROUND(I455*H455,2)</f>
        <v>0</v>
      </c>
      <c r="K455" s="208"/>
      <c r="L455" s="40"/>
      <c r="M455" s="209" t="s">
        <v>1</v>
      </c>
      <c r="N455" s="210" t="s">
        <v>43</v>
      </c>
      <c r="O455" s="76"/>
      <c r="P455" s="211">
        <f>O455*H455</f>
        <v>0</v>
      </c>
      <c r="Q455" s="211">
        <v>0</v>
      </c>
      <c r="R455" s="211">
        <f>Q455*H455</f>
        <v>0</v>
      </c>
      <c r="S455" s="211">
        <v>0</v>
      </c>
      <c r="T455" s="212">
        <f>S455*H455</f>
        <v>0</v>
      </c>
      <c r="U455" s="35"/>
      <c r="V455" s="35"/>
      <c r="W455" s="35"/>
      <c r="X455" s="35"/>
      <c r="Y455" s="35"/>
      <c r="Z455" s="35"/>
      <c r="AA455" s="35"/>
      <c r="AB455" s="35"/>
      <c r="AC455" s="35"/>
      <c r="AD455" s="35"/>
      <c r="AE455" s="35"/>
      <c r="AR455" s="213" t="s">
        <v>248</v>
      </c>
      <c r="AT455" s="213" t="s">
        <v>244</v>
      </c>
      <c r="AU455" s="213" t="s">
        <v>90</v>
      </c>
      <c r="AY455" s="18" t="s">
        <v>242</v>
      </c>
      <c r="BE455" s="214">
        <f>IF(N455="základná",J455,0)</f>
        <v>0</v>
      </c>
      <c r="BF455" s="214">
        <f>IF(N455="znížená",J455,0)</f>
        <v>0</v>
      </c>
      <c r="BG455" s="214">
        <f>IF(N455="zákl. prenesená",J455,0)</f>
        <v>0</v>
      </c>
      <c r="BH455" s="214">
        <f>IF(N455="zníž. prenesená",J455,0)</f>
        <v>0</v>
      </c>
      <c r="BI455" s="214">
        <f>IF(N455="nulová",J455,0)</f>
        <v>0</v>
      </c>
      <c r="BJ455" s="18" t="s">
        <v>90</v>
      </c>
      <c r="BK455" s="214">
        <f>ROUND(I455*H455,2)</f>
        <v>0</v>
      </c>
      <c r="BL455" s="18" t="s">
        <v>248</v>
      </c>
      <c r="BM455" s="213" t="s">
        <v>628</v>
      </c>
    </row>
    <row r="456" spans="1:65" s="13" customFormat="1">
      <c r="B456" s="226"/>
      <c r="C456" s="227"/>
      <c r="D456" s="228" t="s">
        <v>304</v>
      </c>
      <c r="E456" s="229" t="s">
        <v>1</v>
      </c>
      <c r="F456" s="230" t="s">
        <v>629</v>
      </c>
      <c r="G456" s="227"/>
      <c r="H456" s="231">
        <v>1</v>
      </c>
      <c r="I456" s="232"/>
      <c r="J456" s="227"/>
      <c r="K456" s="227"/>
      <c r="L456" s="233"/>
      <c r="M456" s="234"/>
      <c r="N456" s="235"/>
      <c r="O456" s="235"/>
      <c r="P456" s="235"/>
      <c r="Q456" s="235"/>
      <c r="R456" s="235"/>
      <c r="S456" s="235"/>
      <c r="T456" s="236"/>
      <c r="AT456" s="237" t="s">
        <v>304</v>
      </c>
      <c r="AU456" s="237" t="s">
        <v>90</v>
      </c>
      <c r="AV456" s="13" t="s">
        <v>90</v>
      </c>
      <c r="AW456" s="13" t="s">
        <v>33</v>
      </c>
      <c r="AX456" s="13" t="s">
        <v>77</v>
      </c>
      <c r="AY456" s="237" t="s">
        <v>242</v>
      </c>
    </row>
    <row r="457" spans="1:65" s="13" customFormat="1">
      <c r="B457" s="226"/>
      <c r="C457" s="227"/>
      <c r="D457" s="228" t="s">
        <v>304</v>
      </c>
      <c r="E457" s="229" t="s">
        <v>1</v>
      </c>
      <c r="F457" s="230" t="s">
        <v>630</v>
      </c>
      <c r="G457" s="227"/>
      <c r="H457" s="231">
        <v>1</v>
      </c>
      <c r="I457" s="232"/>
      <c r="J457" s="227"/>
      <c r="K457" s="227"/>
      <c r="L457" s="233"/>
      <c r="M457" s="234"/>
      <c r="N457" s="235"/>
      <c r="O457" s="235"/>
      <c r="P457" s="235"/>
      <c r="Q457" s="235"/>
      <c r="R457" s="235"/>
      <c r="S457" s="235"/>
      <c r="T457" s="236"/>
      <c r="AT457" s="237" t="s">
        <v>304</v>
      </c>
      <c r="AU457" s="237" t="s">
        <v>90</v>
      </c>
      <c r="AV457" s="13" t="s">
        <v>90</v>
      </c>
      <c r="AW457" s="13" t="s">
        <v>33</v>
      </c>
      <c r="AX457" s="13" t="s">
        <v>77</v>
      </c>
      <c r="AY457" s="237" t="s">
        <v>242</v>
      </c>
    </row>
    <row r="458" spans="1:65" s="16" customFormat="1">
      <c r="B458" s="264"/>
      <c r="C458" s="265"/>
      <c r="D458" s="228" t="s">
        <v>304</v>
      </c>
      <c r="E458" s="266" t="s">
        <v>1</v>
      </c>
      <c r="F458" s="267" t="s">
        <v>388</v>
      </c>
      <c r="G458" s="265"/>
      <c r="H458" s="268">
        <v>2</v>
      </c>
      <c r="I458" s="269"/>
      <c r="J458" s="265"/>
      <c r="K458" s="265"/>
      <c r="L458" s="270"/>
      <c r="M458" s="271"/>
      <c r="N458" s="272"/>
      <c r="O458" s="272"/>
      <c r="P458" s="272"/>
      <c r="Q458" s="272"/>
      <c r="R458" s="272"/>
      <c r="S458" s="272"/>
      <c r="T458" s="273"/>
      <c r="AT458" s="274" t="s">
        <v>304</v>
      </c>
      <c r="AU458" s="274" t="s">
        <v>90</v>
      </c>
      <c r="AV458" s="16" t="s">
        <v>248</v>
      </c>
      <c r="AW458" s="16" t="s">
        <v>33</v>
      </c>
      <c r="AX458" s="16" t="s">
        <v>84</v>
      </c>
      <c r="AY458" s="274" t="s">
        <v>242</v>
      </c>
    </row>
    <row r="459" spans="1:65" s="2" customFormat="1" ht="30" customHeight="1">
      <c r="A459" s="35"/>
      <c r="B459" s="36"/>
      <c r="C459" s="201" t="s">
        <v>631</v>
      </c>
      <c r="D459" s="201" t="s">
        <v>244</v>
      </c>
      <c r="E459" s="202" t="s">
        <v>280</v>
      </c>
      <c r="F459" s="203" t="s">
        <v>281</v>
      </c>
      <c r="G459" s="204" t="s">
        <v>282</v>
      </c>
      <c r="H459" s="205">
        <v>460</v>
      </c>
      <c r="I459" s="206"/>
      <c r="J459" s="207">
        <f>ROUND(I459*H459,2)</f>
        <v>0</v>
      </c>
      <c r="K459" s="208"/>
      <c r="L459" s="40"/>
      <c r="M459" s="209" t="s">
        <v>1</v>
      </c>
      <c r="N459" s="210" t="s">
        <v>43</v>
      </c>
      <c r="O459" s="76"/>
      <c r="P459" s="211">
        <f>O459*H459</f>
        <v>0</v>
      </c>
      <c r="Q459" s="211">
        <v>1.1E-4</v>
      </c>
      <c r="R459" s="211">
        <f>Q459*H459</f>
        <v>5.0599999999999999E-2</v>
      </c>
      <c r="S459" s="211">
        <v>0</v>
      </c>
      <c r="T459" s="212">
        <f>S459*H459</f>
        <v>0</v>
      </c>
      <c r="U459" s="35"/>
      <c r="V459" s="35"/>
      <c r="W459" s="35"/>
      <c r="X459" s="35"/>
      <c r="Y459" s="35"/>
      <c r="Z459" s="35"/>
      <c r="AA459" s="35"/>
      <c r="AB459" s="35"/>
      <c r="AC459" s="35"/>
      <c r="AD459" s="35"/>
      <c r="AE459" s="35"/>
      <c r="AR459" s="213" t="s">
        <v>248</v>
      </c>
      <c r="AT459" s="213" t="s">
        <v>244</v>
      </c>
      <c r="AU459" s="213" t="s">
        <v>90</v>
      </c>
      <c r="AY459" s="18" t="s">
        <v>242</v>
      </c>
      <c r="BE459" s="214">
        <f>IF(N459="základná",J459,0)</f>
        <v>0</v>
      </c>
      <c r="BF459" s="214">
        <f>IF(N459="znížená",J459,0)</f>
        <v>0</v>
      </c>
      <c r="BG459" s="214">
        <f>IF(N459="zákl. prenesená",J459,0)</f>
        <v>0</v>
      </c>
      <c r="BH459" s="214">
        <f>IF(N459="zníž. prenesená",J459,0)</f>
        <v>0</v>
      </c>
      <c r="BI459" s="214">
        <f>IF(N459="nulová",J459,0)</f>
        <v>0</v>
      </c>
      <c r="BJ459" s="18" t="s">
        <v>90</v>
      </c>
      <c r="BK459" s="214">
        <f>ROUND(I459*H459,2)</f>
        <v>0</v>
      </c>
      <c r="BL459" s="18" t="s">
        <v>248</v>
      </c>
      <c r="BM459" s="213" t="s">
        <v>632</v>
      </c>
    </row>
    <row r="460" spans="1:65" s="13" customFormat="1">
      <c r="B460" s="226"/>
      <c r="C460" s="227"/>
      <c r="D460" s="228" t="s">
        <v>304</v>
      </c>
      <c r="E460" s="229" t="s">
        <v>1</v>
      </c>
      <c r="F460" s="230" t="s">
        <v>633</v>
      </c>
      <c r="G460" s="227"/>
      <c r="H460" s="231">
        <v>60</v>
      </c>
      <c r="I460" s="232"/>
      <c r="J460" s="227"/>
      <c r="K460" s="227"/>
      <c r="L460" s="233"/>
      <c r="M460" s="234"/>
      <c r="N460" s="235"/>
      <c r="O460" s="235"/>
      <c r="P460" s="235"/>
      <c r="Q460" s="235"/>
      <c r="R460" s="235"/>
      <c r="S460" s="235"/>
      <c r="T460" s="236"/>
      <c r="AT460" s="237" t="s">
        <v>304</v>
      </c>
      <c r="AU460" s="237" t="s">
        <v>90</v>
      </c>
      <c r="AV460" s="13" t="s">
        <v>90</v>
      </c>
      <c r="AW460" s="13" t="s">
        <v>33</v>
      </c>
      <c r="AX460" s="13" t="s">
        <v>77</v>
      </c>
      <c r="AY460" s="237" t="s">
        <v>242</v>
      </c>
    </row>
    <row r="461" spans="1:65" s="13" customFormat="1" ht="22.5">
      <c r="B461" s="226"/>
      <c r="C461" s="227"/>
      <c r="D461" s="228" t="s">
        <v>304</v>
      </c>
      <c r="E461" s="229" t="s">
        <v>1</v>
      </c>
      <c r="F461" s="230" t="s">
        <v>634</v>
      </c>
      <c r="G461" s="227"/>
      <c r="H461" s="231">
        <v>60</v>
      </c>
      <c r="I461" s="232"/>
      <c r="J461" s="227"/>
      <c r="K461" s="227"/>
      <c r="L461" s="233"/>
      <c r="M461" s="234"/>
      <c r="N461" s="235"/>
      <c r="O461" s="235"/>
      <c r="P461" s="235"/>
      <c r="Q461" s="235"/>
      <c r="R461" s="235"/>
      <c r="S461" s="235"/>
      <c r="T461" s="236"/>
      <c r="AT461" s="237" t="s">
        <v>304</v>
      </c>
      <c r="AU461" s="237" t="s">
        <v>90</v>
      </c>
      <c r="AV461" s="13" t="s">
        <v>90</v>
      </c>
      <c r="AW461" s="13" t="s">
        <v>33</v>
      </c>
      <c r="AX461" s="13" t="s">
        <v>77</v>
      </c>
      <c r="AY461" s="237" t="s">
        <v>242</v>
      </c>
    </row>
    <row r="462" spans="1:65" s="13" customFormat="1" ht="22.5">
      <c r="B462" s="226"/>
      <c r="C462" s="227"/>
      <c r="D462" s="228" t="s">
        <v>304</v>
      </c>
      <c r="E462" s="229" t="s">
        <v>1</v>
      </c>
      <c r="F462" s="230" t="s">
        <v>635</v>
      </c>
      <c r="G462" s="227"/>
      <c r="H462" s="231">
        <v>280</v>
      </c>
      <c r="I462" s="232"/>
      <c r="J462" s="227"/>
      <c r="K462" s="227"/>
      <c r="L462" s="233"/>
      <c r="M462" s="234"/>
      <c r="N462" s="235"/>
      <c r="O462" s="235"/>
      <c r="P462" s="235"/>
      <c r="Q462" s="235"/>
      <c r="R462" s="235"/>
      <c r="S462" s="235"/>
      <c r="T462" s="236"/>
      <c r="AT462" s="237" t="s">
        <v>304</v>
      </c>
      <c r="AU462" s="237" t="s">
        <v>90</v>
      </c>
      <c r="AV462" s="13" t="s">
        <v>90</v>
      </c>
      <c r="AW462" s="13" t="s">
        <v>33</v>
      </c>
      <c r="AX462" s="13" t="s">
        <v>77</v>
      </c>
      <c r="AY462" s="237" t="s">
        <v>242</v>
      </c>
    </row>
    <row r="463" spans="1:65" s="13" customFormat="1">
      <c r="B463" s="226"/>
      <c r="C463" s="227"/>
      <c r="D463" s="228" t="s">
        <v>304</v>
      </c>
      <c r="E463" s="229" t="s">
        <v>1</v>
      </c>
      <c r="F463" s="230" t="s">
        <v>636</v>
      </c>
      <c r="G463" s="227"/>
      <c r="H463" s="231">
        <v>30</v>
      </c>
      <c r="I463" s="232"/>
      <c r="J463" s="227"/>
      <c r="K463" s="227"/>
      <c r="L463" s="233"/>
      <c r="M463" s="234"/>
      <c r="N463" s="235"/>
      <c r="O463" s="235"/>
      <c r="P463" s="235"/>
      <c r="Q463" s="235"/>
      <c r="R463" s="235"/>
      <c r="S463" s="235"/>
      <c r="T463" s="236"/>
      <c r="AT463" s="237" t="s">
        <v>304</v>
      </c>
      <c r="AU463" s="237" t="s">
        <v>90</v>
      </c>
      <c r="AV463" s="13" t="s">
        <v>90</v>
      </c>
      <c r="AW463" s="13" t="s">
        <v>33</v>
      </c>
      <c r="AX463" s="13" t="s">
        <v>77</v>
      </c>
      <c r="AY463" s="237" t="s">
        <v>242</v>
      </c>
    </row>
    <row r="464" spans="1:65" s="13" customFormat="1" ht="22.5">
      <c r="B464" s="226"/>
      <c r="C464" s="227"/>
      <c r="D464" s="228" t="s">
        <v>304</v>
      </c>
      <c r="E464" s="229" t="s">
        <v>1</v>
      </c>
      <c r="F464" s="230" t="s">
        <v>637</v>
      </c>
      <c r="G464" s="227"/>
      <c r="H464" s="231">
        <v>30</v>
      </c>
      <c r="I464" s="232"/>
      <c r="J464" s="227"/>
      <c r="K464" s="227"/>
      <c r="L464" s="233"/>
      <c r="M464" s="234"/>
      <c r="N464" s="235"/>
      <c r="O464" s="235"/>
      <c r="P464" s="235"/>
      <c r="Q464" s="235"/>
      <c r="R464" s="235"/>
      <c r="S464" s="235"/>
      <c r="T464" s="236"/>
      <c r="AT464" s="237" t="s">
        <v>304</v>
      </c>
      <c r="AU464" s="237" t="s">
        <v>90</v>
      </c>
      <c r="AV464" s="13" t="s">
        <v>90</v>
      </c>
      <c r="AW464" s="13" t="s">
        <v>33</v>
      </c>
      <c r="AX464" s="13" t="s">
        <v>77</v>
      </c>
      <c r="AY464" s="237" t="s">
        <v>242</v>
      </c>
    </row>
    <row r="465" spans="1:65" s="16" customFormat="1">
      <c r="B465" s="264"/>
      <c r="C465" s="265"/>
      <c r="D465" s="228" t="s">
        <v>304</v>
      </c>
      <c r="E465" s="266" t="s">
        <v>1</v>
      </c>
      <c r="F465" s="267" t="s">
        <v>388</v>
      </c>
      <c r="G465" s="265"/>
      <c r="H465" s="268">
        <v>460</v>
      </c>
      <c r="I465" s="269"/>
      <c r="J465" s="265"/>
      <c r="K465" s="265"/>
      <c r="L465" s="270"/>
      <c r="M465" s="271"/>
      <c r="N465" s="272"/>
      <c r="O465" s="272"/>
      <c r="P465" s="272"/>
      <c r="Q465" s="272"/>
      <c r="R465" s="272"/>
      <c r="S465" s="272"/>
      <c r="T465" s="273"/>
      <c r="AT465" s="274" t="s">
        <v>304</v>
      </c>
      <c r="AU465" s="274" t="s">
        <v>90</v>
      </c>
      <c r="AV465" s="16" t="s">
        <v>248</v>
      </c>
      <c r="AW465" s="16" t="s">
        <v>33</v>
      </c>
      <c r="AX465" s="16" t="s">
        <v>84</v>
      </c>
      <c r="AY465" s="274" t="s">
        <v>242</v>
      </c>
    </row>
    <row r="466" spans="1:65" s="2" customFormat="1" ht="30" customHeight="1">
      <c r="A466" s="35"/>
      <c r="B466" s="36"/>
      <c r="C466" s="201" t="s">
        <v>638</v>
      </c>
      <c r="D466" s="201" t="s">
        <v>244</v>
      </c>
      <c r="E466" s="202" t="s">
        <v>285</v>
      </c>
      <c r="F466" s="203" t="s">
        <v>286</v>
      </c>
      <c r="G466" s="204" t="s">
        <v>282</v>
      </c>
      <c r="H466" s="205">
        <v>11867</v>
      </c>
      <c r="I466" s="206"/>
      <c r="J466" s="207">
        <f>ROUND(I466*H466,2)</f>
        <v>0</v>
      </c>
      <c r="K466" s="208"/>
      <c r="L466" s="40"/>
      <c r="M466" s="209" t="s">
        <v>1</v>
      </c>
      <c r="N466" s="210" t="s">
        <v>43</v>
      </c>
      <c r="O466" s="76"/>
      <c r="P466" s="211">
        <f>O466*H466</f>
        <v>0</v>
      </c>
      <c r="Q466" s="211">
        <v>4.0000000000000003E-5</v>
      </c>
      <c r="R466" s="211">
        <f>Q466*H466</f>
        <v>0.47468000000000005</v>
      </c>
      <c r="S466" s="211">
        <v>0</v>
      </c>
      <c r="T466" s="212">
        <f>S466*H466</f>
        <v>0</v>
      </c>
      <c r="U466" s="35"/>
      <c r="V466" s="35"/>
      <c r="W466" s="35"/>
      <c r="X466" s="35"/>
      <c r="Y466" s="35"/>
      <c r="Z466" s="35"/>
      <c r="AA466" s="35"/>
      <c r="AB466" s="35"/>
      <c r="AC466" s="35"/>
      <c r="AD466" s="35"/>
      <c r="AE466" s="35"/>
      <c r="AR466" s="213" t="s">
        <v>248</v>
      </c>
      <c r="AT466" s="213" t="s">
        <v>244</v>
      </c>
      <c r="AU466" s="213" t="s">
        <v>90</v>
      </c>
      <c r="AY466" s="18" t="s">
        <v>242</v>
      </c>
      <c r="BE466" s="214">
        <f>IF(N466="základná",J466,0)</f>
        <v>0</v>
      </c>
      <c r="BF466" s="214">
        <f>IF(N466="znížená",J466,0)</f>
        <v>0</v>
      </c>
      <c r="BG466" s="214">
        <f>IF(N466="zákl. prenesená",J466,0)</f>
        <v>0</v>
      </c>
      <c r="BH466" s="214">
        <f>IF(N466="zníž. prenesená",J466,0)</f>
        <v>0</v>
      </c>
      <c r="BI466" s="214">
        <f>IF(N466="nulová",J466,0)</f>
        <v>0</v>
      </c>
      <c r="BJ466" s="18" t="s">
        <v>90</v>
      </c>
      <c r="BK466" s="214">
        <f>ROUND(I466*H466,2)</f>
        <v>0</v>
      </c>
      <c r="BL466" s="18" t="s">
        <v>248</v>
      </c>
      <c r="BM466" s="213" t="s">
        <v>639</v>
      </c>
    </row>
    <row r="467" spans="1:65" s="13" customFormat="1">
      <c r="B467" s="226"/>
      <c r="C467" s="227"/>
      <c r="D467" s="228" t="s">
        <v>304</v>
      </c>
      <c r="E467" s="229" t="s">
        <v>1</v>
      </c>
      <c r="F467" s="230" t="s">
        <v>640</v>
      </c>
      <c r="G467" s="227"/>
      <c r="H467" s="231">
        <v>1362</v>
      </c>
      <c r="I467" s="232"/>
      <c r="J467" s="227"/>
      <c r="K467" s="227"/>
      <c r="L467" s="233"/>
      <c r="M467" s="234"/>
      <c r="N467" s="235"/>
      <c r="O467" s="235"/>
      <c r="P467" s="235"/>
      <c r="Q467" s="235"/>
      <c r="R467" s="235"/>
      <c r="S467" s="235"/>
      <c r="T467" s="236"/>
      <c r="AT467" s="237" t="s">
        <v>304</v>
      </c>
      <c r="AU467" s="237" t="s">
        <v>90</v>
      </c>
      <c r="AV467" s="13" t="s">
        <v>90</v>
      </c>
      <c r="AW467" s="13" t="s">
        <v>33</v>
      </c>
      <c r="AX467" s="13" t="s">
        <v>77</v>
      </c>
      <c r="AY467" s="237" t="s">
        <v>242</v>
      </c>
    </row>
    <row r="468" spans="1:65" s="13" customFormat="1" ht="22.5">
      <c r="B468" s="226"/>
      <c r="C468" s="227"/>
      <c r="D468" s="228" t="s">
        <v>304</v>
      </c>
      <c r="E468" s="229" t="s">
        <v>1</v>
      </c>
      <c r="F468" s="230" t="s">
        <v>641</v>
      </c>
      <c r="G468" s="227"/>
      <c r="H468" s="231">
        <v>4595</v>
      </c>
      <c r="I468" s="232"/>
      <c r="J468" s="227"/>
      <c r="K468" s="227"/>
      <c r="L468" s="233"/>
      <c r="M468" s="234"/>
      <c r="N468" s="235"/>
      <c r="O468" s="235"/>
      <c r="P468" s="235"/>
      <c r="Q468" s="235"/>
      <c r="R468" s="235"/>
      <c r="S468" s="235"/>
      <c r="T468" s="236"/>
      <c r="AT468" s="237" t="s">
        <v>304</v>
      </c>
      <c r="AU468" s="237" t="s">
        <v>90</v>
      </c>
      <c r="AV468" s="13" t="s">
        <v>90</v>
      </c>
      <c r="AW468" s="13" t="s">
        <v>33</v>
      </c>
      <c r="AX468" s="13" t="s">
        <v>77</v>
      </c>
      <c r="AY468" s="237" t="s">
        <v>242</v>
      </c>
    </row>
    <row r="469" spans="1:65" s="13" customFormat="1" ht="22.5">
      <c r="B469" s="226"/>
      <c r="C469" s="227"/>
      <c r="D469" s="228" t="s">
        <v>304</v>
      </c>
      <c r="E469" s="229" t="s">
        <v>1</v>
      </c>
      <c r="F469" s="230" t="s">
        <v>642</v>
      </c>
      <c r="G469" s="227"/>
      <c r="H469" s="231">
        <v>3514</v>
      </c>
      <c r="I469" s="232"/>
      <c r="J469" s="227"/>
      <c r="K469" s="227"/>
      <c r="L469" s="233"/>
      <c r="M469" s="234"/>
      <c r="N469" s="235"/>
      <c r="O469" s="235"/>
      <c r="P469" s="235"/>
      <c r="Q469" s="235"/>
      <c r="R469" s="235"/>
      <c r="S469" s="235"/>
      <c r="T469" s="236"/>
      <c r="AT469" s="237" t="s">
        <v>304</v>
      </c>
      <c r="AU469" s="237" t="s">
        <v>90</v>
      </c>
      <c r="AV469" s="13" t="s">
        <v>90</v>
      </c>
      <c r="AW469" s="13" t="s">
        <v>33</v>
      </c>
      <c r="AX469" s="13" t="s">
        <v>77</v>
      </c>
      <c r="AY469" s="237" t="s">
        <v>242</v>
      </c>
    </row>
    <row r="470" spans="1:65" s="13" customFormat="1">
      <c r="B470" s="226"/>
      <c r="C470" s="227"/>
      <c r="D470" s="228" t="s">
        <v>304</v>
      </c>
      <c r="E470" s="229" t="s">
        <v>1</v>
      </c>
      <c r="F470" s="230" t="s">
        <v>643</v>
      </c>
      <c r="G470" s="227"/>
      <c r="H470" s="231">
        <v>830.5</v>
      </c>
      <c r="I470" s="232"/>
      <c r="J470" s="227"/>
      <c r="K470" s="227"/>
      <c r="L470" s="233"/>
      <c r="M470" s="234"/>
      <c r="N470" s="235"/>
      <c r="O470" s="235"/>
      <c r="P470" s="235"/>
      <c r="Q470" s="235"/>
      <c r="R470" s="235"/>
      <c r="S470" s="235"/>
      <c r="T470" s="236"/>
      <c r="AT470" s="237" t="s">
        <v>304</v>
      </c>
      <c r="AU470" s="237" t="s">
        <v>90</v>
      </c>
      <c r="AV470" s="13" t="s">
        <v>90</v>
      </c>
      <c r="AW470" s="13" t="s">
        <v>33</v>
      </c>
      <c r="AX470" s="13" t="s">
        <v>77</v>
      </c>
      <c r="AY470" s="237" t="s">
        <v>242</v>
      </c>
    </row>
    <row r="471" spans="1:65" s="13" customFormat="1" ht="22.5">
      <c r="B471" s="226"/>
      <c r="C471" s="227"/>
      <c r="D471" s="228" t="s">
        <v>304</v>
      </c>
      <c r="E471" s="229" t="s">
        <v>1</v>
      </c>
      <c r="F471" s="230" t="s">
        <v>644</v>
      </c>
      <c r="G471" s="227"/>
      <c r="H471" s="231">
        <v>1565.5</v>
      </c>
      <c r="I471" s="232"/>
      <c r="J471" s="227"/>
      <c r="K471" s="227"/>
      <c r="L471" s="233"/>
      <c r="M471" s="234"/>
      <c r="N471" s="235"/>
      <c r="O471" s="235"/>
      <c r="P471" s="235"/>
      <c r="Q471" s="235"/>
      <c r="R471" s="235"/>
      <c r="S471" s="235"/>
      <c r="T471" s="236"/>
      <c r="AT471" s="237" t="s">
        <v>304</v>
      </c>
      <c r="AU471" s="237" t="s">
        <v>90</v>
      </c>
      <c r="AV471" s="13" t="s">
        <v>90</v>
      </c>
      <c r="AW471" s="13" t="s">
        <v>33</v>
      </c>
      <c r="AX471" s="13" t="s">
        <v>77</v>
      </c>
      <c r="AY471" s="237" t="s">
        <v>242</v>
      </c>
    </row>
    <row r="472" spans="1:65" s="16" customFormat="1">
      <c r="B472" s="264"/>
      <c r="C472" s="265"/>
      <c r="D472" s="228" t="s">
        <v>304</v>
      </c>
      <c r="E472" s="266" t="s">
        <v>1</v>
      </c>
      <c r="F472" s="267" t="s">
        <v>388</v>
      </c>
      <c r="G472" s="265"/>
      <c r="H472" s="268">
        <v>11867</v>
      </c>
      <c r="I472" s="269"/>
      <c r="J472" s="265"/>
      <c r="K472" s="265"/>
      <c r="L472" s="270"/>
      <c r="M472" s="271"/>
      <c r="N472" s="272"/>
      <c r="O472" s="272"/>
      <c r="P472" s="272"/>
      <c r="Q472" s="272"/>
      <c r="R472" s="272"/>
      <c r="S472" s="272"/>
      <c r="T472" s="273"/>
      <c r="AT472" s="274" t="s">
        <v>304</v>
      </c>
      <c r="AU472" s="274" t="s">
        <v>90</v>
      </c>
      <c r="AV472" s="16" t="s">
        <v>248</v>
      </c>
      <c r="AW472" s="16" t="s">
        <v>33</v>
      </c>
      <c r="AX472" s="16" t="s">
        <v>84</v>
      </c>
      <c r="AY472" s="274" t="s">
        <v>242</v>
      </c>
    </row>
    <row r="473" spans="1:65" s="2" customFormat="1" ht="34.9" customHeight="1">
      <c r="A473" s="35"/>
      <c r="B473" s="36"/>
      <c r="C473" s="201" t="s">
        <v>645</v>
      </c>
      <c r="D473" s="201" t="s">
        <v>244</v>
      </c>
      <c r="E473" s="202" t="s">
        <v>289</v>
      </c>
      <c r="F473" s="203" t="s">
        <v>290</v>
      </c>
      <c r="G473" s="204" t="s">
        <v>259</v>
      </c>
      <c r="H473" s="205">
        <v>8</v>
      </c>
      <c r="I473" s="206"/>
      <c r="J473" s="207">
        <f>ROUND(I473*H473,2)</f>
        <v>0</v>
      </c>
      <c r="K473" s="208"/>
      <c r="L473" s="40"/>
      <c r="M473" s="209" t="s">
        <v>1</v>
      </c>
      <c r="N473" s="210" t="s">
        <v>43</v>
      </c>
      <c r="O473" s="76"/>
      <c r="P473" s="211">
        <f>O473*H473</f>
        <v>0</v>
      </c>
      <c r="Q473" s="211">
        <v>8.9999999999999998E-4</v>
      </c>
      <c r="R473" s="211">
        <f>Q473*H473</f>
        <v>7.1999999999999998E-3</v>
      </c>
      <c r="S473" s="211">
        <v>0</v>
      </c>
      <c r="T473" s="212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213" t="s">
        <v>248</v>
      </c>
      <c r="AT473" s="213" t="s">
        <v>244</v>
      </c>
      <c r="AU473" s="213" t="s">
        <v>90</v>
      </c>
      <c r="AY473" s="18" t="s">
        <v>242</v>
      </c>
      <c r="BE473" s="214">
        <f>IF(N473="základná",J473,0)</f>
        <v>0</v>
      </c>
      <c r="BF473" s="214">
        <f>IF(N473="znížená",J473,0)</f>
        <v>0</v>
      </c>
      <c r="BG473" s="214">
        <f>IF(N473="zákl. prenesená",J473,0)</f>
        <v>0</v>
      </c>
      <c r="BH473" s="214">
        <f>IF(N473="zníž. prenesená",J473,0)</f>
        <v>0</v>
      </c>
      <c r="BI473" s="214">
        <f>IF(N473="nulová",J473,0)</f>
        <v>0</v>
      </c>
      <c r="BJ473" s="18" t="s">
        <v>90</v>
      </c>
      <c r="BK473" s="214">
        <f>ROUND(I473*H473,2)</f>
        <v>0</v>
      </c>
      <c r="BL473" s="18" t="s">
        <v>248</v>
      </c>
      <c r="BM473" s="213" t="s">
        <v>646</v>
      </c>
    </row>
    <row r="474" spans="1:65" s="13" customFormat="1">
      <c r="B474" s="226"/>
      <c r="C474" s="227"/>
      <c r="D474" s="228" t="s">
        <v>304</v>
      </c>
      <c r="E474" s="229" t="s">
        <v>1</v>
      </c>
      <c r="F474" s="230" t="s">
        <v>647</v>
      </c>
      <c r="G474" s="227"/>
      <c r="H474" s="231">
        <v>2</v>
      </c>
      <c r="I474" s="232"/>
      <c r="J474" s="227"/>
      <c r="K474" s="227"/>
      <c r="L474" s="233"/>
      <c r="M474" s="234"/>
      <c r="N474" s="235"/>
      <c r="O474" s="235"/>
      <c r="P474" s="235"/>
      <c r="Q474" s="235"/>
      <c r="R474" s="235"/>
      <c r="S474" s="235"/>
      <c r="T474" s="236"/>
      <c r="AT474" s="237" t="s">
        <v>304</v>
      </c>
      <c r="AU474" s="237" t="s">
        <v>90</v>
      </c>
      <c r="AV474" s="13" t="s">
        <v>90</v>
      </c>
      <c r="AW474" s="13" t="s">
        <v>33</v>
      </c>
      <c r="AX474" s="13" t="s">
        <v>77</v>
      </c>
      <c r="AY474" s="237" t="s">
        <v>242</v>
      </c>
    </row>
    <row r="475" spans="1:65" s="13" customFormat="1" ht="22.5">
      <c r="B475" s="226"/>
      <c r="C475" s="227"/>
      <c r="D475" s="228" t="s">
        <v>304</v>
      </c>
      <c r="E475" s="229" t="s">
        <v>1</v>
      </c>
      <c r="F475" s="230" t="s">
        <v>586</v>
      </c>
      <c r="G475" s="227"/>
      <c r="H475" s="231">
        <v>2</v>
      </c>
      <c r="I475" s="232"/>
      <c r="J475" s="227"/>
      <c r="K475" s="227"/>
      <c r="L475" s="233"/>
      <c r="M475" s="234"/>
      <c r="N475" s="235"/>
      <c r="O475" s="235"/>
      <c r="P475" s="235"/>
      <c r="Q475" s="235"/>
      <c r="R475" s="235"/>
      <c r="S475" s="235"/>
      <c r="T475" s="236"/>
      <c r="AT475" s="237" t="s">
        <v>304</v>
      </c>
      <c r="AU475" s="237" t="s">
        <v>90</v>
      </c>
      <c r="AV475" s="13" t="s">
        <v>90</v>
      </c>
      <c r="AW475" s="13" t="s">
        <v>33</v>
      </c>
      <c r="AX475" s="13" t="s">
        <v>77</v>
      </c>
      <c r="AY475" s="237" t="s">
        <v>242</v>
      </c>
    </row>
    <row r="476" spans="1:65" s="13" customFormat="1" ht="22.5">
      <c r="B476" s="226"/>
      <c r="C476" s="227"/>
      <c r="D476" s="228" t="s">
        <v>304</v>
      </c>
      <c r="E476" s="229" t="s">
        <v>1</v>
      </c>
      <c r="F476" s="230" t="s">
        <v>587</v>
      </c>
      <c r="G476" s="227"/>
      <c r="H476" s="231">
        <v>3</v>
      </c>
      <c r="I476" s="232"/>
      <c r="J476" s="227"/>
      <c r="K476" s="227"/>
      <c r="L476" s="233"/>
      <c r="M476" s="234"/>
      <c r="N476" s="235"/>
      <c r="O476" s="235"/>
      <c r="P476" s="235"/>
      <c r="Q476" s="235"/>
      <c r="R476" s="235"/>
      <c r="S476" s="235"/>
      <c r="T476" s="236"/>
      <c r="AT476" s="237" t="s">
        <v>304</v>
      </c>
      <c r="AU476" s="237" t="s">
        <v>90</v>
      </c>
      <c r="AV476" s="13" t="s">
        <v>90</v>
      </c>
      <c r="AW476" s="13" t="s">
        <v>33</v>
      </c>
      <c r="AX476" s="13" t="s">
        <v>77</v>
      </c>
      <c r="AY476" s="237" t="s">
        <v>242</v>
      </c>
    </row>
    <row r="477" spans="1:65" s="13" customFormat="1">
      <c r="B477" s="226"/>
      <c r="C477" s="227"/>
      <c r="D477" s="228" t="s">
        <v>304</v>
      </c>
      <c r="E477" s="229" t="s">
        <v>1</v>
      </c>
      <c r="F477" s="230" t="s">
        <v>589</v>
      </c>
      <c r="G477" s="227"/>
      <c r="H477" s="231">
        <v>1</v>
      </c>
      <c r="I477" s="232"/>
      <c r="J477" s="227"/>
      <c r="K477" s="227"/>
      <c r="L477" s="233"/>
      <c r="M477" s="234"/>
      <c r="N477" s="235"/>
      <c r="O477" s="235"/>
      <c r="P477" s="235"/>
      <c r="Q477" s="235"/>
      <c r="R477" s="235"/>
      <c r="S477" s="235"/>
      <c r="T477" s="236"/>
      <c r="AT477" s="237" t="s">
        <v>304</v>
      </c>
      <c r="AU477" s="237" t="s">
        <v>90</v>
      </c>
      <c r="AV477" s="13" t="s">
        <v>90</v>
      </c>
      <c r="AW477" s="13" t="s">
        <v>33</v>
      </c>
      <c r="AX477" s="13" t="s">
        <v>77</v>
      </c>
      <c r="AY477" s="237" t="s">
        <v>242</v>
      </c>
    </row>
    <row r="478" spans="1:65" s="16" customFormat="1">
      <c r="B478" s="264"/>
      <c r="C478" s="265"/>
      <c r="D478" s="228" t="s">
        <v>304</v>
      </c>
      <c r="E478" s="266" t="s">
        <v>1</v>
      </c>
      <c r="F478" s="267" t="s">
        <v>388</v>
      </c>
      <c r="G478" s="265"/>
      <c r="H478" s="268">
        <v>8</v>
      </c>
      <c r="I478" s="269"/>
      <c r="J478" s="265"/>
      <c r="K478" s="265"/>
      <c r="L478" s="270"/>
      <c r="M478" s="271"/>
      <c r="N478" s="272"/>
      <c r="O478" s="272"/>
      <c r="P478" s="272"/>
      <c r="Q478" s="272"/>
      <c r="R478" s="272"/>
      <c r="S478" s="272"/>
      <c r="T478" s="273"/>
      <c r="AT478" s="274" t="s">
        <v>304</v>
      </c>
      <c r="AU478" s="274" t="s">
        <v>90</v>
      </c>
      <c r="AV478" s="16" t="s">
        <v>248</v>
      </c>
      <c r="AW478" s="16" t="s">
        <v>33</v>
      </c>
      <c r="AX478" s="16" t="s">
        <v>84</v>
      </c>
      <c r="AY478" s="274" t="s">
        <v>242</v>
      </c>
    </row>
    <row r="479" spans="1:65" s="2" customFormat="1" ht="30" customHeight="1">
      <c r="A479" s="35"/>
      <c r="B479" s="36"/>
      <c r="C479" s="201" t="s">
        <v>648</v>
      </c>
      <c r="D479" s="201" t="s">
        <v>244</v>
      </c>
      <c r="E479" s="202" t="s">
        <v>649</v>
      </c>
      <c r="F479" s="203" t="s">
        <v>650</v>
      </c>
      <c r="G479" s="204" t="s">
        <v>247</v>
      </c>
      <c r="H479" s="205">
        <v>1.45</v>
      </c>
      <c r="I479" s="206"/>
      <c r="J479" s="207">
        <f>ROUND(I479*H479,2)</f>
        <v>0</v>
      </c>
      <c r="K479" s="208"/>
      <c r="L479" s="40"/>
      <c r="M479" s="209" t="s">
        <v>1</v>
      </c>
      <c r="N479" s="210" t="s">
        <v>43</v>
      </c>
      <c r="O479" s="76"/>
      <c r="P479" s="211">
        <f>O479*H479</f>
        <v>0</v>
      </c>
      <c r="Q479" s="211">
        <v>8.9999999999999998E-4</v>
      </c>
      <c r="R479" s="211">
        <f>Q479*H479</f>
        <v>1.305E-3</v>
      </c>
      <c r="S479" s="211">
        <v>0</v>
      </c>
      <c r="T479" s="212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213" t="s">
        <v>248</v>
      </c>
      <c r="AT479" s="213" t="s">
        <v>244</v>
      </c>
      <c r="AU479" s="213" t="s">
        <v>90</v>
      </c>
      <c r="AY479" s="18" t="s">
        <v>242</v>
      </c>
      <c r="BE479" s="214">
        <f>IF(N479="základná",J479,0)</f>
        <v>0</v>
      </c>
      <c r="BF479" s="214">
        <f>IF(N479="znížená",J479,0)</f>
        <v>0</v>
      </c>
      <c r="BG479" s="214">
        <f>IF(N479="zákl. prenesená",J479,0)</f>
        <v>0</v>
      </c>
      <c r="BH479" s="214">
        <f>IF(N479="zníž. prenesená",J479,0)</f>
        <v>0</v>
      </c>
      <c r="BI479" s="214">
        <f>IF(N479="nulová",J479,0)</f>
        <v>0</v>
      </c>
      <c r="BJ479" s="18" t="s">
        <v>90</v>
      </c>
      <c r="BK479" s="214">
        <f>ROUND(I479*H479,2)</f>
        <v>0</v>
      </c>
      <c r="BL479" s="18" t="s">
        <v>248</v>
      </c>
      <c r="BM479" s="213" t="s">
        <v>651</v>
      </c>
    </row>
    <row r="480" spans="1:65" s="13" customFormat="1" ht="22.5">
      <c r="B480" s="226"/>
      <c r="C480" s="227"/>
      <c r="D480" s="228" t="s">
        <v>304</v>
      </c>
      <c r="E480" s="229" t="s">
        <v>1</v>
      </c>
      <c r="F480" s="230" t="s">
        <v>652</v>
      </c>
      <c r="G480" s="227"/>
      <c r="H480" s="231">
        <v>0.65</v>
      </c>
      <c r="I480" s="232"/>
      <c r="J480" s="227"/>
      <c r="K480" s="227"/>
      <c r="L480" s="233"/>
      <c r="M480" s="234"/>
      <c r="N480" s="235"/>
      <c r="O480" s="235"/>
      <c r="P480" s="235"/>
      <c r="Q480" s="235"/>
      <c r="R480" s="235"/>
      <c r="S480" s="235"/>
      <c r="T480" s="236"/>
      <c r="AT480" s="237" t="s">
        <v>304</v>
      </c>
      <c r="AU480" s="237" t="s">
        <v>90</v>
      </c>
      <c r="AV480" s="13" t="s">
        <v>90</v>
      </c>
      <c r="AW480" s="13" t="s">
        <v>33</v>
      </c>
      <c r="AX480" s="13" t="s">
        <v>77</v>
      </c>
      <c r="AY480" s="237" t="s">
        <v>242</v>
      </c>
    </row>
    <row r="481" spans="1:65" s="13" customFormat="1" ht="22.5">
      <c r="B481" s="226"/>
      <c r="C481" s="227"/>
      <c r="D481" s="228" t="s">
        <v>304</v>
      </c>
      <c r="E481" s="229" t="s">
        <v>1</v>
      </c>
      <c r="F481" s="230" t="s">
        <v>653</v>
      </c>
      <c r="G481" s="227"/>
      <c r="H481" s="231">
        <v>0.4</v>
      </c>
      <c r="I481" s="232"/>
      <c r="J481" s="227"/>
      <c r="K481" s="227"/>
      <c r="L481" s="233"/>
      <c r="M481" s="234"/>
      <c r="N481" s="235"/>
      <c r="O481" s="235"/>
      <c r="P481" s="235"/>
      <c r="Q481" s="235"/>
      <c r="R481" s="235"/>
      <c r="S481" s="235"/>
      <c r="T481" s="236"/>
      <c r="AT481" s="237" t="s">
        <v>304</v>
      </c>
      <c r="AU481" s="237" t="s">
        <v>90</v>
      </c>
      <c r="AV481" s="13" t="s">
        <v>90</v>
      </c>
      <c r="AW481" s="13" t="s">
        <v>33</v>
      </c>
      <c r="AX481" s="13" t="s">
        <v>77</v>
      </c>
      <c r="AY481" s="237" t="s">
        <v>242</v>
      </c>
    </row>
    <row r="482" spans="1:65" s="13" customFormat="1">
      <c r="B482" s="226"/>
      <c r="C482" s="227"/>
      <c r="D482" s="228" t="s">
        <v>304</v>
      </c>
      <c r="E482" s="229" t="s">
        <v>1</v>
      </c>
      <c r="F482" s="230" t="s">
        <v>654</v>
      </c>
      <c r="G482" s="227"/>
      <c r="H482" s="231">
        <v>0.4</v>
      </c>
      <c r="I482" s="232"/>
      <c r="J482" s="227"/>
      <c r="K482" s="227"/>
      <c r="L482" s="233"/>
      <c r="M482" s="234"/>
      <c r="N482" s="235"/>
      <c r="O482" s="235"/>
      <c r="P482" s="235"/>
      <c r="Q482" s="235"/>
      <c r="R482" s="235"/>
      <c r="S482" s="235"/>
      <c r="T482" s="236"/>
      <c r="AT482" s="237" t="s">
        <v>304</v>
      </c>
      <c r="AU482" s="237" t="s">
        <v>90</v>
      </c>
      <c r="AV482" s="13" t="s">
        <v>90</v>
      </c>
      <c r="AW482" s="13" t="s">
        <v>33</v>
      </c>
      <c r="AX482" s="13" t="s">
        <v>77</v>
      </c>
      <c r="AY482" s="237" t="s">
        <v>242</v>
      </c>
    </row>
    <row r="483" spans="1:65" s="16" customFormat="1">
      <c r="B483" s="264"/>
      <c r="C483" s="265"/>
      <c r="D483" s="228" t="s">
        <v>304</v>
      </c>
      <c r="E483" s="266" t="s">
        <v>1</v>
      </c>
      <c r="F483" s="267" t="s">
        <v>388</v>
      </c>
      <c r="G483" s="265"/>
      <c r="H483" s="268">
        <v>1.4500000000000002</v>
      </c>
      <c r="I483" s="269"/>
      <c r="J483" s="265"/>
      <c r="K483" s="265"/>
      <c r="L483" s="270"/>
      <c r="M483" s="271"/>
      <c r="N483" s="272"/>
      <c r="O483" s="272"/>
      <c r="P483" s="272"/>
      <c r="Q483" s="272"/>
      <c r="R483" s="272"/>
      <c r="S483" s="272"/>
      <c r="T483" s="273"/>
      <c r="AT483" s="274" t="s">
        <v>304</v>
      </c>
      <c r="AU483" s="274" t="s">
        <v>90</v>
      </c>
      <c r="AV483" s="16" t="s">
        <v>248</v>
      </c>
      <c r="AW483" s="16" t="s">
        <v>33</v>
      </c>
      <c r="AX483" s="16" t="s">
        <v>84</v>
      </c>
      <c r="AY483" s="274" t="s">
        <v>242</v>
      </c>
    </row>
    <row r="484" spans="1:65" s="2" customFormat="1" ht="34.9" customHeight="1">
      <c r="A484" s="35"/>
      <c r="B484" s="36"/>
      <c r="C484" s="201" t="s">
        <v>655</v>
      </c>
      <c r="D484" s="201" t="s">
        <v>244</v>
      </c>
      <c r="E484" s="202" t="s">
        <v>656</v>
      </c>
      <c r="F484" s="203" t="s">
        <v>657</v>
      </c>
      <c r="G484" s="204" t="s">
        <v>247</v>
      </c>
      <c r="H484" s="205">
        <v>3.5</v>
      </c>
      <c r="I484" s="206"/>
      <c r="J484" s="207">
        <f>ROUND(I484*H484,2)</f>
        <v>0</v>
      </c>
      <c r="K484" s="208"/>
      <c r="L484" s="40"/>
      <c r="M484" s="209" t="s">
        <v>1</v>
      </c>
      <c r="N484" s="210" t="s">
        <v>43</v>
      </c>
      <c r="O484" s="76"/>
      <c r="P484" s="211">
        <f>O484*H484</f>
        <v>0</v>
      </c>
      <c r="Q484" s="211">
        <v>8.9999999999999998E-4</v>
      </c>
      <c r="R484" s="211">
        <f>Q484*H484</f>
        <v>3.15E-3</v>
      </c>
      <c r="S484" s="211">
        <v>0</v>
      </c>
      <c r="T484" s="212">
        <f>S484*H484</f>
        <v>0</v>
      </c>
      <c r="U484" s="35"/>
      <c r="V484" s="35"/>
      <c r="W484" s="35"/>
      <c r="X484" s="35"/>
      <c r="Y484" s="35"/>
      <c r="Z484" s="35"/>
      <c r="AA484" s="35"/>
      <c r="AB484" s="35"/>
      <c r="AC484" s="35"/>
      <c r="AD484" s="35"/>
      <c r="AE484" s="35"/>
      <c r="AR484" s="213" t="s">
        <v>248</v>
      </c>
      <c r="AT484" s="213" t="s">
        <v>244</v>
      </c>
      <c r="AU484" s="213" t="s">
        <v>90</v>
      </c>
      <c r="AY484" s="18" t="s">
        <v>242</v>
      </c>
      <c r="BE484" s="214">
        <f>IF(N484="základná",J484,0)</f>
        <v>0</v>
      </c>
      <c r="BF484" s="214">
        <f>IF(N484="znížená",J484,0)</f>
        <v>0</v>
      </c>
      <c r="BG484" s="214">
        <f>IF(N484="zákl. prenesená",J484,0)</f>
        <v>0</v>
      </c>
      <c r="BH484" s="214">
        <f>IF(N484="zníž. prenesená",J484,0)</f>
        <v>0</v>
      </c>
      <c r="BI484" s="214">
        <f>IF(N484="nulová",J484,0)</f>
        <v>0</v>
      </c>
      <c r="BJ484" s="18" t="s">
        <v>90</v>
      </c>
      <c r="BK484" s="214">
        <f>ROUND(I484*H484,2)</f>
        <v>0</v>
      </c>
      <c r="BL484" s="18" t="s">
        <v>248</v>
      </c>
      <c r="BM484" s="213" t="s">
        <v>658</v>
      </c>
    </row>
    <row r="485" spans="1:65" s="13" customFormat="1">
      <c r="B485" s="226"/>
      <c r="C485" s="227"/>
      <c r="D485" s="228" t="s">
        <v>304</v>
      </c>
      <c r="E485" s="229" t="s">
        <v>1</v>
      </c>
      <c r="F485" s="230" t="s">
        <v>659</v>
      </c>
      <c r="G485" s="227"/>
      <c r="H485" s="231">
        <v>3.5</v>
      </c>
      <c r="I485" s="232"/>
      <c r="J485" s="227"/>
      <c r="K485" s="227"/>
      <c r="L485" s="233"/>
      <c r="M485" s="234"/>
      <c r="N485" s="235"/>
      <c r="O485" s="235"/>
      <c r="P485" s="235"/>
      <c r="Q485" s="235"/>
      <c r="R485" s="235"/>
      <c r="S485" s="235"/>
      <c r="T485" s="236"/>
      <c r="AT485" s="237" t="s">
        <v>304</v>
      </c>
      <c r="AU485" s="237" t="s">
        <v>90</v>
      </c>
      <c r="AV485" s="13" t="s">
        <v>90</v>
      </c>
      <c r="AW485" s="13" t="s">
        <v>33</v>
      </c>
      <c r="AX485" s="13" t="s">
        <v>84</v>
      </c>
      <c r="AY485" s="237" t="s">
        <v>242</v>
      </c>
    </row>
    <row r="486" spans="1:65" s="2" customFormat="1" ht="34.9" customHeight="1">
      <c r="A486" s="35"/>
      <c r="B486" s="36"/>
      <c r="C486" s="201" t="s">
        <v>660</v>
      </c>
      <c r="D486" s="201" t="s">
        <v>244</v>
      </c>
      <c r="E486" s="202" t="s">
        <v>293</v>
      </c>
      <c r="F486" s="203" t="s">
        <v>294</v>
      </c>
      <c r="G486" s="204" t="s">
        <v>259</v>
      </c>
      <c r="H486" s="205">
        <v>244</v>
      </c>
      <c r="I486" s="206"/>
      <c r="J486" s="207">
        <f>ROUND(I486*H486,2)</f>
        <v>0</v>
      </c>
      <c r="K486" s="208"/>
      <c r="L486" s="40"/>
      <c r="M486" s="209" t="s">
        <v>1</v>
      </c>
      <c r="N486" s="210" t="s">
        <v>43</v>
      </c>
      <c r="O486" s="76"/>
      <c r="P486" s="211">
        <f>O486*H486</f>
        <v>0</v>
      </c>
      <c r="Q486" s="211">
        <v>8.9999999999999998E-4</v>
      </c>
      <c r="R486" s="211">
        <f>Q486*H486</f>
        <v>0.21959999999999999</v>
      </c>
      <c r="S486" s="211">
        <v>0</v>
      </c>
      <c r="T486" s="212">
        <f>S486*H486</f>
        <v>0</v>
      </c>
      <c r="U486" s="35"/>
      <c r="V486" s="35"/>
      <c r="W486" s="35"/>
      <c r="X486" s="35"/>
      <c r="Y486" s="35"/>
      <c r="Z486" s="35"/>
      <c r="AA486" s="35"/>
      <c r="AB486" s="35"/>
      <c r="AC486" s="35"/>
      <c r="AD486" s="35"/>
      <c r="AE486" s="35"/>
      <c r="AR486" s="213" t="s">
        <v>248</v>
      </c>
      <c r="AT486" s="213" t="s">
        <v>244</v>
      </c>
      <c r="AU486" s="213" t="s">
        <v>90</v>
      </c>
      <c r="AY486" s="18" t="s">
        <v>242</v>
      </c>
      <c r="BE486" s="214">
        <f>IF(N486="základná",J486,0)</f>
        <v>0</v>
      </c>
      <c r="BF486" s="214">
        <f>IF(N486="znížená",J486,0)</f>
        <v>0</v>
      </c>
      <c r="BG486" s="214">
        <f>IF(N486="zákl. prenesená",J486,0)</f>
        <v>0</v>
      </c>
      <c r="BH486" s="214">
        <f>IF(N486="zníž. prenesená",J486,0)</f>
        <v>0</v>
      </c>
      <c r="BI486" s="214">
        <f>IF(N486="nulová",J486,0)</f>
        <v>0</v>
      </c>
      <c r="BJ486" s="18" t="s">
        <v>90</v>
      </c>
      <c r="BK486" s="214">
        <f>ROUND(I486*H486,2)</f>
        <v>0</v>
      </c>
      <c r="BL486" s="18" t="s">
        <v>248</v>
      </c>
      <c r="BM486" s="213" t="s">
        <v>661</v>
      </c>
    </row>
    <row r="487" spans="1:65" s="13" customFormat="1">
      <c r="B487" s="226"/>
      <c r="C487" s="227"/>
      <c r="D487" s="228" t="s">
        <v>304</v>
      </c>
      <c r="E487" s="229" t="s">
        <v>1</v>
      </c>
      <c r="F487" s="230" t="s">
        <v>662</v>
      </c>
      <c r="G487" s="227"/>
      <c r="H487" s="231">
        <v>28</v>
      </c>
      <c r="I487" s="232"/>
      <c r="J487" s="227"/>
      <c r="K487" s="227"/>
      <c r="L487" s="233"/>
      <c r="M487" s="234"/>
      <c r="N487" s="235"/>
      <c r="O487" s="235"/>
      <c r="P487" s="235"/>
      <c r="Q487" s="235"/>
      <c r="R487" s="235"/>
      <c r="S487" s="235"/>
      <c r="T487" s="236"/>
      <c r="AT487" s="237" t="s">
        <v>304</v>
      </c>
      <c r="AU487" s="237" t="s">
        <v>90</v>
      </c>
      <c r="AV487" s="13" t="s">
        <v>90</v>
      </c>
      <c r="AW487" s="13" t="s">
        <v>33</v>
      </c>
      <c r="AX487" s="13" t="s">
        <v>77</v>
      </c>
      <c r="AY487" s="237" t="s">
        <v>242</v>
      </c>
    </row>
    <row r="488" spans="1:65" s="13" customFormat="1" ht="22.5">
      <c r="B488" s="226"/>
      <c r="C488" s="227"/>
      <c r="D488" s="228" t="s">
        <v>304</v>
      </c>
      <c r="E488" s="229" t="s">
        <v>1</v>
      </c>
      <c r="F488" s="230" t="s">
        <v>663</v>
      </c>
      <c r="G488" s="227"/>
      <c r="H488" s="231">
        <v>92</v>
      </c>
      <c r="I488" s="232"/>
      <c r="J488" s="227"/>
      <c r="K488" s="227"/>
      <c r="L488" s="233"/>
      <c r="M488" s="234"/>
      <c r="N488" s="235"/>
      <c r="O488" s="235"/>
      <c r="P488" s="235"/>
      <c r="Q488" s="235"/>
      <c r="R488" s="235"/>
      <c r="S488" s="235"/>
      <c r="T488" s="236"/>
      <c r="AT488" s="237" t="s">
        <v>304</v>
      </c>
      <c r="AU488" s="237" t="s">
        <v>90</v>
      </c>
      <c r="AV488" s="13" t="s">
        <v>90</v>
      </c>
      <c r="AW488" s="13" t="s">
        <v>33</v>
      </c>
      <c r="AX488" s="13" t="s">
        <v>77</v>
      </c>
      <c r="AY488" s="237" t="s">
        <v>242</v>
      </c>
    </row>
    <row r="489" spans="1:65" s="13" customFormat="1" ht="22.5">
      <c r="B489" s="226"/>
      <c r="C489" s="227"/>
      <c r="D489" s="228" t="s">
        <v>304</v>
      </c>
      <c r="E489" s="229" t="s">
        <v>1</v>
      </c>
      <c r="F489" s="230" t="s">
        <v>664</v>
      </c>
      <c r="G489" s="227"/>
      <c r="H489" s="231">
        <v>76</v>
      </c>
      <c r="I489" s="232"/>
      <c r="J489" s="227"/>
      <c r="K489" s="227"/>
      <c r="L489" s="233"/>
      <c r="M489" s="234"/>
      <c r="N489" s="235"/>
      <c r="O489" s="235"/>
      <c r="P489" s="235"/>
      <c r="Q489" s="235"/>
      <c r="R489" s="235"/>
      <c r="S489" s="235"/>
      <c r="T489" s="236"/>
      <c r="AT489" s="237" t="s">
        <v>304</v>
      </c>
      <c r="AU489" s="237" t="s">
        <v>90</v>
      </c>
      <c r="AV489" s="13" t="s">
        <v>90</v>
      </c>
      <c r="AW489" s="13" t="s">
        <v>33</v>
      </c>
      <c r="AX489" s="13" t="s">
        <v>77</v>
      </c>
      <c r="AY489" s="237" t="s">
        <v>242</v>
      </c>
    </row>
    <row r="490" spans="1:65" s="13" customFormat="1">
      <c r="B490" s="226"/>
      <c r="C490" s="227"/>
      <c r="D490" s="228" t="s">
        <v>304</v>
      </c>
      <c r="E490" s="229" t="s">
        <v>1</v>
      </c>
      <c r="F490" s="230" t="s">
        <v>665</v>
      </c>
      <c r="G490" s="227"/>
      <c r="H490" s="231">
        <v>16</v>
      </c>
      <c r="I490" s="232"/>
      <c r="J490" s="227"/>
      <c r="K490" s="227"/>
      <c r="L490" s="233"/>
      <c r="M490" s="234"/>
      <c r="N490" s="235"/>
      <c r="O490" s="235"/>
      <c r="P490" s="235"/>
      <c r="Q490" s="235"/>
      <c r="R490" s="235"/>
      <c r="S490" s="235"/>
      <c r="T490" s="236"/>
      <c r="AT490" s="237" t="s">
        <v>304</v>
      </c>
      <c r="AU490" s="237" t="s">
        <v>90</v>
      </c>
      <c r="AV490" s="13" t="s">
        <v>90</v>
      </c>
      <c r="AW490" s="13" t="s">
        <v>33</v>
      </c>
      <c r="AX490" s="13" t="s">
        <v>77</v>
      </c>
      <c r="AY490" s="237" t="s">
        <v>242</v>
      </c>
    </row>
    <row r="491" spans="1:65" s="13" customFormat="1" ht="22.5">
      <c r="B491" s="226"/>
      <c r="C491" s="227"/>
      <c r="D491" s="228" t="s">
        <v>304</v>
      </c>
      <c r="E491" s="229" t="s">
        <v>1</v>
      </c>
      <c r="F491" s="230" t="s">
        <v>666</v>
      </c>
      <c r="G491" s="227"/>
      <c r="H491" s="231">
        <v>32</v>
      </c>
      <c r="I491" s="232"/>
      <c r="J491" s="227"/>
      <c r="K491" s="227"/>
      <c r="L491" s="233"/>
      <c r="M491" s="234"/>
      <c r="N491" s="235"/>
      <c r="O491" s="235"/>
      <c r="P491" s="235"/>
      <c r="Q491" s="235"/>
      <c r="R491" s="235"/>
      <c r="S491" s="235"/>
      <c r="T491" s="236"/>
      <c r="AT491" s="237" t="s">
        <v>304</v>
      </c>
      <c r="AU491" s="237" t="s">
        <v>90</v>
      </c>
      <c r="AV491" s="13" t="s">
        <v>90</v>
      </c>
      <c r="AW491" s="13" t="s">
        <v>33</v>
      </c>
      <c r="AX491" s="13" t="s">
        <v>77</v>
      </c>
      <c r="AY491" s="237" t="s">
        <v>242</v>
      </c>
    </row>
    <row r="492" spans="1:65" s="16" customFormat="1">
      <c r="B492" s="264"/>
      <c r="C492" s="265"/>
      <c r="D492" s="228" t="s">
        <v>304</v>
      </c>
      <c r="E492" s="266" t="s">
        <v>1</v>
      </c>
      <c r="F492" s="267" t="s">
        <v>388</v>
      </c>
      <c r="G492" s="265"/>
      <c r="H492" s="268">
        <v>244</v>
      </c>
      <c r="I492" s="269"/>
      <c r="J492" s="265"/>
      <c r="K492" s="265"/>
      <c r="L492" s="270"/>
      <c r="M492" s="271"/>
      <c r="N492" s="272"/>
      <c r="O492" s="272"/>
      <c r="P492" s="272"/>
      <c r="Q492" s="272"/>
      <c r="R492" s="272"/>
      <c r="S492" s="272"/>
      <c r="T492" s="273"/>
      <c r="AT492" s="274" t="s">
        <v>304</v>
      </c>
      <c r="AU492" s="274" t="s">
        <v>90</v>
      </c>
      <c r="AV492" s="16" t="s">
        <v>248</v>
      </c>
      <c r="AW492" s="16" t="s">
        <v>33</v>
      </c>
      <c r="AX492" s="16" t="s">
        <v>84</v>
      </c>
      <c r="AY492" s="274" t="s">
        <v>242</v>
      </c>
    </row>
    <row r="493" spans="1:65" s="2" customFormat="1" ht="34.9" customHeight="1">
      <c r="A493" s="35"/>
      <c r="B493" s="36"/>
      <c r="C493" s="201" t="s">
        <v>667</v>
      </c>
      <c r="D493" s="201" t="s">
        <v>244</v>
      </c>
      <c r="E493" s="202" t="s">
        <v>297</v>
      </c>
      <c r="F493" s="203" t="s">
        <v>298</v>
      </c>
      <c r="G493" s="204" t="s">
        <v>259</v>
      </c>
      <c r="H493" s="205">
        <v>16</v>
      </c>
      <c r="I493" s="206"/>
      <c r="J493" s="207">
        <f>ROUND(I493*H493,2)</f>
        <v>0</v>
      </c>
      <c r="K493" s="208"/>
      <c r="L493" s="40"/>
      <c r="M493" s="209" t="s">
        <v>1</v>
      </c>
      <c r="N493" s="210" t="s">
        <v>43</v>
      </c>
      <c r="O493" s="76"/>
      <c r="P493" s="211">
        <f>O493*H493</f>
        <v>0</v>
      </c>
      <c r="Q493" s="211">
        <v>8.9999999999999998E-4</v>
      </c>
      <c r="R493" s="211">
        <f>Q493*H493</f>
        <v>1.44E-2</v>
      </c>
      <c r="S493" s="211">
        <v>0</v>
      </c>
      <c r="T493" s="212">
        <f>S493*H493</f>
        <v>0</v>
      </c>
      <c r="U493" s="35"/>
      <c r="V493" s="35"/>
      <c r="W493" s="35"/>
      <c r="X493" s="35"/>
      <c r="Y493" s="35"/>
      <c r="Z493" s="35"/>
      <c r="AA493" s="35"/>
      <c r="AB493" s="35"/>
      <c r="AC493" s="35"/>
      <c r="AD493" s="35"/>
      <c r="AE493" s="35"/>
      <c r="AR493" s="213" t="s">
        <v>248</v>
      </c>
      <c r="AT493" s="213" t="s">
        <v>244</v>
      </c>
      <c r="AU493" s="213" t="s">
        <v>90</v>
      </c>
      <c r="AY493" s="18" t="s">
        <v>242</v>
      </c>
      <c r="BE493" s="214">
        <f>IF(N493="základná",J493,0)</f>
        <v>0</v>
      </c>
      <c r="BF493" s="214">
        <f>IF(N493="znížená",J493,0)</f>
        <v>0</v>
      </c>
      <c r="BG493" s="214">
        <f>IF(N493="zákl. prenesená",J493,0)</f>
        <v>0</v>
      </c>
      <c r="BH493" s="214">
        <f>IF(N493="zníž. prenesená",J493,0)</f>
        <v>0</v>
      </c>
      <c r="BI493" s="214">
        <f>IF(N493="nulová",J493,0)</f>
        <v>0</v>
      </c>
      <c r="BJ493" s="18" t="s">
        <v>90</v>
      </c>
      <c r="BK493" s="214">
        <f>ROUND(I493*H493,2)</f>
        <v>0</v>
      </c>
      <c r="BL493" s="18" t="s">
        <v>248</v>
      </c>
      <c r="BM493" s="213" t="s">
        <v>668</v>
      </c>
    </row>
    <row r="494" spans="1:65" s="13" customFormat="1">
      <c r="B494" s="226"/>
      <c r="C494" s="227"/>
      <c r="D494" s="228" t="s">
        <v>304</v>
      </c>
      <c r="E494" s="229" t="s">
        <v>1</v>
      </c>
      <c r="F494" s="230" t="s">
        <v>594</v>
      </c>
      <c r="G494" s="227"/>
      <c r="H494" s="231">
        <v>4</v>
      </c>
      <c r="I494" s="232"/>
      <c r="J494" s="227"/>
      <c r="K494" s="227"/>
      <c r="L494" s="233"/>
      <c r="M494" s="234"/>
      <c r="N494" s="235"/>
      <c r="O494" s="235"/>
      <c r="P494" s="235"/>
      <c r="Q494" s="235"/>
      <c r="R494" s="235"/>
      <c r="S494" s="235"/>
      <c r="T494" s="236"/>
      <c r="AT494" s="237" t="s">
        <v>304</v>
      </c>
      <c r="AU494" s="237" t="s">
        <v>90</v>
      </c>
      <c r="AV494" s="13" t="s">
        <v>90</v>
      </c>
      <c r="AW494" s="13" t="s">
        <v>33</v>
      </c>
      <c r="AX494" s="13" t="s">
        <v>77</v>
      </c>
      <c r="AY494" s="237" t="s">
        <v>242</v>
      </c>
    </row>
    <row r="495" spans="1:65" s="13" customFormat="1" ht="22.5">
      <c r="B495" s="226"/>
      <c r="C495" s="227"/>
      <c r="D495" s="228" t="s">
        <v>304</v>
      </c>
      <c r="E495" s="229" t="s">
        <v>1</v>
      </c>
      <c r="F495" s="230" t="s">
        <v>669</v>
      </c>
      <c r="G495" s="227"/>
      <c r="H495" s="231">
        <v>4</v>
      </c>
      <c r="I495" s="232"/>
      <c r="J495" s="227"/>
      <c r="K495" s="227"/>
      <c r="L495" s="233"/>
      <c r="M495" s="234"/>
      <c r="N495" s="235"/>
      <c r="O495" s="235"/>
      <c r="P495" s="235"/>
      <c r="Q495" s="235"/>
      <c r="R495" s="235"/>
      <c r="S495" s="235"/>
      <c r="T495" s="236"/>
      <c r="AT495" s="237" t="s">
        <v>304</v>
      </c>
      <c r="AU495" s="237" t="s">
        <v>90</v>
      </c>
      <c r="AV495" s="13" t="s">
        <v>90</v>
      </c>
      <c r="AW495" s="13" t="s">
        <v>33</v>
      </c>
      <c r="AX495" s="13" t="s">
        <v>77</v>
      </c>
      <c r="AY495" s="237" t="s">
        <v>242</v>
      </c>
    </row>
    <row r="496" spans="1:65" s="13" customFormat="1" ht="22.5">
      <c r="B496" s="226"/>
      <c r="C496" s="227"/>
      <c r="D496" s="228" t="s">
        <v>304</v>
      </c>
      <c r="E496" s="229" t="s">
        <v>1</v>
      </c>
      <c r="F496" s="230" t="s">
        <v>670</v>
      </c>
      <c r="G496" s="227"/>
      <c r="H496" s="231">
        <v>6</v>
      </c>
      <c r="I496" s="232"/>
      <c r="J496" s="227"/>
      <c r="K496" s="227"/>
      <c r="L496" s="233"/>
      <c r="M496" s="234"/>
      <c r="N496" s="235"/>
      <c r="O496" s="235"/>
      <c r="P496" s="235"/>
      <c r="Q496" s="235"/>
      <c r="R496" s="235"/>
      <c r="S496" s="235"/>
      <c r="T496" s="236"/>
      <c r="AT496" s="237" t="s">
        <v>304</v>
      </c>
      <c r="AU496" s="237" t="s">
        <v>90</v>
      </c>
      <c r="AV496" s="13" t="s">
        <v>90</v>
      </c>
      <c r="AW496" s="13" t="s">
        <v>33</v>
      </c>
      <c r="AX496" s="13" t="s">
        <v>77</v>
      </c>
      <c r="AY496" s="237" t="s">
        <v>242</v>
      </c>
    </row>
    <row r="497" spans="1:65" s="13" customFormat="1">
      <c r="B497" s="226"/>
      <c r="C497" s="227"/>
      <c r="D497" s="228" t="s">
        <v>304</v>
      </c>
      <c r="E497" s="229" t="s">
        <v>1</v>
      </c>
      <c r="F497" s="230" t="s">
        <v>671</v>
      </c>
      <c r="G497" s="227"/>
      <c r="H497" s="231">
        <v>2</v>
      </c>
      <c r="I497" s="232"/>
      <c r="J497" s="227"/>
      <c r="K497" s="227"/>
      <c r="L497" s="233"/>
      <c r="M497" s="234"/>
      <c r="N497" s="235"/>
      <c r="O497" s="235"/>
      <c r="P497" s="235"/>
      <c r="Q497" s="235"/>
      <c r="R497" s="235"/>
      <c r="S497" s="235"/>
      <c r="T497" s="236"/>
      <c r="AT497" s="237" t="s">
        <v>304</v>
      </c>
      <c r="AU497" s="237" t="s">
        <v>90</v>
      </c>
      <c r="AV497" s="13" t="s">
        <v>90</v>
      </c>
      <c r="AW497" s="13" t="s">
        <v>33</v>
      </c>
      <c r="AX497" s="13" t="s">
        <v>77</v>
      </c>
      <c r="AY497" s="237" t="s">
        <v>242</v>
      </c>
    </row>
    <row r="498" spans="1:65" s="16" customFormat="1">
      <c r="B498" s="264"/>
      <c r="C498" s="265"/>
      <c r="D498" s="228" t="s">
        <v>304</v>
      </c>
      <c r="E498" s="266" t="s">
        <v>1</v>
      </c>
      <c r="F498" s="267" t="s">
        <v>388</v>
      </c>
      <c r="G498" s="265"/>
      <c r="H498" s="268">
        <v>16</v>
      </c>
      <c r="I498" s="269"/>
      <c r="J498" s="265"/>
      <c r="K498" s="265"/>
      <c r="L498" s="270"/>
      <c r="M498" s="271"/>
      <c r="N498" s="272"/>
      <c r="O498" s="272"/>
      <c r="P498" s="272"/>
      <c r="Q498" s="272"/>
      <c r="R498" s="272"/>
      <c r="S498" s="272"/>
      <c r="T498" s="273"/>
      <c r="AT498" s="274" t="s">
        <v>304</v>
      </c>
      <c r="AU498" s="274" t="s">
        <v>90</v>
      </c>
      <c r="AV498" s="16" t="s">
        <v>248</v>
      </c>
      <c r="AW498" s="16" t="s">
        <v>33</v>
      </c>
      <c r="AX498" s="16" t="s">
        <v>84</v>
      </c>
      <c r="AY498" s="274" t="s">
        <v>242</v>
      </c>
    </row>
    <row r="499" spans="1:65" s="2" customFormat="1" ht="30" customHeight="1">
      <c r="A499" s="35"/>
      <c r="B499" s="36"/>
      <c r="C499" s="201" t="s">
        <v>672</v>
      </c>
      <c r="D499" s="201" t="s">
        <v>244</v>
      </c>
      <c r="E499" s="202" t="s">
        <v>673</v>
      </c>
      <c r="F499" s="203" t="s">
        <v>674</v>
      </c>
      <c r="G499" s="204" t="s">
        <v>247</v>
      </c>
      <c r="H499" s="205">
        <v>139</v>
      </c>
      <c r="I499" s="206"/>
      <c r="J499" s="207">
        <f>ROUND(I499*H499,2)</f>
        <v>0</v>
      </c>
      <c r="K499" s="208"/>
      <c r="L499" s="40"/>
      <c r="M499" s="209" t="s">
        <v>1</v>
      </c>
      <c r="N499" s="210" t="s">
        <v>43</v>
      </c>
      <c r="O499" s="76"/>
      <c r="P499" s="211">
        <f>O499*H499</f>
        <v>0</v>
      </c>
      <c r="Q499" s="211">
        <v>3.3999999999999998E-3</v>
      </c>
      <c r="R499" s="211">
        <f>Q499*H499</f>
        <v>0.47259999999999996</v>
      </c>
      <c r="S499" s="211">
        <v>0</v>
      </c>
      <c r="T499" s="212">
        <f>S499*H499</f>
        <v>0</v>
      </c>
      <c r="U499" s="35"/>
      <c r="V499" s="35"/>
      <c r="W499" s="35"/>
      <c r="X499" s="35"/>
      <c r="Y499" s="35"/>
      <c r="Z499" s="35"/>
      <c r="AA499" s="35"/>
      <c r="AB499" s="35"/>
      <c r="AC499" s="35"/>
      <c r="AD499" s="35"/>
      <c r="AE499" s="35"/>
      <c r="AR499" s="213" t="s">
        <v>248</v>
      </c>
      <c r="AT499" s="213" t="s">
        <v>244</v>
      </c>
      <c r="AU499" s="213" t="s">
        <v>90</v>
      </c>
      <c r="AY499" s="18" t="s">
        <v>242</v>
      </c>
      <c r="BE499" s="214">
        <f>IF(N499="základná",J499,0)</f>
        <v>0</v>
      </c>
      <c r="BF499" s="214">
        <f>IF(N499="znížená",J499,0)</f>
        <v>0</v>
      </c>
      <c r="BG499" s="214">
        <f>IF(N499="zákl. prenesená",J499,0)</f>
        <v>0</v>
      </c>
      <c r="BH499" s="214">
        <f>IF(N499="zníž. prenesená",J499,0)</f>
        <v>0</v>
      </c>
      <c r="BI499" s="214">
        <f>IF(N499="nulová",J499,0)</f>
        <v>0</v>
      </c>
      <c r="BJ499" s="18" t="s">
        <v>90</v>
      </c>
      <c r="BK499" s="214">
        <f>ROUND(I499*H499,2)</f>
        <v>0</v>
      </c>
      <c r="BL499" s="18" t="s">
        <v>248</v>
      </c>
      <c r="BM499" s="213" t="s">
        <v>675</v>
      </c>
    </row>
    <row r="500" spans="1:65" s="13" customFormat="1">
      <c r="B500" s="226"/>
      <c r="C500" s="227"/>
      <c r="D500" s="228" t="s">
        <v>304</v>
      </c>
      <c r="E500" s="229" t="s">
        <v>1</v>
      </c>
      <c r="F500" s="230" t="s">
        <v>676</v>
      </c>
      <c r="G500" s="227"/>
      <c r="H500" s="231">
        <v>82.5</v>
      </c>
      <c r="I500" s="232"/>
      <c r="J500" s="227"/>
      <c r="K500" s="227"/>
      <c r="L500" s="233"/>
      <c r="M500" s="234"/>
      <c r="N500" s="235"/>
      <c r="O500" s="235"/>
      <c r="P500" s="235"/>
      <c r="Q500" s="235"/>
      <c r="R500" s="235"/>
      <c r="S500" s="235"/>
      <c r="T500" s="236"/>
      <c r="AT500" s="237" t="s">
        <v>304</v>
      </c>
      <c r="AU500" s="237" t="s">
        <v>90</v>
      </c>
      <c r="AV500" s="13" t="s">
        <v>90</v>
      </c>
      <c r="AW500" s="13" t="s">
        <v>33</v>
      </c>
      <c r="AX500" s="13" t="s">
        <v>77</v>
      </c>
      <c r="AY500" s="237" t="s">
        <v>242</v>
      </c>
    </row>
    <row r="501" spans="1:65" s="13" customFormat="1" ht="22.5">
      <c r="B501" s="226"/>
      <c r="C501" s="227"/>
      <c r="D501" s="228" t="s">
        <v>304</v>
      </c>
      <c r="E501" s="229" t="s">
        <v>1</v>
      </c>
      <c r="F501" s="230" t="s">
        <v>677</v>
      </c>
      <c r="G501" s="227"/>
      <c r="H501" s="231">
        <v>56.5</v>
      </c>
      <c r="I501" s="232"/>
      <c r="J501" s="227"/>
      <c r="K501" s="227"/>
      <c r="L501" s="233"/>
      <c r="M501" s="234"/>
      <c r="N501" s="235"/>
      <c r="O501" s="235"/>
      <c r="P501" s="235"/>
      <c r="Q501" s="235"/>
      <c r="R501" s="235"/>
      <c r="S501" s="235"/>
      <c r="T501" s="236"/>
      <c r="AT501" s="237" t="s">
        <v>304</v>
      </c>
      <c r="AU501" s="237" t="s">
        <v>90</v>
      </c>
      <c r="AV501" s="13" t="s">
        <v>90</v>
      </c>
      <c r="AW501" s="13" t="s">
        <v>33</v>
      </c>
      <c r="AX501" s="13" t="s">
        <v>77</v>
      </c>
      <c r="AY501" s="237" t="s">
        <v>242</v>
      </c>
    </row>
    <row r="502" spans="1:65" s="16" customFormat="1">
      <c r="B502" s="264"/>
      <c r="C502" s="265"/>
      <c r="D502" s="228" t="s">
        <v>304</v>
      </c>
      <c r="E502" s="266" t="s">
        <v>1</v>
      </c>
      <c r="F502" s="267" t="s">
        <v>388</v>
      </c>
      <c r="G502" s="265"/>
      <c r="H502" s="268">
        <v>139</v>
      </c>
      <c r="I502" s="269"/>
      <c r="J502" s="265"/>
      <c r="K502" s="265"/>
      <c r="L502" s="270"/>
      <c r="M502" s="271"/>
      <c r="N502" s="272"/>
      <c r="O502" s="272"/>
      <c r="P502" s="272"/>
      <c r="Q502" s="272"/>
      <c r="R502" s="272"/>
      <c r="S502" s="272"/>
      <c r="T502" s="273"/>
      <c r="AT502" s="274" t="s">
        <v>304</v>
      </c>
      <c r="AU502" s="274" t="s">
        <v>90</v>
      </c>
      <c r="AV502" s="16" t="s">
        <v>248</v>
      </c>
      <c r="AW502" s="16" t="s">
        <v>33</v>
      </c>
      <c r="AX502" s="16" t="s">
        <v>84</v>
      </c>
      <c r="AY502" s="274" t="s">
        <v>242</v>
      </c>
    </row>
    <row r="503" spans="1:65" s="2" customFormat="1" ht="22.15" customHeight="1">
      <c r="A503" s="35"/>
      <c r="B503" s="36"/>
      <c r="C503" s="201" t="s">
        <v>678</v>
      </c>
      <c r="D503" s="201" t="s">
        <v>244</v>
      </c>
      <c r="E503" s="202" t="s">
        <v>301</v>
      </c>
      <c r="F503" s="203" t="s">
        <v>302</v>
      </c>
      <c r="G503" s="204" t="s">
        <v>282</v>
      </c>
      <c r="H503" s="205">
        <v>12327</v>
      </c>
      <c r="I503" s="206"/>
      <c r="J503" s="207">
        <f>ROUND(I503*H503,2)</f>
        <v>0</v>
      </c>
      <c r="K503" s="208"/>
      <c r="L503" s="40"/>
      <c r="M503" s="209" t="s">
        <v>1</v>
      </c>
      <c r="N503" s="210" t="s">
        <v>43</v>
      </c>
      <c r="O503" s="76"/>
      <c r="P503" s="211">
        <f>O503*H503</f>
        <v>0</v>
      </c>
      <c r="Q503" s="211">
        <v>0</v>
      </c>
      <c r="R503" s="211">
        <f>Q503*H503</f>
        <v>0</v>
      </c>
      <c r="S503" s="211">
        <v>0</v>
      </c>
      <c r="T503" s="212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213" t="s">
        <v>248</v>
      </c>
      <c r="AT503" s="213" t="s">
        <v>244</v>
      </c>
      <c r="AU503" s="213" t="s">
        <v>90</v>
      </c>
      <c r="AY503" s="18" t="s">
        <v>242</v>
      </c>
      <c r="BE503" s="214">
        <f>IF(N503="základná",J503,0)</f>
        <v>0</v>
      </c>
      <c r="BF503" s="214">
        <f>IF(N503="znížená",J503,0)</f>
        <v>0</v>
      </c>
      <c r="BG503" s="214">
        <f>IF(N503="zákl. prenesená",J503,0)</f>
        <v>0</v>
      </c>
      <c r="BH503" s="214">
        <f>IF(N503="zníž. prenesená",J503,0)</f>
        <v>0</v>
      </c>
      <c r="BI503" s="214">
        <f>IF(N503="nulová",J503,0)</f>
        <v>0</v>
      </c>
      <c r="BJ503" s="18" t="s">
        <v>90</v>
      </c>
      <c r="BK503" s="214">
        <f>ROUND(I503*H503,2)</f>
        <v>0</v>
      </c>
      <c r="BL503" s="18" t="s">
        <v>248</v>
      </c>
      <c r="BM503" s="213" t="s">
        <v>679</v>
      </c>
    </row>
    <row r="504" spans="1:65" s="13" customFormat="1">
      <c r="B504" s="226"/>
      <c r="C504" s="227"/>
      <c r="D504" s="228" t="s">
        <v>304</v>
      </c>
      <c r="E504" s="229" t="s">
        <v>1</v>
      </c>
      <c r="F504" s="230" t="s">
        <v>680</v>
      </c>
      <c r="G504" s="227"/>
      <c r="H504" s="231">
        <v>12327</v>
      </c>
      <c r="I504" s="232"/>
      <c r="J504" s="227"/>
      <c r="K504" s="227"/>
      <c r="L504" s="233"/>
      <c r="M504" s="234"/>
      <c r="N504" s="235"/>
      <c r="O504" s="235"/>
      <c r="P504" s="235"/>
      <c r="Q504" s="235"/>
      <c r="R504" s="235"/>
      <c r="S504" s="235"/>
      <c r="T504" s="236"/>
      <c r="AT504" s="237" t="s">
        <v>304</v>
      </c>
      <c r="AU504" s="237" t="s">
        <v>90</v>
      </c>
      <c r="AV504" s="13" t="s">
        <v>90</v>
      </c>
      <c r="AW504" s="13" t="s">
        <v>33</v>
      </c>
      <c r="AX504" s="13" t="s">
        <v>84</v>
      </c>
      <c r="AY504" s="237" t="s">
        <v>242</v>
      </c>
    </row>
    <row r="505" spans="1:65" s="2" customFormat="1" ht="22.15" customHeight="1">
      <c r="A505" s="35"/>
      <c r="B505" s="36"/>
      <c r="C505" s="201" t="s">
        <v>681</v>
      </c>
      <c r="D505" s="201" t="s">
        <v>244</v>
      </c>
      <c r="E505" s="202" t="s">
        <v>307</v>
      </c>
      <c r="F505" s="203" t="s">
        <v>308</v>
      </c>
      <c r="G505" s="204" t="s">
        <v>309</v>
      </c>
      <c r="H505" s="205">
        <v>12.151999999999999</v>
      </c>
      <c r="I505" s="206"/>
      <c r="J505" s="207">
        <f>ROUND(I505*H505,2)</f>
        <v>0</v>
      </c>
      <c r="K505" s="208"/>
      <c r="L505" s="40"/>
      <c r="M505" s="209" t="s">
        <v>1</v>
      </c>
      <c r="N505" s="210" t="s">
        <v>43</v>
      </c>
      <c r="O505" s="76"/>
      <c r="P505" s="211">
        <f>O505*H505</f>
        <v>0</v>
      </c>
      <c r="Q505" s="211">
        <v>0</v>
      </c>
      <c r="R505" s="211">
        <f>Q505*H505</f>
        <v>0</v>
      </c>
      <c r="S505" s="211">
        <v>0</v>
      </c>
      <c r="T505" s="212">
        <f>S505*H505</f>
        <v>0</v>
      </c>
      <c r="U505" s="35"/>
      <c r="V505" s="35"/>
      <c r="W505" s="35"/>
      <c r="X505" s="35"/>
      <c r="Y505" s="35"/>
      <c r="Z505" s="35"/>
      <c r="AA505" s="35"/>
      <c r="AB505" s="35"/>
      <c r="AC505" s="35"/>
      <c r="AD505" s="35"/>
      <c r="AE505" s="35"/>
      <c r="AR505" s="213" t="s">
        <v>248</v>
      </c>
      <c r="AT505" s="213" t="s">
        <v>244</v>
      </c>
      <c r="AU505" s="213" t="s">
        <v>90</v>
      </c>
      <c r="AY505" s="18" t="s">
        <v>242</v>
      </c>
      <c r="BE505" s="214">
        <f>IF(N505="základná",J505,0)</f>
        <v>0</v>
      </c>
      <c r="BF505" s="214">
        <f>IF(N505="znížená",J505,0)</f>
        <v>0</v>
      </c>
      <c r="BG505" s="214">
        <f>IF(N505="zákl. prenesená",J505,0)</f>
        <v>0</v>
      </c>
      <c r="BH505" s="214">
        <f>IF(N505="zníž. prenesená",J505,0)</f>
        <v>0</v>
      </c>
      <c r="BI505" s="214">
        <f>IF(N505="nulová",J505,0)</f>
        <v>0</v>
      </c>
      <c r="BJ505" s="18" t="s">
        <v>90</v>
      </c>
      <c r="BK505" s="214">
        <f>ROUND(I505*H505,2)</f>
        <v>0</v>
      </c>
      <c r="BL505" s="18" t="s">
        <v>248</v>
      </c>
      <c r="BM505" s="213" t="s">
        <v>682</v>
      </c>
    </row>
    <row r="506" spans="1:65" s="13" customFormat="1">
      <c r="B506" s="226"/>
      <c r="C506" s="227"/>
      <c r="D506" s="228" t="s">
        <v>304</v>
      </c>
      <c r="E506" s="229" t="s">
        <v>1</v>
      </c>
      <c r="F506" s="230" t="s">
        <v>683</v>
      </c>
      <c r="G506" s="227"/>
      <c r="H506" s="231">
        <v>1.4339999999999999</v>
      </c>
      <c r="I506" s="232"/>
      <c r="J506" s="227"/>
      <c r="K506" s="227"/>
      <c r="L506" s="233"/>
      <c r="M506" s="234"/>
      <c r="N506" s="235"/>
      <c r="O506" s="235"/>
      <c r="P506" s="235"/>
      <c r="Q506" s="235"/>
      <c r="R506" s="235"/>
      <c r="S506" s="235"/>
      <c r="T506" s="236"/>
      <c r="AT506" s="237" t="s">
        <v>304</v>
      </c>
      <c r="AU506" s="237" t="s">
        <v>90</v>
      </c>
      <c r="AV506" s="13" t="s">
        <v>90</v>
      </c>
      <c r="AW506" s="13" t="s">
        <v>33</v>
      </c>
      <c r="AX506" s="13" t="s">
        <v>77</v>
      </c>
      <c r="AY506" s="237" t="s">
        <v>242</v>
      </c>
    </row>
    <row r="507" spans="1:65" s="13" customFormat="1" ht="22.5">
      <c r="B507" s="226"/>
      <c r="C507" s="227"/>
      <c r="D507" s="228" t="s">
        <v>304</v>
      </c>
      <c r="E507" s="229" t="s">
        <v>1</v>
      </c>
      <c r="F507" s="230" t="s">
        <v>684</v>
      </c>
      <c r="G507" s="227"/>
      <c r="H507" s="231">
        <v>4.66</v>
      </c>
      <c r="I507" s="232"/>
      <c r="J507" s="227"/>
      <c r="K507" s="227"/>
      <c r="L507" s="233"/>
      <c r="M507" s="234"/>
      <c r="N507" s="235"/>
      <c r="O507" s="235"/>
      <c r="P507" s="235"/>
      <c r="Q507" s="235"/>
      <c r="R507" s="235"/>
      <c r="S507" s="235"/>
      <c r="T507" s="236"/>
      <c r="AT507" s="237" t="s">
        <v>304</v>
      </c>
      <c r="AU507" s="237" t="s">
        <v>90</v>
      </c>
      <c r="AV507" s="13" t="s">
        <v>90</v>
      </c>
      <c r="AW507" s="13" t="s">
        <v>33</v>
      </c>
      <c r="AX507" s="13" t="s">
        <v>77</v>
      </c>
      <c r="AY507" s="237" t="s">
        <v>242</v>
      </c>
    </row>
    <row r="508" spans="1:65" s="13" customFormat="1" ht="22.5">
      <c r="B508" s="226"/>
      <c r="C508" s="227"/>
      <c r="D508" s="228" t="s">
        <v>304</v>
      </c>
      <c r="E508" s="229" t="s">
        <v>1</v>
      </c>
      <c r="F508" s="230" t="s">
        <v>685</v>
      </c>
      <c r="G508" s="227"/>
      <c r="H508" s="231">
        <v>3.6379999999999999</v>
      </c>
      <c r="I508" s="232"/>
      <c r="J508" s="227"/>
      <c r="K508" s="227"/>
      <c r="L508" s="233"/>
      <c r="M508" s="234"/>
      <c r="N508" s="235"/>
      <c r="O508" s="235"/>
      <c r="P508" s="235"/>
      <c r="Q508" s="235"/>
      <c r="R508" s="235"/>
      <c r="S508" s="235"/>
      <c r="T508" s="236"/>
      <c r="AT508" s="237" t="s">
        <v>304</v>
      </c>
      <c r="AU508" s="237" t="s">
        <v>90</v>
      </c>
      <c r="AV508" s="13" t="s">
        <v>90</v>
      </c>
      <c r="AW508" s="13" t="s">
        <v>33</v>
      </c>
      <c r="AX508" s="13" t="s">
        <v>77</v>
      </c>
      <c r="AY508" s="237" t="s">
        <v>242</v>
      </c>
    </row>
    <row r="509" spans="1:65" s="13" customFormat="1">
      <c r="B509" s="226"/>
      <c r="C509" s="227"/>
      <c r="D509" s="228" t="s">
        <v>304</v>
      </c>
      <c r="E509" s="229" t="s">
        <v>1</v>
      </c>
      <c r="F509" s="230" t="s">
        <v>686</v>
      </c>
      <c r="G509" s="227"/>
      <c r="H509" s="231">
        <v>0.82099999999999995</v>
      </c>
      <c r="I509" s="232"/>
      <c r="J509" s="227"/>
      <c r="K509" s="227"/>
      <c r="L509" s="233"/>
      <c r="M509" s="234"/>
      <c r="N509" s="235"/>
      <c r="O509" s="235"/>
      <c r="P509" s="235"/>
      <c r="Q509" s="235"/>
      <c r="R509" s="235"/>
      <c r="S509" s="235"/>
      <c r="T509" s="236"/>
      <c r="AT509" s="237" t="s">
        <v>304</v>
      </c>
      <c r="AU509" s="237" t="s">
        <v>90</v>
      </c>
      <c r="AV509" s="13" t="s">
        <v>90</v>
      </c>
      <c r="AW509" s="13" t="s">
        <v>33</v>
      </c>
      <c r="AX509" s="13" t="s">
        <v>77</v>
      </c>
      <c r="AY509" s="237" t="s">
        <v>242</v>
      </c>
    </row>
    <row r="510" spans="1:65" s="13" customFormat="1" ht="22.5">
      <c r="B510" s="226"/>
      <c r="C510" s="227"/>
      <c r="D510" s="228" t="s">
        <v>304</v>
      </c>
      <c r="E510" s="229" t="s">
        <v>1</v>
      </c>
      <c r="F510" s="230" t="s">
        <v>687</v>
      </c>
      <c r="G510" s="227"/>
      <c r="H510" s="231">
        <v>1.599</v>
      </c>
      <c r="I510" s="232"/>
      <c r="J510" s="227"/>
      <c r="K510" s="227"/>
      <c r="L510" s="233"/>
      <c r="M510" s="234"/>
      <c r="N510" s="235"/>
      <c r="O510" s="235"/>
      <c r="P510" s="235"/>
      <c r="Q510" s="235"/>
      <c r="R510" s="235"/>
      <c r="S510" s="235"/>
      <c r="T510" s="236"/>
      <c r="AT510" s="237" t="s">
        <v>304</v>
      </c>
      <c r="AU510" s="237" t="s">
        <v>90</v>
      </c>
      <c r="AV510" s="13" t="s">
        <v>90</v>
      </c>
      <c r="AW510" s="13" t="s">
        <v>33</v>
      </c>
      <c r="AX510" s="13" t="s">
        <v>77</v>
      </c>
      <c r="AY510" s="237" t="s">
        <v>242</v>
      </c>
    </row>
    <row r="511" spans="1:65" s="16" customFormat="1">
      <c r="B511" s="264"/>
      <c r="C511" s="265"/>
      <c r="D511" s="228" t="s">
        <v>304</v>
      </c>
      <c r="E511" s="266" t="s">
        <v>1</v>
      </c>
      <c r="F511" s="267" t="s">
        <v>388</v>
      </c>
      <c r="G511" s="265"/>
      <c r="H511" s="268">
        <v>12.151999999999999</v>
      </c>
      <c r="I511" s="269"/>
      <c r="J511" s="265"/>
      <c r="K511" s="265"/>
      <c r="L511" s="270"/>
      <c r="M511" s="271"/>
      <c r="N511" s="272"/>
      <c r="O511" s="272"/>
      <c r="P511" s="272"/>
      <c r="Q511" s="272"/>
      <c r="R511" s="272"/>
      <c r="S511" s="272"/>
      <c r="T511" s="273"/>
      <c r="AT511" s="274" t="s">
        <v>304</v>
      </c>
      <c r="AU511" s="274" t="s">
        <v>90</v>
      </c>
      <c r="AV511" s="16" t="s">
        <v>248</v>
      </c>
      <c r="AW511" s="16" t="s">
        <v>33</v>
      </c>
      <c r="AX511" s="16" t="s">
        <v>84</v>
      </c>
      <c r="AY511" s="274" t="s">
        <v>242</v>
      </c>
    </row>
    <row r="512" spans="1:65" s="2" customFormat="1" ht="22.15" customHeight="1">
      <c r="A512" s="35"/>
      <c r="B512" s="36"/>
      <c r="C512" s="201" t="s">
        <v>688</v>
      </c>
      <c r="D512" s="201" t="s">
        <v>244</v>
      </c>
      <c r="E512" s="202" t="s">
        <v>689</v>
      </c>
      <c r="F512" s="203" t="s">
        <v>690</v>
      </c>
      <c r="G512" s="204" t="s">
        <v>247</v>
      </c>
      <c r="H512" s="205">
        <v>4.95</v>
      </c>
      <c r="I512" s="206"/>
      <c r="J512" s="207">
        <f>ROUND(I512*H512,2)</f>
        <v>0</v>
      </c>
      <c r="K512" s="208"/>
      <c r="L512" s="40"/>
      <c r="M512" s="209" t="s">
        <v>1</v>
      </c>
      <c r="N512" s="210" t="s">
        <v>43</v>
      </c>
      <c r="O512" s="76"/>
      <c r="P512" s="211">
        <f>O512*H512</f>
        <v>0</v>
      </c>
      <c r="Q512" s="211">
        <v>1.0000000000000001E-5</v>
      </c>
      <c r="R512" s="211">
        <f>Q512*H512</f>
        <v>4.9500000000000004E-5</v>
      </c>
      <c r="S512" s="211">
        <v>0</v>
      </c>
      <c r="T512" s="212">
        <f>S512*H512</f>
        <v>0</v>
      </c>
      <c r="U512" s="35"/>
      <c r="V512" s="35"/>
      <c r="W512" s="35"/>
      <c r="X512" s="35"/>
      <c r="Y512" s="35"/>
      <c r="Z512" s="35"/>
      <c r="AA512" s="35"/>
      <c r="AB512" s="35"/>
      <c r="AC512" s="35"/>
      <c r="AD512" s="35"/>
      <c r="AE512" s="35"/>
      <c r="AR512" s="213" t="s">
        <v>248</v>
      </c>
      <c r="AT512" s="213" t="s">
        <v>244</v>
      </c>
      <c r="AU512" s="213" t="s">
        <v>90</v>
      </c>
      <c r="AY512" s="18" t="s">
        <v>242</v>
      </c>
      <c r="BE512" s="214">
        <f>IF(N512="základná",J512,0)</f>
        <v>0</v>
      </c>
      <c r="BF512" s="214">
        <f>IF(N512="znížená",J512,0)</f>
        <v>0</v>
      </c>
      <c r="BG512" s="214">
        <f>IF(N512="zákl. prenesená",J512,0)</f>
        <v>0</v>
      </c>
      <c r="BH512" s="214">
        <f>IF(N512="zníž. prenesená",J512,0)</f>
        <v>0</v>
      </c>
      <c r="BI512" s="214">
        <f>IF(N512="nulová",J512,0)</f>
        <v>0</v>
      </c>
      <c r="BJ512" s="18" t="s">
        <v>90</v>
      </c>
      <c r="BK512" s="214">
        <f>ROUND(I512*H512,2)</f>
        <v>0</v>
      </c>
      <c r="BL512" s="18" t="s">
        <v>248</v>
      </c>
      <c r="BM512" s="213" t="s">
        <v>691</v>
      </c>
    </row>
    <row r="513" spans="1:65" s="13" customFormat="1">
      <c r="B513" s="226"/>
      <c r="C513" s="227"/>
      <c r="D513" s="228" t="s">
        <v>304</v>
      </c>
      <c r="E513" s="229" t="s">
        <v>1</v>
      </c>
      <c r="F513" s="230" t="s">
        <v>692</v>
      </c>
      <c r="G513" s="227"/>
      <c r="H513" s="231">
        <v>4.95</v>
      </c>
      <c r="I513" s="232"/>
      <c r="J513" s="227"/>
      <c r="K513" s="227"/>
      <c r="L513" s="233"/>
      <c r="M513" s="234"/>
      <c r="N513" s="235"/>
      <c r="O513" s="235"/>
      <c r="P513" s="235"/>
      <c r="Q513" s="235"/>
      <c r="R513" s="235"/>
      <c r="S513" s="235"/>
      <c r="T513" s="236"/>
      <c r="AT513" s="237" t="s">
        <v>304</v>
      </c>
      <c r="AU513" s="237" t="s">
        <v>90</v>
      </c>
      <c r="AV513" s="13" t="s">
        <v>90</v>
      </c>
      <c r="AW513" s="13" t="s">
        <v>33</v>
      </c>
      <c r="AX513" s="13" t="s">
        <v>84</v>
      </c>
      <c r="AY513" s="237" t="s">
        <v>242</v>
      </c>
    </row>
    <row r="514" spans="1:65" s="2" customFormat="1" ht="14.45" customHeight="1">
      <c r="A514" s="35"/>
      <c r="B514" s="36"/>
      <c r="C514" s="201" t="s">
        <v>693</v>
      </c>
      <c r="D514" s="201" t="s">
        <v>244</v>
      </c>
      <c r="E514" s="202" t="s">
        <v>694</v>
      </c>
      <c r="F514" s="203" t="s">
        <v>695</v>
      </c>
      <c r="G514" s="204" t="s">
        <v>259</v>
      </c>
      <c r="H514" s="205">
        <v>28</v>
      </c>
      <c r="I514" s="206"/>
      <c r="J514" s="207">
        <f>ROUND(I514*H514,2)</f>
        <v>0</v>
      </c>
      <c r="K514" s="208"/>
      <c r="L514" s="40"/>
      <c r="M514" s="209" t="s">
        <v>1</v>
      </c>
      <c r="N514" s="210" t="s">
        <v>43</v>
      </c>
      <c r="O514" s="76"/>
      <c r="P514" s="211">
        <f>O514*H514</f>
        <v>0</v>
      </c>
      <c r="Q514" s="211">
        <v>4.0000000000000003E-5</v>
      </c>
      <c r="R514" s="211">
        <f>Q514*H514</f>
        <v>1.1200000000000001E-3</v>
      </c>
      <c r="S514" s="211">
        <v>0</v>
      </c>
      <c r="T514" s="212">
        <f>S514*H514</f>
        <v>0</v>
      </c>
      <c r="U514" s="35"/>
      <c r="V514" s="35"/>
      <c r="W514" s="35"/>
      <c r="X514" s="35"/>
      <c r="Y514" s="35"/>
      <c r="Z514" s="35"/>
      <c r="AA514" s="35"/>
      <c r="AB514" s="35"/>
      <c r="AC514" s="35"/>
      <c r="AD514" s="35"/>
      <c r="AE514" s="35"/>
      <c r="AR514" s="213" t="s">
        <v>248</v>
      </c>
      <c r="AT514" s="213" t="s">
        <v>244</v>
      </c>
      <c r="AU514" s="213" t="s">
        <v>90</v>
      </c>
      <c r="AY514" s="18" t="s">
        <v>242</v>
      </c>
      <c r="BE514" s="214">
        <f>IF(N514="základná",J514,0)</f>
        <v>0</v>
      </c>
      <c r="BF514" s="214">
        <f>IF(N514="znížená",J514,0)</f>
        <v>0</v>
      </c>
      <c r="BG514" s="214">
        <f>IF(N514="zákl. prenesená",J514,0)</f>
        <v>0</v>
      </c>
      <c r="BH514" s="214">
        <f>IF(N514="zníž. prenesená",J514,0)</f>
        <v>0</v>
      </c>
      <c r="BI514" s="214">
        <f>IF(N514="nulová",J514,0)</f>
        <v>0</v>
      </c>
      <c r="BJ514" s="18" t="s">
        <v>90</v>
      </c>
      <c r="BK514" s="214">
        <f>ROUND(I514*H514,2)</f>
        <v>0</v>
      </c>
      <c r="BL514" s="18" t="s">
        <v>248</v>
      </c>
      <c r="BM514" s="213" t="s">
        <v>696</v>
      </c>
    </row>
    <row r="515" spans="1:65" s="13" customFormat="1">
      <c r="B515" s="226"/>
      <c r="C515" s="227"/>
      <c r="D515" s="228" t="s">
        <v>304</v>
      </c>
      <c r="E515" s="229" t="s">
        <v>1</v>
      </c>
      <c r="F515" s="230" t="s">
        <v>697</v>
      </c>
      <c r="G515" s="227"/>
      <c r="H515" s="231">
        <v>2</v>
      </c>
      <c r="I515" s="232"/>
      <c r="J515" s="227"/>
      <c r="K515" s="227"/>
      <c r="L515" s="233"/>
      <c r="M515" s="234"/>
      <c r="N515" s="235"/>
      <c r="O515" s="235"/>
      <c r="P515" s="235"/>
      <c r="Q515" s="235"/>
      <c r="R515" s="235"/>
      <c r="S515" s="235"/>
      <c r="T515" s="236"/>
      <c r="AT515" s="237" t="s">
        <v>304</v>
      </c>
      <c r="AU515" s="237" t="s">
        <v>90</v>
      </c>
      <c r="AV515" s="13" t="s">
        <v>90</v>
      </c>
      <c r="AW515" s="13" t="s">
        <v>33</v>
      </c>
      <c r="AX515" s="13" t="s">
        <v>77</v>
      </c>
      <c r="AY515" s="237" t="s">
        <v>242</v>
      </c>
    </row>
    <row r="516" spans="1:65" s="13" customFormat="1" ht="22.5">
      <c r="B516" s="226"/>
      <c r="C516" s="227"/>
      <c r="D516" s="228" t="s">
        <v>304</v>
      </c>
      <c r="E516" s="229" t="s">
        <v>1</v>
      </c>
      <c r="F516" s="230" t="s">
        <v>698</v>
      </c>
      <c r="G516" s="227"/>
      <c r="H516" s="231">
        <v>16</v>
      </c>
      <c r="I516" s="232"/>
      <c r="J516" s="227"/>
      <c r="K516" s="227"/>
      <c r="L516" s="233"/>
      <c r="M516" s="234"/>
      <c r="N516" s="235"/>
      <c r="O516" s="235"/>
      <c r="P516" s="235"/>
      <c r="Q516" s="235"/>
      <c r="R516" s="235"/>
      <c r="S516" s="235"/>
      <c r="T516" s="236"/>
      <c r="AT516" s="237" t="s">
        <v>304</v>
      </c>
      <c r="AU516" s="237" t="s">
        <v>90</v>
      </c>
      <c r="AV516" s="13" t="s">
        <v>90</v>
      </c>
      <c r="AW516" s="13" t="s">
        <v>33</v>
      </c>
      <c r="AX516" s="13" t="s">
        <v>77</v>
      </c>
      <c r="AY516" s="237" t="s">
        <v>242</v>
      </c>
    </row>
    <row r="517" spans="1:65" s="13" customFormat="1" ht="22.5">
      <c r="B517" s="226"/>
      <c r="C517" s="227"/>
      <c r="D517" s="228" t="s">
        <v>304</v>
      </c>
      <c r="E517" s="229" t="s">
        <v>1</v>
      </c>
      <c r="F517" s="230" t="s">
        <v>699</v>
      </c>
      <c r="G517" s="227"/>
      <c r="H517" s="231">
        <v>7</v>
      </c>
      <c r="I517" s="232"/>
      <c r="J517" s="227"/>
      <c r="K517" s="227"/>
      <c r="L517" s="233"/>
      <c r="M517" s="234"/>
      <c r="N517" s="235"/>
      <c r="O517" s="235"/>
      <c r="P517" s="235"/>
      <c r="Q517" s="235"/>
      <c r="R517" s="235"/>
      <c r="S517" s="235"/>
      <c r="T517" s="236"/>
      <c r="AT517" s="237" t="s">
        <v>304</v>
      </c>
      <c r="AU517" s="237" t="s">
        <v>90</v>
      </c>
      <c r="AV517" s="13" t="s">
        <v>90</v>
      </c>
      <c r="AW517" s="13" t="s">
        <v>33</v>
      </c>
      <c r="AX517" s="13" t="s">
        <v>77</v>
      </c>
      <c r="AY517" s="237" t="s">
        <v>242</v>
      </c>
    </row>
    <row r="518" spans="1:65" s="13" customFormat="1">
      <c r="B518" s="226"/>
      <c r="C518" s="227"/>
      <c r="D518" s="228" t="s">
        <v>304</v>
      </c>
      <c r="E518" s="229" t="s">
        <v>1</v>
      </c>
      <c r="F518" s="230" t="s">
        <v>700</v>
      </c>
      <c r="G518" s="227"/>
      <c r="H518" s="231">
        <v>3</v>
      </c>
      <c r="I518" s="232"/>
      <c r="J518" s="227"/>
      <c r="K518" s="227"/>
      <c r="L518" s="233"/>
      <c r="M518" s="234"/>
      <c r="N518" s="235"/>
      <c r="O518" s="235"/>
      <c r="P518" s="235"/>
      <c r="Q518" s="235"/>
      <c r="R518" s="235"/>
      <c r="S518" s="235"/>
      <c r="T518" s="236"/>
      <c r="AT518" s="237" t="s">
        <v>304</v>
      </c>
      <c r="AU518" s="237" t="s">
        <v>90</v>
      </c>
      <c r="AV518" s="13" t="s">
        <v>90</v>
      </c>
      <c r="AW518" s="13" t="s">
        <v>33</v>
      </c>
      <c r="AX518" s="13" t="s">
        <v>77</v>
      </c>
      <c r="AY518" s="237" t="s">
        <v>242</v>
      </c>
    </row>
    <row r="519" spans="1:65" s="16" customFormat="1">
      <c r="B519" s="264"/>
      <c r="C519" s="265"/>
      <c r="D519" s="228" t="s">
        <v>304</v>
      </c>
      <c r="E519" s="266" t="s">
        <v>1</v>
      </c>
      <c r="F519" s="267" t="s">
        <v>388</v>
      </c>
      <c r="G519" s="265"/>
      <c r="H519" s="268">
        <v>28</v>
      </c>
      <c r="I519" s="269"/>
      <c r="J519" s="265"/>
      <c r="K519" s="265"/>
      <c r="L519" s="270"/>
      <c r="M519" s="271"/>
      <c r="N519" s="272"/>
      <c r="O519" s="272"/>
      <c r="P519" s="272"/>
      <c r="Q519" s="272"/>
      <c r="R519" s="272"/>
      <c r="S519" s="272"/>
      <c r="T519" s="273"/>
      <c r="AT519" s="274" t="s">
        <v>304</v>
      </c>
      <c r="AU519" s="274" t="s">
        <v>90</v>
      </c>
      <c r="AV519" s="16" t="s">
        <v>248</v>
      </c>
      <c r="AW519" s="16" t="s">
        <v>33</v>
      </c>
      <c r="AX519" s="16" t="s">
        <v>84</v>
      </c>
      <c r="AY519" s="274" t="s">
        <v>242</v>
      </c>
    </row>
    <row r="520" spans="1:65" s="2" customFormat="1" ht="22.15" customHeight="1">
      <c r="A520" s="35"/>
      <c r="B520" s="36"/>
      <c r="C520" s="215" t="s">
        <v>701</v>
      </c>
      <c r="D520" s="215" t="s">
        <v>261</v>
      </c>
      <c r="E520" s="216" t="s">
        <v>702</v>
      </c>
      <c r="F520" s="217" t="s">
        <v>703</v>
      </c>
      <c r="G520" s="218" t="s">
        <v>259</v>
      </c>
      <c r="H520" s="219">
        <v>28</v>
      </c>
      <c r="I520" s="220"/>
      <c r="J520" s="221">
        <f>ROUND(I520*H520,2)</f>
        <v>0</v>
      </c>
      <c r="K520" s="222"/>
      <c r="L520" s="223"/>
      <c r="M520" s="224" t="s">
        <v>1</v>
      </c>
      <c r="N520" s="225" t="s">
        <v>43</v>
      </c>
      <c r="O520" s="76"/>
      <c r="P520" s="211">
        <f>O520*H520</f>
        <v>0</v>
      </c>
      <c r="Q520" s="211">
        <v>6.0000000000000001E-3</v>
      </c>
      <c r="R520" s="211">
        <f>Q520*H520</f>
        <v>0.16800000000000001</v>
      </c>
      <c r="S520" s="211">
        <v>0</v>
      </c>
      <c r="T520" s="212">
        <f>S520*H520</f>
        <v>0</v>
      </c>
      <c r="U520" s="35"/>
      <c r="V520" s="35"/>
      <c r="W520" s="35"/>
      <c r="X520" s="35"/>
      <c r="Y520" s="35"/>
      <c r="Z520" s="35"/>
      <c r="AA520" s="35"/>
      <c r="AB520" s="35"/>
      <c r="AC520" s="35"/>
      <c r="AD520" s="35"/>
      <c r="AE520" s="35"/>
      <c r="AR520" s="213" t="s">
        <v>264</v>
      </c>
      <c r="AT520" s="213" t="s">
        <v>261</v>
      </c>
      <c r="AU520" s="213" t="s">
        <v>90</v>
      </c>
      <c r="AY520" s="18" t="s">
        <v>242</v>
      </c>
      <c r="BE520" s="214">
        <f>IF(N520="základná",J520,0)</f>
        <v>0</v>
      </c>
      <c r="BF520" s="214">
        <f>IF(N520="znížená",J520,0)</f>
        <v>0</v>
      </c>
      <c r="BG520" s="214">
        <f>IF(N520="zákl. prenesená",J520,0)</f>
        <v>0</v>
      </c>
      <c r="BH520" s="214">
        <f>IF(N520="zníž. prenesená",J520,0)</f>
        <v>0</v>
      </c>
      <c r="BI520" s="214">
        <f>IF(N520="nulová",J520,0)</f>
        <v>0</v>
      </c>
      <c r="BJ520" s="18" t="s">
        <v>90</v>
      </c>
      <c r="BK520" s="214">
        <f>ROUND(I520*H520,2)</f>
        <v>0</v>
      </c>
      <c r="BL520" s="18" t="s">
        <v>248</v>
      </c>
      <c r="BM520" s="213" t="s">
        <v>704</v>
      </c>
    </row>
    <row r="521" spans="1:65" s="2" customFormat="1" ht="22.15" customHeight="1">
      <c r="A521" s="35"/>
      <c r="B521" s="36"/>
      <c r="C521" s="201" t="s">
        <v>705</v>
      </c>
      <c r="D521" s="201" t="s">
        <v>244</v>
      </c>
      <c r="E521" s="202" t="s">
        <v>706</v>
      </c>
      <c r="F521" s="203" t="s">
        <v>707</v>
      </c>
      <c r="G521" s="204" t="s">
        <v>282</v>
      </c>
      <c r="H521" s="205">
        <v>26.6</v>
      </c>
      <c r="I521" s="206"/>
      <c r="J521" s="207">
        <f>ROUND(I521*H521,2)</f>
        <v>0</v>
      </c>
      <c r="K521" s="208"/>
      <c r="L521" s="40"/>
      <c r="M521" s="209" t="s">
        <v>1</v>
      </c>
      <c r="N521" s="210" t="s">
        <v>43</v>
      </c>
      <c r="O521" s="76"/>
      <c r="P521" s="211">
        <f>O521*H521</f>
        <v>0</v>
      </c>
      <c r="Q521" s="211">
        <v>0</v>
      </c>
      <c r="R521" s="211">
        <f>Q521*H521</f>
        <v>0</v>
      </c>
      <c r="S521" s="211">
        <v>0</v>
      </c>
      <c r="T521" s="212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213" t="s">
        <v>248</v>
      </c>
      <c r="AT521" s="213" t="s">
        <v>244</v>
      </c>
      <c r="AU521" s="213" t="s">
        <v>90</v>
      </c>
      <c r="AY521" s="18" t="s">
        <v>242</v>
      </c>
      <c r="BE521" s="214">
        <f>IF(N521="základná",J521,0)</f>
        <v>0</v>
      </c>
      <c r="BF521" s="214">
        <f>IF(N521="znížená",J521,0)</f>
        <v>0</v>
      </c>
      <c r="BG521" s="214">
        <f>IF(N521="zákl. prenesená",J521,0)</f>
        <v>0</v>
      </c>
      <c r="BH521" s="214">
        <f>IF(N521="zníž. prenesená",J521,0)</f>
        <v>0</v>
      </c>
      <c r="BI521" s="214">
        <f>IF(N521="nulová",J521,0)</f>
        <v>0</v>
      </c>
      <c r="BJ521" s="18" t="s">
        <v>90</v>
      </c>
      <c r="BK521" s="214">
        <f>ROUND(I521*H521,2)</f>
        <v>0</v>
      </c>
      <c r="BL521" s="18" t="s">
        <v>248</v>
      </c>
      <c r="BM521" s="213" t="s">
        <v>708</v>
      </c>
    </row>
    <row r="522" spans="1:65" s="13" customFormat="1">
      <c r="B522" s="226"/>
      <c r="C522" s="227"/>
      <c r="D522" s="228" t="s">
        <v>304</v>
      </c>
      <c r="E522" s="229" t="s">
        <v>1</v>
      </c>
      <c r="F522" s="230" t="s">
        <v>709</v>
      </c>
      <c r="G522" s="227"/>
      <c r="H522" s="231">
        <v>17.600000000000001</v>
      </c>
      <c r="I522" s="232"/>
      <c r="J522" s="227"/>
      <c r="K522" s="227"/>
      <c r="L522" s="233"/>
      <c r="M522" s="234"/>
      <c r="N522" s="235"/>
      <c r="O522" s="235"/>
      <c r="P522" s="235"/>
      <c r="Q522" s="235"/>
      <c r="R522" s="235"/>
      <c r="S522" s="235"/>
      <c r="T522" s="236"/>
      <c r="AT522" s="237" t="s">
        <v>304</v>
      </c>
      <c r="AU522" s="237" t="s">
        <v>90</v>
      </c>
      <c r="AV522" s="13" t="s">
        <v>90</v>
      </c>
      <c r="AW522" s="13" t="s">
        <v>33</v>
      </c>
      <c r="AX522" s="13" t="s">
        <v>77</v>
      </c>
      <c r="AY522" s="237" t="s">
        <v>242</v>
      </c>
    </row>
    <row r="523" spans="1:65" s="13" customFormat="1" ht="22.5">
      <c r="B523" s="226"/>
      <c r="C523" s="227"/>
      <c r="D523" s="228" t="s">
        <v>304</v>
      </c>
      <c r="E523" s="229" t="s">
        <v>1</v>
      </c>
      <c r="F523" s="230" t="s">
        <v>710</v>
      </c>
      <c r="G523" s="227"/>
      <c r="H523" s="231">
        <v>9</v>
      </c>
      <c r="I523" s="232"/>
      <c r="J523" s="227"/>
      <c r="K523" s="227"/>
      <c r="L523" s="233"/>
      <c r="M523" s="234"/>
      <c r="N523" s="235"/>
      <c r="O523" s="235"/>
      <c r="P523" s="235"/>
      <c r="Q523" s="235"/>
      <c r="R523" s="235"/>
      <c r="S523" s="235"/>
      <c r="T523" s="236"/>
      <c r="AT523" s="237" t="s">
        <v>304</v>
      </c>
      <c r="AU523" s="237" t="s">
        <v>90</v>
      </c>
      <c r="AV523" s="13" t="s">
        <v>90</v>
      </c>
      <c r="AW523" s="13" t="s">
        <v>33</v>
      </c>
      <c r="AX523" s="13" t="s">
        <v>77</v>
      </c>
      <c r="AY523" s="237" t="s">
        <v>242</v>
      </c>
    </row>
    <row r="524" spans="1:65" s="16" customFormat="1">
      <c r="B524" s="264"/>
      <c r="C524" s="265"/>
      <c r="D524" s="228" t="s">
        <v>304</v>
      </c>
      <c r="E524" s="266" t="s">
        <v>1</v>
      </c>
      <c r="F524" s="267" t="s">
        <v>388</v>
      </c>
      <c r="G524" s="265"/>
      <c r="H524" s="268">
        <v>26.6</v>
      </c>
      <c r="I524" s="269"/>
      <c r="J524" s="265"/>
      <c r="K524" s="265"/>
      <c r="L524" s="270"/>
      <c r="M524" s="271"/>
      <c r="N524" s="272"/>
      <c r="O524" s="272"/>
      <c r="P524" s="272"/>
      <c r="Q524" s="272"/>
      <c r="R524" s="272"/>
      <c r="S524" s="272"/>
      <c r="T524" s="273"/>
      <c r="AT524" s="274" t="s">
        <v>304</v>
      </c>
      <c r="AU524" s="274" t="s">
        <v>90</v>
      </c>
      <c r="AV524" s="16" t="s">
        <v>248</v>
      </c>
      <c r="AW524" s="16" t="s">
        <v>33</v>
      </c>
      <c r="AX524" s="16" t="s">
        <v>84</v>
      </c>
      <c r="AY524" s="274" t="s">
        <v>242</v>
      </c>
    </row>
    <row r="525" spans="1:65" s="2" customFormat="1" ht="34.9" customHeight="1">
      <c r="A525" s="35"/>
      <c r="B525" s="36"/>
      <c r="C525" s="201" t="s">
        <v>711</v>
      </c>
      <c r="D525" s="201" t="s">
        <v>244</v>
      </c>
      <c r="E525" s="202" t="s">
        <v>712</v>
      </c>
      <c r="F525" s="203" t="s">
        <v>713</v>
      </c>
      <c r="G525" s="204" t="s">
        <v>282</v>
      </c>
      <c r="H525" s="205">
        <v>14380</v>
      </c>
      <c r="I525" s="206"/>
      <c r="J525" s="207">
        <f>ROUND(I525*H525,2)</f>
        <v>0</v>
      </c>
      <c r="K525" s="208"/>
      <c r="L525" s="40"/>
      <c r="M525" s="209" t="s">
        <v>1</v>
      </c>
      <c r="N525" s="210" t="s">
        <v>43</v>
      </c>
      <c r="O525" s="76"/>
      <c r="P525" s="211">
        <f>O525*H525</f>
        <v>0</v>
      </c>
      <c r="Q525" s="211">
        <v>0</v>
      </c>
      <c r="R525" s="211">
        <f>Q525*H525</f>
        <v>0</v>
      </c>
      <c r="S525" s="211">
        <v>0.1946</v>
      </c>
      <c r="T525" s="212">
        <f>S525*H525</f>
        <v>2798.348</v>
      </c>
      <c r="U525" s="35"/>
      <c r="V525" s="35"/>
      <c r="W525" s="35"/>
      <c r="X525" s="35"/>
      <c r="Y525" s="35"/>
      <c r="Z525" s="35"/>
      <c r="AA525" s="35"/>
      <c r="AB525" s="35"/>
      <c r="AC525" s="35"/>
      <c r="AD525" s="35"/>
      <c r="AE525" s="35"/>
      <c r="AR525" s="213" t="s">
        <v>248</v>
      </c>
      <c r="AT525" s="213" t="s">
        <v>244</v>
      </c>
      <c r="AU525" s="213" t="s">
        <v>90</v>
      </c>
      <c r="AY525" s="18" t="s">
        <v>242</v>
      </c>
      <c r="BE525" s="214">
        <f>IF(N525="základná",J525,0)</f>
        <v>0</v>
      </c>
      <c r="BF525" s="214">
        <f>IF(N525="znížená",J525,0)</f>
        <v>0</v>
      </c>
      <c r="BG525" s="214">
        <f>IF(N525="zákl. prenesená",J525,0)</f>
        <v>0</v>
      </c>
      <c r="BH525" s="214">
        <f>IF(N525="zníž. prenesená",J525,0)</f>
        <v>0</v>
      </c>
      <c r="BI525" s="214">
        <f>IF(N525="nulová",J525,0)</f>
        <v>0</v>
      </c>
      <c r="BJ525" s="18" t="s">
        <v>90</v>
      </c>
      <c r="BK525" s="214">
        <f>ROUND(I525*H525,2)</f>
        <v>0</v>
      </c>
      <c r="BL525" s="18" t="s">
        <v>248</v>
      </c>
      <c r="BM525" s="213" t="s">
        <v>714</v>
      </c>
    </row>
    <row r="526" spans="1:65" s="13" customFormat="1">
      <c r="B526" s="226"/>
      <c r="C526" s="227"/>
      <c r="D526" s="228" t="s">
        <v>304</v>
      </c>
      <c r="E526" s="229" t="s">
        <v>1</v>
      </c>
      <c r="F526" s="230" t="s">
        <v>715</v>
      </c>
      <c r="G526" s="227"/>
      <c r="H526" s="231">
        <v>1180</v>
      </c>
      <c r="I526" s="232"/>
      <c r="J526" s="227"/>
      <c r="K526" s="227"/>
      <c r="L526" s="233"/>
      <c r="M526" s="234"/>
      <c r="N526" s="235"/>
      <c r="O526" s="235"/>
      <c r="P526" s="235"/>
      <c r="Q526" s="235"/>
      <c r="R526" s="235"/>
      <c r="S526" s="235"/>
      <c r="T526" s="236"/>
      <c r="AT526" s="237" t="s">
        <v>304</v>
      </c>
      <c r="AU526" s="237" t="s">
        <v>90</v>
      </c>
      <c r="AV526" s="13" t="s">
        <v>90</v>
      </c>
      <c r="AW526" s="13" t="s">
        <v>33</v>
      </c>
      <c r="AX526" s="13" t="s">
        <v>77</v>
      </c>
      <c r="AY526" s="237" t="s">
        <v>242</v>
      </c>
    </row>
    <row r="527" spans="1:65" s="13" customFormat="1" ht="22.5">
      <c r="B527" s="226"/>
      <c r="C527" s="227"/>
      <c r="D527" s="228" t="s">
        <v>304</v>
      </c>
      <c r="E527" s="229" t="s">
        <v>1</v>
      </c>
      <c r="F527" s="230" t="s">
        <v>716</v>
      </c>
      <c r="G527" s="227"/>
      <c r="H527" s="231">
        <v>5270</v>
      </c>
      <c r="I527" s="232"/>
      <c r="J527" s="227"/>
      <c r="K527" s="227"/>
      <c r="L527" s="233"/>
      <c r="M527" s="234"/>
      <c r="N527" s="235"/>
      <c r="O527" s="235"/>
      <c r="P527" s="235"/>
      <c r="Q527" s="235"/>
      <c r="R527" s="235"/>
      <c r="S527" s="235"/>
      <c r="T527" s="236"/>
      <c r="AT527" s="237" t="s">
        <v>304</v>
      </c>
      <c r="AU527" s="237" t="s">
        <v>90</v>
      </c>
      <c r="AV527" s="13" t="s">
        <v>90</v>
      </c>
      <c r="AW527" s="13" t="s">
        <v>33</v>
      </c>
      <c r="AX527" s="13" t="s">
        <v>77</v>
      </c>
      <c r="AY527" s="237" t="s">
        <v>242</v>
      </c>
    </row>
    <row r="528" spans="1:65" s="13" customFormat="1" ht="22.5">
      <c r="B528" s="226"/>
      <c r="C528" s="227"/>
      <c r="D528" s="228" t="s">
        <v>304</v>
      </c>
      <c r="E528" s="229" t="s">
        <v>1</v>
      </c>
      <c r="F528" s="230" t="s">
        <v>717</v>
      </c>
      <c r="G528" s="227"/>
      <c r="H528" s="231">
        <v>5640</v>
      </c>
      <c r="I528" s="232"/>
      <c r="J528" s="227"/>
      <c r="K528" s="227"/>
      <c r="L528" s="233"/>
      <c r="M528" s="234"/>
      <c r="N528" s="235"/>
      <c r="O528" s="235"/>
      <c r="P528" s="235"/>
      <c r="Q528" s="235"/>
      <c r="R528" s="235"/>
      <c r="S528" s="235"/>
      <c r="T528" s="236"/>
      <c r="AT528" s="237" t="s">
        <v>304</v>
      </c>
      <c r="AU528" s="237" t="s">
        <v>90</v>
      </c>
      <c r="AV528" s="13" t="s">
        <v>90</v>
      </c>
      <c r="AW528" s="13" t="s">
        <v>33</v>
      </c>
      <c r="AX528" s="13" t="s">
        <v>77</v>
      </c>
      <c r="AY528" s="237" t="s">
        <v>242</v>
      </c>
    </row>
    <row r="529" spans="1:65" s="13" customFormat="1">
      <c r="B529" s="226"/>
      <c r="C529" s="227"/>
      <c r="D529" s="228" t="s">
        <v>304</v>
      </c>
      <c r="E529" s="229" t="s">
        <v>1</v>
      </c>
      <c r="F529" s="230" t="s">
        <v>718</v>
      </c>
      <c r="G529" s="227"/>
      <c r="H529" s="231">
        <v>860</v>
      </c>
      <c r="I529" s="232"/>
      <c r="J529" s="227"/>
      <c r="K529" s="227"/>
      <c r="L529" s="233"/>
      <c r="M529" s="234"/>
      <c r="N529" s="235"/>
      <c r="O529" s="235"/>
      <c r="P529" s="235"/>
      <c r="Q529" s="235"/>
      <c r="R529" s="235"/>
      <c r="S529" s="235"/>
      <c r="T529" s="236"/>
      <c r="AT529" s="237" t="s">
        <v>304</v>
      </c>
      <c r="AU529" s="237" t="s">
        <v>90</v>
      </c>
      <c r="AV529" s="13" t="s">
        <v>90</v>
      </c>
      <c r="AW529" s="13" t="s">
        <v>33</v>
      </c>
      <c r="AX529" s="13" t="s">
        <v>77</v>
      </c>
      <c r="AY529" s="237" t="s">
        <v>242</v>
      </c>
    </row>
    <row r="530" spans="1:65" s="13" customFormat="1" ht="22.5">
      <c r="B530" s="226"/>
      <c r="C530" s="227"/>
      <c r="D530" s="228" t="s">
        <v>304</v>
      </c>
      <c r="E530" s="229" t="s">
        <v>1</v>
      </c>
      <c r="F530" s="230" t="s">
        <v>719</v>
      </c>
      <c r="G530" s="227"/>
      <c r="H530" s="231">
        <v>1430</v>
      </c>
      <c r="I530" s="232"/>
      <c r="J530" s="227"/>
      <c r="K530" s="227"/>
      <c r="L530" s="233"/>
      <c r="M530" s="234"/>
      <c r="N530" s="235"/>
      <c r="O530" s="235"/>
      <c r="P530" s="235"/>
      <c r="Q530" s="235"/>
      <c r="R530" s="235"/>
      <c r="S530" s="235"/>
      <c r="T530" s="236"/>
      <c r="AT530" s="237" t="s">
        <v>304</v>
      </c>
      <c r="AU530" s="237" t="s">
        <v>90</v>
      </c>
      <c r="AV530" s="13" t="s">
        <v>90</v>
      </c>
      <c r="AW530" s="13" t="s">
        <v>33</v>
      </c>
      <c r="AX530" s="13" t="s">
        <v>77</v>
      </c>
      <c r="AY530" s="237" t="s">
        <v>242</v>
      </c>
    </row>
    <row r="531" spans="1:65" s="16" customFormat="1">
      <c r="B531" s="264"/>
      <c r="C531" s="265"/>
      <c r="D531" s="228" t="s">
        <v>304</v>
      </c>
      <c r="E531" s="266" t="s">
        <v>1</v>
      </c>
      <c r="F531" s="267" t="s">
        <v>388</v>
      </c>
      <c r="G531" s="265"/>
      <c r="H531" s="268">
        <v>14380</v>
      </c>
      <c r="I531" s="269"/>
      <c r="J531" s="265"/>
      <c r="K531" s="265"/>
      <c r="L531" s="270"/>
      <c r="M531" s="271"/>
      <c r="N531" s="272"/>
      <c r="O531" s="272"/>
      <c r="P531" s="272"/>
      <c r="Q531" s="272"/>
      <c r="R531" s="272"/>
      <c r="S531" s="272"/>
      <c r="T531" s="273"/>
      <c r="AT531" s="274" t="s">
        <v>304</v>
      </c>
      <c r="AU531" s="274" t="s">
        <v>90</v>
      </c>
      <c r="AV531" s="16" t="s">
        <v>248</v>
      </c>
      <c r="AW531" s="16" t="s">
        <v>33</v>
      </c>
      <c r="AX531" s="16" t="s">
        <v>84</v>
      </c>
      <c r="AY531" s="274" t="s">
        <v>242</v>
      </c>
    </row>
    <row r="532" spans="1:65" s="2" customFormat="1" ht="22.15" customHeight="1">
      <c r="A532" s="35"/>
      <c r="B532" s="36"/>
      <c r="C532" s="201" t="s">
        <v>720</v>
      </c>
      <c r="D532" s="201" t="s">
        <v>244</v>
      </c>
      <c r="E532" s="202" t="s">
        <v>721</v>
      </c>
      <c r="F532" s="203" t="s">
        <v>722</v>
      </c>
      <c r="G532" s="204" t="s">
        <v>247</v>
      </c>
      <c r="H532" s="205">
        <v>439.01</v>
      </c>
      <c r="I532" s="206"/>
      <c r="J532" s="207">
        <f>ROUND(I532*H532,2)</f>
        <v>0</v>
      </c>
      <c r="K532" s="208"/>
      <c r="L532" s="40"/>
      <c r="M532" s="209" t="s">
        <v>1</v>
      </c>
      <c r="N532" s="210" t="s">
        <v>43</v>
      </c>
      <c r="O532" s="76"/>
      <c r="P532" s="211">
        <f>O532*H532</f>
        <v>0</v>
      </c>
      <c r="Q532" s="211">
        <v>0</v>
      </c>
      <c r="R532" s="211">
        <f>Q532*H532</f>
        <v>0</v>
      </c>
      <c r="S532" s="211">
        <v>8.7999999999999995E-2</v>
      </c>
      <c r="T532" s="212">
        <f>S532*H532</f>
        <v>38.63288</v>
      </c>
      <c r="U532" s="35"/>
      <c r="V532" s="35"/>
      <c r="W532" s="35"/>
      <c r="X532" s="35"/>
      <c r="Y532" s="35"/>
      <c r="Z532" s="35"/>
      <c r="AA532" s="35"/>
      <c r="AB532" s="35"/>
      <c r="AC532" s="35"/>
      <c r="AD532" s="35"/>
      <c r="AE532" s="35"/>
      <c r="AR532" s="213" t="s">
        <v>248</v>
      </c>
      <c r="AT532" s="213" t="s">
        <v>244</v>
      </c>
      <c r="AU532" s="213" t="s">
        <v>90</v>
      </c>
      <c r="AY532" s="18" t="s">
        <v>242</v>
      </c>
      <c r="BE532" s="214">
        <f>IF(N532="základná",J532,0)</f>
        <v>0</v>
      </c>
      <c r="BF532" s="214">
        <f>IF(N532="znížená",J532,0)</f>
        <v>0</v>
      </c>
      <c r="BG532" s="214">
        <f>IF(N532="zákl. prenesená",J532,0)</f>
        <v>0</v>
      </c>
      <c r="BH532" s="214">
        <f>IF(N532="zníž. prenesená",J532,0)</f>
        <v>0</v>
      </c>
      <c r="BI532" s="214">
        <f>IF(N532="nulová",J532,0)</f>
        <v>0</v>
      </c>
      <c r="BJ532" s="18" t="s">
        <v>90</v>
      </c>
      <c r="BK532" s="214">
        <f>ROUND(I532*H532,2)</f>
        <v>0</v>
      </c>
      <c r="BL532" s="18" t="s">
        <v>248</v>
      </c>
      <c r="BM532" s="213" t="s">
        <v>723</v>
      </c>
    </row>
    <row r="533" spans="1:65" s="13" customFormat="1">
      <c r="B533" s="226"/>
      <c r="C533" s="227"/>
      <c r="D533" s="228" t="s">
        <v>304</v>
      </c>
      <c r="E533" s="229" t="s">
        <v>1</v>
      </c>
      <c r="F533" s="230" t="s">
        <v>724</v>
      </c>
      <c r="G533" s="227"/>
      <c r="H533" s="231">
        <v>0</v>
      </c>
      <c r="I533" s="232"/>
      <c r="J533" s="227"/>
      <c r="K533" s="227"/>
      <c r="L533" s="233"/>
      <c r="M533" s="234"/>
      <c r="N533" s="235"/>
      <c r="O533" s="235"/>
      <c r="P533" s="235"/>
      <c r="Q533" s="235"/>
      <c r="R533" s="235"/>
      <c r="S533" s="235"/>
      <c r="T533" s="236"/>
      <c r="AT533" s="237" t="s">
        <v>304</v>
      </c>
      <c r="AU533" s="237" t="s">
        <v>90</v>
      </c>
      <c r="AV533" s="13" t="s">
        <v>90</v>
      </c>
      <c r="AW533" s="13" t="s">
        <v>33</v>
      </c>
      <c r="AX533" s="13" t="s">
        <v>77</v>
      </c>
      <c r="AY533" s="237" t="s">
        <v>242</v>
      </c>
    </row>
    <row r="534" spans="1:65" s="13" customFormat="1" ht="22.5">
      <c r="B534" s="226"/>
      <c r="C534" s="227"/>
      <c r="D534" s="228" t="s">
        <v>304</v>
      </c>
      <c r="E534" s="229" t="s">
        <v>1</v>
      </c>
      <c r="F534" s="230" t="s">
        <v>725</v>
      </c>
      <c r="G534" s="227"/>
      <c r="H534" s="231">
        <v>0</v>
      </c>
      <c r="I534" s="232"/>
      <c r="J534" s="227"/>
      <c r="K534" s="227"/>
      <c r="L534" s="233"/>
      <c r="M534" s="234"/>
      <c r="N534" s="235"/>
      <c r="O534" s="235"/>
      <c r="P534" s="235"/>
      <c r="Q534" s="235"/>
      <c r="R534" s="235"/>
      <c r="S534" s="235"/>
      <c r="T534" s="236"/>
      <c r="AT534" s="237" t="s">
        <v>304</v>
      </c>
      <c r="AU534" s="237" t="s">
        <v>90</v>
      </c>
      <c r="AV534" s="13" t="s">
        <v>90</v>
      </c>
      <c r="AW534" s="13" t="s">
        <v>33</v>
      </c>
      <c r="AX534" s="13" t="s">
        <v>77</v>
      </c>
      <c r="AY534" s="237" t="s">
        <v>242</v>
      </c>
    </row>
    <row r="535" spans="1:65" s="13" customFormat="1" ht="22.5">
      <c r="B535" s="226"/>
      <c r="C535" s="227"/>
      <c r="D535" s="228" t="s">
        <v>304</v>
      </c>
      <c r="E535" s="229" t="s">
        <v>1</v>
      </c>
      <c r="F535" s="230" t="s">
        <v>726</v>
      </c>
      <c r="G535" s="227"/>
      <c r="H535" s="231">
        <v>325.61</v>
      </c>
      <c r="I535" s="232"/>
      <c r="J535" s="227"/>
      <c r="K535" s="227"/>
      <c r="L535" s="233"/>
      <c r="M535" s="234"/>
      <c r="N535" s="235"/>
      <c r="O535" s="235"/>
      <c r="P535" s="235"/>
      <c r="Q535" s="235"/>
      <c r="R535" s="235"/>
      <c r="S535" s="235"/>
      <c r="T535" s="236"/>
      <c r="AT535" s="237" t="s">
        <v>304</v>
      </c>
      <c r="AU535" s="237" t="s">
        <v>90</v>
      </c>
      <c r="AV535" s="13" t="s">
        <v>90</v>
      </c>
      <c r="AW535" s="13" t="s">
        <v>33</v>
      </c>
      <c r="AX535" s="13" t="s">
        <v>77</v>
      </c>
      <c r="AY535" s="237" t="s">
        <v>242</v>
      </c>
    </row>
    <row r="536" spans="1:65" s="13" customFormat="1">
      <c r="B536" s="226"/>
      <c r="C536" s="227"/>
      <c r="D536" s="228" t="s">
        <v>304</v>
      </c>
      <c r="E536" s="229" t="s">
        <v>1</v>
      </c>
      <c r="F536" s="230" t="s">
        <v>727</v>
      </c>
      <c r="G536" s="227"/>
      <c r="H536" s="231">
        <v>8.4</v>
      </c>
      <c r="I536" s="232"/>
      <c r="J536" s="227"/>
      <c r="K536" s="227"/>
      <c r="L536" s="233"/>
      <c r="M536" s="234"/>
      <c r="N536" s="235"/>
      <c r="O536" s="235"/>
      <c r="P536" s="235"/>
      <c r="Q536" s="235"/>
      <c r="R536" s="235"/>
      <c r="S536" s="235"/>
      <c r="T536" s="236"/>
      <c r="AT536" s="237" t="s">
        <v>304</v>
      </c>
      <c r="AU536" s="237" t="s">
        <v>90</v>
      </c>
      <c r="AV536" s="13" t="s">
        <v>90</v>
      </c>
      <c r="AW536" s="13" t="s">
        <v>33</v>
      </c>
      <c r="AX536" s="13" t="s">
        <v>77</v>
      </c>
      <c r="AY536" s="237" t="s">
        <v>242</v>
      </c>
    </row>
    <row r="537" spans="1:65" s="13" customFormat="1" ht="22.5">
      <c r="B537" s="226"/>
      <c r="C537" s="227"/>
      <c r="D537" s="228" t="s">
        <v>304</v>
      </c>
      <c r="E537" s="229" t="s">
        <v>1</v>
      </c>
      <c r="F537" s="230" t="s">
        <v>728</v>
      </c>
      <c r="G537" s="227"/>
      <c r="H537" s="231">
        <v>105</v>
      </c>
      <c r="I537" s="232"/>
      <c r="J537" s="227"/>
      <c r="K537" s="227"/>
      <c r="L537" s="233"/>
      <c r="M537" s="234"/>
      <c r="N537" s="235"/>
      <c r="O537" s="235"/>
      <c r="P537" s="235"/>
      <c r="Q537" s="235"/>
      <c r="R537" s="235"/>
      <c r="S537" s="235"/>
      <c r="T537" s="236"/>
      <c r="AT537" s="237" t="s">
        <v>304</v>
      </c>
      <c r="AU537" s="237" t="s">
        <v>90</v>
      </c>
      <c r="AV537" s="13" t="s">
        <v>90</v>
      </c>
      <c r="AW537" s="13" t="s">
        <v>33</v>
      </c>
      <c r="AX537" s="13" t="s">
        <v>77</v>
      </c>
      <c r="AY537" s="237" t="s">
        <v>242</v>
      </c>
    </row>
    <row r="538" spans="1:65" s="16" customFormat="1">
      <c r="B538" s="264"/>
      <c r="C538" s="265"/>
      <c r="D538" s="228" t="s">
        <v>304</v>
      </c>
      <c r="E538" s="266" t="s">
        <v>1</v>
      </c>
      <c r="F538" s="267" t="s">
        <v>388</v>
      </c>
      <c r="G538" s="265"/>
      <c r="H538" s="268">
        <v>439.01</v>
      </c>
      <c r="I538" s="269"/>
      <c r="J538" s="265"/>
      <c r="K538" s="265"/>
      <c r="L538" s="270"/>
      <c r="M538" s="271"/>
      <c r="N538" s="272"/>
      <c r="O538" s="272"/>
      <c r="P538" s="272"/>
      <c r="Q538" s="272"/>
      <c r="R538" s="272"/>
      <c r="S538" s="272"/>
      <c r="T538" s="273"/>
      <c r="AT538" s="274" t="s">
        <v>304</v>
      </c>
      <c r="AU538" s="274" t="s">
        <v>90</v>
      </c>
      <c r="AV538" s="16" t="s">
        <v>248</v>
      </c>
      <c r="AW538" s="16" t="s">
        <v>33</v>
      </c>
      <c r="AX538" s="16" t="s">
        <v>84</v>
      </c>
      <c r="AY538" s="274" t="s">
        <v>242</v>
      </c>
    </row>
    <row r="539" spans="1:65" s="2" customFormat="1" ht="22.15" customHeight="1">
      <c r="A539" s="35"/>
      <c r="B539" s="36"/>
      <c r="C539" s="201" t="s">
        <v>729</v>
      </c>
      <c r="D539" s="201" t="s">
        <v>244</v>
      </c>
      <c r="E539" s="202" t="s">
        <v>730</v>
      </c>
      <c r="F539" s="203" t="s">
        <v>731</v>
      </c>
      <c r="G539" s="204" t="s">
        <v>282</v>
      </c>
      <c r="H539" s="205">
        <v>81</v>
      </c>
      <c r="I539" s="206"/>
      <c r="J539" s="207">
        <f>ROUND(I539*H539,2)</f>
        <v>0</v>
      </c>
      <c r="K539" s="208"/>
      <c r="L539" s="40"/>
      <c r="M539" s="209" t="s">
        <v>1</v>
      </c>
      <c r="N539" s="210" t="s">
        <v>43</v>
      </c>
      <c r="O539" s="76"/>
      <c r="P539" s="211">
        <f>O539*H539</f>
        <v>0</v>
      </c>
      <c r="Q539" s="211">
        <v>0</v>
      </c>
      <c r="R539" s="211">
        <f>Q539*H539</f>
        <v>0</v>
      </c>
      <c r="S539" s="211">
        <v>0.21415999999999999</v>
      </c>
      <c r="T539" s="212">
        <f>S539*H539</f>
        <v>17.346959999999999</v>
      </c>
      <c r="U539" s="35"/>
      <c r="V539" s="35"/>
      <c r="W539" s="35"/>
      <c r="X539" s="35"/>
      <c r="Y539" s="35"/>
      <c r="Z539" s="35"/>
      <c r="AA539" s="35"/>
      <c r="AB539" s="35"/>
      <c r="AC539" s="35"/>
      <c r="AD539" s="35"/>
      <c r="AE539" s="35"/>
      <c r="AR539" s="213" t="s">
        <v>248</v>
      </c>
      <c r="AT539" s="213" t="s">
        <v>244</v>
      </c>
      <c r="AU539" s="213" t="s">
        <v>90</v>
      </c>
      <c r="AY539" s="18" t="s">
        <v>242</v>
      </c>
      <c r="BE539" s="214">
        <f>IF(N539="základná",J539,0)</f>
        <v>0</v>
      </c>
      <c r="BF539" s="214">
        <f>IF(N539="znížená",J539,0)</f>
        <v>0</v>
      </c>
      <c r="BG539" s="214">
        <f>IF(N539="zákl. prenesená",J539,0)</f>
        <v>0</v>
      </c>
      <c r="BH539" s="214">
        <f>IF(N539="zníž. prenesená",J539,0)</f>
        <v>0</v>
      </c>
      <c r="BI539" s="214">
        <f>IF(N539="nulová",J539,0)</f>
        <v>0</v>
      </c>
      <c r="BJ539" s="18" t="s">
        <v>90</v>
      </c>
      <c r="BK539" s="214">
        <f>ROUND(I539*H539,2)</f>
        <v>0</v>
      </c>
      <c r="BL539" s="18" t="s">
        <v>248</v>
      </c>
      <c r="BM539" s="213" t="s">
        <v>732</v>
      </c>
    </row>
    <row r="540" spans="1:65" s="13" customFormat="1" ht="22.5">
      <c r="B540" s="226"/>
      <c r="C540" s="227"/>
      <c r="D540" s="228" t="s">
        <v>304</v>
      </c>
      <c r="E540" s="229" t="s">
        <v>1</v>
      </c>
      <c r="F540" s="230" t="s">
        <v>733</v>
      </c>
      <c r="G540" s="227"/>
      <c r="H540" s="231">
        <v>20</v>
      </c>
      <c r="I540" s="232"/>
      <c r="J540" s="227"/>
      <c r="K540" s="227"/>
      <c r="L540" s="233"/>
      <c r="M540" s="234"/>
      <c r="N540" s="235"/>
      <c r="O540" s="235"/>
      <c r="P540" s="235"/>
      <c r="Q540" s="235"/>
      <c r="R540" s="235"/>
      <c r="S540" s="235"/>
      <c r="T540" s="236"/>
      <c r="AT540" s="237" t="s">
        <v>304</v>
      </c>
      <c r="AU540" s="237" t="s">
        <v>90</v>
      </c>
      <c r="AV540" s="13" t="s">
        <v>90</v>
      </c>
      <c r="AW540" s="13" t="s">
        <v>33</v>
      </c>
      <c r="AX540" s="13" t="s">
        <v>77</v>
      </c>
      <c r="AY540" s="237" t="s">
        <v>242</v>
      </c>
    </row>
    <row r="541" spans="1:65" s="13" customFormat="1" ht="22.5">
      <c r="B541" s="226"/>
      <c r="C541" s="227"/>
      <c r="D541" s="228" t="s">
        <v>304</v>
      </c>
      <c r="E541" s="229" t="s">
        <v>1</v>
      </c>
      <c r="F541" s="230" t="s">
        <v>734</v>
      </c>
      <c r="G541" s="227"/>
      <c r="H541" s="231">
        <v>30</v>
      </c>
      <c r="I541" s="232"/>
      <c r="J541" s="227"/>
      <c r="K541" s="227"/>
      <c r="L541" s="233"/>
      <c r="M541" s="234"/>
      <c r="N541" s="235"/>
      <c r="O541" s="235"/>
      <c r="P541" s="235"/>
      <c r="Q541" s="235"/>
      <c r="R541" s="235"/>
      <c r="S541" s="235"/>
      <c r="T541" s="236"/>
      <c r="AT541" s="237" t="s">
        <v>304</v>
      </c>
      <c r="AU541" s="237" t="s">
        <v>90</v>
      </c>
      <c r="AV541" s="13" t="s">
        <v>90</v>
      </c>
      <c r="AW541" s="13" t="s">
        <v>33</v>
      </c>
      <c r="AX541" s="13" t="s">
        <v>77</v>
      </c>
      <c r="AY541" s="237" t="s">
        <v>242</v>
      </c>
    </row>
    <row r="542" spans="1:65" s="13" customFormat="1">
      <c r="B542" s="226"/>
      <c r="C542" s="227"/>
      <c r="D542" s="228" t="s">
        <v>304</v>
      </c>
      <c r="E542" s="229" t="s">
        <v>1</v>
      </c>
      <c r="F542" s="230" t="s">
        <v>735</v>
      </c>
      <c r="G542" s="227"/>
      <c r="H542" s="231">
        <v>6</v>
      </c>
      <c r="I542" s="232"/>
      <c r="J542" s="227"/>
      <c r="K542" s="227"/>
      <c r="L542" s="233"/>
      <c r="M542" s="234"/>
      <c r="N542" s="235"/>
      <c r="O542" s="235"/>
      <c r="P542" s="235"/>
      <c r="Q542" s="235"/>
      <c r="R542" s="235"/>
      <c r="S542" s="235"/>
      <c r="T542" s="236"/>
      <c r="AT542" s="237" t="s">
        <v>304</v>
      </c>
      <c r="AU542" s="237" t="s">
        <v>90</v>
      </c>
      <c r="AV542" s="13" t="s">
        <v>90</v>
      </c>
      <c r="AW542" s="13" t="s">
        <v>33</v>
      </c>
      <c r="AX542" s="13" t="s">
        <v>77</v>
      </c>
      <c r="AY542" s="237" t="s">
        <v>242</v>
      </c>
    </row>
    <row r="543" spans="1:65" s="13" customFormat="1">
      <c r="B543" s="226"/>
      <c r="C543" s="227"/>
      <c r="D543" s="228" t="s">
        <v>304</v>
      </c>
      <c r="E543" s="229" t="s">
        <v>1</v>
      </c>
      <c r="F543" s="230" t="s">
        <v>736</v>
      </c>
      <c r="G543" s="227"/>
      <c r="H543" s="231">
        <v>25</v>
      </c>
      <c r="I543" s="232"/>
      <c r="J543" s="227"/>
      <c r="K543" s="227"/>
      <c r="L543" s="233"/>
      <c r="M543" s="234"/>
      <c r="N543" s="235"/>
      <c r="O543" s="235"/>
      <c r="P543" s="235"/>
      <c r="Q543" s="235"/>
      <c r="R543" s="235"/>
      <c r="S543" s="235"/>
      <c r="T543" s="236"/>
      <c r="AT543" s="237" t="s">
        <v>304</v>
      </c>
      <c r="AU543" s="237" t="s">
        <v>90</v>
      </c>
      <c r="AV543" s="13" t="s">
        <v>90</v>
      </c>
      <c r="AW543" s="13" t="s">
        <v>33</v>
      </c>
      <c r="AX543" s="13" t="s">
        <v>77</v>
      </c>
      <c r="AY543" s="237" t="s">
        <v>242</v>
      </c>
    </row>
    <row r="544" spans="1:65" s="16" customFormat="1">
      <c r="B544" s="264"/>
      <c r="C544" s="265"/>
      <c r="D544" s="228" t="s">
        <v>304</v>
      </c>
      <c r="E544" s="266" t="s">
        <v>1</v>
      </c>
      <c r="F544" s="267" t="s">
        <v>388</v>
      </c>
      <c r="G544" s="265"/>
      <c r="H544" s="268">
        <v>81</v>
      </c>
      <c r="I544" s="269"/>
      <c r="J544" s="265"/>
      <c r="K544" s="265"/>
      <c r="L544" s="270"/>
      <c r="M544" s="271"/>
      <c r="N544" s="272"/>
      <c r="O544" s="272"/>
      <c r="P544" s="272"/>
      <c r="Q544" s="272"/>
      <c r="R544" s="272"/>
      <c r="S544" s="272"/>
      <c r="T544" s="273"/>
      <c r="AT544" s="274" t="s">
        <v>304</v>
      </c>
      <c r="AU544" s="274" t="s">
        <v>90</v>
      </c>
      <c r="AV544" s="16" t="s">
        <v>248</v>
      </c>
      <c r="AW544" s="16" t="s">
        <v>33</v>
      </c>
      <c r="AX544" s="16" t="s">
        <v>84</v>
      </c>
      <c r="AY544" s="274" t="s">
        <v>242</v>
      </c>
    </row>
    <row r="545" spans="1:65" s="2" customFormat="1" ht="30" customHeight="1">
      <c r="A545" s="35"/>
      <c r="B545" s="36"/>
      <c r="C545" s="201" t="s">
        <v>737</v>
      </c>
      <c r="D545" s="201" t="s">
        <v>244</v>
      </c>
      <c r="E545" s="202" t="s">
        <v>321</v>
      </c>
      <c r="F545" s="203" t="s">
        <v>322</v>
      </c>
      <c r="G545" s="204" t="s">
        <v>323</v>
      </c>
      <c r="H545" s="205">
        <v>486</v>
      </c>
      <c r="I545" s="206"/>
      <c r="J545" s="207">
        <f>ROUND(I545*H545,2)</f>
        <v>0</v>
      </c>
      <c r="K545" s="208"/>
      <c r="L545" s="40"/>
      <c r="M545" s="209" t="s">
        <v>1</v>
      </c>
      <c r="N545" s="210" t="s">
        <v>43</v>
      </c>
      <c r="O545" s="76"/>
      <c r="P545" s="211">
        <f>O545*H545</f>
        <v>0</v>
      </c>
      <c r="Q545" s="211">
        <v>0</v>
      </c>
      <c r="R545" s="211">
        <f>Q545*H545</f>
        <v>0</v>
      </c>
      <c r="S545" s="211">
        <v>0</v>
      </c>
      <c r="T545" s="212">
        <f>S545*H545</f>
        <v>0</v>
      </c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R545" s="213" t="s">
        <v>248</v>
      </c>
      <c r="AT545" s="213" t="s">
        <v>244</v>
      </c>
      <c r="AU545" s="213" t="s">
        <v>90</v>
      </c>
      <c r="AY545" s="18" t="s">
        <v>242</v>
      </c>
      <c r="BE545" s="214">
        <f>IF(N545="základná",J545,0)</f>
        <v>0</v>
      </c>
      <c r="BF545" s="214">
        <f>IF(N545="znížená",J545,0)</f>
        <v>0</v>
      </c>
      <c r="BG545" s="214">
        <f>IF(N545="zákl. prenesená",J545,0)</f>
        <v>0</v>
      </c>
      <c r="BH545" s="214">
        <f>IF(N545="zníž. prenesená",J545,0)</f>
        <v>0</v>
      </c>
      <c r="BI545" s="214">
        <f>IF(N545="nulová",J545,0)</f>
        <v>0</v>
      </c>
      <c r="BJ545" s="18" t="s">
        <v>90</v>
      </c>
      <c r="BK545" s="214">
        <f>ROUND(I545*H545,2)</f>
        <v>0</v>
      </c>
      <c r="BL545" s="18" t="s">
        <v>248</v>
      </c>
      <c r="BM545" s="213" t="s">
        <v>738</v>
      </c>
    </row>
    <row r="546" spans="1:65" s="13" customFormat="1">
      <c r="B546" s="226"/>
      <c r="C546" s="227"/>
      <c r="D546" s="228" t="s">
        <v>304</v>
      </c>
      <c r="E546" s="229" t="s">
        <v>1</v>
      </c>
      <c r="F546" s="230" t="s">
        <v>739</v>
      </c>
      <c r="G546" s="227"/>
      <c r="H546" s="231">
        <v>3</v>
      </c>
      <c r="I546" s="232"/>
      <c r="J546" s="227"/>
      <c r="K546" s="227"/>
      <c r="L546" s="233"/>
      <c r="M546" s="234"/>
      <c r="N546" s="235"/>
      <c r="O546" s="235"/>
      <c r="P546" s="235"/>
      <c r="Q546" s="235"/>
      <c r="R546" s="235"/>
      <c r="S546" s="235"/>
      <c r="T546" s="236"/>
      <c r="AT546" s="237" t="s">
        <v>304</v>
      </c>
      <c r="AU546" s="237" t="s">
        <v>90</v>
      </c>
      <c r="AV546" s="13" t="s">
        <v>90</v>
      </c>
      <c r="AW546" s="13" t="s">
        <v>33</v>
      </c>
      <c r="AX546" s="13" t="s">
        <v>77</v>
      </c>
      <c r="AY546" s="237" t="s">
        <v>242</v>
      </c>
    </row>
    <row r="547" spans="1:65" s="13" customFormat="1" ht="22.5">
      <c r="B547" s="226"/>
      <c r="C547" s="227"/>
      <c r="D547" s="228" t="s">
        <v>304</v>
      </c>
      <c r="E547" s="229" t="s">
        <v>1</v>
      </c>
      <c r="F547" s="230" t="s">
        <v>740</v>
      </c>
      <c r="G547" s="227"/>
      <c r="H547" s="231">
        <v>157.5</v>
      </c>
      <c r="I547" s="232"/>
      <c r="J547" s="227"/>
      <c r="K547" s="227"/>
      <c r="L547" s="233"/>
      <c r="M547" s="234"/>
      <c r="N547" s="235"/>
      <c r="O547" s="235"/>
      <c r="P547" s="235"/>
      <c r="Q547" s="235"/>
      <c r="R547" s="235"/>
      <c r="S547" s="235"/>
      <c r="T547" s="236"/>
      <c r="AT547" s="237" t="s">
        <v>304</v>
      </c>
      <c r="AU547" s="237" t="s">
        <v>90</v>
      </c>
      <c r="AV547" s="13" t="s">
        <v>90</v>
      </c>
      <c r="AW547" s="13" t="s">
        <v>33</v>
      </c>
      <c r="AX547" s="13" t="s">
        <v>77</v>
      </c>
      <c r="AY547" s="237" t="s">
        <v>242</v>
      </c>
    </row>
    <row r="548" spans="1:65" s="13" customFormat="1" ht="22.5">
      <c r="B548" s="226"/>
      <c r="C548" s="227"/>
      <c r="D548" s="228" t="s">
        <v>304</v>
      </c>
      <c r="E548" s="229" t="s">
        <v>1</v>
      </c>
      <c r="F548" s="230" t="s">
        <v>741</v>
      </c>
      <c r="G548" s="227"/>
      <c r="H548" s="231">
        <v>129</v>
      </c>
      <c r="I548" s="232"/>
      <c r="J548" s="227"/>
      <c r="K548" s="227"/>
      <c r="L548" s="233"/>
      <c r="M548" s="234"/>
      <c r="N548" s="235"/>
      <c r="O548" s="235"/>
      <c r="P548" s="235"/>
      <c r="Q548" s="235"/>
      <c r="R548" s="235"/>
      <c r="S548" s="235"/>
      <c r="T548" s="236"/>
      <c r="AT548" s="237" t="s">
        <v>304</v>
      </c>
      <c r="AU548" s="237" t="s">
        <v>90</v>
      </c>
      <c r="AV548" s="13" t="s">
        <v>90</v>
      </c>
      <c r="AW548" s="13" t="s">
        <v>33</v>
      </c>
      <c r="AX548" s="13" t="s">
        <v>77</v>
      </c>
      <c r="AY548" s="237" t="s">
        <v>242</v>
      </c>
    </row>
    <row r="549" spans="1:65" s="13" customFormat="1">
      <c r="B549" s="226"/>
      <c r="C549" s="227"/>
      <c r="D549" s="228" t="s">
        <v>304</v>
      </c>
      <c r="E549" s="229" t="s">
        <v>1</v>
      </c>
      <c r="F549" s="230" t="s">
        <v>742</v>
      </c>
      <c r="G549" s="227"/>
      <c r="H549" s="231">
        <v>1.5</v>
      </c>
      <c r="I549" s="232"/>
      <c r="J549" s="227"/>
      <c r="K549" s="227"/>
      <c r="L549" s="233"/>
      <c r="M549" s="234"/>
      <c r="N549" s="235"/>
      <c r="O549" s="235"/>
      <c r="P549" s="235"/>
      <c r="Q549" s="235"/>
      <c r="R549" s="235"/>
      <c r="S549" s="235"/>
      <c r="T549" s="236"/>
      <c r="AT549" s="237" t="s">
        <v>304</v>
      </c>
      <c r="AU549" s="237" t="s">
        <v>90</v>
      </c>
      <c r="AV549" s="13" t="s">
        <v>90</v>
      </c>
      <c r="AW549" s="13" t="s">
        <v>33</v>
      </c>
      <c r="AX549" s="13" t="s">
        <v>77</v>
      </c>
      <c r="AY549" s="237" t="s">
        <v>242</v>
      </c>
    </row>
    <row r="550" spans="1:65" s="13" customFormat="1" ht="22.5">
      <c r="B550" s="226"/>
      <c r="C550" s="227"/>
      <c r="D550" s="228" t="s">
        <v>304</v>
      </c>
      <c r="E550" s="229" t="s">
        <v>1</v>
      </c>
      <c r="F550" s="230" t="s">
        <v>743</v>
      </c>
      <c r="G550" s="227"/>
      <c r="H550" s="231">
        <v>195</v>
      </c>
      <c r="I550" s="232"/>
      <c r="J550" s="227"/>
      <c r="K550" s="227"/>
      <c r="L550" s="233"/>
      <c r="M550" s="234"/>
      <c r="N550" s="235"/>
      <c r="O550" s="235"/>
      <c r="P550" s="235"/>
      <c r="Q550" s="235"/>
      <c r="R550" s="235"/>
      <c r="S550" s="235"/>
      <c r="T550" s="236"/>
      <c r="AT550" s="237" t="s">
        <v>304</v>
      </c>
      <c r="AU550" s="237" t="s">
        <v>90</v>
      </c>
      <c r="AV550" s="13" t="s">
        <v>90</v>
      </c>
      <c r="AW550" s="13" t="s">
        <v>33</v>
      </c>
      <c r="AX550" s="13" t="s">
        <v>77</v>
      </c>
      <c r="AY550" s="237" t="s">
        <v>242</v>
      </c>
    </row>
    <row r="551" spans="1:65" s="16" customFormat="1">
      <c r="B551" s="264"/>
      <c r="C551" s="265"/>
      <c r="D551" s="228" t="s">
        <v>304</v>
      </c>
      <c r="E551" s="266" t="s">
        <v>1</v>
      </c>
      <c r="F551" s="267" t="s">
        <v>388</v>
      </c>
      <c r="G551" s="265"/>
      <c r="H551" s="268">
        <v>486</v>
      </c>
      <c r="I551" s="269"/>
      <c r="J551" s="265"/>
      <c r="K551" s="265"/>
      <c r="L551" s="270"/>
      <c r="M551" s="271"/>
      <c r="N551" s="272"/>
      <c r="O551" s="272"/>
      <c r="P551" s="272"/>
      <c r="Q551" s="272"/>
      <c r="R551" s="272"/>
      <c r="S551" s="272"/>
      <c r="T551" s="273"/>
      <c r="AT551" s="274" t="s">
        <v>304</v>
      </c>
      <c r="AU551" s="274" t="s">
        <v>90</v>
      </c>
      <c r="AV551" s="16" t="s">
        <v>248</v>
      </c>
      <c r="AW551" s="16" t="s">
        <v>33</v>
      </c>
      <c r="AX551" s="16" t="s">
        <v>84</v>
      </c>
      <c r="AY551" s="274" t="s">
        <v>242</v>
      </c>
    </row>
    <row r="552" spans="1:65" s="2" customFormat="1" ht="30" customHeight="1">
      <c r="A552" s="35"/>
      <c r="B552" s="36"/>
      <c r="C552" s="201" t="s">
        <v>744</v>
      </c>
      <c r="D552" s="201" t="s">
        <v>244</v>
      </c>
      <c r="E552" s="202" t="s">
        <v>327</v>
      </c>
      <c r="F552" s="203" t="s">
        <v>328</v>
      </c>
      <c r="G552" s="204" t="s">
        <v>323</v>
      </c>
      <c r="H552" s="205">
        <v>9720</v>
      </c>
      <c r="I552" s="206"/>
      <c r="J552" s="207">
        <f>ROUND(I552*H552,2)</f>
        <v>0</v>
      </c>
      <c r="K552" s="208"/>
      <c r="L552" s="40"/>
      <c r="M552" s="209" t="s">
        <v>1</v>
      </c>
      <c r="N552" s="210" t="s">
        <v>43</v>
      </c>
      <c r="O552" s="76"/>
      <c r="P552" s="211">
        <f>O552*H552</f>
        <v>0</v>
      </c>
      <c r="Q552" s="211">
        <v>0</v>
      </c>
      <c r="R552" s="211">
        <f>Q552*H552</f>
        <v>0</v>
      </c>
      <c r="S552" s="211">
        <v>0</v>
      </c>
      <c r="T552" s="212">
        <f>S552*H552</f>
        <v>0</v>
      </c>
      <c r="U552" s="35"/>
      <c r="V552" s="35"/>
      <c r="W552" s="35"/>
      <c r="X552" s="35"/>
      <c r="Y552" s="35"/>
      <c r="Z552" s="35"/>
      <c r="AA552" s="35"/>
      <c r="AB552" s="35"/>
      <c r="AC552" s="35"/>
      <c r="AD552" s="35"/>
      <c r="AE552" s="35"/>
      <c r="AR552" s="213" t="s">
        <v>248</v>
      </c>
      <c r="AT552" s="213" t="s">
        <v>244</v>
      </c>
      <c r="AU552" s="213" t="s">
        <v>90</v>
      </c>
      <c r="AY552" s="18" t="s">
        <v>242</v>
      </c>
      <c r="BE552" s="214">
        <f>IF(N552="základná",J552,0)</f>
        <v>0</v>
      </c>
      <c r="BF552" s="214">
        <f>IF(N552="znížená",J552,0)</f>
        <v>0</v>
      </c>
      <c r="BG552" s="214">
        <f>IF(N552="zákl. prenesená",J552,0)</f>
        <v>0</v>
      </c>
      <c r="BH552" s="214">
        <f>IF(N552="zníž. prenesená",J552,0)</f>
        <v>0</v>
      </c>
      <c r="BI552" s="214">
        <f>IF(N552="nulová",J552,0)</f>
        <v>0</v>
      </c>
      <c r="BJ552" s="18" t="s">
        <v>90</v>
      </c>
      <c r="BK552" s="214">
        <f>ROUND(I552*H552,2)</f>
        <v>0</v>
      </c>
      <c r="BL552" s="18" t="s">
        <v>248</v>
      </c>
      <c r="BM552" s="213" t="s">
        <v>745</v>
      </c>
    </row>
    <row r="553" spans="1:65" s="13" customFormat="1">
      <c r="B553" s="226"/>
      <c r="C553" s="227"/>
      <c r="D553" s="228" t="s">
        <v>304</v>
      </c>
      <c r="E553" s="229" t="s">
        <v>1</v>
      </c>
      <c r="F553" s="230" t="s">
        <v>739</v>
      </c>
      <c r="G553" s="227"/>
      <c r="H553" s="231">
        <v>3</v>
      </c>
      <c r="I553" s="232"/>
      <c r="J553" s="227"/>
      <c r="K553" s="227"/>
      <c r="L553" s="233"/>
      <c r="M553" s="234"/>
      <c r="N553" s="235"/>
      <c r="O553" s="235"/>
      <c r="P553" s="235"/>
      <c r="Q553" s="235"/>
      <c r="R553" s="235"/>
      <c r="S553" s="235"/>
      <c r="T553" s="236"/>
      <c r="AT553" s="237" t="s">
        <v>304</v>
      </c>
      <c r="AU553" s="237" t="s">
        <v>90</v>
      </c>
      <c r="AV553" s="13" t="s">
        <v>90</v>
      </c>
      <c r="AW553" s="13" t="s">
        <v>33</v>
      </c>
      <c r="AX553" s="13" t="s">
        <v>77</v>
      </c>
      <c r="AY553" s="237" t="s">
        <v>242</v>
      </c>
    </row>
    <row r="554" spans="1:65" s="13" customFormat="1" ht="22.5">
      <c r="B554" s="226"/>
      <c r="C554" s="227"/>
      <c r="D554" s="228" t="s">
        <v>304</v>
      </c>
      <c r="E554" s="229" t="s">
        <v>1</v>
      </c>
      <c r="F554" s="230" t="s">
        <v>740</v>
      </c>
      <c r="G554" s="227"/>
      <c r="H554" s="231">
        <v>157.5</v>
      </c>
      <c r="I554" s="232"/>
      <c r="J554" s="227"/>
      <c r="K554" s="227"/>
      <c r="L554" s="233"/>
      <c r="M554" s="234"/>
      <c r="N554" s="235"/>
      <c r="O554" s="235"/>
      <c r="P554" s="235"/>
      <c r="Q554" s="235"/>
      <c r="R554" s="235"/>
      <c r="S554" s="235"/>
      <c r="T554" s="236"/>
      <c r="AT554" s="237" t="s">
        <v>304</v>
      </c>
      <c r="AU554" s="237" t="s">
        <v>90</v>
      </c>
      <c r="AV554" s="13" t="s">
        <v>90</v>
      </c>
      <c r="AW554" s="13" t="s">
        <v>33</v>
      </c>
      <c r="AX554" s="13" t="s">
        <v>77</v>
      </c>
      <c r="AY554" s="237" t="s">
        <v>242</v>
      </c>
    </row>
    <row r="555" spans="1:65" s="13" customFormat="1" ht="22.5">
      <c r="B555" s="226"/>
      <c r="C555" s="227"/>
      <c r="D555" s="228" t="s">
        <v>304</v>
      </c>
      <c r="E555" s="229" t="s">
        <v>1</v>
      </c>
      <c r="F555" s="230" t="s">
        <v>741</v>
      </c>
      <c r="G555" s="227"/>
      <c r="H555" s="231">
        <v>129</v>
      </c>
      <c r="I555" s="232"/>
      <c r="J555" s="227"/>
      <c r="K555" s="227"/>
      <c r="L555" s="233"/>
      <c r="M555" s="234"/>
      <c r="N555" s="235"/>
      <c r="O555" s="235"/>
      <c r="P555" s="235"/>
      <c r="Q555" s="235"/>
      <c r="R555" s="235"/>
      <c r="S555" s="235"/>
      <c r="T555" s="236"/>
      <c r="AT555" s="237" t="s">
        <v>304</v>
      </c>
      <c r="AU555" s="237" t="s">
        <v>90</v>
      </c>
      <c r="AV555" s="13" t="s">
        <v>90</v>
      </c>
      <c r="AW555" s="13" t="s">
        <v>33</v>
      </c>
      <c r="AX555" s="13" t="s">
        <v>77</v>
      </c>
      <c r="AY555" s="237" t="s">
        <v>242</v>
      </c>
    </row>
    <row r="556" spans="1:65" s="13" customFormat="1">
      <c r="B556" s="226"/>
      <c r="C556" s="227"/>
      <c r="D556" s="228" t="s">
        <v>304</v>
      </c>
      <c r="E556" s="229" t="s">
        <v>1</v>
      </c>
      <c r="F556" s="230" t="s">
        <v>742</v>
      </c>
      <c r="G556" s="227"/>
      <c r="H556" s="231">
        <v>1.5</v>
      </c>
      <c r="I556" s="232"/>
      <c r="J556" s="227"/>
      <c r="K556" s="227"/>
      <c r="L556" s="233"/>
      <c r="M556" s="234"/>
      <c r="N556" s="235"/>
      <c r="O556" s="235"/>
      <c r="P556" s="235"/>
      <c r="Q556" s="235"/>
      <c r="R556" s="235"/>
      <c r="S556" s="235"/>
      <c r="T556" s="236"/>
      <c r="AT556" s="237" t="s">
        <v>304</v>
      </c>
      <c r="AU556" s="237" t="s">
        <v>90</v>
      </c>
      <c r="AV556" s="13" t="s">
        <v>90</v>
      </c>
      <c r="AW556" s="13" t="s">
        <v>33</v>
      </c>
      <c r="AX556" s="13" t="s">
        <v>77</v>
      </c>
      <c r="AY556" s="237" t="s">
        <v>242</v>
      </c>
    </row>
    <row r="557" spans="1:65" s="13" customFormat="1" ht="22.5">
      <c r="B557" s="226"/>
      <c r="C557" s="227"/>
      <c r="D557" s="228" t="s">
        <v>304</v>
      </c>
      <c r="E557" s="229" t="s">
        <v>1</v>
      </c>
      <c r="F557" s="230" t="s">
        <v>746</v>
      </c>
      <c r="G557" s="227"/>
      <c r="H557" s="231">
        <v>195</v>
      </c>
      <c r="I557" s="232"/>
      <c r="J557" s="227"/>
      <c r="K557" s="227"/>
      <c r="L557" s="233"/>
      <c r="M557" s="234"/>
      <c r="N557" s="235"/>
      <c r="O557" s="235"/>
      <c r="P557" s="235"/>
      <c r="Q557" s="235"/>
      <c r="R557" s="235"/>
      <c r="S557" s="235"/>
      <c r="T557" s="236"/>
      <c r="AT557" s="237" t="s">
        <v>304</v>
      </c>
      <c r="AU557" s="237" t="s">
        <v>90</v>
      </c>
      <c r="AV557" s="13" t="s">
        <v>90</v>
      </c>
      <c r="AW557" s="13" t="s">
        <v>33</v>
      </c>
      <c r="AX557" s="13" t="s">
        <v>77</v>
      </c>
      <c r="AY557" s="237" t="s">
        <v>242</v>
      </c>
    </row>
    <row r="558" spans="1:65" s="16" customFormat="1">
      <c r="B558" s="264"/>
      <c r="C558" s="265"/>
      <c r="D558" s="228" t="s">
        <v>304</v>
      </c>
      <c r="E558" s="266" t="s">
        <v>1</v>
      </c>
      <c r="F558" s="267" t="s">
        <v>388</v>
      </c>
      <c r="G558" s="265"/>
      <c r="H558" s="268">
        <v>486</v>
      </c>
      <c r="I558" s="269"/>
      <c r="J558" s="265"/>
      <c r="K558" s="265"/>
      <c r="L558" s="270"/>
      <c r="M558" s="271"/>
      <c r="N558" s="272"/>
      <c r="O558" s="272"/>
      <c r="P558" s="272"/>
      <c r="Q558" s="272"/>
      <c r="R558" s="272"/>
      <c r="S558" s="272"/>
      <c r="T558" s="273"/>
      <c r="AT558" s="274" t="s">
        <v>304</v>
      </c>
      <c r="AU558" s="274" t="s">
        <v>90</v>
      </c>
      <c r="AV558" s="16" t="s">
        <v>248</v>
      </c>
      <c r="AW558" s="16" t="s">
        <v>33</v>
      </c>
      <c r="AX558" s="16" t="s">
        <v>84</v>
      </c>
      <c r="AY558" s="274" t="s">
        <v>242</v>
      </c>
    </row>
    <row r="559" spans="1:65" s="13" customFormat="1">
      <c r="B559" s="226"/>
      <c r="C559" s="227"/>
      <c r="D559" s="228" t="s">
        <v>304</v>
      </c>
      <c r="E559" s="227"/>
      <c r="F559" s="230" t="s">
        <v>747</v>
      </c>
      <c r="G559" s="227"/>
      <c r="H559" s="231">
        <v>9720</v>
      </c>
      <c r="I559" s="232"/>
      <c r="J559" s="227"/>
      <c r="K559" s="227"/>
      <c r="L559" s="233"/>
      <c r="M559" s="234"/>
      <c r="N559" s="235"/>
      <c r="O559" s="235"/>
      <c r="P559" s="235"/>
      <c r="Q559" s="235"/>
      <c r="R559" s="235"/>
      <c r="S559" s="235"/>
      <c r="T559" s="236"/>
      <c r="AT559" s="237" t="s">
        <v>304</v>
      </c>
      <c r="AU559" s="237" t="s">
        <v>90</v>
      </c>
      <c r="AV559" s="13" t="s">
        <v>90</v>
      </c>
      <c r="AW559" s="13" t="s">
        <v>4</v>
      </c>
      <c r="AX559" s="13" t="s">
        <v>84</v>
      </c>
      <c r="AY559" s="237" t="s">
        <v>242</v>
      </c>
    </row>
    <row r="560" spans="1:65" s="2" customFormat="1" ht="22.15" customHeight="1">
      <c r="A560" s="35"/>
      <c r="B560" s="36"/>
      <c r="C560" s="201" t="s">
        <v>748</v>
      </c>
      <c r="D560" s="201" t="s">
        <v>244</v>
      </c>
      <c r="E560" s="202" t="s">
        <v>340</v>
      </c>
      <c r="F560" s="203" t="s">
        <v>341</v>
      </c>
      <c r="G560" s="204" t="s">
        <v>323</v>
      </c>
      <c r="H560" s="205">
        <v>486</v>
      </c>
      <c r="I560" s="206"/>
      <c r="J560" s="207">
        <f>ROUND(I560*H560,2)</f>
        <v>0</v>
      </c>
      <c r="K560" s="208"/>
      <c r="L560" s="40"/>
      <c r="M560" s="209" t="s">
        <v>1</v>
      </c>
      <c r="N560" s="210" t="s">
        <v>43</v>
      </c>
      <c r="O560" s="76"/>
      <c r="P560" s="211">
        <f>O560*H560</f>
        <v>0</v>
      </c>
      <c r="Q560" s="211">
        <v>0</v>
      </c>
      <c r="R560" s="211">
        <f>Q560*H560</f>
        <v>0</v>
      </c>
      <c r="S560" s="211">
        <v>0</v>
      </c>
      <c r="T560" s="212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213" t="s">
        <v>248</v>
      </c>
      <c r="AT560" s="213" t="s">
        <v>244</v>
      </c>
      <c r="AU560" s="213" t="s">
        <v>90</v>
      </c>
      <c r="AY560" s="18" t="s">
        <v>242</v>
      </c>
      <c r="BE560" s="214">
        <f>IF(N560="základná",J560,0)</f>
        <v>0</v>
      </c>
      <c r="BF560" s="214">
        <f>IF(N560="znížená",J560,0)</f>
        <v>0</v>
      </c>
      <c r="BG560" s="214">
        <f>IF(N560="zákl. prenesená",J560,0)</f>
        <v>0</v>
      </c>
      <c r="BH560" s="214">
        <f>IF(N560="zníž. prenesená",J560,0)</f>
        <v>0</v>
      </c>
      <c r="BI560" s="214">
        <f>IF(N560="nulová",J560,0)</f>
        <v>0</v>
      </c>
      <c r="BJ560" s="18" t="s">
        <v>90</v>
      </c>
      <c r="BK560" s="214">
        <f>ROUND(I560*H560,2)</f>
        <v>0</v>
      </c>
      <c r="BL560" s="18" t="s">
        <v>248</v>
      </c>
      <c r="BM560" s="213" t="s">
        <v>749</v>
      </c>
    </row>
    <row r="561" spans="1:65" s="2" customFormat="1" ht="22.15" customHeight="1">
      <c r="A561" s="35"/>
      <c r="B561" s="36"/>
      <c r="C561" s="201" t="s">
        <v>750</v>
      </c>
      <c r="D561" s="201" t="s">
        <v>244</v>
      </c>
      <c r="E561" s="202" t="s">
        <v>349</v>
      </c>
      <c r="F561" s="203" t="s">
        <v>751</v>
      </c>
      <c r="G561" s="204" t="s">
        <v>323</v>
      </c>
      <c r="H561" s="205">
        <v>486</v>
      </c>
      <c r="I561" s="206"/>
      <c r="J561" s="207">
        <f>ROUND(I561*H561,2)</f>
        <v>0</v>
      </c>
      <c r="K561" s="208"/>
      <c r="L561" s="40"/>
      <c r="M561" s="209" t="s">
        <v>1</v>
      </c>
      <c r="N561" s="210" t="s">
        <v>43</v>
      </c>
      <c r="O561" s="76"/>
      <c r="P561" s="211">
        <f>O561*H561</f>
        <v>0</v>
      </c>
      <c r="Q561" s="211">
        <v>0</v>
      </c>
      <c r="R561" s="211">
        <f>Q561*H561</f>
        <v>0</v>
      </c>
      <c r="S561" s="211">
        <v>0</v>
      </c>
      <c r="T561" s="212">
        <f>S561*H561</f>
        <v>0</v>
      </c>
      <c r="U561" s="35"/>
      <c r="V561" s="35"/>
      <c r="W561" s="35"/>
      <c r="X561" s="35"/>
      <c r="Y561" s="35"/>
      <c r="Z561" s="35"/>
      <c r="AA561" s="35"/>
      <c r="AB561" s="35"/>
      <c r="AC561" s="35"/>
      <c r="AD561" s="35"/>
      <c r="AE561" s="35"/>
      <c r="AR561" s="213" t="s">
        <v>248</v>
      </c>
      <c r="AT561" s="213" t="s">
        <v>244</v>
      </c>
      <c r="AU561" s="213" t="s">
        <v>90</v>
      </c>
      <c r="AY561" s="18" t="s">
        <v>242</v>
      </c>
      <c r="BE561" s="214">
        <f>IF(N561="základná",J561,0)</f>
        <v>0</v>
      </c>
      <c r="BF561" s="214">
        <f>IF(N561="znížená",J561,0)</f>
        <v>0</v>
      </c>
      <c r="BG561" s="214">
        <f>IF(N561="zákl. prenesená",J561,0)</f>
        <v>0</v>
      </c>
      <c r="BH561" s="214">
        <f>IF(N561="zníž. prenesená",J561,0)</f>
        <v>0</v>
      </c>
      <c r="BI561" s="214">
        <f>IF(N561="nulová",J561,0)</f>
        <v>0</v>
      </c>
      <c r="BJ561" s="18" t="s">
        <v>90</v>
      </c>
      <c r="BK561" s="214">
        <f>ROUND(I561*H561,2)</f>
        <v>0</v>
      </c>
      <c r="BL561" s="18" t="s">
        <v>248</v>
      </c>
      <c r="BM561" s="213" t="s">
        <v>752</v>
      </c>
    </row>
    <row r="562" spans="1:65" s="2" customFormat="1" ht="22.15" customHeight="1">
      <c r="A562" s="35"/>
      <c r="B562" s="36"/>
      <c r="C562" s="201" t="s">
        <v>753</v>
      </c>
      <c r="D562" s="201" t="s">
        <v>244</v>
      </c>
      <c r="E562" s="202" t="s">
        <v>754</v>
      </c>
      <c r="F562" s="203" t="s">
        <v>755</v>
      </c>
      <c r="G562" s="204" t="s">
        <v>323</v>
      </c>
      <c r="H562" s="205">
        <v>4116.8689999999997</v>
      </c>
      <c r="I562" s="206"/>
      <c r="J562" s="207">
        <f>ROUND(I562*H562,2)</f>
        <v>0</v>
      </c>
      <c r="K562" s="208"/>
      <c r="L562" s="40"/>
      <c r="M562" s="209" t="s">
        <v>1</v>
      </c>
      <c r="N562" s="210" t="s">
        <v>43</v>
      </c>
      <c r="O562" s="76"/>
      <c r="P562" s="211">
        <f>O562*H562</f>
        <v>0</v>
      </c>
      <c r="Q562" s="211">
        <v>0</v>
      </c>
      <c r="R562" s="211">
        <f>Q562*H562</f>
        <v>0</v>
      </c>
      <c r="S562" s="211">
        <v>0</v>
      </c>
      <c r="T562" s="212">
        <f>S562*H562</f>
        <v>0</v>
      </c>
      <c r="U562" s="35"/>
      <c r="V562" s="35"/>
      <c r="W562" s="35"/>
      <c r="X562" s="35"/>
      <c r="Y562" s="35"/>
      <c r="Z562" s="35"/>
      <c r="AA562" s="35"/>
      <c r="AB562" s="35"/>
      <c r="AC562" s="35"/>
      <c r="AD562" s="35"/>
      <c r="AE562" s="35"/>
      <c r="AR562" s="213" t="s">
        <v>248</v>
      </c>
      <c r="AT562" s="213" t="s">
        <v>244</v>
      </c>
      <c r="AU562" s="213" t="s">
        <v>90</v>
      </c>
      <c r="AY562" s="18" t="s">
        <v>242</v>
      </c>
      <c r="BE562" s="214">
        <f>IF(N562="základná",J562,0)</f>
        <v>0</v>
      </c>
      <c r="BF562" s="214">
        <f>IF(N562="znížená",J562,0)</f>
        <v>0</v>
      </c>
      <c r="BG562" s="214">
        <f>IF(N562="zákl. prenesená",J562,0)</f>
        <v>0</v>
      </c>
      <c r="BH562" s="214">
        <f>IF(N562="zníž. prenesená",J562,0)</f>
        <v>0</v>
      </c>
      <c r="BI562" s="214">
        <f>IF(N562="nulová",J562,0)</f>
        <v>0</v>
      </c>
      <c r="BJ562" s="18" t="s">
        <v>90</v>
      </c>
      <c r="BK562" s="214">
        <f>ROUND(I562*H562,2)</f>
        <v>0</v>
      </c>
      <c r="BL562" s="18" t="s">
        <v>248</v>
      </c>
      <c r="BM562" s="213" t="s">
        <v>756</v>
      </c>
    </row>
    <row r="563" spans="1:65" s="2" customFormat="1" ht="22.15" customHeight="1">
      <c r="A563" s="35"/>
      <c r="B563" s="36"/>
      <c r="C563" s="201" t="s">
        <v>757</v>
      </c>
      <c r="D563" s="201" t="s">
        <v>244</v>
      </c>
      <c r="E563" s="202" t="s">
        <v>758</v>
      </c>
      <c r="F563" s="203" t="s">
        <v>759</v>
      </c>
      <c r="G563" s="204" t="s">
        <v>323</v>
      </c>
      <c r="H563" s="205">
        <v>61753.035000000003</v>
      </c>
      <c r="I563" s="206"/>
      <c r="J563" s="207">
        <f>ROUND(I563*H563,2)</f>
        <v>0</v>
      </c>
      <c r="K563" s="208"/>
      <c r="L563" s="40"/>
      <c r="M563" s="209" t="s">
        <v>1</v>
      </c>
      <c r="N563" s="210" t="s">
        <v>43</v>
      </c>
      <c r="O563" s="76"/>
      <c r="P563" s="211">
        <f>O563*H563</f>
        <v>0</v>
      </c>
      <c r="Q563" s="211">
        <v>0</v>
      </c>
      <c r="R563" s="211">
        <f>Q563*H563</f>
        <v>0</v>
      </c>
      <c r="S563" s="211">
        <v>0</v>
      </c>
      <c r="T563" s="212">
        <f>S563*H563</f>
        <v>0</v>
      </c>
      <c r="U563" s="35"/>
      <c r="V563" s="35"/>
      <c r="W563" s="35"/>
      <c r="X563" s="35"/>
      <c r="Y563" s="35"/>
      <c r="Z563" s="35"/>
      <c r="AA563" s="35"/>
      <c r="AB563" s="35"/>
      <c r="AC563" s="35"/>
      <c r="AD563" s="35"/>
      <c r="AE563" s="35"/>
      <c r="AR563" s="213" t="s">
        <v>248</v>
      </c>
      <c r="AT563" s="213" t="s">
        <v>244</v>
      </c>
      <c r="AU563" s="213" t="s">
        <v>90</v>
      </c>
      <c r="AY563" s="18" t="s">
        <v>242</v>
      </c>
      <c r="BE563" s="214">
        <f>IF(N563="základná",J563,0)</f>
        <v>0</v>
      </c>
      <c r="BF563" s="214">
        <f>IF(N563="znížená",J563,0)</f>
        <v>0</v>
      </c>
      <c r="BG563" s="214">
        <f>IF(N563="zákl. prenesená",J563,0)</f>
        <v>0</v>
      </c>
      <c r="BH563" s="214">
        <f>IF(N563="zníž. prenesená",J563,0)</f>
        <v>0</v>
      </c>
      <c r="BI563" s="214">
        <f>IF(N563="nulová",J563,0)</f>
        <v>0</v>
      </c>
      <c r="BJ563" s="18" t="s">
        <v>90</v>
      </c>
      <c r="BK563" s="214">
        <f>ROUND(I563*H563,2)</f>
        <v>0</v>
      </c>
      <c r="BL563" s="18" t="s">
        <v>248</v>
      </c>
      <c r="BM563" s="213" t="s">
        <v>760</v>
      </c>
    </row>
    <row r="564" spans="1:65" s="13" customFormat="1">
      <c r="B564" s="226"/>
      <c r="C564" s="227"/>
      <c r="D564" s="228" t="s">
        <v>304</v>
      </c>
      <c r="E564" s="227"/>
      <c r="F564" s="230" t="s">
        <v>761</v>
      </c>
      <c r="G564" s="227"/>
      <c r="H564" s="231">
        <v>61753.035000000003</v>
      </c>
      <c r="I564" s="232"/>
      <c r="J564" s="227"/>
      <c r="K564" s="227"/>
      <c r="L564" s="233"/>
      <c r="M564" s="234"/>
      <c r="N564" s="235"/>
      <c r="O564" s="235"/>
      <c r="P564" s="235"/>
      <c r="Q564" s="235"/>
      <c r="R564" s="235"/>
      <c r="S564" s="235"/>
      <c r="T564" s="236"/>
      <c r="AT564" s="237" t="s">
        <v>304</v>
      </c>
      <c r="AU564" s="237" t="s">
        <v>90</v>
      </c>
      <c r="AV564" s="13" t="s">
        <v>90</v>
      </c>
      <c r="AW564" s="13" t="s">
        <v>4</v>
      </c>
      <c r="AX564" s="13" t="s">
        <v>84</v>
      </c>
      <c r="AY564" s="237" t="s">
        <v>242</v>
      </c>
    </row>
    <row r="565" spans="1:65" s="2" customFormat="1" ht="22.15" customHeight="1">
      <c r="A565" s="35"/>
      <c r="B565" s="36"/>
      <c r="C565" s="201" t="s">
        <v>762</v>
      </c>
      <c r="D565" s="201" t="s">
        <v>244</v>
      </c>
      <c r="E565" s="202" t="s">
        <v>763</v>
      </c>
      <c r="F565" s="203" t="s">
        <v>764</v>
      </c>
      <c r="G565" s="204" t="s">
        <v>323</v>
      </c>
      <c r="H565" s="205">
        <v>4116.8689999999997</v>
      </c>
      <c r="I565" s="206"/>
      <c r="J565" s="207">
        <f>ROUND(I565*H565,2)</f>
        <v>0</v>
      </c>
      <c r="K565" s="208"/>
      <c r="L565" s="40"/>
      <c r="M565" s="209" t="s">
        <v>1</v>
      </c>
      <c r="N565" s="210" t="s">
        <v>43</v>
      </c>
      <c r="O565" s="76"/>
      <c r="P565" s="211">
        <f>O565*H565</f>
        <v>0</v>
      </c>
      <c r="Q565" s="211">
        <v>0</v>
      </c>
      <c r="R565" s="211">
        <f>Q565*H565</f>
        <v>0</v>
      </c>
      <c r="S565" s="211">
        <v>0</v>
      </c>
      <c r="T565" s="212">
        <f>S565*H565</f>
        <v>0</v>
      </c>
      <c r="U565" s="35"/>
      <c r="V565" s="35"/>
      <c r="W565" s="35"/>
      <c r="X565" s="35"/>
      <c r="Y565" s="35"/>
      <c r="Z565" s="35"/>
      <c r="AA565" s="35"/>
      <c r="AB565" s="35"/>
      <c r="AC565" s="35"/>
      <c r="AD565" s="35"/>
      <c r="AE565" s="35"/>
      <c r="AR565" s="213" t="s">
        <v>248</v>
      </c>
      <c r="AT565" s="213" t="s">
        <v>244</v>
      </c>
      <c r="AU565" s="213" t="s">
        <v>90</v>
      </c>
      <c r="AY565" s="18" t="s">
        <v>242</v>
      </c>
      <c r="BE565" s="214">
        <f>IF(N565="základná",J565,0)</f>
        <v>0</v>
      </c>
      <c r="BF565" s="214">
        <f>IF(N565="znížená",J565,0)</f>
        <v>0</v>
      </c>
      <c r="BG565" s="214">
        <f>IF(N565="zákl. prenesená",J565,0)</f>
        <v>0</v>
      </c>
      <c r="BH565" s="214">
        <f>IF(N565="zníž. prenesená",J565,0)</f>
        <v>0</v>
      </c>
      <c r="BI565" s="214">
        <f>IF(N565="nulová",J565,0)</f>
        <v>0</v>
      </c>
      <c r="BJ565" s="18" t="s">
        <v>90</v>
      </c>
      <c r="BK565" s="214">
        <f>ROUND(I565*H565,2)</f>
        <v>0</v>
      </c>
      <c r="BL565" s="18" t="s">
        <v>248</v>
      </c>
      <c r="BM565" s="213" t="s">
        <v>765</v>
      </c>
    </row>
    <row r="566" spans="1:65" s="2" customFormat="1" ht="14.45" customHeight="1">
      <c r="A566" s="35"/>
      <c r="B566" s="36"/>
      <c r="C566" s="201" t="s">
        <v>766</v>
      </c>
      <c r="D566" s="201" t="s">
        <v>244</v>
      </c>
      <c r="E566" s="202" t="s">
        <v>767</v>
      </c>
      <c r="F566" s="203" t="s">
        <v>768</v>
      </c>
      <c r="G566" s="204" t="s">
        <v>323</v>
      </c>
      <c r="H566" s="205">
        <v>2886.9250000000002</v>
      </c>
      <c r="I566" s="206"/>
      <c r="J566" s="207">
        <f>ROUND(I566*H566,2)</f>
        <v>0</v>
      </c>
      <c r="K566" s="208"/>
      <c r="L566" s="40"/>
      <c r="M566" s="209" t="s">
        <v>1</v>
      </c>
      <c r="N566" s="210" t="s">
        <v>43</v>
      </c>
      <c r="O566" s="76"/>
      <c r="P566" s="211">
        <f>O566*H566</f>
        <v>0</v>
      </c>
      <c r="Q566" s="211">
        <v>0</v>
      </c>
      <c r="R566" s="211">
        <f>Q566*H566</f>
        <v>0</v>
      </c>
      <c r="S566" s="211">
        <v>0</v>
      </c>
      <c r="T566" s="212">
        <f>S566*H566</f>
        <v>0</v>
      </c>
      <c r="U566" s="35"/>
      <c r="V566" s="35"/>
      <c r="W566" s="35"/>
      <c r="X566" s="35"/>
      <c r="Y566" s="35"/>
      <c r="Z566" s="35"/>
      <c r="AA566" s="35"/>
      <c r="AB566" s="35"/>
      <c r="AC566" s="35"/>
      <c r="AD566" s="35"/>
      <c r="AE566" s="35"/>
      <c r="AR566" s="213" t="s">
        <v>248</v>
      </c>
      <c r="AT566" s="213" t="s">
        <v>244</v>
      </c>
      <c r="AU566" s="213" t="s">
        <v>90</v>
      </c>
      <c r="AY566" s="18" t="s">
        <v>242</v>
      </c>
      <c r="BE566" s="214">
        <f>IF(N566="základná",J566,0)</f>
        <v>0</v>
      </c>
      <c r="BF566" s="214">
        <f>IF(N566="znížená",J566,0)</f>
        <v>0</v>
      </c>
      <c r="BG566" s="214">
        <f>IF(N566="zákl. prenesená",J566,0)</f>
        <v>0</v>
      </c>
      <c r="BH566" s="214">
        <f>IF(N566="zníž. prenesená",J566,0)</f>
        <v>0</v>
      </c>
      <c r="BI566" s="214">
        <f>IF(N566="nulová",J566,0)</f>
        <v>0</v>
      </c>
      <c r="BJ566" s="18" t="s">
        <v>90</v>
      </c>
      <c r="BK566" s="214">
        <f>ROUND(I566*H566,2)</f>
        <v>0</v>
      </c>
      <c r="BL566" s="18" t="s">
        <v>248</v>
      </c>
      <c r="BM566" s="213" t="s">
        <v>769</v>
      </c>
    </row>
    <row r="567" spans="1:65" s="2" customFormat="1" ht="14.45" customHeight="1">
      <c r="A567" s="35"/>
      <c r="B567" s="36"/>
      <c r="C567" s="201" t="s">
        <v>770</v>
      </c>
      <c r="D567" s="201" t="s">
        <v>244</v>
      </c>
      <c r="E567" s="202" t="s">
        <v>771</v>
      </c>
      <c r="F567" s="203" t="s">
        <v>772</v>
      </c>
      <c r="G567" s="204" t="s">
        <v>323</v>
      </c>
      <c r="H567" s="205">
        <v>1229.944</v>
      </c>
      <c r="I567" s="206"/>
      <c r="J567" s="207">
        <f>ROUND(I567*H567,2)</f>
        <v>0</v>
      </c>
      <c r="K567" s="208"/>
      <c r="L567" s="40"/>
      <c r="M567" s="209" t="s">
        <v>1</v>
      </c>
      <c r="N567" s="210" t="s">
        <v>43</v>
      </c>
      <c r="O567" s="76"/>
      <c r="P567" s="211">
        <f>O567*H567</f>
        <v>0</v>
      </c>
      <c r="Q567" s="211">
        <v>0</v>
      </c>
      <c r="R567" s="211">
        <f>Q567*H567</f>
        <v>0</v>
      </c>
      <c r="S567" s="211">
        <v>0</v>
      </c>
      <c r="T567" s="212">
        <f>S567*H567</f>
        <v>0</v>
      </c>
      <c r="U567" s="35"/>
      <c r="V567" s="35"/>
      <c r="W567" s="35"/>
      <c r="X567" s="35"/>
      <c r="Y567" s="35"/>
      <c r="Z567" s="35"/>
      <c r="AA567" s="35"/>
      <c r="AB567" s="35"/>
      <c r="AC567" s="35"/>
      <c r="AD567" s="35"/>
      <c r="AE567" s="35"/>
      <c r="AR567" s="213" t="s">
        <v>248</v>
      </c>
      <c r="AT567" s="213" t="s">
        <v>244</v>
      </c>
      <c r="AU567" s="213" t="s">
        <v>90</v>
      </c>
      <c r="AY567" s="18" t="s">
        <v>242</v>
      </c>
      <c r="BE567" s="214">
        <f>IF(N567="základná",J567,0)</f>
        <v>0</v>
      </c>
      <c r="BF567" s="214">
        <f>IF(N567="znížená",J567,0)</f>
        <v>0</v>
      </c>
      <c r="BG567" s="214">
        <f>IF(N567="zákl. prenesená",J567,0)</f>
        <v>0</v>
      </c>
      <c r="BH567" s="214">
        <f>IF(N567="zníž. prenesená",J567,0)</f>
        <v>0</v>
      </c>
      <c r="BI567" s="214">
        <f>IF(N567="nulová",J567,0)</f>
        <v>0</v>
      </c>
      <c r="BJ567" s="18" t="s">
        <v>90</v>
      </c>
      <c r="BK567" s="214">
        <f>ROUND(I567*H567,2)</f>
        <v>0</v>
      </c>
      <c r="BL567" s="18" t="s">
        <v>248</v>
      </c>
      <c r="BM567" s="213" t="s">
        <v>773</v>
      </c>
    </row>
    <row r="568" spans="1:65" s="12" customFormat="1" ht="22.9" customHeight="1">
      <c r="B568" s="185"/>
      <c r="C568" s="186"/>
      <c r="D568" s="187" t="s">
        <v>76</v>
      </c>
      <c r="E568" s="199" t="s">
        <v>356</v>
      </c>
      <c r="F568" s="199" t="s">
        <v>357</v>
      </c>
      <c r="G568" s="186"/>
      <c r="H568" s="186"/>
      <c r="I568" s="189"/>
      <c r="J568" s="200">
        <f>BK568</f>
        <v>0</v>
      </c>
      <c r="K568" s="186"/>
      <c r="L568" s="191"/>
      <c r="M568" s="192"/>
      <c r="N568" s="193"/>
      <c r="O568" s="193"/>
      <c r="P568" s="194">
        <f>P569</f>
        <v>0</v>
      </c>
      <c r="Q568" s="193"/>
      <c r="R568" s="194">
        <f>R569</f>
        <v>0</v>
      </c>
      <c r="S568" s="193"/>
      <c r="T568" s="195">
        <f>T569</f>
        <v>0</v>
      </c>
      <c r="AR568" s="196" t="s">
        <v>84</v>
      </c>
      <c r="AT568" s="197" t="s">
        <v>76</v>
      </c>
      <c r="AU568" s="197" t="s">
        <v>84</v>
      </c>
      <c r="AY568" s="196" t="s">
        <v>242</v>
      </c>
      <c r="BK568" s="198">
        <f>BK569</f>
        <v>0</v>
      </c>
    </row>
    <row r="569" spans="1:65" s="2" customFormat="1" ht="22.15" customHeight="1">
      <c r="A569" s="35"/>
      <c r="B569" s="36"/>
      <c r="C569" s="201" t="s">
        <v>774</v>
      </c>
      <c r="D569" s="201" t="s">
        <v>244</v>
      </c>
      <c r="E569" s="202" t="s">
        <v>359</v>
      </c>
      <c r="F569" s="203" t="s">
        <v>360</v>
      </c>
      <c r="G569" s="204" t="s">
        <v>323</v>
      </c>
      <c r="H569" s="205">
        <v>51672.004000000001</v>
      </c>
      <c r="I569" s="206"/>
      <c r="J569" s="207">
        <f>ROUND(I569*H569,2)</f>
        <v>0</v>
      </c>
      <c r="K569" s="208"/>
      <c r="L569" s="40"/>
      <c r="M569" s="209" t="s">
        <v>1</v>
      </c>
      <c r="N569" s="210" t="s">
        <v>43</v>
      </c>
      <c r="O569" s="76"/>
      <c r="P569" s="211">
        <f>O569*H569</f>
        <v>0</v>
      </c>
      <c r="Q569" s="211">
        <v>0</v>
      </c>
      <c r="R569" s="211">
        <f>Q569*H569</f>
        <v>0</v>
      </c>
      <c r="S569" s="211">
        <v>0</v>
      </c>
      <c r="T569" s="212">
        <f>S569*H569</f>
        <v>0</v>
      </c>
      <c r="U569" s="35"/>
      <c r="V569" s="35"/>
      <c r="W569" s="35"/>
      <c r="X569" s="35"/>
      <c r="Y569" s="35"/>
      <c r="Z569" s="35"/>
      <c r="AA569" s="35"/>
      <c r="AB569" s="35"/>
      <c r="AC569" s="35"/>
      <c r="AD569" s="35"/>
      <c r="AE569" s="35"/>
      <c r="AR569" s="213" t="s">
        <v>248</v>
      </c>
      <c r="AT569" s="213" t="s">
        <v>244</v>
      </c>
      <c r="AU569" s="213" t="s">
        <v>90</v>
      </c>
      <c r="AY569" s="18" t="s">
        <v>242</v>
      </c>
      <c r="BE569" s="214">
        <f>IF(N569="základná",J569,0)</f>
        <v>0</v>
      </c>
      <c r="BF569" s="214">
        <f>IF(N569="znížená",J569,0)</f>
        <v>0</v>
      </c>
      <c r="BG569" s="214">
        <f>IF(N569="zákl. prenesená",J569,0)</f>
        <v>0</v>
      </c>
      <c r="BH569" s="214">
        <f>IF(N569="zníž. prenesená",J569,0)</f>
        <v>0</v>
      </c>
      <c r="BI569" s="214">
        <f>IF(N569="nulová",J569,0)</f>
        <v>0</v>
      </c>
      <c r="BJ569" s="18" t="s">
        <v>90</v>
      </c>
      <c r="BK569" s="214">
        <f>ROUND(I569*H569,2)</f>
        <v>0</v>
      </c>
      <c r="BL569" s="18" t="s">
        <v>248</v>
      </c>
      <c r="BM569" s="213" t="s">
        <v>775</v>
      </c>
    </row>
    <row r="570" spans="1:65" s="12" customFormat="1" ht="25.9" customHeight="1">
      <c r="B570" s="185"/>
      <c r="C570" s="186"/>
      <c r="D570" s="187" t="s">
        <v>76</v>
      </c>
      <c r="E570" s="188" t="s">
        <v>776</v>
      </c>
      <c r="F570" s="188" t="s">
        <v>777</v>
      </c>
      <c r="G570" s="186"/>
      <c r="H570" s="186"/>
      <c r="I570" s="189"/>
      <c r="J570" s="190">
        <f>BK570</f>
        <v>0</v>
      </c>
      <c r="K570" s="186"/>
      <c r="L570" s="191"/>
      <c r="M570" s="192"/>
      <c r="N570" s="193"/>
      <c r="O570" s="193"/>
      <c r="P570" s="194">
        <f>P571</f>
        <v>0</v>
      </c>
      <c r="Q570" s="193"/>
      <c r="R570" s="194">
        <f>R571</f>
        <v>0</v>
      </c>
      <c r="S570" s="193"/>
      <c r="T570" s="195">
        <f>T571</f>
        <v>0</v>
      </c>
      <c r="AR570" s="196" t="s">
        <v>90</v>
      </c>
      <c r="AT570" s="197" t="s">
        <v>76</v>
      </c>
      <c r="AU570" s="197" t="s">
        <v>77</v>
      </c>
      <c r="AY570" s="196" t="s">
        <v>242</v>
      </c>
      <c r="BK570" s="198">
        <f>BK571</f>
        <v>0</v>
      </c>
    </row>
    <row r="571" spans="1:65" s="12" customFormat="1" ht="22.9" customHeight="1">
      <c r="B571" s="185"/>
      <c r="C571" s="186"/>
      <c r="D571" s="187" t="s">
        <v>76</v>
      </c>
      <c r="E571" s="199" t="s">
        <v>778</v>
      </c>
      <c r="F571" s="199" t="s">
        <v>779</v>
      </c>
      <c r="G571" s="186"/>
      <c r="H571" s="186"/>
      <c r="I571" s="189"/>
      <c r="J571" s="200">
        <f>BK571</f>
        <v>0</v>
      </c>
      <c r="K571" s="186"/>
      <c r="L571" s="191"/>
      <c r="M571" s="192"/>
      <c r="N571" s="193"/>
      <c r="O571" s="193"/>
      <c r="P571" s="194">
        <f>SUM(P572:P582)</f>
        <v>0</v>
      </c>
      <c r="Q571" s="193"/>
      <c r="R571" s="194">
        <f>SUM(R572:R582)</f>
        <v>0</v>
      </c>
      <c r="S571" s="193"/>
      <c r="T571" s="195">
        <f>SUM(T572:T582)</f>
        <v>0</v>
      </c>
      <c r="AR571" s="196" t="s">
        <v>90</v>
      </c>
      <c r="AT571" s="197" t="s">
        <v>76</v>
      </c>
      <c r="AU571" s="197" t="s">
        <v>84</v>
      </c>
      <c r="AY571" s="196" t="s">
        <v>242</v>
      </c>
      <c r="BK571" s="198">
        <f>SUM(BK572:BK582)</f>
        <v>0</v>
      </c>
    </row>
    <row r="572" spans="1:65" s="2" customFormat="1" ht="22.15" customHeight="1">
      <c r="A572" s="35"/>
      <c r="B572" s="36"/>
      <c r="C572" s="201" t="s">
        <v>780</v>
      </c>
      <c r="D572" s="201" t="s">
        <v>244</v>
      </c>
      <c r="E572" s="202" t="s">
        <v>781</v>
      </c>
      <c r="F572" s="203" t="s">
        <v>782</v>
      </c>
      <c r="G572" s="204" t="s">
        <v>282</v>
      </c>
      <c r="H572" s="205">
        <v>2000</v>
      </c>
      <c r="I572" s="206"/>
      <c r="J572" s="207">
        <f>ROUND(I572*H572,2)</f>
        <v>0</v>
      </c>
      <c r="K572" s="208"/>
      <c r="L572" s="40"/>
      <c r="M572" s="209" t="s">
        <v>1</v>
      </c>
      <c r="N572" s="210" t="s">
        <v>43</v>
      </c>
      <c r="O572" s="76"/>
      <c r="P572" s="211">
        <f>O572*H572</f>
        <v>0</v>
      </c>
      <c r="Q572" s="211">
        <v>0</v>
      </c>
      <c r="R572" s="211">
        <f>Q572*H572</f>
        <v>0</v>
      </c>
      <c r="S572" s="211">
        <v>0</v>
      </c>
      <c r="T572" s="212">
        <f>S572*H572</f>
        <v>0</v>
      </c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R572" s="213" t="s">
        <v>311</v>
      </c>
      <c r="AT572" s="213" t="s">
        <v>244</v>
      </c>
      <c r="AU572" s="213" t="s">
        <v>90</v>
      </c>
      <c r="AY572" s="18" t="s">
        <v>242</v>
      </c>
      <c r="BE572" s="214">
        <f>IF(N572="základná",J572,0)</f>
        <v>0</v>
      </c>
      <c r="BF572" s="214">
        <f>IF(N572="znížená",J572,0)</f>
        <v>0</v>
      </c>
      <c r="BG572" s="214">
        <f>IF(N572="zákl. prenesená",J572,0)</f>
        <v>0</v>
      </c>
      <c r="BH572" s="214">
        <f>IF(N572="zníž. prenesená",J572,0)</f>
        <v>0</v>
      </c>
      <c r="BI572" s="214">
        <f>IF(N572="nulová",J572,0)</f>
        <v>0</v>
      </c>
      <c r="BJ572" s="18" t="s">
        <v>90</v>
      </c>
      <c r="BK572" s="214">
        <f>ROUND(I572*H572,2)</f>
        <v>0</v>
      </c>
      <c r="BL572" s="18" t="s">
        <v>311</v>
      </c>
      <c r="BM572" s="213" t="s">
        <v>783</v>
      </c>
    </row>
    <row r="573" spans="1:65" s="14" customFormat="1">
      <c r="B573" s="243"/>
      <c r="C573" s="244"/>
      <c r="D573" s="228" t="s">
        <v>304</v>
      </c>
      <c r="E573" s="245" t="s">
        <v>1</v>
      </c>
      <c r="F573" s="246" t="s">
        <v>373</v>
      </c>
      <c r="G573" s="244"/>
      <c r="H573" s="245" t="s">
        <v>1</v>
      </c>
      <c r="I573" s="247"/>
      <c r="J573" s="244"/>
      <c r="K573" s="244"/>
      <c r="L573" s="248"/>
      <c r="M573" s="249"/>
      <c r="N573" s="250"/>
      <c r="O573" s="250"/>
      <c r="P573" s="250"/>
      <c r="Q573" s="250"/>
      <c r="R573" s="250"/>
      <c r="S573" s="250"/>
      <c r="T573" s="251"/>
      <c r="AT573" s="252" t="s">
        <v>304</v>
      </c>
      <c r="AU573" s="252" t="s">
        <v>90</v>
      </c>
      <c r="AV573" s="14" t="s">
        <v>84</v>
      </c>
      <c r="AW573" s="14" t="s">
        <v>33</v>
      </c>
      <c r="AX573" s="14" t="s">
        <v>77</v>
      </c>
      <c r="AY573" s="252" t="s">
        <v>242</v>
      </c>
    </row>
    <row r="574" spans="1:65" s="13" customFormat="1">
      <c r="B574" s="226"/>
      <c r="C574" s="227"/>
      <c r="D574" s="228" t="s">
        <v>304</v>
      </c>
      <c r="E574" s="229" t="s">
        <v>1</v>
      </c>
      <c r="F574" s="230" t="s">
        <v>784</v>
      </c>
      <c r="G574" s="227"/>
      <c r="H574" s="231">
        <v>200</v>
      </c>
      <c r="I574" s="232"/>
      <c r="J574" s="227"/>
      <c r="K574" s="227"/>
      <c r="L574" s="233"/>
      <c r="M574" s="234"/>
      <c r="N574" s="235"/>
      <c r="O574" s="235"/>
      <c r="P574" s="235"/>
      <c r="Q574" s="235"/>
      <c r="R574" s="235"/>
      <c r="S574" s="235"/>
      <c r="T574" s="236"/>
      <c r="AT574" s="237" t="s">
        <v>304</v>
      </c>
      <c r="AU574" s="237" t="s">
        <v>90</v>
      </c>
      <c r="AV574" s="13" t="s">
        <v>90</v>
      </c>
      <c r="AW574" s="13" t="s">
        <v>33</v>
      </c>
      <c r="AX574" s="13" t="s">
        <v>77</v>
      </c>
      <c r="AY574" s="237" t="s">
        <v>242</v>
      </c>
    </row>
    <row r="575" spans="1:65" s="14" customFormat="1">
      <c r="B575" s="243"/>
      <c r="C575" s="244"/>
      <c r="D575" s="228" t="s">
        <v>304</v>
      </c>
      <c r="E575" s="245" t="s">
        <v>1</v>
      </c>
      <c r="F575" s="246" t="s">
        <v>375</v>
      </c>
      <c r="G575" s="244"/>
      <c r="H575" s="245" t="s">
        <v>1</v>
      </c>
      <c r="I575" s="247"/>
      <c r="J575" s="244"/>
      <c r="K575" s="244"/>
      <c r="L575" s="248"/>
      <c r="M575" s="249"/>
      <c r="N575" s="250"/>
      <c r="O575" s="250"/>
      <c r="P575" s="250"/>
      <c r="Q575" s="250"/>
      <c r="R575" s="250"/>
      <c r="S575" s="250"/>
      <c r="T575" s="251"/>
      <c r="AT575" s="252" t="s">
        <v>304</v>
      </c>
      <c r="AU575" s="252" t="s">
        <v>90</v>
      </c>
      <c r="AV575" s="14" t="s">
        <v>84</v>
      </c>
      <c r="AW575" s="14" t="s">
        <v>33</v>
      </c>
      <c r="AX575" s="14" t="s">
        <v>77</v>
      </c>
      <c r="AY575" s="252" t="s">
        <v>242</v>
      </c>
    </row>
    <row r="576" spans="1:65" s="13" customFormat="1">
      <c r="B576" s="226"/>
      <c r="C576" s="227"/>
      <c r="D576" s="228" t="s">
        <v>304</v>
      </c>
      <c r="E576" s="229" t="s">
        <v>1</v>
      </c>
      <c r="F576" s="230" t="s">
        <v>785</v>
      </c>
      <c r="G576" s="227"/>
      <c r="H576" s="231">
        <v>100</v>
      </c>
      <c r="I576" s="232"/>
      <c r="J576" s="227"/>
      <c r="K576" s="227"/>
      <c r="L576" s="233"/>
      <c r="M576" s="234"/>
      <c r="N576" s="235"/>
      <c r="O576" s="235"/>
      <c r="P576" s="235"/>
      <c r="Q576" s="235"/>
      <c r="R576" s="235"/>
      <c r="S576" s="235"/>
      <c r="T576" s="236"/>
      <c r="AT576" s="237" t="s">
        <v>304</v>
      </c>
      <c r="AU576" s="237" t="s">
        <v>90</v>
      </c>
      <c r="AV576" s="13" t="s">
        <v>90</v>
      </c>
      <c r="AW576" s="13" t="s">
        <v>33</v>
      </c>
      <c r="AX576" s="13" t="s">
        <v>77</v>
      </c>
      <c r="AY576" s="237" t="s">
        <v>242</v>
      </c>
    </row>
    <row r="577" spans="1:65" s="14" customFormat="1">
      <c r="B577" s="243"/>
      <c r="C577" s="244"/>
      <c r="D577" s="228" t="s">
        <v>304</v>
      </c>
      <c r="E577" s="245" t="s">
        <v>1</v>
      </c>
      <c r="F577" s="246" t="s">
        <v>377</v>
      </c>
      <c r="G577" s="244"/>
      <c r="H577" s="245" t="s">
        <v>1</v>
      </c>
      <c r="I577" s="247"/>
      <c r="J577" s="244"/>
      <c r="K577" s="244"/>
      <c r="L577" s="248"/>
      <c r="M577" s="249"/>
      <c r="N577" s="250"/>
      <c r="O577" s="250"/>
      <c r="P577" s="250"/>
      <c r="Q577" s="250"/>
      <c r="R577" s="250"/>
      <c r="S577" s="250"/>
      <c r="T577" s="251"/>
      <c r="AT577" s="252" t="s">
        <v>304</v>
      </c>
      <c r="AU577" s="252" t="s">
        <v>90</v>
      </c>
      <c r="AV577" s="14" t="s">
        <v>84</v>
      </c>
      <c r="AW577" s="14" t="s">
        <v>33</v>
      </c>
      <c r="AX577" s="14" t="s">
        <v>77</v>
      </c>
      <c r="AY577" s="252" t="s">
        <v>242</v>
      </c>
    </row>
    <row r="578" spans="1:65" s="13" customFormat="1">
      <c r="B578" s="226"/>
      <c r="C578" s="227"/>
      <c r="D578" s="228" t="s">
        <v>304</v>
      </c>
      <c r="E578" s="229" t="s">
        <v>1</v>
      </c>
      <c r="F578" s="230" t="s">
        <v>786</v>
      </c>
      <c r="G578" s="227"/>
      <c r="H578" s="231">
        <v>600</v>
      </c>
      <c r="I578" s="232"/>
      <c r="J578" s="227"/>
      <c r="K578" s="227"/>
      <c r="L578" s="233"/>
      <c r="M578" s="234"/>
      <c r="N578" s="235"/>
      <c r="O578" s="235"/>
      <c r="P578" s="235"/>
      <c r="Q578" s="235"/>
      <c r="R578" s="235"/>
      <c r="S578" s="235"/>
      <c r="T578" s="236"/>
      <c r="AT578" s="237" t="s">
        <v>304</v>
      </c>
      <c r="AU578" s="237" t="s">
        <v>90</v>
      </c>
      <c r="AV578" s="13" t="s">
        <v>90</v>
      </c>
      <c r="AW578" s="13" t="s">
        <v>33</v>
      </c>
      <c r="AX578" s="13" t="s">
        <v>77</v>
      </c>
      <c r="AY578" s="237" t="s">
        <v>242</v>
      </c>
    </row>
    <row r="579" spans="1:65" s="14" customFormat="1">
      <c r="B579" s="243"/>
      <c r="C579" s="244"/>
      <c r="D579" s="228" t="s">
        <v>304</v>
      </c>
      <c r="E579" s="245" t="s">
        <v>1</v>
      </c>
      <c r="F579" s="246" t="s">
        <v>787</v>
      </c>
      <c r="G579" s="244"/>
      <c r="H579" s="245" t="s">
        <v>1</v>
      </c>
      <c r="I579" s="247"/>
      <c r="J579" s="244"/>
      <c r="K579" s="244"/>
      <c r="L579" s="248"/>
      <c r="M579" s="249"/>
      <c r="N579" s="250"/>
      <c r="O579" s="250"/>
      <c r="P579" s="250"/>
      <c r="Q579" s="250"/>
      <c r="R579" s="250"/>
      <c r="S579" s="250"/>
      <c r="T579" s="251"/>
      <c r="AT579" s="252" t="s">
        <v>304</v>
      </c>
      <c r="AU579" s="252" t="s">
        <v>90</v>
      </c>
      <c r="AV579" s="14" t="s">
        <v>84</v>
      </c>
      <c r="AW579" s="14" t="s">
        <v>33</v>
      </c>
      <c r="AX579" s="14" t="s">
        <v>77</v>
      </c>
      <c r="AY579" s="252" t="s">
        <v>242</v>
      </c>
    </row>
    <row r="580" spans="1:65" s="13" customFormat="1">
      <c r="B580" s="226"/>
      <c r="C580" s="227"/>
      <c r="D580" s="228" t="s">
        <v>304</v>
      </c>
      <c r="E580" s="229" t="s">
        <v>1</v>
      </c>
      <c r="F580" s="230" t="s">
        <v>788</v>
      </c>
      <c r="G580" s="227"/>
      <c r="H580" s="231">
        <v>1100</v>
      </c>
      <c r="I580" s="232"/>
      <c r="J580" s="227"/>
      <c r="K580" s="227"/>
      <c r="L580" s="233"/>
      <c r="M580" s="234"/>
      <c r="N580" s="235"/>
      <c r="O580" s="235"/>
      <c r="P580" s="235"/>
      <c r="Q580" s="235"/>
      <c r="R580" s="235"/>
      <c r="S580" s="235"/>
      <c r="T580" s="236"/>
      <c r="AT580" s="237" t="s">
        <v>304</v>
      </c>
      <c r="AU580" s="237" t="s">
        <v>90</v>
      </c>
      <c r="AV580" s="13" t="s">
        <v>90</v>
      </c>
      <c r="AW580" s="13" t="s">
        <v>33</v>
      </c>
      <c r="AX580" s="13" t="s">
        <v>77</v>
      </c>
      <c r="AY580" s="237" t="s">
        <v>242</v>
      </c>
    </row>
    <row r="581" spans="1:65" s="16" customFormat="1">
      <c r="B581" s="264"/>
      <c r="C581" s="265"/>
      <c r="D581" s="228" t="s">
        <v>304</v>
      </c>
      <c r="E581" s="266" t="s">
        <v>1</v>
      </c>
      <c r="F581" s="267" t="s">
        <v>388</v>
      </c>
      <c r="G581" s="265"/>
      <c r="H581" s="268">
        <v>2000</v>
      </c>
      <c r="I581" s="269"/>
      <c r="J581" s="265"/>
      <c r="K581" s="265"/>
      <c r="L581" s="270"/>
      <c r="M581" s="271"/>
      <c r="N581" s="272"/>
      <c r="O581" s="272"/>
      <c r="P581" s="272"/>
      <c r="Q581" s="272"/>
      <c r="R581" s="272"/>
      <c r="S581" s="272"/>
      <c r="T581" s="273"/>
      <c r="AT581" s="274" t="s">
        <v>304</v>
      </c>
      <c r="AU581" s="274" t="s">
        <v>90</v>
      </c>
      <c r="AV581" s="16" t="s">
        <v>248</v>
      </c>
      <c r="AW581" s="16" t="s">
        <v>33</v>
      </c>
      <c r="AX581" s="16" t="s">
        <v>84</v>
      </c>
      <c r="AY581" s="274" t="s">
        <v>242</v>
      </c>
    </row>
    <row r="582" spans="1:65" s="2" customFormat="1" ht="22.15" customHeight="1">
      <c r="A582" s="35"/>
      <c r="B582" s="36"/>
      <c r="C582" s="201" t="s">
        <v>789</v>
      </c>
      <c r="D582" s="201" t="s">
        <v>244</v>
      </c>
      <c r="E582" s="202" t="s">
        <v>790</v>
      </c>
      <c r="F582" s="203" t="s">
        <v>791</v>
      </c>
      <c r="G582" s="204" t="s">
        <v>792</v>
      </c>
      <c r="H582" s="275"/>
      <c r="I582" s="206"/>
      <c r="J582" s="207">
        <f>ROUND(I582*H582,2)</f>
        <v>0</v>
      </c>
      <c r="K582" s="208"/>
      <c r="L582" s="40"/>
      <c r="M582" s="238" t="s">
        <v>1</v>
      </c>
      <c r="N582" s="239" t="s">
        <v>43</v>
      </c>
      <c r="O582" s="240"/>
      <c r="P582" s="241">
        <f>O582*H582</f>
        <v>0</v>
      </c>
      <c r="Q582" s="241">
        <v>0</v>
      </c>
      <c r="R582" s="241">
        <f>Q582*H582</f>
        <v>0</v>
      </c>
      <c r="S582" s="241">
        <v>0</v>
      </c>
      <c r="T582" s="242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213" t="s">
        <v>311</v>
      </c>
      <c r="AT582" s="213" t="s">
        <v>244</v>
      </c>
      <c r="AU582" s="213" t="s">
        <v>90</v>
      </c>
      <c r="AY582" s="18" t="s">
        <v>242</v>
      </c>
      <c r="BE582" s="214">
        <f>IF(N582="základná",J582,0)</f>
        <v>0</v>
      </c>
      <c r="BF582" s="214">
        <f>IF(N582="znížená",J582,0)</f>
        <v>0</v>
      </c>
      <c r="BG582" s="214">
        <f>IF(N582="zákl. prenesená",J582,0)</f>
        <v>0</v>
      </c>
      <c r="BH582" s="214">
        <f>IF(N582="zníž. prenesená",J582,0)</f>
        <v>0</v>
      </c>
      <c r="BI582" s="214">
        <f>IF(N582="nulová",J582,0)</f>
        <v>0</v>
      </c>
      <c r="BJ582" s="18" t="s">
        <v>90</v>
      </c>
      <c r="BK582" s="214">
        <f>ROUND(I582*H582,2)</f>
        <v>0</v>
      </c>
      <c r="BL582" s="18" t="s">
        <v>311</v>
      </c>
      <c r="BM582" s="213" t="s">
        <v>793</v>
      </c>
    </row>
    <row r="583" spans="1:65" s="2" customFormat="1" ht="6.95" customHeight="1">
      <c r="A583" s="35"/>
      <c r="B583" s="59"/>
      <c r="C583" s="60"/>
      <c r="D583" s="60"/>
      <c r="E583" s="60"/>
      <c r="F583" s="60"/>
      <c r="G583" s="60"/>
      <c r="H583" s="60"/>
      <c r="I583" s="60"/>
      <c r="J583" s="60"/>
      <c r="K583" s="60"/>
      <c r="L583" s="40"/>
      <c r="M583" s="35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  <c r="AA583" s="35"/>
      <c r="AB583" s="35"/>
      <c r="AC583" s="35"/>
      <c r="AD583" s="35"/>
      <c r="AE583" s="35"/>
    </row>
  </sheetData>
  <sheetProtection algorithmName="SHA-512" hashValue="mxdZXhLjxJfw72CqjQA1NbVVA4YJxmK1gHrO7QRZndZlEJJyya9WxKlDlxukQ1FArFuQ2P79Cwmfc/RXpeNLiw==" saltValue="1TlwgPsrQ7S9bBfW5KqyRHfAtsMwmN+InszZVGE+DtD4WYLrTzzfpGrr18KvFYBuPIbQFlkc7zopGuv2IijKeg==" spinCount="100000" sheet="1" objects="1" scenarios="1" formatColumns="0" formatRows="0" autoFilter="0"/>
  <autoFilter ref="C128:K582" xr:uid="{00000000-0009-0000-0000-000002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292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191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4205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4386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ROUND(J129,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ROUND((SUM(BE129:BE291)),  2)</f>
        <v>0</v>
      </c>
      <c r="G35" s="136"/>
      <c r="H35" s="136"/>
      <c r="I35" s="137">
        <v>0.2</v>
      </c>
      <c r="J35" s="135">
        <f>ROUND(((SUM(BE129:BE291))*I35),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ROUND((SUM(BF129:BF291)),  2)</f>
        <v>0</v>
      </c>
      <c r="G36" s="136"/>
      <c r="H36" s="136"/>
      <c r="I36" s="137">
        <v>0.2</v>
      </c>
      <c r="J36" s="135">
        <f>ROUND(((SUM(BF129:BF291))*I36),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ROUND((SUM(BG129:BG291)),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ROUND((SUM(BH129:BH291)),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ROUND((SUM(BI129:BI291)),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4205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1136-4-3 - SO 04.3 - Odpočívadlo pre cyklistov Sušany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J129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J130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J131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J139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226</v>
      </c>
      <c r="E102" s="170"/>
      <c r="F102" s="170"/>
      <c r="G102" s="170"/>
      <c r="H102" s="170"/>
      <c r="I102" s="170"/>
      <c r="J102" s="171">
        <f>J146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227</v>
      </c>
      <c r="E103" s="170"/>
      <c r="F103" s="170"/>
      <c r="G103" s="170"/>
      <c r="H103" s="170"/>
      <c r="I103" s="170"/>
      <c r="J103" s="171">
        <f>J152</f>
        <v>0</v>
      </c>
      <c r="K103" s="109"/>
      <c r="L103" s="172"/>
    </row>
    <row r="104" spans="1:47" s="9" customFormat="1" ht="24.95" customHeight="1">
      <c r="B104" s="162"/>
      <c r="C104" s="163"/>
      <c r="D104" s="164" t="s">
        <v>365</v>
      </c>
      <c r="E104" s="165"/>
      <c r="F104" s="165"/>
      <c r="G104" s="165"/>
      <c r="H104" s="165"/>
      <c r="I104" s="165"/>
      <c r="J104" s="166">
        <f>J154</f>
        <v>0</v>
      </c>
      <c r="K104" s="163"/>
      <c r="L104" s="167"/>
    </row>
    <row r="105" spans="1:47" s="10" customFormat="1" ht="19.899999999999999" customHeight="1">
      <c r="B105" s="168"/>
      <c r="C105" s="109"/>
      <c r="D105" s="169" t="s">
        <v>1150</v>
      </c>
      <c r="E105" s="170"/>
      <c r="F105" s="170"/>
      <c r="G105" s="170"/>
      <c r="H105" s="170"/>
      <c r="I105" s="170"/>
      <c r="J105" s="171">
        <f>J155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4207</v>
      </c>
      <c r="E106" s="170"/>
      <c r="F106" s="170"/>
      <c r="G106" s="170"/>
      <c r="H106" s="170"/>
      <c r="I106" s="170"/>
      <c r="J106" s="171">
        <f>J230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996</v>
      </c>
      <c r="E107" s="170"/>
      <c r="F107" s="170"/>
      <c r="G107" s="170"/>
      <c r="H107" s="170"/>
      <c r="I107" s="170"/>
      <c r="J107" s="171">
        <f>J241</f>
        <v>0</v>
      </c>
      <c r="K107" s="109"/>
      <c r="L107" s="172"/>
    </row>
    <row r="108" spans="1:47" s="2" customFormat="1" ht="21.7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6.95" customHeight="1">
      <c r="A109" s="35"/>
      <c r="B109" s="59"/>
      <c r="C109" s="60"/>
      <c r="D109" s="60"/>
      <c r="E109" s="60"/>
      <c r="F109" s="60"/>
      <c r="G109" s="60"/>
      <c r="H109" s="60"/>
      <c r="I109" s="60"/>
      <c r="J109" s="60"/>
      <c r="K109" s="60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pans="1:31" s="2" customFormat="1" ht="6.95" customHeight="1">
      <c r="A113" s="35"/>
      <c r="B113" s="61"/>
      <c r="C113" s="62"/>
      <c r="D113" s="62"/>
      <c r="E113" s="62"/>
      <c r="F113" s="62"/>
      <c r="G113" s="62"/>
      <c r="H113" s="62"/>
      <c r="I113" s="62"/>
      <c r="J113" s="62"/>
      <c r="K113" s="62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31" s="2" customFormat="1" ht="24.95" customHeight="1">
      <c r="A114" s="35"/>
      <c r="B114" s="36"/>
      <c r="C114" s="24" t="s">
        <v>228</v>
      </c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12" customHeight="1">
      <c r="A116" s="35"/>
      <c r="B116" s="36"/>
      <c r="C116" s="30" t="s">
        <v>15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4.45" customHeight="1">
      <c r="A117" s="35"/>
      <c r="B117" s="36"/>
      <c r="C117" s="37"/>
      <c r="D117" s="37"/>
      <c r="E117" s="334" t="str">
        <f>E7</f>
        <v>Cyklotrasa Rimavská Sobota - Poltár</v>
      </c>
      <c r="F117" s="335"/>
      <c r="G117" s="335"/>
      <c r="H117" s="335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1" customFormat="1" ht="12" customHeight="1">
      <c r="B118" s="22"/>
      <c r="C118" s="30" t="s">
        <v>214</v>
      </c>
      <c r="D118" s="23"/>
      <c r="E118" s="23"/>
      <c r="F118" s="23"/>
      <c r="G118" s="23"/>
      <c r="H118" s="23"/>
      <c r="I118" s="23"/>
      <c r="J118" s="23"/>
      <c r="K118" s="23"/>
      <c r="L118" s="21"/>
    </row>
    <row r="119" spans="1:31" s="2" customFormat="1" ht="14.45" customHeight="1">
      <c r="A119" s="35"/>
      <c r="B119" s="36"/>
      <c r="C119" s="37"/>
      <c r="D119" s="37"/>
      <c r="E119" s="334" t="s">
        <v>4205</v>
      </c>
      <c r="F119" s="333"/>
      <c r="G119" s="333"/>
      <c r="H119" s="333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216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5.6" customHeight="1">
      <c r="A121" s="35"/>
      <c r="B121" s="36"/>
      <c r="C121" s="37"/>
      <c r="D121" s="37"/>
      <c r="E121" s="307" t="str">
        <f>E11</f>
        <v>1136-4-3 - SO 04.3 - Odpočívadlo pre cyklistov Sušany</v>
      </c>
      <c r="F121" s="333"/>
      <c r="G121" s="333"/>
      <c r="H121" s="333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19</v>
      </c>
      <c r="D123" s="37"/>
      <c r="E123" s="37"/>
      <c r="F123" s="28" t="str">
        <f>F14</f>
        <v>Rimavská Sobota, Poltár</v>
      </c>
      <c r="G123" s="37"/>
      <c r="H123" s="37"/>
      <c r="I123" s="30" t="s">
        <v>21</v>
      </c>
      <c r="J123" s="71">
        <f>IF(J14="","",J14)</f>
        <v>0</v>
      </c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6.95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40.9" customHeight="1">
      <c r="A125" s="35"/>
      <c r="B125" s="36"/>
      <c r="C125" s="30" t="s">
        <v>22</v>
      </c>
      <c r="D125" s="37"/>
      <c r="E125" s="37"/>
      <c r="F125" s="28" t="str">
        <f>E17</f>
        <v>Banskobystrický samosprávny kraj, B. Bystrica</v>
      </c>
      <c r="G125" s="37"/>
      <c r="H125" s="37"/>
      <c r="I125" s="30" t="s">
        <v>29</v>
      </c>
      <c r="J125" s="33" t="str">
        <f>E23</f>
        <v>Cykloprojekt s.r.o., Bratislava, Laurinská 18</v>
      </c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5.6" customHeight="1">
      <c r="A126" s="35"/>
      <c r="B126" s="36"/>
      <c r="C126" s="30" t="s">
        <v>27</v>
      </c>
      <c r="D126" s="37"/>
      <c r="E126" s="37"/>
      <c r="F126" s="28" t="str">
        <f>IF(E20="","",E20)</f>
        <v>Vyplň údaj</v>
      </c>
      <c r="G126" s="37"/>
      <c r="H126" s="37"/>
      <c r="I126" s="30" t="s">
        <v>34</v>
      </c>
      <c r="J126" s="33" t="str">
        <f>E26</f>
        <v xml:space="preserve"> 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0.35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11" customFormat="1" ht="29.25" customHeight="1">
      <c r="A128" s="173"/>
      <c r="B128" s="174"/>
      <c r="C128" s="175" t="s">
        <v>229</v>
      </c>
      <c r="D128" s="176" t="s">
        <v>62</v>
      </c>
      <c r="E128" s="176" t="s">
        <v>58</v>
      </c>
      <c r="F128" s="176" t="s">
        <v>59</v>
      </c>
      <c r="G128" s="176" t="s">
        <v>230</v>
      </c>
      <c r="H128" s="176" t="s">
        <v>231</v>
      </c>
      <c r="I128" s="176" t="s">
        <v>232</v>
      </c>
      <c r="J128" s="177" t="s">
        <v>220</v>
      </c>
      <c r="K128" s="178" t="s">
        <v>233</v>
      </c>
      <c r="L128" s="179"/>
      <c r="M128" s="80" t="s">
        <v>1</v>
      </c>
      <c r="N128" s="81" t="s">
        <v>41</v>
      </c>
      <c r="O128" s="81" t="s">
        <v>234</v>
      </c>
      <c r="P128" s="81" t="s">
        <v>235</v>
      </c>
      <c r="Q128" s="81" t="s">
        <v>236</v>
      </c>
      <c r="R128" s="81" t="s">
        <v>237</v>
      </c>
      <c r="S128" s="81" t="s">
        <v>238</v>
      </c>
      <c r="T128" s="82" t="s">
        <v>239</v>
      </c>
      <c r="U128" s="173"/>
      <c r="V128" s="173"/>
      <c r="W128" s="173"/>
      <c r="X128" s="173"/>
      <c r="Y128" s="173"/>
      <c r="Z128" s="173"/>
      <c r="AA128" s="173"/>
      <c r="AB128" s="173"/>
      <c r="AC128" s="173"/>
      <c r="AD128" s="173"/>
      <c r="AE128" s="173"/>
    </row>
    <row r="129" spans="1:65" s="2" customFormat="1" ht="22.9" customHeight="1">
      <c r="A129" s="35"/>
      <c r="B129" s="36"/>
      <c r="C129" s="87" t="s">
        <v>221</v>
      </c>
      <c r="D129" s="37"/>
      <c r="E129" s="37"/>
      <c r="F129" s="37"/>
      <c r="G129" s="37"/>
      <c r="H129" s="37"/>
      <c r="I129" s="37"/>
      <c r="J129" s="180">
        <f>BK129</f>
        <v>0</v>
      </c>
      <c r="K129" s="37"/>
      <c r="L129" s="40"/>
      <c r="M129" s="83"/>
      <c r="N129" s="181"/>
      <c r="O129" s="84"/>
      <c r="P129" s="182">
        <f>P130+P154</f>
        <v>0</v>
      </c>
      <c r="Q129" s="84"/>
      <c r="R129" s="182">
        <f>R130+R154</f>
        <v>11.6331709</v>
      </c>
      <c r="S129" s="84"/>
      <c r="T129" s="183">
        <f>T130+T154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8" t="s">
        <v>76</v>
      </c>
      <c r="AU129" s="18" t="s">
        <v>222</v>
      </c>
      <c r="BK129" s="184">
        <f>BK130+BK154</f>
        <v>0</v>
      </c>
    </row>
    <row r="130" spans="1:65" s="12" customFormat="1" ht="25.9" customHeight="1">
      <c r="B130" s="185"/>
      <c r="C130" s="186"/>
      <c r="D130" s="187" t="s">
        <v>76</v>
      </c>
      <c r="E130" s="188" t="s">
        <v>240</v>
      </c>
      <c r="F130" s="188" t="s">
        <v>241</v>
      </c>
      <c r="G130" s="186"/>
      <c r="H130" s="186"/>
      <c r="I130" s="189"/>
      <c r="J130" s="190">
        <f>BK130</f>
        <v>0</v>
      </c>
      <c r="K130" s="186"/>
      <c r="L130" s="191"/>
      <c r="M130" s="192"/>
      <c r="N130" s="193"/>
      <c r="O130" s="193"/>
      <c r="P130" s="194">
        <f>P131+P139+P146+P152</f>
        <v>0</v>
      </c>
      <c r="Q130" s="193"/>
      <c r="R130" s="194">
        <f>R131+R139+R146+R152</f>
        <v>9.1007254</v>
      </c>
      <c r="S130" s="193"/>
      <c r="T130" s="195">
        <f>T131+T139+T146+T152</f>
        <v>0</v>
      </c>
      <c r="AR130" s="196" t="s">
        <v>84</v>
      </c>
      <c r="AT130" s="197" t="s">
        <v>76</v>
      </c>
      <c r="AU130" s="197" t="s">
        <v>77</v>
      </c>
      <c r="AY130" s="196" t="s">
        <v>242</v>
      </c>
      <c r="BK130" s="198">
        <f>BK131+BK139+BK146+BK152</f>
        <v>0</v>
      </c>
    </row>
    <row r="131" spans="1:65" s="12" customFormat="1" ht="22.9" customHeight="1">
      <c r="B131" s="185"/>
      <c r="C131" s="186"/>
      <c r="D131" s="187" t="s">
        <v>76</v>
      </c>
      <c r="E131" s="199" t="s">
        <v>84</v>
      </c>
      <c r="F131" s="199" t="s">
        <v>243</v>
      </c>
      <c r="G131" s="186"/>
      <c r="H131" s="186"/>
      <c r="I131" s="189"/>
      <c r="J131" s="200">
        <f>BK131</f>
        <v>0</v>
      </c>
      <c r="K131" s="186"/>
      <c r="L131" s="191"/>
      <c r="M131" s="192"/>
      <c r="N131" s="193"/>
      <c r="O131" s="193"/>
      <c r="P131" s="194">
        <f>SUM(P132:P138)</f>
        <v>0</v>
      </c>
      <c r="Q131" s="193"/>
      <c r="R131" s="194">
        <f>SUM(R132:R138)</f>
        <v>0</v>
      </c>
      <c r="S131" s="193"/>
      <c r="T131" s="195">
        <f>SUM(T132:T138)</f>
        <v>0</v>
      </c>
      <c r="AR131" s="196" t="s">
        <v>84</v>
      </c>
      <c r="AT131" s="197" t="s">
        <v>76</v>
      </c>
      <c r="AU131" s="197" t="s">
        <v>84</v>
      </c>
      <c r="AY131" s="196" t="s">
        <v>242</v>
      </c>
      <c r="BK131" s="198">
        <f>SUM(BK132:BK138)</f>
        <v>0</v>
      </c>
    </row>
    <row r="132" spans="1:65" s="2" customFormat="1" ht="14.45" customHeight="1">
      <c r="A132" s="35"/>
      <c r="B132" s="36"/>
      <c r="C132" s="201" t="s">
        <v>84</v>
      </c>
      <c r="D132" s="201" t="s">
        <v>244</v>
      </c>
      <c r="E132" s="202" t="s">
        <v>1014</v>
      </c>
      <c r="F132" s="203" t="s">
        <v>1015</v>
      </c>
      <c r="G132" s="204" t="s">
        <v>406</v>
      </c>
      <c r="H132" s="205">
        <v>4.33</v>
      </c>
      <c r="I132" s="206"/>
      <c r="J132" s="207">
        <f>ROUND(I132*H132,2)</f>
        <v>0</v>
      </c>
      <c r="K132" s="208"/>
      <c r="L132" s="40"/>
      <c r="M132" s="209" t="s">
        <v>1</v>
      </c>
      <c r="N132" s="210" t="s">
        <v>43</v>
      </c>
      <c r="O132" s="76"/>
      <c r="P132" s="211">
        <f>O132*H132</f>
        <v>0</v>
      </c>
      <c r="Q132" s="211">
        <v>0</v>
      </c>
      <c r="R132" s="211">
        <f>Q132*H132</f>
        <v>0</v>
      </c>
      <c r="S132" s="211">
        <v>0</v>
      </c>
      <c r="T132" s="212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13" t="s">
        <v>248</v>
      </c>
      <c r="AT132" s="213" t="s">
        <v>244</v>
      </c>
      <c r="AU132" s="213" t="s">
        <v>90</v>
      </c>
      <c r="AY132" s="18" t="s">
        <v>242</v>
      </c>
      <c r="BE132" s="214">
        <f>IF(N132="základná",J132,0)</f>
        <v>0</v>
      </c>
      <c r="BF132" s="214">
        <f>IF(N132="znížená",J132,0)</f>
        <v>0</v>
      </c>
      <c r="BG132" s="214">
        <f>IF(N132="zákl. prenesená",J132,0)</f>
        <v>0</v>
      </c>
      <c r="BH132" s="214">
        <f>IF(N132="zníž. prenesená",J132,0)</f>
        <v>0</v>
      </c>
      <c r="BI132" s="214">
        <f>IF(N132="nulová",J132,0)</f>
        <v>0</v>
      </c>
      <c r="BJ132" s="18" t="s">
        <v>90</v>
      </c>
      <c r="BK132" s="214">
        <f>ROUND(I132*H132,2)</f>
        <v>0</v>
      </c>
      <c r="BL132" s="18" t="s">
        <v>248</v>
      </c>
      <c r="BM132" s="213" t="s">
        <v>4387</v>
      </c>
    </row>
    <row r="133" spans="1:65" s="14" customFormat="1">
      <c r="B133" s="243"/>
      <c r="C133" s="244"/>
      <c r="D133" s="228" t="s">
        <v>304</v>
      </c>
      <c r="E133" s="245" t="s">
        <v>1</v>
      </c>
      <c r="F133" s="246" t="s">
        <v>4211</v>
      </c>
      <c r="G133" s="244"/>
      <c r="H133" s="245" t="s">
        <v>1</v>
      </c>
      <c r="I133" s="247"/>
      <c r="J133" s="244"/>
      <c r="K133" s="244"/>
      <c r="L133" s="248"/>
      <c r="M133" s="249"/>
      <c r="N133" s="250"/>
      <c r="O133" s="250"/>
      <c r="P133" s="250"/>
      <c r="Q133" s="250"/>
      <c r="R133" s="250"/>
      <c r="S133" s="250"/>
      <c r="T133" s="251"/>
      <c r="AT133" s="252" t="s">
        <v>304</v>
      </c>
      <c r="AU133" s="252" t="s">
        <v>90</v>
      </c>
      <c r="AV133" s="14" t="s">
        <v>84</v>
      </c>
      <c r="AW133" s="14" t="s">
        <v>33</v>
      </c>
      <c r="AX133" s="14" t="s">
        <v>77</v>
      </c>
      <c r="AY133" s="252" t="s">
        <v>242</v>
      </c>
    </row>
    <row r="134" spans="1:65" s="13" customFormat="1">
      <c r="B134" s="226"/>
      <c r="C134" s="227"/>
      <c r="D134" s="228" t="s">
        <v>304</v>
      </c>
      <c r="E134" s="229" t="s">
        <v>1</v>
      </c>
      <c r="F134" s="230" t="s">
        <v>4212</v>
      </c>
      <c r="G134" s="227"/>
      <c r="H134" s="231">
        <v>0.41</v>
      </c>
      <c r="I134" s="232"/>
      <c r="J134" s="227"/>
      <c r="K134" s="227"/>
      <c r="L134" s="233"/>
      <c r="M134" s="234"/>
      <c r="N134" s="235"/>
      <c r="O134" s="235"/>
      <c r="P134" s="235"/>
      <c r="Q134" s="235"/>
      <c r="R134" s="235"/>
      <c r="S134" s="235"/>
      <c r="T134" s="236"/>
      <c r="AT134" s="237" t="s">
        <v>304</v>
      </c>
      <c r="AU134" s="237" t="s">
        <v>90</v>
      </c>
      <c r="AV134" s="13" t="s">
        <v>90</v>
      </c>
      <c r="AW134" s="13" t="s">
        <v>33</v>
      </c>
      <c r="AX134" s="13" t="s">
        <v>77</v>
      </c>
      <c r="AY134" s="237" t="s">
        <v>242</v>
      </c>
    </row>
    <row r="135" spans="1:65" s="14" customFormat="1">
      <c r="B135" s="243"/>
      <c r="C135" s="244"/>
      <c r="D135" s="228" t="s">
        <v>304</v>
      </c>
      <c r="E135" s="245" t="s">
        <v>1</v>
      </c>
      <c r="F135" s="246" t="s">
        <v>4388</v>
      </c>
      <c r="G135" s="244"/>
      <c r="H135" s="245" t="s">
        <v>1</v>
      </c>
      <c r="I135" s="247"/>
      <c r="J135" s="244"/>
      <c r="K135" s="244"/>
      <c r="L135" s="248"/>
      <c r="M135" s="249"/>
      <c r="N135" s="250"/>
      <c r="O135" s="250"/>
      <c r="P135" s="250"/>
      <c r="Q135" s="250"/>
      <c r="R135" s="250"/>
      <c r="S135" s="250"/>
      <c r="T135" s="251"/>
      <c r="AT135" s="252" t="s">
        <v>304</v>
      </c>
      <c r="AU135" s="252" t="s">
        <v>90</v>
      </c>
      <c r="AV135" s="14" t="s">
        <v>84</v>
      </c>
      <c r="AW135" s="14" t="s">
        <v>33</v>
      </c>
      <c r="AX135" s="14" t="s">
        <v>77</v>
      </c>
      <c r="AY135" s="252" t="s">
        <v>242</v>
      </c>
    </row>
    <row r="136" spans="1:65" s="13" customFormat="1">
      <c r="B136" s="226"/>
      <c r="C136" s="227"/>
      <c r="D136" s="228" t="s">
        <v>304</v>
      </c>
      <c r="E136" s="229" t="s">
        <v>1</v>
      </c>
      <c r="F136" s="230" t="s">
        <v>4389</v>
      </c>
      <c r="G136" s="227"/>
      <c r="H136" s="231">
        <v>3.92</v>
      </c>
      <c r="I136" s="232"/>
      <c r="J136" s="227"/>
      <c r="K136" s="227"/>
      <c r="L136" s="233"/>
      <c r="M136" s="234"/>
      <c r="N136" s="235"/>
      <c r="O136" s="235"/>
      <c r="P136" s="235"/>
      <c r="Q136" s="235"/>
      <c r="R136" s="235"/>
      <c r="S136" s="235"/>
      <c r="T136" s="236"/>
      <c r="AT136" s="237" t="s">
        <v>304</v>
      </c>
      <c r="AU136" s="237" t="s">
        <v>90</v>
      </c>
      <c r="AV136" s="13" t="s">
        <v>90</v>
      </c>
      <c r="AW136" s="13" t="s">
        <v>33</v>
      </c>
      <c r="AX136" s="13" t="s">
        <v>77</v>
      </c>
      <c r="AY136" s="237" t="s">
        <v>242</v>
      </c>
    </row>
    <row r="137" spans="1:65" s="16" customFormat="1">
      <c r="B137" s="264"/>
      <c r="C137" s="265"/>
      <c r="D137" s="228" t="s">
        <v>304</v>
      </c>
      <c r="E137" s="266" t="s">
        <v>1</v>
      </c>
      <c r="F137" s="267" t="s">
        <v>388</v>
      </c>
      <c r="G137" s="265"/>
      <c r="H137" s="268">
        <v>4.33</v>
      </c>
      <c r="I137" s="269"/>
      <c r="J137" s="265"/>
      <c r="K137" s="265"/>
      <c r="L137" s="270"/>
      <c r="M137" s="271"/>
      <c r="N137" s="272"/>
      <c r="O137" s="272"/>
      <c r="P137" s="272"/>
      <c r="Q137" s="272"/>
      <c r="R137" s="272"/>
      <c r="S137" s="272"/>
      <c r="T137" s="273"/>
      <c r="AT137" s="274" t="s">
        <v>304</v>
      </c>
      <c r="AU137" s="274" t="s">
        <v>90</v>
      </c>
      <c r="AV137" s="16" t="s">
        <v>248</v>
      </c>
      <c r="AW137" s="16" t="s">
        <v>33</v>
      </c>
      <c r="AX137" s="16" t="s">
        <v>84</v>
      </c>
      <c r="AY137" s="274" t="s">
        <v>242</v>
      </c>
    </row>
    <row r="138" spans="1:65" s="2" customFormat="1" ht="22.15" customHeight="1">
      <c r="A138" s="35"/>
      <c r="B138" s="36"/>
      <c r="C138" s="201" t="s">
        <v>90</v>
      </c>
      <c r="D138" s="201" t="s">
        <v>244</v>
      </c>
      <c r="E138" s="202" t="s">
        <v>1018</v>
      </c>
      <c r="F138" s="203" t="s">
        <v>1019</v>
      </c>
      <c r="G138" s="204" t="s">
        <v>406</v>
      </c>
      <c r="H138" s="205">
        <v>4.33</v>
      </c>
      <c r="I138" s="206"/>
      <c r="J138" s="207">
        <f>ROUND(I138*H138,2)</f>
        <v>0</v>
      </c>
      <c r="K138" s="208"/>
      <c r="L138" s="40"/>
      <c r="M138" s="209" t="s">
        <v>1</v>
      </c>
      <c r="N138" s="210" t="s">
        <v>43</v>
      </c>
      <c r="O138" s="76"/>
      <c r="P138" s="211">
        <f>O138*H138</f>
        <v>0</v>
      </c>
      <c r="Q138" s="211">
        <v>0</v>
      </c>
      <c r="R138" s="211">
        <f>Q138*H138</f>
        <v>0</v>
      </c>
      <c r="S138" s="211">
        <v>0</v>
      </c>
      <c r="T138" s="21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3" t="s">
        <v>248</v>
      </c>
      <c r="AT138" s="213" t="s">
        <v>244</v>
      </c>
      <c r="AU138" s="213" t="s">
        <v>90</v>
      </c>
      <c r="AY138" s="18" t="s">
        <v>242</v>
      </c>
      <c r="BE138" s="214">
        <f>IF(N138="základná",J138,0)</f>
        <v>0</v>
      </c>
      <c r="BF138" s="214">
        <f>IF(N138="znížená",J138,0)</f>
        <v>0</v>
      </c>
      <c r="BG138" s="214">
        <f>IF(N138="zákl. prenesená",J138,0)</f>
        <v>0</v>
      </c>
      <c r="BH138" s="214">
        <f>IF(N138="zníž. prenesená",J138,0)</f>
        <v>0</v>
      </c>
      <c r="BI138" s="214">
        <f>IF(N138="nulová",J138,0)</f>
        <v>0</v>
      </c>
      <c r="BJ138" s="18" t="s">
        <v>90</v>
      </c>
      <c r="BK138" s="214">
        <f>ROUND(I138*H138,2)</f>
        <v>0</v>
      </c>
      <c r="BL138" s="18" t="s">
        <v>248</v>
      </c>
      <c r="BM138" s="213" t="s">
        <v>4390</v>
      </c>
    </row>
    <row r="139" spans="1:65" s="12" customFormat="1" ht="22.9" customHeight="1">
      <c r="B139" s="185"/>
      <c r="C139" s="186"/>
      <c r="D139" s="187" t="s">
        <v>76</v>
      </c>
      <c r="E139" s="199" t="s">
        <v>90</v>
      </c>
      <c r="F139" s="199" t="s">
        <v>454</v>
      </c>
      <c r="G139" s="186"/>
      <c r="H139" s="186"/>
      <c r="I139" s="189"/>
      <c r="J139" s="200">
        <f>BK139</f>
        <v>0</v>
      </c>
      <c r="K139" s="186"/>
      <c r="L139" s="191"/>
      <c r="M139" s="192"/>
      <c r="N139" s="193"/>
      <c r="O139" s="193"/>
      <c r="P139" s="194">
        <f>SUM(P140:P145)</f>
        <v>0</v>
      </c>
      <c r="Q139" s="193"/>
      <c r="R139" s="194">
        <f>SUM(R140:R145)</f>
        <v>8.6467253999999993</v>
      </c>
      <c r="S139" s="193"/>
      <c r="T139" s="195">
        <f>SUM(T140:T145)</f>
        <v>0</v>
      </c>
      <c r="AR139" s="196" t="s">
        <v>84</v>
      </c>
      <c r="AT139" s="197" t="s">
        <v>76</v>
      </c>
      <c r="AU139" s="197" t="s">
        <v>84</v>
      </c>
      <c r="AY139" s="196" t="s">
        <v>242</v>
      </c>
      <c r="BK139" s="198">
        <f>SUM(BK140:BK145)</f>
        <v>0</v>
      </c>
    </row>
    <row r="140" spans="1:65" s="2" customFormat="1" ht="14.45" customHeight="1">
      <c r="A140" s="35"/>
      <c r="B140" s="36"/>
      <c r="C140" s="201" t="s">
        <v>100</v>
      </c>
      <c r="D140" s="201" t="s">
        <v>244</v>
      </c>
      <c r="E140" s="202" t="s">
        <v>4214</v>
      </c>
      <c r="F140" s="203" t="s">
        <v>4215</v>
      </c>
      <c r="G140" s="204" t="s">
        <v>406</v>
      </c>
      <c r="H140" s="205">
        <v>3.9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2.2151299999999998</v>
      </c>
      <c r="R140" s="211">
        <f>Q140*H140</f>
        <v>8.6390069999999994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4391</v>
      </c>
    </row>
    <row r="141" spans="1:65" s="14" customFormat="1">
      <c r="B141" s="243"/>
      <c r="C141" s="244"/>
      <c r="D141" s="228" t="s">
        <v>304</v>
      </c>
      <c r="E141" s="245" t="s">
        <v>1</v>
      </c>
      <c r="F141" s="246" t="s">
        <v>4217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4392</v>
      </c>
      <c r="G142" s="227"/>
      <c r="H142" s="231">
        <v>3.9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14.45" customHeight="1">
      <c r="A143" s="35"/>
      <c r="B143" s="36"/>
      <c r="C143" s="201" t="s">
        <v>248</v>
      </c>
      <c r="D143" s="201" t="s">
        <v>244</v>
      </c>
      <c r="E143" s="202" t="s">
        <v>1991</v>
      </c>
      <c r="F143" s="203" t="s">
        <v>1992</v>
      </c>
      <c r="G143" s="204" t="s">
        <v>247</v>
      </c>
      <c r="H143" s="205">
        <v>11.52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6.7000000000000002E-4</v>
      </c>
      <c r="R143" s="211">
        <f>Q143*H143</f>
        <v>7.7184000000000003E-3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4393</v>
      </c>
    </row>
    <row r="144" spans="1:65" s="13" customFormat="1">
      <c r="B144" s="226"/>
      <c r="C144" s="227"/>
      <c r="D144" s="228" t="s">
        <v>304</v>
      </c>
      <c r="E144" s="229" t="s">
        <v>1</v>
      </c>
      <c r="F144" s="230" t="s">
        <v>4394</v>
      </c>
      <c r="G144" s="227"/>
      <c r="H144" s="231">
        <v>11.52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304</v>
      </c>
      <c r="AU144" s="237" t="s">
        <v>90</v>
      </c>
      <c r="AV144" s="13" t="s">
        <v>90</v>
      </c>
      <c r="AW144" s="13" t="s">
        <v>33</v>
      </c>
      <c r="AX144" s="13" t="s">
        <v>84</v>
      </c>
      <c r="AY144" s="237" t="s">
        <v>242</v>
      </c>
    </row>
    <row r="145" spans="1:65" s="2" customFormat="1" ht="19.899999999999999" customHeight="1">
      <c r="A145" s="35"/>
      <c r="B145" s="36"/>
      <c r="C145" s="201" t="s">
        <v>250</v>
      </c>
      <c r="D145" s="201" t="s">
        <v>244</v>
      </c>
      <c r="E145" s="202" t="s">
        <v>1995</v>
      </c>
      <c r="F145" s="203" t="s">
        <v>1996</v>
      </c>
      <c r="G145" s="204" t="s">
        <v>247</v>
      </c>
      <c r="H145" s="205">
        <v>11.52</v>
      </c>
      <c r="I145" s="206"/>
      <c r="J145" s="207">
        <f>ROUND(I145*H145,2)</f>
        <v>0</v>
      </c>
      <c r="K145" s="208"/>
      <c r="L145" s="40"/>
      <c r="M145" s="209" t="s">
        <v>1</v>
      </c>
      <c r="N145" s="210" t="s">
        <v>43</v>
      </c>
      <c r="O145" s="76"/>
      <c r="P145" s="211">
        <f>O145*H145</f>
        <v>0</v>
      </c>
      <c r="Q145" s="211">
        <v>0</v>
      </c>
      <c r="R145" s="211">
        <f>Q145*H145</f>
        <v>0</v>
      </c>
      <c r="S145" s="211">
        <v>0</v>
      </c>
      <c r="T145" s="21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3" t="s">
        <v>248</v>
      </c>
      <c r="AT145" s="213" t="s">
        <v>244</v>
      </c>
      <c r="AU145" s="213" t="s">
        <v>90</v>
      </c>
      <c r="AY145" s="18" t="s">
        <v>242</v>
      </c>
      <c r="BE145" s="214">
        <f>IF(N145="základná",J145,0)</f>
        <v>0</v>
      </c>
      <c r="BF145" s="214">
        <f>IF(N145="znížená",J145,0)</f>
        <v>0</v>
      </c>
      <c r="BG145" s="214">
        <f>IF(N145="zákl. prenesená",J145,0)</f>
        <v>0</v>
      </c>
      <c r="BH145" s="214">
        <f>IF(N145="zníž. prenesená",J145,0)</f>
        <v>0</v>
      </c>
      <c r="BI145" s="214">
        <f>IF(N145="nulová",J145,0)</f>
        <v>0</v>
      </c>
      <c r="BJ145" s="18" t="s">
        <v>90</v>
      </c>
      <c r="BK145" s="214">
        <f>ROUND(I145*H145,2)</f>
        <v>0</v>
      </c>
      <c r="BL145" s="18" t="s">
        <v>248</v>
      </c>
      <c r="BM145" s="213" t="s">
        <v>4395</v>
      </c>
    </row>
    <row r="146" spans="1:65" s="12" customFormat="1" ht="22.9" customHeight="1">
      <c r="B146" s="185"/>
      <c r="C146" s="186"/>
      <c r="D146" s="187" t="s">
        <v>76</v>
      </c>
      <c r="E146" s="199" t="s">
        <v>255</v>
      </c>
      <c r="F146" s="199" t="s">
        <v>256</v>
      </c>
      <c r="G146" s="186"/>
      <c r="H146" s="186"/>
      <c r="I146" s="189"/>
      <c r="J146" s="200">
        <f>BK146</f>
        <v>0</v>
      </c>
      <c r="K146" s="186"/>
      <c r="L146" s="191"/>
      <c r="M146" s="192"/>
      <c r="N146" s="193"/>
      <c r="O146" s="193"/>
      <c r="P146" s="194">
        <f>SUM(P147:P151)</f>
        <v>0</v>
      </c>
      <c r="Q146" s="193"/>
      <c r="R146" s="194">
        <f>SUM(R147:R151)</f>
        <v>0.45399999999999996</v>
      </c>
      <c r="S146" s="193"/>
      <c r="T146" s="195">
        <f>SUM(T147:T151)</f>
        <v>0</v>
      </c>
      <c r="AR146" s="196" t="s">
        <v>84</v>
      </c>
      <c r="AT146" s="197" t="s">
        <v>76</v>
      </c>
      <c r="AU146" s="197" t="s">
        <v>84</v>
      </c>
      <c r="AY146" s="196" t="s">
        <v>242</v>
      </c>
      <c r="BK146" s="198">
        <f>SUM(BK147:BK151)</f>
        <v>0</v>
      </c>
    </row>
    <row r="147" spans="1:65" s="2" customFormat="1" ht="14.45" customHeight="1">
      <c r="A147" s="35"/>
      <c r="B147" s="36"/>
      <c r="C147" s="201" t="s">
        <v>269</v>
      </c>
      <c r="D147" s="201" t="s">
        <v>244</v>
      </c>
      <c r="E147" s="202" t="s">
        <v>4245</v>
      </c>
      <c r="F147" s="203" t="s">
        <v>4246</v>
      </c>
      <c r="G147" s="204" t="s">
        <v>259</v>
      </c>
      <c r="H147" s="205">
        <v>2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0.15306</v>
      </c>
      <c r="R147" s="211">
        <f>Q147*H147</f>
        <v>0.30612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4396</v>
      </c>
    </row>
    <row r="148" spans="1:65" s="2" customFormat="1" ht="19.899999999999999" customHeight="1">
      <c r="A148" s="35"/>
      <c r="B148" s="36"/>
      <c r="C148" s="215" t="s">
        <v>273</v>
      </c>
      <c r="D148" s="215" t="s">
        <v>261</v>
      </c>
      <c r="E148" s="216" t="s">
        <v>4248</v>
      </c>
      <c r="F148" s="217" t="s">
        <v>4249</v>
      </c>
      <c r="G148" s="218" t="s">
        <v>259</v>
      </c>
      <c r="H148" s="219">
        <v>2</v>
      </c>
      <c r="I148" s="220"/>
      <c r="J148" s="221">
        <f>ROUND(I148*H148,2)</f>
        <v>0</v>
      </c>
      <c r="K148" s="222"/>
      <c r="L148" s="223"/>
      <c r="M148" s="224" t="s">
        <v>1</v>
      </c>
      <c r="N148" s="225" t="s">
        <v>43</v>
      </c>
      <c r="O148" s="76"/>
      <c r="P148" s="211">
        <f>O148*H148</f>
        <v>0</v>
      </c>
      <c r="Q148" s="211">
        <v>2.9000000000000001E-2</v>
      </c>
      <c r="R148" s="211">
        <f>Q148*H148</f>
        <v>5.8000000000000003E-2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264</v>
      </c>
      <c r="AT148" s="213" t="s">
        <v>261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4397</v>
      </c>
    </row>
    <row r="149" spans="1:65" s="2" customFormat="1" ht="14.45" customHeight="1">
      <c r="A149" s="35"/>
      <c r="B149" s="36"/>
      <c r="C149" s="201" t="s">
        <v>264</v>
      </c>
      <c r="D149" s="201" t="s">
        <v>244</v>
      </c>
      <c r="E149" s="202" t="s">
        <v>4251</v>
      </c>
      <c r="F149" s="203" t="s">
        <v>4398</v>
      </c>
      <c r="G149" s="204" t="s">
        <v>259</v>
      </c>
      <c r="H149" s="205">
        <v>4</v>
      </c>
      <c r="I149" s="206"/>
      <c r="J149" s="207">
        <f>ROUND(I149*H149,2)</f>
        <v>0</v>
      </c>
      <c r="K149" s="208"/>
      <c r="L149" s="40"/>
      <c r="M149" s="209" t="s">
        <v>1</v>
      </c>
      <c r="N149" s="210" t="s">
        <v>43</v>
      </c>
      <c r="O149" s="76"/>
      <c r="P149" s="211">
        <f>O149*H149</f>
        <v>0</v>
      </c>
      <c r="Q149" s="211">
        <v>4.6999999999999999E-4</v>
      </c>
      <c r="R149" s="211">
        <f>Q149*H149</f>
        <v>1.8799999999999999E-3</v>
      </c>
      <c r="S149" s="211">
        <v>0</v>
      </c>
      <c r="T149" s="21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3" t="s">
        <v>248</v>
      </c>
      <c r="AT149" s="213" t="s">
        <v>244</v>
      </c>
      <c r="AU149" s="213" t="s">
        <v>90</v>
      </c>
      <c r="AY149" s="18" t="s">
        <v>242</v>
      </c>
      <c r="BE149" s="214">
        <f>IF(N149="základná",J149,0)</f>
        <v>0</v>
      </c>
      <c r="BF149" s="214">
        <f>IF(N149="znížená",J149,0)</f>
        <v>0</v>
      </c>
      <c r="BG149" s="214">
        <f>IF(N149="zákl. prenesená",J149,0)</f>
        <v>0</v>
      </c>
      <c r="BH149" s="214">
        <f>IF(N149="zníž. prenesená",J149,0)</f>
        <v>0</v>
      </c>
      <c r="BI149" s="214">
        <f>IF(N149="nulová",J149,0)</f>
        <v>0</v>
      </c>
      <c r="BJ149" s="18" t="s">
        <v>90</v>
      </c>
      <c r="BK149" s="214">
        <f>ROUND(I149*H149,2)</f>
        <v>0</v>
      </c>
      <c r="BL149" s="18" t="s">
        <v>248</v>
      </c>
      <c r="BM149" s="213" t="s">
        <v>4399</v>
      </c>
    </row>
    <row r="150" spans="1:65" s="2" customFormat="1" ht="30" customHeight="1">
      <c r="A150" s="35"/>
      <c r="B150" s="36"/>
      <c r="C150" s="215" t="s">
        <v>255</v>
      </c>
      <c r="D150" s="215" t="s">
        <v>261</v>
      </c>
      <c r="E150" s="216" t="s">
        <v>4254</v>
      </c>
      <c r="F150" s="217" t="s">
        <v>4400</v>
      </c>
      <c r="G150" s="218" t="s">
        <v>259</v>
      </c>
      <c r="H150" s="219">
        <v>4</v>
      </c>
      <c r="I150" s="220"/>
      <c r="J150" s="221">
        <f>ROUND(I150*H150,2)</f>
        <v>0</v>
      </c>
      <c r="K150" s="222"/>
      <c r="L150" s="223"/>
      <c r="M150" s="224" t="s">
        <v>1</v>
      </c>
      <c r="N150" s="225" t="s">
        <v>43</v>
      </c>
      <c r="O150" s="76"/>
      <c r="P150" s="211">
        <f>O150*H150</f>
        <v>0</v>
      </c>
      <c r="Q150" s="211">
        <v>2.1999999999999999E-2</v>
      </c>
      <c r="R150" s="211">
        <f>Q150*H150</f>
        <v>8.7999999999999995E-2</v>
      </c>
      <c r="S150" s="211">
        <v>0</v>
      </c>
      <c r="T150" s="21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3" t="s">
        <v>264</v>
      </c>
      <c r="AT150" s="213" t="s">
        <v>261</v>
      </c>
      <c r="AU150" s="213" t="s">
        <v>90</v>
      </c>
      <c r="AY150" s="18" t="s">
        <v>242</v>
      </c>
      <c r="BE150" s="214">
        <f>IF(N150="základná",J150,0)</f>
        <v>0</v>
      </c>
      <c r="BF150" s="214">
        <f>IF(N150="znížená",J150,0)</f>
        <v>0</v>
      </c>
      <c r="BG150" s="214">
        <f>IF(N150="zákl. prenesená",J150,0)</f>
        <v>0</v>
      </c>
      <c r="BH150" s="214">
        <f>IF(N150="zníž. prenesená",J150,0)</f>
        <v>0</v>
      </c>
      <c r="BI150" s="214">
        <f>IF(N150="nulová",J150,0)</f>
        <v>0</v>
      </c>
      <c r="BJ150" s="18" t="s">
        <v>90</v>
      </c>
      <c r="BK150" s="214">
        <f>ROUND(I150*H150,2)</f>
        <v>0</v>
      </c>
      <c r="BL150" s="18" t="s">
        <v>248</v>
      </c>
      <c r="BM150" s="213" t="s">
        <v>4401</v>
      </c>
    </row>
    <row r="151" spans="1:65" s="2" customFormat="1" ht="30" customHeight="1">
      <c r="A151" s="35"/>
      <c r="B151" s="36"/>
      <c r="C151" s="201" t="s">
        <v>284</v>
      </c>
      <c r="D151" s="201" t="s">
        <v>244</v>
      </c>
      <c r="E151" s="202" t="s">
        <v>4263</v>
      </c>
      <c r="F151" s="203" t="s">
        <v>4402</v>
      </c>
      <c r="G151" s="204" t="s">
        <v>259</v>
      </c>
      <c r="H151" s="205">
        <v>3</v>
      </c>
      <c r="I151" s="206"/>
      <c r="J151" s="207">
        <f>ROUND(I151*H151,2)</f>
        <v>0</v>
      </c>
      <c r="K151" s="208"/>
      <c r="L151" s="40"/>
      <c r="M151" s="209" t="s">
        <v>1</v>
      </c>
      <c r="N151" s="210" t="s">
        <v>43</v>
      </c>
      <c r="O151" s="76"/>
      <c r="P151" s="211">
        <f>O151*H151</f>
        <v>0</v>
      </c>
      <c r="Q151" s="211">
        <v>0</v>
      </c>
      <c r="R151" s="211">
        <f>Q151*H151</f>
        <v>0</v>
      </c>
      <c r="S151" s="211">
        <v>0</v>
      </c>
      <c r="T151" s="21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3" t="s">
        <v>248</v>
      </c>
      <c r="AT151" s="213" t="s">
        <v>244</v>
      </c>
      <c r="AU151" s="213" t="s">
        <v>90</v>
      </c>
      <c r="AY151" s="18" t="s">
        <v>242</v>
      </c>
      <c r="BE151" s="214">
        <f>IF(N151="základná",J151,0)</f>
        <v>0</v>
      </c>
      <c r="BF151" s="214">
        <f>IF(N151="znížená",J151,0)</f>
        <v>0</v>
      </c>
      <c r="BG151" s="214">
        <f>IF(N151="zákl. prenesená",J151,0)</f>
        <v>0</v>
      </c>
      <c r="BH151" s="214">
        <f>IF(N151="zníž. prenesená",J151,0)</f>
        <v>0</v>
      </c>
      <c r="BI151" s="214">
        <f>IF(N151="nulová",J151,0)</f>
        <v>0</v>
      </c>
      <c r="BJ151" s="18" t="s">
        <v>90</v>
      </c>
      <c r="BK151" s="214">
        <f>ROUND(I151*H151,2)</f>
        <v>0</v>
      </c>
      <c r="BL151" s="18" t="s">
        <v>248</v>
      </c>
      <c r="BM151" s="213" t="s">
        <v>4403</v>
      </c>
    </row>
    <row r="152" spans="1:65" s="12" customFormat="1" ht="22.9" customHeight="1">
      <c r="B152" s="185"/>
      <c r="C152" s="186"/>
      <c r="D152" s="187" t="s">
        <v>76</v>
      </c>
      <c r="E152" s="199" t="s">
        <v>356</v>
      </c>
      <c r="F152" s="199" t="s">
        <v>357</v>
      </c>
      <c r="G152" s="186"/>
      <c r="H152" s="186"/>
      <c r="I152" s="189"/>
      <c r="J152" s="200">
        <f>BK152</f>
        <v>0</v>
      </c>
      <c r="K152" s="186"/>
      <c r="L152" s="191"/>
      <c r="M152" s="192"/>
      <c r="N152" s="193"/>
      <c r="O152" s="193"/>
      <c r="P152" s="194">
        <f>P153</f>
        <v>0</v>
      </c>
      <c r="Q152" s="193"/>
      <c r="R152" s="194">
        <f>R153</f>
        <v>0</v>
      </c>
      <c r="S152" s="193"/>
      <c r="T152" s="195">
        <f>T153</f>
        <v>0</v>
      </c>
      <c r="AR152" s="196" t="s">
        <v>84</v>
      </c>
      <c r="AT152" s="197" t="s">
        <v>76</v>
      </c>
      <c r="AU152" s="197" t="s">
        <v>84</v>
      </c>
      <c r="AY152" s="196" t="s">
        <v>242</v>
      </c>
      <c r="BK152" s="198">
        <f>BK153</f>
        <v>0</v>
      </c>
    </row>
    <row r="153" spans="1:65" s="2" customFormat="1" ht="22.15" customHeight="1">
      <c r="A153" s="35"/>
      <c r="B153" s="36"/>
      <c r="C153" s="201" t="s">
        <v>288</v>
      </c>
      <c r="D153" s="201" t="s">
        <v>244</v>
      </c>
      <c r="E153" s="202" t="s">
        <v>4266</v>
      </c>
      <c r="F153" s="203" t="s">
        <v>4267</v>
      </c>
      <c r="G153" s="204" t="s">
        <v>323</v>
      </c>
      <c r="H153" s="205">
        <v>9.1010000000000009</v>
      </c>
      <c r="I153" s="206"/>
      <c r="J153" s="207">
        <f>ROUND(I153*H153,2)</f>
        <v>0</v>
      </c>
      <c r="K153" s="208"/>
      <c r="L153" s="40"/>
      <c r="M153" s="209" t="s">
        <v>1</v>
      </c>
      <c r="N153" s="210" t="s">
        <v>43</v>
      </c>
      <c r="O153" s="76"/>
      <c r="P153" s="211">
        <f>O153*H153</f>
        <v>0</v>
      </c>
      <c r="Q153" s="211">
        <v>0</v>
      </c>
      <c r="R153" s="211">
        <f>Q153*H153</f>
        <v>0</v>
      </c>
      <c r="S153" s="211">
        <v>0</v>
      </c>
      <c r="T153" s="21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3" t="s">
        <v>248</v>
      </c>
      <c r="AT153" s="213" t="s">
        <v>244</v>
      </c>
      <c r="AU153" s="213" t="s">
        <v>90</v>
      </c>
      <c r="AY153" s="18" t="s">
        <v>242</v>
      </c>
      <c r="BE153" s="214">
        <f>IF(N153="základná",J153,0)</f>
        <v>0</v>
      </c>
      <c r="BF153" s="214">
        <f>IF(N153="znížená",J153,0)</f>
        <v>0</v>
      </c>
      <c r="BG153" s="214">
        <f>IF(N153="zákl. prenesená",J153,0)</f>
        <v>0</v>
      </c>
      <c r="BH153" s="214">
        <f>IF(N153="zníž. prenesená",J153,0)</f>
        <v>0</v>
      </c>
      <c r="BI153" s="214">
        <f>IF(N153="nulová",J153,0)</f>
        <v>0</v>
      </c>
      <c r="BJ153" s="18" t="s">
        <v>90</v>
      </c>
      <c r="BK153" s="214">
        <f>ROUND(I153*H153,2)</f>
        <v>0</v>
      </c>
      <c r="BL153" s="18" t="s">
        <v>248</v>
      </c>
      <c r="BM153" s="213" t="s">
        <v>4404</v>
      </c>
    </row>
    <row r="154" spans="1:65" s="12" customFormat="1" ht="25.9" customHeight="1">
      <c r="B154" s="185"/>
      <c r="C154" s="186"/>
      <c r="D154" s="187" t="s">
        <v>76</v>
      </c>
      <c r="E154" s="188" t="s">
        <v>776</v>
      </c>
      <c r="F154" s="188" t="s">
        <v>777</v>
      </c>
      <c r="G154" s="186"/>
      <c r="H154" s="186"/>
      <c r="I154" s="189"/>
      <c r="J154" s="190">
        <f>BK154</f>
        <v>0</v>
      </c>
      <c r="K154" s="186"/>
      <c r="L154" s="191"/>
      <c r="M154" s="192"/>
      <c r="N154" s="193"/>
      <c r="O154" s="193"/>
      <c r="P154" s="194">
        <f>P155+P230+P241</f>
        <v>0</v>
      </c>
      <c r="Q154" s="193"/>
      <c r="R154" s="194">
        <f>R155+R230+R241</f>
        <v>2.5324455000000001</v>
      </c>
      <c r="S154" s="193"/>
      <c r="T154" s="195">
        <f>T155+T230+T241</f>
        <v>0</v>
      </c>
      <c r="AR154" s="196" t="s">
        <v>90</v>
      </c>
      <c r="AT154" s="197" t="s">
        <v>76</v>
      </c>
      <c r="AU154" s="197" t="s">
        <v>77</v>
      </c>
      <c r="AY154" s="196" t="s">
        <v>242</v>
      </c>
      <c r="BK154" s="198">
        <f>BK155+BK230+BK241</f>
        <v>0</v>
      </c>
    </row>
    <row r="155" spans="1:65" s="12" customFormat="1" ht="22.9" customHeight="1">
      <c r="B155" s="185"/>
      <c r="C155" s="186"/>
      <c r="D155" s="187" t="s">
        <v>76</v>
      </c>
      <c r="E155" s="199" t="s">
        <v>1340</v>
      </c>
      <c r="F155" s="199" t="s">
        <v>1341</v>
      </c>
      <c r="G155" s="186"/>
      <c r="H155" s="186"/>
      <c r="I155" s="189"/>
      <c r="J155" s="200">
        <f>BK155</f>
        <v>0</v>
      </c>
      <c r="K155" s="186"/>
      <c r="L155" s="191"/>
      <c r="M155" s="192"/>
      <c r="N155" s="193"/>
      <c r="O155" s="193"/>
      <c r="P155" s="194">
        <f>SUM(P156:P229)</f>
        <v>0</v>
      </c>
      <c r="Q155" s="193"/>
      <c r="R155" s="194">
        <f>SUM(R156:R229)</f>
        <v>2.1306223200000001</v>
      </c>
      <c r="S155" s="193"/>
      <c r="T155" s="195">
        <f>SUM(T156:T229)</f>
        <v>0</v>
      </c>
      <c r="AR155" s="196" t="s">
        <v>90</v>
      </c>
      <c r="AT155" s="197" t="s">
        <v>76</v>
      </c>
      <c r="AU155" s="197" t="s">
        <v>84</v>
      </c>
      <c r="AY155" s="196" t="s">
        <v>242</v>
      </c>
      <c r="BK155" s="198">
        <f>SUM(BK156:BK229)</f>
        <v>0</v>
      </c>
    </row>
    <row r="156" spans="1:65" s="2" customFormat="1" ht="22.15" customHeight="1">
      <c r="A156" s="35"/>
      <c r="B156" s="36"/>
      <c r="C156" s="201" t="s">
        <v>292</v>
      </c>
      <c r="D156" s="201" t="s">
        <v>244</v>
      </c>
      <c r="E156" s="202" t="s">
        <v>4269</v>
      </c>
      <c r="F156" s="203" t="s">
        <v>4270</v>
      </c>
      <c r="G156" s="204" t="s">
        <v>259</v>
      </c>
      <c r="H156" s="205">
        <v>10</v>
      </c>
      <c r="I156" s="206"/>
      <c r="J156" s="207">
        <f>ROUND(I156*H156,2)</f>
        <v>0</v>
      </c>
      <c r="K156" s="208"/>
      <c r="L156" s="40"/>
      <c r="M156" s="209" t="s">
        <v>1</v>
      </c>
      <c r="N156" s="210" t="s">
        <v>43</v>
      </c>
      <c r="O156" s="76"/>
      <c r="P156" s="211">
        <f>O156*H156</f>
        <v>0</v>
      </c>
      <c r="Q156" s="211">
        <v>3.32E-3</v>
      </c>
      <c r="R156" s="211">
        <f>Q156*H156</f>
        <v>3.32E-2</v>
      </c>
      <c r="S156" s="211">
        <v>0</v>
      </c>
      <c r="T156" s="212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3" t="s">
        <v>311</v>
      </c>
      <c r="AT156" s="213" t="s">
        <v>244</v>
      </c>
      <c r="AU156" s="213" t="s">
        <v>90</v>
      </c>
      <c r="AY156" s="18" t="s">
        <v>242</v>
      </c>
      <c r="BE156" s="214">
        <f>IF(N156="základná",J156,0)</f>
        <v>0</v>
      </c>
      <c r="BF156" s="214">
        <f>IF(N156="znížená",J156,0)</f>
        <v>0</v>
      </c>
      <c r="BG156" s="214">
        <f>IF(N156="zákl. prenesená",J156,0)</f>
        <v>0</v>
      </c>
      <c r="BH156" s="214">
        <f>IF(N156="zníž. prenesená",J156,0)</f>
        <v>0</v>
      </c>
      <c r="BI156" s="214">
        <f>IF(N156="nulová",J156,0)</f>
        <v>0</v>
      </c>
      <c r="BJ156" s="18" t="s">
        <v>90</v>
      </c>
      <c r="BK156" s="214">
        <f>ROUND(I156*H156,2)</f>
        <v>0</v>
      </c>
      <c r="BL156" s="18" t="s">
        <v>311</v>
      </c>
      <c r="BM156" s="213" t="s">
        <v>4405</v>
      </c>
    </row>
    <row r="157" spans="1:65" s="14" customFormat="1">
      <c r="B157" s="243"/>
      <c r="C157" s="244"/>
      <c r="D157" s="228" t="s">
        <v>304</v>
      </c>
      <c r="E157" s="245" t="s">
        <v>1</v>
      </c>
      <c r="F157" s="246" t="s">
        <v>4406</v>
      </c>
      <c r="G157" s="244"/>
      <c r="H157" s="245" t="s">
        <v>1</v>
      </c>
      <c r="I157" s="247"/>
      <c r="J157" s="244"/>
      <c r="K157" s="244"/>
      <c r="L157" s="248"/>
      <c r="M157" s="249"/>
      <c r="N157" s="250"/>
      <c r="O157" s="250"/>
      <c r="P157" s="250"/>
      <c r="Q157" s="250"/>
      <c r="R157" s="250"/>
      <c r="S157" s="250"/>
      <c r="T157" s="251"/>
      <c r="AT157" s="252" t="s">
        <v>304</v>
      </c>
      <c r="AU157" s="252" t="s">
        <v>90</v>
      </c>
      <c r="AV157" s="14" t="s">
        <v>84</v>
      </c>
      <c r="AW157" s="14" t="s">
        <v>33</v>
      </c>
      <c r="AX157" s="14" t="s">
        <v>77</v>
      </c>
      <c r="AY157" s="252" t="s">
        <v>242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905</v>
      </c>
      <c r="G158" s="227"/>
      <c r="H158" s="231">
        <v>2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77</v>
      </c>
      <c r="AY158" s="237" t="s">
        <v>242</v>
      </c>
    </row>
    <row r="159" spans="1:65" s="14" customFormat="1">
      <c r="B159" s="243"/>
      <c r="C159" s="244"/>
      <c r="D159" s="228" t="s">
        <v>304</v>
      </c>
      <c r="E159" s="245" t="s">
        <v>1</v>
      </c>
      <c r="F159" s="246" t="s">
        <v>4407</v>
      </c>
      <c r="G159" s="244"/>
      <c r="H159" s="245" t="s">
        <v>1</v>
      </c>
      <c r="I159" s="247"/>
      <c r="J159" s="244"/>
      <c r="K159" s="244"/>
      <c r="L159" s="248"/>
      <c r="M159" s="249"/>
      <c r="N159" s="250"/>
      <c r="O159" s="250"/>
      <c r="P159" s="250"/>
      <c r="Q159" s="250"/>
      <c r="R159" s="250"/>
      <c r="S159" s="250"/>
      <c r="T159" s="251"/>
      <c r="AT159" s="252" t="s">
        <v>304</v>
      </c>
      <c r="AU159" s="252" t="s">
        <v>90</v>
      </c>
      <c r="AV159" s="14" t="s">
        <v>84</v>
      </c>
      <c r="AW159" s="14" t="s">
        <v>33</v>
      </c>
      <c r="AX159" s="14" t="s">
        <v>77</v>
      </c>
      <c r="AY159" s="252" t="s">
        <v>242</v>
      </c>
    </row>
    <row r="160" spans="1:65" s="13" customFormat="1">
      <c r="B160" s="226"/>
      <c r="C160" s="227"/>
      <c r="D160" s="228" t="s">
        <v>304</v>
      </c>
      <c r="E160" s="229" t="s">
        <v>1</v>
      </c>
      <c r="F160" s="230" t="s">
        <v>4408</v>
      </c>
      <c r="G160" s="227"/>
      <c r="H160" s="231">
        <v>8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77</v>
      </c>
      <c r="AY160" s="237" t="s">
        <v>242</v>
      </c>
    </row>
    <row r="161" spans="1:65" s="16" customFormat="1">
      <c r="B161" s="264"/>
      <c r="C161" s="265"/>
      <c r="D161" s="228" t="s">
        <v>304</v>
      </c>
      <c r="E161" s="266" t="s">
        <v>1</v>
      </c>
      <c r="F161" s="267" t="s">
        <v>388</v>
      </c>
      <c r="G161" s="265"/>
      <c r="H161" s="268">
        <v>10</v>
      </c>
      <c r="I161" s="269"/>
      <c r="J161" s="265"/>
      <c r="K161" s="265"/>
      <c r="L161" s="270"/>
      <c r="M161" s="271"/>
      <c r="N161" s="272"/>
      <c r="O161" s="272"/>
      <c r="P161" s="272"/>
      <c r="Q161" s="272"/>
      <c r="R161" s="272"/>
      <c r="S161" s="272"/>
      <c r="T161" s="273"/>
      <c r="AT161" s="274" t="s">
        <v>304</v>
      </c>
      <c r="AU161" s="274" t="s">
        <v>90</v>
      </c>
      <c r="AV161" s="16" t="s">
        <v>248</v>
      </c>
      <c r="AW161" s="16" t="s">
        <v>33</v>
      </c>
      <c r="AX161" s="16" t="s">
        <v>84</v>
      </c>
      <c r="AY161" s="274" t="s">
        <v>242</v>
      </c>
    </row>
    <row r="162" spans="1:65" s="2" customFormat="1" ht="22.15" customHeight="1">
      <c r="A162" s="35"/>
      <c r="B162" s="36"/>
      <c r="C162" s="201" t="s">
        <v>296</v>
      </c>
      <c r="D162" s="201" t="s">
        <v>244</v>
      </c>
      <c r="E162" s="202" t="s">
        <v>4272</v>
      </c>
      <c r="F162" s="203" t="s">
        <v>4273</v>
      </c>
      <c r="G162" s="204" t="s">
        <v>282</v>
      </c>
      <c r="H162" s="205">
        <v>127.4</v>
      </c>
      <c r="I162" s="206"/>
      <c r="J162" s="207">
        <f>ROUND(I162*H162,2)</f>
        <v>0</v>
      </c>
      <c r="K162" s="208"/>
      <c r="L162" s="40"/>
      <c r="M162" s="209" t="s">
        <v>1</v>
      </c>
      <c r="N162" s="210" t="s">
        <v>43</v>
      </c>
      <c r="O162" s="76"/>
      <c r="P162" s="211">
        <f>O162*H162</f>
        <v>0</v>
      </c>
      <c r="Q162" s="211">
        <v>2.5999999999999998E-4</v>
      </c>
      <c r="R162" s="211">
        <f>Q162*H162</f>
        <v>3.3124000000000001E-2</v>
      </c>
      <c r="S162" s="211">
        <v>0</v>
      </c>
      <c r="T162" s="212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311</v>
      </c>
      <c r="AT162" s="213" t="s">
        <v>244</v>
      </c>
      <c r="AU162" s="213" t="s">
        <v>90</v>
      </c>
      <c r="AY162" s="18" t="s">
        <v>242</v>
      </c>
      <c r="BE162" s="214">
        <f>IF(N162="základná",J162,0)</f>
        <v>0</v>
      </c>
      <c r="BF162" s="214">
        <f>IF(N162="znížená",J162,0)</f>
        <v>0</v>
      </c>
      <c r="BG162" s="214">
        <f>IF(N162="zákl. prenesená",J162,0)</f>
        <v>0</v>
      </c>
      <c r="BH162" s="214">
        <f>IF(N162="zníž. prenesená",J162,0)</f>
        <v>0</v>
      </c>
      <c r="BI162" s="214">
        <f>IF(N162="nulová",J162,0)</f>
        <v>0</v>
      </c>
      <c r="BJ162" s="18" t="s">
        <v>90</v>
      </c>
      <c r="BK162" s="214">
        <f>ROUND(I162*H162,2)</f>
        <v>0</v>
      </c>
      <c r="BL162" s="18" t="s">
        <v>311</v>
      </c>
      <c r="BM162" s="213" t="s">
        <v>4409</v>
      </c>
    </row>
    <row r="163" spans="1:65" s="14" customFormat="1">
      <c r="B163" s="243"/>
      <c r="C163" s="244"/>
      <c r="D163" s="228" t="s">
        <v>304</v>
      </c>
      <c r="E163" s="245" t="s">
        <v>1</v>
      </c>
      <c r="F163" s="246" t="s">
        <v>4275</v>
      </c>
      <c r="G163" s="244"/>
      <c r="H163" s="245" t="s">
        <v>1</v>
      </c>
      <c r="I163" s="247"/>
      <c r="J163" s="244"/>
      <c r="K163" s="244"/>
      <c r="L163" s="248"/>
      <c r="M163" s="249"/>
      <c r="N163" s="250"/>
      <c r="O163" s="250"/>
      <c r="P163" s="250"/>
      <c r="Q163" s="250"/>
      <c r="R163" s="250"/>
      <c r="S163" s="250"/>
      <c r="T163" s="251"/>
      <c r="AT163" s="252" t="s">
        <v>304</v>
      </c>
      <c r="AU163" s="252" t="s">
        <v>90</v>
      </c>
      <c r="AV163" s="14" t="s">
        <v>84</v>
      </c>
      <c r="AW163" s="14" t="s">
        <v>33</v>
      </c>
      <c r="AX163" s="14" t="s">
        <v>77</v>
      </c>
      <c r="AY163" s="252" t="s">
        <v>242</v>
      </c>
    </row>
    <row r="164" spans="1:65" s="13" customFormat="1">
      <c r="B164" s="226"/>
      <c r="C164" s="227"/>
      <c r="D164" s="228" t="s">
        <v>304</v>
      </c>
      <c r="E164" s="229" t="s">
        <v>1</v>
      </c>
      <c r="F164" s="230" t="s">
        <v>4276</v>
      </c>
      <c r="G164" s="227"/>
      <c r="H164" s="231">
        <v>2.4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304</v>
      </c>
      <c r="AU164" s="237" t="s">
        <v>90</v>
      </c>
      <c r="AV164" s="13" t="s">
        <v>90</v>
      </c>
      <c r="AW164" s="13" t="s">
        <v>33</v>
      </c>
      <c r="AX164" s="13" t="s">
        <v>77</v>
      </c>
      <c r="AY164" s="237" t="s">
        <v>242</v>
      </c>
    </row>
    <row r="165" spans="1:65" s="13" customFormat="1">
      <c r="B165" s="226"/>
      <c r="C165" s="227"/>
      <c r="D165" s="228" t="s">
        <v>304</v>
      </c>
      <c r="E165" s="229" t="s">
        <v>1</v>
      </c>
      <c r="F165" s="230" t="s">
        <v>4277</v>
      </c>
      <c r="G165" s="227"/>
      <c r="H165" s="231">
        <v>1.3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304</v>
      </c>
      <c r="AU165" s="237" t="s">
        <v>90</v>
      </c>
      <c r="AV165" s="13" t="s">
        <v>90</v>
      </c>
      <c r="AW165" s="13" t="s">
        <v>33</v>
      </c>
      <c r="AX165" s="13" t="s">
        <v>77</v>
      </c>
      <c r="AY165" s="237" t="s">
        <v>242</v>
      </c>
    </row>
    <row r="166" spans="1:65" s="15" customFormat="1">
      <c r="B166" s="253"/>
      <c r="C166" s="254"/>
      <c r="D166" s="228" t="s">
        <v>304</v>
      </c>
      <c r="E166" s="255" t="s">
        <v>1</v>
      </c>
      <c r="F166" s="256" t="s">
        <v>381</v>
      </c>
      <c r="G166" s="254"/>
      <c r="H166" s="257">
        <v>3.7</v>
      </c>
      <c r="I166" s="258"/>
      <c r="J166" s="254"/>
      <c r="K166" s="254"/>
      <c r="L166" s="259"/>
      <c r="M166" s="260"/>
      <c r="N166" s="261"/>
      <c r="O166" s="261"/>
      <c r="P166" s="261"/>
      <c r="Q166" s="261"/>
      <c r="R166" s="261"/>
      <c r="S166" s="261"/>
      <c r="T166" s="262"/>
      <c r="AT166" s="263" t="s">
        <v>304</v>
      </c>
      <c r="AU166" s="263" t="s">
        <v>90</v>
      </c>
      <c r="AV166" s="15" t="s">
        <v>100</v>
      </c>
      <c r="AW166" s="15" t="s">
        <v>33</v>
      </c>
      <c r="AX166" s="15" t="s">
        <v>77</v>
      </c>
      <c r="AY166" s="263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4410</v>
      </c>
      <c r="G167" s="227"/>
      <c r="H167" s="231">
        <v>51.8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3" customFormat="1">
      <c r="B168" s="226"/>
      <c r="C168" s="227"/>
      <c r="D168" s="228" t="s">
        <v>304</v>
      </c>
      <c r="E168" s="229" t="s">
        <v>1</v>
      </c>
      <c r="F168" s="230" t="s">
        <v>4411</v>
      </c>
      <c r="G168" s="227"/>
      <c r="H168" s="231">
        <v>9.1199999999999992</v>
      </c>
      <c r="I168" s="232"/>
      <c r="J168" s="227"/>
      <c r="K168" s="227"/>
      <c r="L168" s="233"/>
      <c r="M168" s="234"/>
      <c r="N168" s="235"/>
      <c r="O168" s="235"/>
      <c r="P168" s="235"/>
      <c r="Q168" s="235"/>
      <c r="R168" s="235"/>
      <c r="S168" s="235"/>
      <c r="T168" s="236"/>
      <c r="AT168" s="237" t="s">
        <v>304</v>
      </c>
      <c r="AU168" s="237" t="s">
        <v>90</v>
      </c>
      <c r="AV168" s="13" t="s">
        <v>90</v>
      </c>
      <c r="AW168" s="13" t="s">
        <v>33</v>
      </c>
      <c r="AX168" s="13" t="s">
        <v>77</v>
      </c>
      <c r="AY168" s="237" t="s">
        <v>242</v>
      </c>
    </row>
    <row r="169" spans="1:65" s="13" customFormat="1">
      <c r="B169" s="226"/>
      <c r="C169" s="227"/>
      <c r="D169" s="228" t="s">
        <v>304</v>
      </c>
      <c r="E169" s="229" t="s">
        <v>1</v>
      </c>
      <c r="F169" s="230" t="s">
        <v>4412</v>
      </c>
      <c r="G169" s="227"/>
      <c r="H169" s="231">
        <v>22.1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304</v>
      </c>
      <c r="AU169" s="237" t="s">
        <v>90</v>
      </c>
      <c r="AV169" s="13" t="s">
        <v>90</v>
      </c>
      <c r="AW169" s="13" t="s">
        <v>33</v>
      </c>
      <c r="AX169" s="13" t="s">
        <v>77</v>
      </c>
      <c r="AY169" s="237" t="s">
        <v>242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4413</v>
      </c>
      <c r="G170" s="227"/>
      <c r="H170" s="231">
        <v>27.1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4" customFormat="1">
      <c r="B171" s="243"/>
      <c r="C171" s="244"/>
      <c r="D171" s="228" t="s">
        <v>304</v>
      </c>
      <c r="E171" s="245" t="s">
        <v>1</v>
      </c>
      <c r="F171" s="246" t="s">
        <v>4414</v>
      </c>
      <c r="G171" s="244"/>
      <c r="H171" s="245" t="s">
        <v>1</v>
      </c>
      <c r="I171" s="247"/>
      <c r="J171" s="244"/>
      <c r="K171" s="244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304</v>
      </c>
      <c r="AU171" s="252" t="s">
        <v>90</v>
      </c>
      <c r="AV171" s="14" t="s">
        <v>84</v>
      </c>
      <c r="AW171" s="14" t="s">
        <v>33</v>
      </c>
      <c r="AX171" s="14" t="s">
        <v>77</v>
      </c>
      <c r="AY171" s="252" t="s">
        <v>242</v>
      </c>
    </row>
    <row r="172" spans="1:65" s="13" customFormat="1">
      <c r="B172" s="226"/>
      <c r="C172" s="227"/>
      <c r="D172" s="228" t="s">
        <v>304</v>
      </c>
      <c r="E172" s="229" t="s">
        <v>1</v>
      </c>
      <c r="F172" s="230" t="s">
        <v>4415</v>
      </c>
      <c r="G172" s="227"/>
      <c r="H172" s="231">
        <v>8.3800000000000008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33</v>
      </c>
      <c r="AX172" s="13" t="s">
        <v>77</v>
      </c>
      <c r="AY172" s="237" t="s">
        <v>242</v>
      </c>
    </row>
    <row r="173" spans="1:65" s="13" customFormat="1">
      <c r="B173" s="226"/>
      <c r="C173" s="227"/>
      <c r="D173" s="228" t="s">
        <v>304</v>
      </c>
      <c r="E173" s="229" t="s">
        <v>1</v>
      </c>
      <c r="F173" s="230" t="s">
        <v>4416</v>
      </c>
      <c r="G173" s="227"/>
      <c r="H173" s="231">
        <v>5.2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304</v>
      </c>
      <c r="AU173" s="237" t="s">
        <v>90</v>
      </c>
      <c r="AV173" s="13" t="s">
        <v>90</v>
      </c>
      <c r="AW173" s="13" t="s">
        <v>33</v>
      </c>
      <c r="AX173" s="13" t="s">
        <v>77</v>
      </c>
      <c r="AY173" s="237" t="s">
        <v>242</v>
      </c>
    </row>
    <row r="174" spans="1:65" s="15" customFormat="1">
      <c r="B174" s="253"/>
      <c r="C174" s="254"/>
      <c r="D174" s="228" t="s">
        <v>304</v>
      </c>
      <c r="E174" s="255" t="s">
        <v>1</v>
      </c>
      <c r="F174" s="256" t="s">
        <v>381</v>
      </c>
      <c r="G174" s="254"/>
      <c r="H174" s="257">
        <v>123.7</v>
      </c>
      <c r="I174" s="258"/>
      <c r="J174" s="254"/>
      <c r="K174" s="254"/>
      <c r="L174" s="259"/>
      <c r="M174" s="260"/>
      <c r="N174" s="261"/>
      <c r="O174" s="261"/>
      <c r="P174" s="261"/>
      <c r="Q174" s="261"/>
      <c r="R174" s="261"/>
      <c r="S174" s="261"/>
      <c r="T174" s="262"/>
      <c r="AT174" s="263" t="s">
        <v>304</v>
      </c>
      <c r="AU174" s="263" t="s">
        <v>90</v>
      </c>
      <c r="AV174" s="15" t="s">
        <v>100</v>
      </c>
      <c r="AW174" s="15" t="s">
        <v>33</v>
      </c>
      <c r="AX174" s="15" t="s">
        <v>77</v>
      </c>
      <c r="AY174" s="263" t="s">
        <v>242</v>
      </c>
    </row>
    <row r="175" spans="1:65" s="16" customFormat="1">
      <c r="B175" s="264"/>
      <c r="C175" s="265"/>
      <c r="D175" s="228" t="s">
        <v>304</v>
      </c>
      <c r="E175" s="266" t="s">
        <v>1</v>
      </c>
      <c r="F175" s="267" t="s">
        <v>388</v>
      </c>
      <c r="G175" s="265"/>
      <c r="H175" s="268">
        <v>127.39999999999999</v>
      </c>
      <c r="I175" s="269"/>
      <c r="J175" s="265"/>
      <c r="K175" s="265"/>
      <c r="L175" s="270"/>
      <c r="M175" s="271"/>
      <c r="N175" s="272"/>
      <c r="O175" s="272"/>
      <c r="P175" s="272"/>
      <c r="Q175" s="272"/>
      <c r="R175" s="272"/>
      <c r="S175" s="272"/>
      <c r="T175" s="273"/>
      <c r="AT175" s="274" t="s">
        <v>304</v>
      </c>
      <c r="AU175" s="274" t="s">
        <v>90</v>
      </c>
      <c r="AV175" s="16" t="s">
        <v>248</v>
      </c>
      <c r="AW175" s="16" t="s">
        <v>33</v>
      </c>
      <c r="AX175" s="16" t="s">
        <v>84</v>
      </c>
      <c r="AY175" s="274" t="s">
        <v>242</v>
      </c>
    </row>
    <row r="176" spans="1:65" s="2" customFormat="1" ht="22.15" customHeight="1">
      <c r="A176" s="35"/>
      <c r="B176" s="36"/>
      <c r="C176" s="201" t="s">
        <v>300</v>
      </c>
      <c r="D176" s="201" t="s">
        <v>244</v>
      </c>
      <c r="E176" s="202" t="s">
        <v>4278</v>
      </c>
      <c r="F176" s="203" t="s">
        <v>4279</v>
      </c>
      <c r="G176" s="204" t="s">
        <v>282</v>
      </c>
      <c r="H176" s="205">
        <v>36.520000000000003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9.8999999999999999E-4</v>
      </c>
      <c r="R176" s="211">
        <f>Q176*H176</f>
        <v>3.6154800000000001E-2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311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311</v>
      </c>
      <c r="BM176" s="213" t="s">
        <v>4417</v>
      </c>
    </row>
    <row r="177" spans="1:65" s="14" customFormat="1">
      <c r="B177" s="243"/>
      <c r="C177" s="244"/>
      <c r="D177" s="228" t="s">
        <v>304</v>
      </c>
      <c r="E177" s="245" t="s">
        <v>1</v>
      </c>
      <c r="F177" s="246" t="s">
        <v>4275</v>
      </c>
      <c r="G177" s="244"/>
      <c r="H177" s="245" t="s">
        <v>1</v>
      </c>
      <c r="I177" s="247"/>
      <c r="J177" s="244"/>
      <c r="K177" s="244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304</v>
      </c>
      <c r="AU177" s="252" t="s">
        <v>90</v>
      </c>
      <c r="AV177" s="14" t="s">
        <v>84</v>
      </c>
      <c r="AW177" s="14" t="s">
        <v>33</v>
      </c>
      <c r="AX177" s="14" t="s">
        <v>77</v>
      </c>
      <c r="AY177" s="252" t="s">
        <v>242</v>
      </c>
    </row>
    <row r="178" spans="1:65" s="13" customFormat="1">
      <c r="B178" s="226"/>
      <c r="C178" s="227"/>
      <c r="D178" s="228" t="s">
        <v>304</v>
      </c>
      <c r="E178" s="229" t="s">
        <v>1</v>
      </c>
      <c r="F178" s="230" t="s">
        <v>4281</v>
      </c>
      <c r="G178" s="227"/>
      <c r="H178" s="231">
        <v>3.84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304</v>
      </c>
      <c r="AU178" s="237" t="s">
        <v>90</v>
      </c>
      <c r="AV178" s="13" t="s">
        <v>90</v>
      </c>
      <c r="AW178" s="13" t="s">
        <v>33</v>
      </c>
      <c r="AX178" s="13" t="s">
        <v>77</v>
      </c>
      <c r="AY178" s="237" t="s">
        <v>242</v>
      </c>
    </row>
    <row r="179" spans="1:65" s="15" customFormat="1">
      <c r="B179" s="253"/>
      <c r="C179" s="254"/>
      <c r="D179" s="228" t="s">
        <v>304</v>
      </c>
      <c r="E179" s="255" t="s">
        <v>1</v>
      </c>
      <c r="F179" s="256" t="s">
        <v>381</v>
      </c>
      <c r="G179" s="254"/>
      <c r="H179" s="257">
        <v>3.84</v>
      </c>
      <c r="I179" s="258"/>
      <c r="J179" s="254"/>
      <c r="K179" s="254"/>
      <c r="L179" s="259"/>
      <c r="M179" s="260"/>
      <c r="N179" s="261"/>
      <c r="O179" s="261"/>
      <c r="P179" s="261"/>
      <c r="Q179" s="261"/>
      <c r="R179" s="261"/>
      <c r="S179" s="261"/>
      <c r="T179" s="262"/>
      <c r="AT179" s="263" t="s">
        <v>304</v>
      </c>
      <c r="AU179" s="263" t="s">
        <v>90</v>
      </c>
      <c r="AV179" s="15" t="s">
        <v>100</v>
      </c>
      <c r="AW179" s="15" t="s">
        <v>33</v>
      </c>
      <c r="AX179" s="15" t="s">
        <v>77</v>
      </c>
      <c r="AY179" s="263" t="s">
        <v>242</v>
      </c>
    </row>
    <row r="180" spans="1:65" s="14" customFormat="1">
      <c r="B180" s="243"/>
      <c r="C180" s="244"/>
      <c r="D180" s="228" t="s">
        <v>304</v>
      </c>
      <c r="E180" s="245" t="s">
        <v>1</v>
      </c>
      <c r="F180" s="246" t="s">
        <v>4407</v>
      </c>
      <c r="G180" s="244"/>
      <c r="H180" s="245" t="s">
        <v>1</v>
      </c>
      <c r="I180" s="247"/>
      <c r="J180" s="244"/>
      <c r="K180" s="244"/>
      <c r="L180" s="248"/>
      <c r="M180" s="249"/>
      <c r="N180" s="250"/>
      <c r="O180" s="250"/>
      <c r="P180" s="250"/>
      <c r="Q180" s="250"/>
      <c r="R180" s="250"/>
      <c r="S180" s="250"/>
      <c r="T180" s="251"/>
      <c r="AT180" s="252" t="s">
        <v>304</v>
      </c>
      <c r="AU180" s="252" t="s">
        <v>90</v>
      </c>
      <c r="AV180" s="14" t="s">
        <v>84</v>
      </c>
      <c r="AW180" s="14" t="s">
        <v>33</v>
      </c>
      <c r="AX180" s="14" t="s">
        <v>77</v>
      </c>
      <c r="AY180" s="252" t="s">
        <v>242</v>
      </c>
    </row>
    <row r="181" spans="1:65" s="14" customFormat="1">
      <c r="B181" s="243"/>
      <c r="C181" s="244"/>
      <c r="D181" s="228" t="s">
        <v>304</v>
      </c>
      <c r="E181" s="245" t="s">
        <v>1</v>
      </c>
      <c r="F181" s="246" t="s">
        <v>4418</v>
      </c>
      <c r="G181" s="244"/>
      <c r="H181" s="245" t="s">
        <v>1</v>
      </c>
      <c r="I181" s="247"/>
      <c r="J181" s="244"/>
      <c r="K181" s="244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304</v>
      </c>
      <c r="AU181" s="252" t="s">
        <v>90</v>
      </c>
      <c r="AV181" s="14" t="s">
        <v>84</v>
      </c>
      <c r="AW181" s="14" t="s">
        <v>33</v>
      </c>
      <c r="AX181" s="14" t="s">
        <v>77</v>
      </c>
      <c r="AY181" s="252" t="s">
        <v>242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4419</v>
      </c>
      <c r="G182" s="227"/>
      <c r="H182" s="231">
        <v>7.92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77</v>
      </c>
      <c r="AY182" s="237" t="s">
        <v>242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4420</v>
      </c>
      <c r="G183" s="227"/>
      <c r="H183" s="231">
        <v>5.48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77</v>
      </c>
      <c r="AY183" s="237" t="s">
        <v>242</v>
      </c>
    </row>
    <row r="184" spans="1:65" s="14" customFormat="1">
      <c r="B184" s="243"/>
      <c r="C184" s="244"/>
      <c r="D184" s="228" t="s">
        <v>304</v>
      </c>
      <c r="E184" s="245" t="s">
        <v>1</v>
      </c>
      <c r="F184" s="246" t="s">
        <v>4421</v>
      </c>
      <c r="G184" s="244"/>
      <c r="H184" s="245" t="s">
        <v>1</v>
      </c>
      <c r="I184" s="247"/>
      <c r="J184" s="244"/>
      <c r="K184" s="244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304</v>
      </c>
      <c r="AU184" s="252" t="s">
        <v>90</v>
      </c>
      <c r="AV184" s="14" t="s">
        <v>84</v>
      </c>
      <c r="AW184" s="14" t="s">
        <v>33</v>
      </c>
      <c r="AX184" s="14" t="s">
        <v>77</v>
      </c>
      <c r="AY184" s="252" t="s">
        <v>242</v>
      </c>
    </row>
    <row r="185" spans="1:65" s="13" customFormat="1">
      <c r="B185" s="226"/>
      <c r="C185" s="227"/>
      <c r="D185" s="228" t="s">
        <v>304</v>
      </c>
      <c r="E185" s="229" t="s">
        <v>1</v>
      </c>
      <c r="F185" s="230" t="s">
        <v>4422</v>
      </c>
      <c r="G185" s="227"/>
      <c r="H185" s="231">
        <v>11.6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304</v>
      </c>
      <c r="AU185" s="237" t="s">
        <v>90</v>
      </c>
      <c r="AV185" s="13" t="s">
        <v>90</v>
      </c>
      <c r="AW185" s="13" t="s">
        <v>33</v>
      </c>
      <c r="AX185" s="13" t="s">
        <v>77</v>
      </c>
      <c r="AY185" s="237" t="s">
        <v>242</v>
      </c>
    </row>
    <row r="186" spans="1:65" s="14" customFormat="1">
      <c r="B186" s="243"/>
      <c r="C186" s="244"/>
      <c r="D186" s="228" t="s">
        <v>304</v>
      </c>
      <c r="E186" s="245" t="s">
        <v>1</v>
      </c>
      <c r="F186" s="246" t="s">
        <v>4423</v>
      </c>
      <c r="G186" s="244"/>
      <c r="H186" s="245" t="s">
        <v>1</v>
      </c>
      <c r="I186" s="247"/>
      <c r="J186" s="244"/>
      <c r="K186" s="244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304</v>
      </c>
      <c r="AU186" s="252" t="s">
        <v>90</v>
      </c>
      <c r="AV186" s="14" t="s">
        <v>84</v>
      </c>
      <c r="AW186" s="14" t="s">
        <v>33</v>
      </c>
      <c r="AX186" s="14" t="s">
        <v>77</v>
      </c>
      <c r="AY186" s="252" t="s">
        <v>242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4424</v>
      </c>
      <c r="G187" s="227"/>
      <c r="H187" s="231">
        <v>7.68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77</v>
      </c>
      <c r="AY187" s="237" t="s">
        <v>242</v>
      </c>
    </row>
    <row r="188" spans="1:65" s="15" customFormat="1">
      <c r="B188" s="253"/>
      <c r="C188" s="254"/>
      <c r="D188" s="228" t="s">
        <v>304</v>
      </c>
      <c r="E188" s="255" t="s">
        <v>1</v>
      </c>
      <c r="F188" s="256" t="s">
        <v>381</v>
      </c>
      <c r="G188" s="254"/>
      <c r="H188" s="257">
        <v>32.68</v>
      </c>
      <c r="I188" s="258"/>
      <c r="J188" s="254"/>
      <c r="K188" s="254"/>
      <c r="L188" s="259"/>
      <c r="M188" s="260"/>
      <c r="N188" s="261"/>
      <c r="O188" s="261"/>
      <c r="P188" s="261"/>
      <c r="Q188" s="261"/>
      <c r="R188" s="261"/>
      <c r="S188" s="261"/>
      <c r="T188" s="262"/>
      <c r="AT188" s="263" t="s">
        <v>304</v>
      </c>
      <c r="AU188" s="263" t="s">
        <v>90</v>
      </c>
      <c r="AV188" s="15" t="s">
        <v>100</v>
      </c>
      <c r="AW188" s="15" t="s">
        <v>33</v>
      </c>
      <c r="AX188" s="15" t="s">
        <v>77</v>
      </c>
      <c r="AY188" s="263" t="s">
        <v>242</v>
      </c>
    </row>
    <row r="189" spans="1:65" s="16" customFormat="1">
      <c r="B189" s="264"/>
      <c r="C189" s="265"/>
      <c r="D189" s="228" t="s">
        <v>304</v>
      </c>
      <c r="E189" s="266" t="s">
        <v>1</v>
      </c>
      <c r="F189" s="267" t="s">
        <v>388</v>
      </c>
      <c r="G189" s="265"/>
      <c r="H189" s="268">
        <v>36.520000000000003</v>
      </c>
      <c r="I189" s="269"/>
      <c r="J189" s="265"/>
      <c r="K189" s="265"/>
      <c r="L189" s="270"/>
      <c r="M189" s="271"/>
      <c r="N189" s="272"/>
      <c r="O189" s="272"/>
      <c r="P189" s="272"/>
      <c r="Q189" s="272"/>
      <c r="R189" s="272"/>
      <c r="S189" s="272"/>
      <c r="T189" s="273"/>
      <c r="AT189" s="274" t="s">
        <v>304</v>
      </c>
      <c r="AU189" s="274" t="s">
        <v>90</v>
      </c>
      <c r="AV189" s="16" t="s">
        <v>248</v>
      </c>
      <c r="AW189" s="16" t="s">
        <v>33</v>
      </c>
      <c r="AX189" s="16" t="s">
        <v>84</v>
      </c>
      <c r="AY189" s="274" t="s">
        <v>242</v>
      </c>
    </row>
    <row r="190" spans="1:65" s="2" customFormat="1" ht="22.15" customHeight="1">
      <c r="A190" s="35"/>
      <c r="B190" s="36"/>
      <c r="C190" s="215" t="s">
        <v>306</v>
      </c>
      <c r="D190" s="215" t="s">
        <v>261</v>
      </c>
      <c r="E190" s="216" t="s">
        <v>4282</v>
      </c>
      <c r="F190" s="217" t="s">
        <v>4283</v>
      </c>
      <c r="G190" s="218" t="s">
        <v>406</v>
      </c>
      <c r="H190" s="219">
        <v>1.8080000000000001</v>
      </c>
      <c r="I190" s="220"/>
      <c r="J190" s="221">
        <f>ROUND(I190*H190,2)</f>
        <v>0</v>
      </c>
      <c r="K190" s="222"/>
      <c r="L190" s="223"/>
      <c r="M190" s="224" t="s">
        <v>1</v>
      </c>
      <c r="N190" s="225" t="s">
        <v>43</v>
      </c>
      <c r="O190" s="76"/>
      <c r="P190" s="211">
        <f>O190*H190</f>
        <v>0</v>
      </c>
      <c r="Q190" s="211">
        <v>0.55000000000000004</v>
      </c>
      <c r="R190" s="211">
        <f>Q190*H190</f>
        <v>0.99440000000000006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569</v>
      </c>
      <c r="AT190" s="213" t="s">
        <v>261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311</v>
      </c>
      <c r="BM190" s="213" t="s">
        <v>4425</v>
      </c>
    </row>
    <row r="191" spans="1:65" s="14" customFormat="1">
      <c r="B191" s="243"/>
      <c r="C191" s="244"/>
      <c r="D191" s="228" t="s">
        <v>304</v>
      </c>
      <c r="E191" s="245" t="s">
        <v>1</v>
      </c>
      <c r="F191" s="246" t="s">
        <v>4275</v>
      </c>
      <c r="G191" s="244"/>
      <c r="H191" s="245" t="s">
        <v>1</v>
      </c>
      <c r="I191" s="247"/>
      <c r="J191" s="244"/>
      <c r="K191" s="244"/>
      <c r="L191" s="248"/>
      <c r="M191" s="249"/>
      <c r="N191" s="250"/>
      <c r="O191" s="250"/>
      <c r="P191" s="250"/>
      <c r="Q191" s="250"/>
      <c r="R191" s="250"/>
      <c r="S191" s="250"/>
      <c r="T191" s="251"/>
      <c r="AT191" s="252" t="s">
        <v>304</v>
      </c>
      <c r="AU191" s="252" t="s">
        <v>90</v>
      </c>
      <c r="AV191" s="14" t="s">
        <v>84</v>
      </c>
      <c r="AW191" s="14" t="s">
        <v>33</v>
      </c>
      <c r="AX191" s="14" t="s">
        <v>77</v>
      </c>
      <c r="AY191" s="252" t="s">
        <v>242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4285</v>
      </c>
      <c r="G192" s="227"/>
      <c r="H192" s="231">
        <v>2.4E-2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77</v>
      </c>
      <c r="AY192" s="237" t="s">
        <v>242</v>
      </c>
    </row>
    <row r="193" spans="2:51" s="13" customFormat="1">
      <c r="B193" s="226"/>
      <c r="C193" s="227"/>
      <c r="D193" s="228" t="s">
        <v>304</v>
      </c>
      <c r="E193" s="229" t="s">
        <v>1</v>
      </c>
      <c r="F193" s="230" t="s">
        <v>4286</v>
      </c>
      <c r="G193" s="227"/>
      <c r="H193" s="231">
        <v>8.0000000000000002E-3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77</v>
      </c>
      <c r="AY193" s="237" t="s">
        <v>242</v>
      </c>
    </row>
    <row r="194" spans="2:51" s="13" customFormat="1">
      <c r="B194" s="226"/>
      <c r="C194" s="227"/>
      <c r="D194" s="228" t="s">
        <v>304</v>
      </c>
      <c r="E194" s="229" t="s">
        <v>1</v>
      </c>
      <c r="F194" s="230" t="s">
        <v>4287</v>
      </c>
      <c r="G194" s="227"/>
      <c r="H194" s="231">
        <v>5.5E-2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304</v>
      </c>
      <c r="AU194" s="237" t="s">
        <v>90</v>
      </c>
      <c r="AV194" s="13" t="s">
        <v>90</v>
      </c>
      <c r="AW194" s="13" t="s">
        <v>33</v>
      </c>
      <c r="AX194" s="13" t="s">
        <v>77</v>
      </c>
      <c r="AY194" s="237" t="s">
        <v>242</v>
      </c>
    </row>
    <row r="195" spans="2:51" s="15" customFormat="1">
      <c r="B195" s="253"/>
      <c r="C195" s="254"/>
      <c r="D195" s="228" t="s">
        <v>304</v>
      </c>
      <c r="E195" s="255" t="s">
        <v>1</v>
      </c>
      <c r="F195" s="256" t="s">
        <v>381</v>
      </c>
      <c r="G195" s="254"/>
      <c r="H195" s="257">
        <v>8.6999999999999994E-2</v>
      </c>
      <c r="I195" s="258"/>
      <c r="J195" s="254"/>
      <c r="K195" s="254"/>
      <c r="L195" s="259"/>
      <c r="M195" s="260"/>
      <c r="N195" s="261"/>
      <c r="O195" s="261"/>
      <c r="P195" s="261"/>
      <c r="Q195" s="261"/>
      <c r="R195" s="261"/>
      <c r="S195" s="261"/>
      <c r="T195" s="262"/>
      <c r="AT195" s="263" t="s">
        <v>304</v>
      </c>
      <c r="AU195" s="263" t="s">
        <v>90</v>
      </c>
      <c r="AV195" s="15" t="s">
        <v>100</v>
      </c>
      <c r="AW195" s="15" t="s">
        <v>33</v>
      </c>
      <c r="AX195" s="15" t="s">
        <v>77</v>
      </c>
      <c r="AY195" s="263" t="s">
        <v>242</v>
      </c>
    </row>
    <row r="196" spans="2:51" s="13" customFormat="1">
      <c r="B196" s="226"/>
      <c r="C196" s="227"/>
      <c r="D196" s="228" t="s">
        <v>304</v>
      </c>
      <c r="E196" s="229" t="s">
        <v>1</v>
      </c>
      <c r="F196" s="230" t="s">
        <v>4426</v>
      </c>
      <c r="G196" s="227"/>
      <c r="H196" s="231">
        <v>0.249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77</v>
      </c>
      <c r="AY196" s="237" t="s">
        <v>242</v>
      </c>
    </row>
    <row r="197" spans="2:51" s="13" customFormat="1">
      <c r="B197" s="226"/>
      <c r="C197" s="227"/>
      <c r="D197" s="228" t="s">
        <v>304</v>
      </c>
      <c r="E197" s="229" t="s">
        <v>1</v>
      </c>
      <c r="F197" s="230" t="s">
        <v>4427</v>
      </c>
      <c r="G197" s="227"/>
      <c r="H197" s="231">
        <v>4.3999999999999997E-2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77</v>
      </c>
      <c r="AY197" s="237" t="s">
        <v>242</v>
      </c>
    </row>
    <row r="198" spans="2:51" s="13" customFormat="1">
      <c r="B198" s="226"/>
      <c r="C198" s="227"/>
      <c r="D198" s="228" t="s">
        <v>304</v>
      </c>
      <c r="E198" s="229" t="s">
        <v>1</v>
      </c>
      <c r="F198" s="230" t="s">
        <v>4428</v>
      </c>
      <c r="G198" s="227"/>
      <c r="H198" s="231">
        <v>0.21199999999999999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77</v>
      </c>
      <c r="AY198" s="237" t="s">
        <v>242</v>
      </c>
    </row>
    <row r="199" spans="2:51" s="13" customFormat="1">
      <c r="B199" s="226"/>
      <c r="C199" s="227"/>
      <c r="D199" s="228" t="s">
        <v>304</v>
      </c>
      <c r="E199" s="229" t="s">
        <v>1</v>
      </c>
      <c r="F199" s="230" t="s">
        <v>4429</v>
      </c>
      <c r="G199" s="227"/>
      <c r="H199" s="231">
        <v>0.26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304</v>
      </c>
      <c r="AU199" s="237" t="s">
        <v>90</v>
      </c>
      <c r="AV199" s="13" t="s">
        <v>90</v>
      </c>
      <c r="AW199" s="13" t="s">
        <v>33</v>
      </c>
      <c r="AX199" s="13" t="s">
        <v>77</v>
      </c>
      <c r="AY199" s="237" t="s">
        <v>242</v>
      </c>
    </row>
    <row r="200" spans="2:51" s="14" customFormat="1">
      <c r="B200" s="243"/>
      <c r="C200" s="244"/>
      <c r="D200" s="228" t="s">
        <v>304</v>
      </c>
      <c r="E200" s="245" t="s">
        <v>1</v>
      </c>
      <c r="F200" s="246" t="s">
        <v>4414</v>
      </c>
      <c r="G200" s="244"/>
      <c r="H200" s="245" t="s">
        <v>1</v>
      </c>
      <c r="I200" s="247"/>
      <c r="J200" s="244"/>
      <c r="K200" s="244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304</v>
      </c>
      <c r="AU200" s="252" t="s">
        <v>90</v>
      </c>
      <c r="AV200" s="14" t="s">
        <v>84</v>
      </c>
      <c r="AW200" s="14" t="s">
        <v>33</v>
      </c>
      <c r="AX200" s="14" t="s">
        <v>77</v>
      </c>
      <c r="AY200" s="252" t="s">
        <v>242</v>
      </c>
    </row>
    <row r="201" spans="2:51" s="13" customFormat="1">
      <c r="B201" s="226"/>
      <c r="C201" s="227"/>
      <c r="D201" s="228" t="s">
        <v>304</v>
      </c>
      <c r="E201" s="229" t="s">
        <v>1</v>
      </c>
      <c r="F201" s="230" t="s">
        <v>4430</v>
      </c>
      <c r="G201" s="227"/>
      <c r="H201" s="231">
        <v>9.4E-2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304</v>
      </c>
      <c r="AU201" s="237" t="s">
        <v>90</v>
      </c>
      <c r="AV201" s="13" t="s">
        <v>90</v>
      </c>
      <c r="AW201" s="13" t="s">
        <v>33</v>
      </c>
      <c r="AX201" s="13" t="s">
        <v>77</v>
      </c>
      <c r="AY201" s="237" t="s">
        <v>242</v>
      </c>
    </row>
    <row r="202" spans="2:51" s="13" customFormat="1">
      <c r="B202" s="226"/>
      <c r="C202" s="227"/>
      <c r="D202" s="228" t="s">
        <v>304</v>
      </c>
      <c r="E202" s="229" t="s">
        <v>1</v>
      </c>
      <c r="F202" s="230" t="s">
        <v>4431</v>
      </c>
      <c r="G202" s="227"/>
      <c r="H202" s="231">
        <v>5.8000000000000003E-2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77</v>
      </c>
      <c r="AY202" s="237" t="s">
        <v>242</v>
      </c>
    </row>
    <row r="203" spans="2:51" s="14" customFormat="1">
      <c r="B203" s="243"/>
      <c r="C203" s="244"/>
      <c r="D203" s="228" t="s">
        <v>304</v>
      </c>
      <c r="E203" s="245" t="s">
        <v>1</v>
      </c>
      <c r="F203" s="246" t="s">
        <v>4418</v>
      </c>
      <c r="G203" s="244"/>
      <c r="H203" s="245" t="s">
        <v>1</v>
      </c>
      <c r="I203" s="247"/>
      <c r="J203" s="244"/>
      <c r="K203" s="244"/>
      <c r="L203" s="248"/>
      <c r="M203" s="249"/>
      <c r="N203" s="250"/>
      <c r="O203" s="250"/>
      <c r="P203" s="250"/>
      <c r="Q203" s="250"/>
      <c r="R203" s="250"/>
      <c r="S203" s="250"/>
      <c r="T203" s="251"/>
      <c r="AT203" s="252" t="s">
        <v>304</v>
      </c>
      <c r="AU203" s="252" t="s">
        <v>90</v>
      </c>
      <c r="AV203" s="14" t="s">
        <v>84</v>
      </c>
      <c r="AW203" s="14" t="s">
        <v>33</v>
      </c>
      <c r="AX203" s="14" t="s">
        <v>77</v>
      </c>
      <c r="AY203" s="252" t="s">
        <v>242</v>
      </c>
    </row>
    <row r="204" spans="2:51" s="13" customFormat="1">
      <c r="B204" s="226"/>
      <c r="C204" s="227"/>
      <c r="D204" s="228" t="s">
        <v>304</v>
      </c>
      <c r="E204" s="229" t="s">
        <v>1</v>
      </c>
      <c r="F204" s="230" t="s">
        <v>4432</v>
      </c>
      <c r="G204" s="227"/>
      <c r="H204" s="231">
        <v>0.155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77</v>
      </c>
      <c r="AY204" s="237" t="s">
        <v>242</v>
      </c>
    </row>
    <row r="205" spans="2:51" s="13" customFormat="1">
      <c r="B205" s="226"/>
      <c r="C205" s="227"/>
      <c r="D205" s="228" t="s">
        <v>304</v>
      </c>
      <c r="E205" s="229" t="s">
        <v>1</v>
      </c>
      <c r="F205" s="230" t="s">
        <v>4433</v>
      </c>
      <c r="G205" s="227"/>
      <c r="H205" s="231">
        <v>0.107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77</v>
      </c>
      <c r="AY205" s="237" t="s">
        <v>242</v>
      </c>
    </row>
    <row r="206" spans="2:51" s="14" customFormat="1">
      <c r="B206" s="243"/>
      <c r="C206" s="244"/>
      <c r="D206" s="228" t="s">
        <v>304</v>
      </c>
      <c r="E206" s="245" t="s">
        <v>1</v>
      </c>
      <c r="F206" s="246" t="s">
        <v>4421</v>
      </c>
      <c r="G206" s="244"/>
      <c r="H206" s="245" t="s">
        <v>1</v>
      </c>
      <c r="I206" s="247"/>
      <c r="J206" s="244"/>
      <c r="K206" s="244"/>
      <c r="L206" s="248"/>
      <c r="M206" s="249"/>
      <c r="N206" s="250"/>
      <c r="O206" s="250"/>
      <c r="P206" s="250"/>
      <c r="Q206" s="250"/>
      <c r="R206" s="250"/>
      <c r="S206" s="250"/>
      <c r="T206" s="251"/>
      <c r="AT206" s="252" t="s">
        <v>304</v>
      </c>
      <c r="AU206" s="252" t="s">
        <v>90</v>
      </c>
      <c r="AV206" s="14" t="s">
        <v>84</v>
      </c>
      <c r="AW206" s="14" t="s">
        <v>33</v>
      </c>
      <c r="AX206" s="14" t="s">
        <v>77</v>
      </c>
      <c r="AY206" s="252" t="s">
        <v>242</v>
      </c>
    </row>
    <row r="207" spans="2:51" s="13" customFormat="1">
      <c r="B207" s="226"/>
      <c r="C207" s="227"/>
      <c r="D207" s="228" t="s">
        <v>304</v>
      </c>
      <c r="E207" s="229" t="s">
        <v>1</v>
      </c>
      <c r="F207" s="230" t="s">
        <v>4434</v>
      </c>
      <c r="G207" s="227"/>
      <c r="H207" s="231">
        <v>0.22700000000000001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77</v>
      </c>
      <c r="AY207" s="237" t="s">
        <v>242</v>
      </c>
    </row>
    <row r="208" spans="2:51" s="14" customFormat="1">
      <c r="B208" s="243"/>
      <c r="C208" s="244"/>
      <c r="D208" s="228" t="s">
        <v>304</v>
      </c>
      <c r="E208" s="245" t="s">
        <v>1</v>
      </c>
      <c r="F208" s="246" t="s">
        <v>4423</v>
      </c>
      <c r="G208" s="244"/>
      <c r="H208" s="245" t="s">
        <v>1</v>
      </c>
      <c r="I208" s="247"/>
      <c r="J208" s="244"/>
      <c r="K208" s="244"/>
      <c r="L208" s="248"/>
      <c r="M208" s="249"/>
      <c r="N208" s="250"/>
      <c r="O208" s="250"/>
      <c r="P208" s="250"/>
      <c r="Q208" s="250"/>
      <c r="R208" s="250"/>
      <c r="S208" s="250"/>
      <c r="T208" s="251"/>
      <c r="AT208" s="252" t="s">
        <v>304</v>
      </c>
      <c r="AU208" s="252" t="s">
        <v>90</v>
      </c>
      <c r="AV208" s="14" t="s">
        <v>84</v>
      </c>
      <c r="AW208" s="14" t="s">
        <v>33</v>
      </c>
      <c r="AX208" s="14" t="s">
        <v>77</v>
      </c>
      <c r="AY208" s="252" t="s">
        <v>242</v>
      </c>
    </row>
    <row r="209" spans="1:65" s="13" customFormat="1">
      <c r="B209" s="226"/>
      <c r="C209" s="227"/>
      <c r="D209" s="228" t="s">
        <v>304</v>
      </c>
      <c r="E209" s="229" t="s">
        <v>1</v>
      </c>
      <c r="F209" s="230" t="s">
        <v>4435</v>
      </c>
      <c r="G209" s="227"/>
      <c r="H209" s="231">
        <v>0.151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304</v>
      </c>
      <c r="AU209" s="237" t="s">
        <v>90</v>
      </c>
      <c r="AV209" s="13" t="s">
        <v>90</v>
      </c>
      <c r="AW209" s="13" t="s">
        <v>33</v>
      </c>
      <c r="AX209" s="13" t="s">
        <v>77</v>
      </c>
      <c r="AY209" s="237" t="s">
        <v>242</v>
      </c>
    </row>
    <row r="210" spans="1:65" s="15" customFormat="1">
      <c r="B210" s="253"/>
      <c r="C210" s="254"/>
      <c r="D210" s="228" t="s">
        <v>304</v>
      </c>
      <c r="E210" s="255" t="s">
        <v>1</v>
      </c>
      <c r="F210" s="256" t="s">
        <v>381</v>
      </c>
      <c r="G210" s="254"/>
      <c r="H210" s="257">
        <v>1.5570000000000002</v>
      </c>
      <c r="I210" s="258"/>
      <c r="J210" s="254"/>
      <c r="K210" s="254"/>
      <c r="L210" s="259"/>
      <c r="M210" s="260"/>
      <c r="N210" s="261"/>
      <c r="O210" s="261"/>
      <c r="P210" s="261"/>
      <c r="Q210" s="261"/>
      <c r="R210" s="261"/>
      <c r="S210" s="261"/>
      <c r="T210" s="262"/>
      <c r="AT210" s="263" t="s">
        <v>304</v>
      </c>
      <c r="AU210" s="263" t="s">
        <v>90</v>
      </c>
      <c r="AV210" s="15" t="s">
        <v>100</v>
      </c>
      <c r="AW210" s="15" t="s">
        <v>33</v>
      </c>
      <c r="AX210" s="15" t="s">
        <v>77</v>
      </c>
      <c r="AY210" s="263" t="s">
        <v>242</v>
      </c>
    </row>
    <row r="211" spans="1:65" s="16" customFormat="1">
      <c r="B211" s="264"/>
      <c r="C211" s="265"/>
      <c r="D211" s="228" t="s">
        <v>304</v>
      </c>
      <c r="E211" s="266" t="s">
        <v>1</v>
      </c>
      <c r="F211" s="267" t="s">
        <v>388</v>
      </c>
      <c r="G211" s="265"/>
      <c r="H211" s="268">
        <v>1.6440000000000001</v>
      </c>
      <c r="I211" s="269"/>
      <c r="J211" s="265"/>
      <c r="K211" s="265"/>
      <c r="L211" s="270"/>
      <c r="M211" s="271"/>
      <c r="N211" s="272"/>
      <c r="O211" s="272"/>
      <c r="P211" s="272"/>
      <c r="Q211" s="272"/>
      <c r="R211" s="272"/>
      <c r="S211" s="272"/>
      <c r="T211" s="273"/>
      <c r="AT211" s="274" t="s">
        <v>304</v>
      </c>
      <c r="AU211" s="274" t="s">
        <v>90</v>
      </c>
      <c r="AV211" s="16" t="s">
        <v>248</v>
      </c>
      <c r="AW211" s="16" t="s">
        <v>33</v>
      </c>
      <c r="AX211" s="16" t="s">
        <v>84</v>
      </c>
      <c r="AY211" s="274" t="s">
        <v>242</v>
      </c>
    </row>
    <row r="212" spans="1:65" s="13" customFormat="1">
      <c r="B212" s="226"/>
      <c r="C212" s="227"/>
      <c r="D212" s="228" t="s">
        <v>304</v>
      </c>
      <c r="E212" s="227"/>
      <c r="F212" s="230" t="s">
        <v>4436</v>
      </c>
      <c r="G212" s="227"/>
      <c r="H212" s="231">
        <v>1.8080000000000001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304</v>
      </c>
      <c r="AU212" s="237" t="s">
        <v>90</v>
      </c>
      <c r="AV212" s="13" t="s">
        <v>90</v>
      </c>
      <c r="AW212" s="13" t="s">
        <v>4</v>
      </c>
      <c r="AX212" s="13" t="s">
        <v>84</v>
      </c>
      <c r="AY212" s="237" t="s">
        <v>242</v>
      </c>
    </row>
    <row r="213" spans="1:65" s="2" customFormat="1" ht="30" customHeight="1">
      <c r="A213" s="35"/>
      <c r="B213" s="36"/>
      <c r="C213" s="201" t="s">
        <v>311</v>
      </c>
      <c r="D213" s="201" t="s">
        <v>244</v>
      </c>
      <c r="E213" s="202" t="s">
        <v>4289</v>
      </c>
      <c r="F213" s="203" t="s">
        <v>4290</v>
      </c>
      <c r="G213" s="204" t="s">
        <v>247</v>
      </c>
      <c r="H213" s="205">
        <v>31.428000000000001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</v>
      </c>
      <c r="R213" s="211">
        <f>Q213*H213</f>
        <v>0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311</v>
      </c>
      <c r="AT213" s="213" t="s">
        <v>244</v>
      </c>
      <c r="AU213" s="213" t="s">
        <v>90</v>
      </c>
      <c r="AY213" s="18" t="s">
        <v>242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90</v>
      </c>
      <c r="BK213" s="214">
        <f>ROUND(I213*H213,2)</f>
        <v>0</v>
      </c>
      <c r="BL213" s="18" t="s">
        <v>311</v>
      </c>
      <c r="BM213" s="213" t="s">
        <v>4437</v>
      </c>
    </row>
    <row r="214" spans="1:65" s="14" customFormat="1">
      <c r="B214" s="243"/>
      <c r="C214" s="244"/>
      <c r="D214" s="228" t="s">
        <v>304</v>
      </c>
      <c r="E214" s="245" t="s">
        <v>1</v>
      </c>
      <c r="F214" s="246" t="s">
        <v>4275</v>
      </c>
      <c r="G214" s="244"/>
      <c r="H214" s="245" t="s">
        <v>1</v>
      </c>
      <c r="I214" s="247"/>
      <c r="J214" s="244"/>
      <c r="K214" s="244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304</v>
      </c>
      <c r="AU214" s="252" t="s">
        <v>90</v>
      </c>
      <c r="AV214" s="14" t="s">
        <v>84</v>
      </c>
      <c r="AW214" s="14" t="s">
        <v>33</v>
      </c>
      <c r="AX214" s="14" t="s">
        <v>77</v>
      </c>
      <c r="AY214" s="252" t="s">
        <v>242</v>
      </c>
    </row>
    <row r="215" spans="1:65" s="13" customFormat="1">
      <c r="B215" s="226"/>
      <c r="C215" s="227"/>
      <c r="D215" s="228" t="s">
        <v>304</v>
      </c>
      <c r="E215" s="229" t="s">
        <v>1</v>
      </c>
      <c r="F215" s="230" t="s">
        <v>4292</v>
      </c>
      <c r="G215" s="227"/>
      <c r="H215" s="231">
        <v>1.1200000000000001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77</v>
      </c>
      <c r="AY215" s="237" t="s">
        <v>242</v>
      </c>
    </row>
    <row r="216" spans="1:65" s="15" customFormat="1">
      <c r="B216" s="253"/>
      <c r="C216" s="254"/>
      <c r="D216" s="228" t="s">
        <v>304</v>
      </c>
      <c r="E216" s="255" t="s">
        <v>1</v>
      </c>
      <c r="F216" s="256" t="s">
        <v>381</v>
      </c>
      <c r="G216" s="254"/>
      <c r="H216" s="257">
        <v>1.1200000000000001</v>
      </c>
      <c r="I216" s="258"/>
      <c r="J216" s="254"/>
      <c r="K216" s="254"/>
      <c r="L216" s="259"/>
      <c r="M216" s="260"/>
      <c r="N216" s="261"/>
      <c r="O216" s="261"/>
      <c r="P216" s="261"/>
      <c r="Q216" s="261"/>
      <c r="R216" s="261"/>
      <c r="S216" s="261"/>
      <c r="T216" s="262"/>
      <c r="AT216" s="263" t="s">
        <v>304</v>
      </c>
      <c r="AU216" s="263" t="s">
        <v>90</v>
      </c>
      <c r="AV216" s="15" t="s">
        <v>100</v>
      </c>
      <c r="AW216" s="15" t="s">
        <v>33</v>
      </c>
      <c r="AX216" s="15" t="s">
        <v>77</v>
      </c>
      <c r="AY216" s="263" t="s">
        <v>242</v>
      </c>
    </row>
    <row r="217" spans="1:65" s="14" customFormat="1">
      <c r="B217" s="243"/>
      <c r="C217" s="244"/>
      <c r="D217" s="228" t="s">
        <v>304</v>
      </c>
      <c r="E217" s="245" t="s">
        <v>1</v>
      </c>
      <c r="F217" s="246" t="s">
        <v>4407</v>
      </c>
      <c r="G217" s="244"/>
      <c r="H217" s="245" t="s">
        <v>1</v>
      </c>
      <c r="I217" s="247"/>
      <c r="J217" s="244"/>
      <c r="K217" s="244"/>
      <c r="L217" s="248"/>
      <c r="M217" s="249"/>
      <c r="N217" s="250"/>
      <c r="O217" s="250"/>
      <c r="P217" s="250"/>
      <c r="Q217" s="250"/>
      <c r="R217" s="250"/>
      <c r="S217" s="250"/>
      <c r="T217" s="251"/>
      <c r="AT217" s="252" t="s">
        <v>304</v>
      </c>
      <c r="AU217" s="252" t="s">
        <v>90</v>
      </c>
      <c r="AV217" s="14" t="s">
        <v>84</v>
      </c>
      <c r="AW217" s="14" t="s">
        <v>33</v>
      </c>
      <c r="AX217" s="14" t="s">
        <v>77</v>
      </c>
      <c r="AY217" s="252" t="s">
        <v>242</v>
      </c>
    </row>
    <row r="218" spans="1:65" s="13" customFormat="1">
      <c r="B218" s="226"/>
      <c r="C218" s="227"/>
      <c r="D218" s="228" t="s">
        <v>304</v>
      </c>
      <c r="E218" s="229" t="s">
        <v>1</v>
      </c>
      <c r="F218" s="230" t="s">
        <v>4438</v>
      </c>
      <c r="G218" s="227"/>
      <c r="H218" s="231">
        <v>13.614000000000001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AT218" s="237" t="s">
        <v>304</v>
      </c>
      <c r="AU218" s="237" t="s">
        <v>90</v>
      </c>
      <c r="AV218" s="13" t="s">
        <v>90</v>
      </c>
      <c r="AW218" s="13" t="s">
        <v>33</v>
      </c>
      <c r="AX218" s="13" t="s">
        <v>77</v>
      </c>
      <c r="AY218" s="237" t="s">
        <v>242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4439</v>
      </c>
      <c r="G219" s="227"/>
      <c r="H219" s="231">
        <v>16.693999999999999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77</v>
      </c>
      <c r="AY219" s="237" t="s">
        <v>242</v>
      </c>
    </row>
    <row r="220" spans="1:65" s="15" customFormat="1">
      <c r="B220" s="253"/>
      <c r="C220" s="254"/>
      <c r="D220" s="228" t="s">
        <v>304</v>
      </c>
      <c r="E220" s="255" t="s">
        <v>1</v>
      </c>
      <c r="F220" s="256" t="s">
        <v>381</v>
      </c>
      <c r="G220" s="254"/>
      <c r="H220" s="257">
        <v>30.308</v>
      </c>
      <c r="I220" s="258"/>
      <c r="J220" s="254"/>
      <c r="K220" s="254"/>
      <c r="L220" s="259"/>
      <c r="M220" s="260"/>
      <c r="N220" s="261"/>
      <c r="O220" s="261"/>
      <c r="P220" s="261"/>
      <c r="Q220" s="261"/>
      <c r="R220" s="261"/>
      <c r="S220" s="261"/>
      <c r="T220" s="262"/>
      <c r="AT220" s="263" t="s">
        <v>304</v>
      </c>
      <c r="AU220" s="263" t="s">
        <v>90</v>
      </c>
      <c r="AV220" s="15" t="s">
        <v>100</v>
      </c>
      <c r="AW220" s="15" t="s">
        <v>33</v>
      </c>
      <c r="AX220" s="15" t="s">
        <v>77</v>
      </c>
      <c r="AY220" s="263" t="s">
        <v>242</v>
      </c>
    </row>
    <row r="221" spans="1:65" s="16" customFormat="1">
      <c r="B221" s="264"/>
      <c r="C221" s="265"/>
      <c r="D221" s="228" t="s">
        <v>304</v>
      </c>
      <c r="E221" s="266" t="s">
        <v>1</v>
      </c>
      <c r="F221" s="267" t="s">
        <v>388</v>
      </c>
      <c r="G221" s="265"/>
      <c r="H221" s="268">
        <v>31.428000000000001</v>
      </c>
      <c r="I221" s="269"/>
      <c r="J221" s="265"/>
      <c r="K221" s="265"/>
      <c r="L221" s="270"/>
      <c r="M221" s="271"/>
      <c r="N221" s="272"/>
      <c r="O221" s="272"/>
      <c r="P221" s="272"/>
      <c r="Q221" s="272"/>
      <c r="R221" s="272"/>
      <c r="S221" s="272"/>
      <c r="T221" s="273"/>
      <c r="AT221" s="274" t="s">
        <v>304</v>
      </c>
      <c r="AU221" s="274" t="s">
        <v>90</v>
      </c>
      <c r="AV221" s="16" t="s">
        <v>248</v>
      </c>
      <c r="AW221" s="16" t="s">
        <v>33</v>
      </c>
      <c r="AX221" s="16" t="s">
        <v>84</v>
      </c>
      <c r="AY221" s="274" t="s">
        <v>242</v>
      </c>
    </row>
    <row r="222" spans="1:65" s="2" customFormat="1" ht="19.899999999999999" customHeight="1">
      <c r="A222" s="35"/>
      <c r="B222" s="36"/>
      <c r="C222" s="215" t="s">
        <v>316</v>
      </c>
      <c r="D222" s="215" t="s">
        <v>261</v>
      </c>
      <c r="E222" s="216" t="s">
        <v>4293</v>
      </c>
      <c r="F222" s="217" t="s">
        <v>4294</v>
      </c>
      <c r="G222" s="218" t="s">
        <v>406</v>
      </c>
      <c r="H222" s="219">
        <v>1.728</v>
      </c>
      <c r="I222" s="220"/>
      <c r="J222" s="221">
        <f>ROUND(I222*H222,2)</f>
        <v>0</v>
      </c>
      <c r="K222" s="222"/>
      <c r="L222" s="223"/>
      <c r="M222" s="224" t="s">
        <v>1</v>
      </c>
      <c r="N222" s="225" t="s">
        <v>43</v>
      </c>
      <c r="O222" s="76"/>
      <c r="P222" s="211">
        <f>O222*H222</f>
        <v>0</v>
      </c>
      <c r="Q222" s="211">
        <v>0.55000000000000004</v>
      </c>
      <c r="R222" s="211">
        <f>Q222*H222</f>
        <v>0.95040000000000002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569</v>
      </c>
      <c r="AT222" s="213" t="s">
        <v>261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311</v>
      </c>
      <c r="BM222" s="213" t="s">
        <v>4440</v>
      </c>
    </row>
    <row r="223" spans="1:65" s="13" customFormat="1">
      <c r="B223" s="226"/>
      <c r="C223" s="227"/>
      <c r="D223" s="228" t="s">
        <v>304</v>
      </c>
      <c r="E223" s="229" t="s">
        <v>1</v>
      </c>
      <c r="F223" s="230" t="s">
        <v>4296</v>
      </c>
      <c r="G223" s="227"/>
      <c r="H223" s="231">
        <v>5.6000000000000001E-2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AT223" s="237" t="s">
        <v>304</v>
      </c>
      <c r="AU223" s="237" t="s">
        <v>90</v>
      </c>
      <c r="AV223" s="13" t="s">
        <v>90</v>
      </c>
      <c r="AW223" s="13" t="s">
        <v>33</v>
      </c>
      <c r="AX223" s="13" t="s">
        <v>77</v>
      </c>
      <c r="AY223" s="237" t="s">
        <v>242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4441</v>
      </c>
      <c r="G224" s="227"/>
      <c r="H224" s="231">
        <v>1.5149999999999999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77</v>
      </c>
      <c r="AY224" s="237" t="s">
        <v>242</v>
      </c>
    </row>
    <row r="225" spans="1:65" s="16" customFormat="1">
      <c r="B225" s="264"/>
      <c r="C225" s="265"/>
      <c r="D225" s="228" t="s">
        <v>304</v>
      </c>
      <c r="E225" s="266" t="s">
        <v>1</v>
      </c>
      <c r="F225" s="267" t="s">
        <v>388</v>
      </c>
      <c r="G225" s="265"/>
      <c r="H225" s="268">
        <v>1.571</v>
      </c>
      <c r="I225" s="269"/>
      <c r="J225" s="265"/>
      <c r="K225" s="265"/>
      <c r="L225" s="270"/>
      <c r="M225" s="271"/>
      <c r="N225" s="272"/>
      <c r="O225" s="272"/>
      <c r="P225" s="272"/>
      <c r="Q225" s="272"/>
      <c r="R225" s="272"/>
      <c r="S225" s="272"/>
      <c r="T225" s="273"/>
      <c r="AT225" s="274" t="s">
        <v>304</v>
      </c>
      <c r="AU225" s="274" t="s">
        <v>90</v>
      </c>
      <c r="AV225" s="16" t="s">
        <v>248</v>
      </c>
      <c r="AW225" s="16" t="s">
        <v>33</v>
      </c>
      <c r="AX225" s="16" t="s">
        <v>84</v>
      </c>
      <c r="AY225" s="274" t="s">
        <v>242</v>
      </c>
    </row>
    <row r="226" spans="1:65" s="13" customFormat="1">
      <c r="B226" s="226"/>
      <c r="C226" s="227"/>
      <c r="D226" s="228" t="s">
        <v>304</v>
      </c>
      <c r="E226" s="227"/>
      <c r="F226" s="230" t="s">
        <v>4442</v>
      </c>
      <c r="G226" s="227"/>
      <c r="H226" s="231">
        <v>1.728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4</v>
      </c>
      <c r="AX226" s="13" t="s">
        <v>84</v>
      </c>
      <c r="AY226" s="237" t="s">
        <v>242</v>
      </c>
    </row>
    <row r="227" spans="1:65" s="2" customFormat="1" ht="22.15" customHeight="1">
      <c r="A227" s="35"/>
      <c r="B227" s="36"/>
      <c r="C227" s="201" t="s">
        <v>320</v>
      </c>
      <c r="D227" s="201" t="s">
        <v>244</v>
      </c>
      <c r="E227" s="202" t="s">
        <v>4298</v>
      </c>
      <c r="F227" s="203" t="s">
        <v>4299</v>
      </c>
      <c r="G227" s="204" t="s">
        <v>406</v>
      </c>
      <c r="H227" s="205">
        <v>3.536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2.3570000000000001E-2</v>
      </c>
      <c r="R227" s="211">
        <f>Q227*H227</f>
        <v>8.3343520000000004E-2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311</v>
      </c>
      <c r="AT227" s="213" t="s">
        <v>244</v>
      </c>
      <c r="AU227" s="213" t="s">
        <v>90</v>
      </c>
      <c r="AY227" s="18" t="s">
        <v>242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90</v>
      </c>
      <c r="BK227" s="214">
        <f>ROUND(I227*H227,2)</f>
        <v>0</v>
      </c>
      <c r="BL227" s="18" t="s">
        <v>311</v>
      </c>
      <c r="BM227" s="213" t="s">
        <v>4443</v>
      </c>
    </row>
    <row r="228" spans="1:65" s="13" customFormat="1">
      <c r="B228" s="226"/>
      <c r="C228" s="227"/>
      <c r="D228" s="228" t="s">
        <v>304</v>
      </c>
      <c r="E228" s="229" t="s">
        <v>1</v>
      </c>
      <c r="F228" s="230" t="s">
        <v>4444</v>
      </c>
      <c r="G228" s="227"/>
      <c r="H228" s="231">
        <v>3.536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304</v>
      </c>
      <c r="AU228" s="237" t="s">
        <v>90</v>
      </c>
      <c r="AV228" s="13" t="s">
        <v>90</v>
      </c>
      <c r="AW228" s="13" t="s">
        <v>33</v>
      </c>
      <c r="AX228" s="13" t="s">
        <v>84</v>
      </c>
      <c r="AY228" s="237" t="s">
        <v>242</v>
      </c>
    </row>
    <row r="229" spans="1:65" s="2" customFormat="1" ht="22.15" customHeight="1">
      <c r="A229" s="35"/>
      <c r="B229" s="36"/>
      <c r="C229" s="201" t="s">
        <v>326</v>
      </c>
      <c r="D229" s="201" t="s">
        <v>244</v>
      </c>
      <c r="E229" s="202" t="s">
        <v>4302</v>
      </c>
      <c r="F229" s="203" t="s">
        <v>4303</v>
      </c>
      <c r="G229" s="204" t="s">
        <v>792</v>
      </c>
      <c r="H229" s="275"/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0</v>
      </c>
      <c r="R229" s="211">
        <f>Q229*H229</f>
        <v>0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311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311</v>
      </c>
      <c r="BM229" s="213" t="s">
        <v>4445</v>
      </c>
    </row>
    <row r="230" spans="1:65" s="12" customFormat="1" ht="22.9" customHeight="1">
      <c r="B230" s="185"/>
      <c r="C230" s="186"/>
      <c r="D230" s="187" t="s">
        <v>76</v>
      </c>
      <c r="E230" s="199" t="s">
        <v>4305</v>
      </c>
      <c r="F230" s="199" t="s">
        <v>4306</v>
      </c>
      <c r="G230" s="186"/>
      <c r="H230" s="186"/>
      <c r="I230" s="189"/>
      <c r="J230" s="200">
        <f>BK230</f>
        <v>0</v>
      </c>
      <c r="K230" s="186"/>
      <c r="L230" s="191"/>
      <c r="M230" s="192"/>
      <c r="N230" s="193"/>
      <c r="O230" s="193"/>
      <c r="P230" s="194">
        <f>SUM(P231:P240)</f>
        <v>0</v>
      </c>
      <c r="Q230" s="193"/>
      <c r="R230" s="194">
        <f>SUM(R231:R240)</f>
        <v>0.33879384000000001</v>
      </c>
      <c r="S230" s="193"/>
      <c r="T230" s="195">
        <f>SUM(T231:T240)</f>
        <v>0</v>
      </c>
      <c r="AR230" s="196" t="s">
        <v>90</v>
      </c>
      <c r="AT230" s="197" t="s">
        <v>76</v>
      </c>
      <c r="AU230" s="197" t="s">
        <v>84</v>
      </c>
      <c r="AY230" s="196" t="s">
        <v>242</v>
      </c>
      <c r="BK230" s="198">
        <f>SUM(BK231:BK240)</f>
        <v>0</v>
      </c>
    </row>
    <row r="231" spans="1:65" s="2" customFormat="1" ht="14.45" customHeight="1">
      <c r="A231" s="35"/>
      <c r="B231" s="36"/>
      <c r="C231" s="201" t="s">
        <v>7</v>
      </c>
      <c r="D231" s="201" t="s">
        <v>244</v>
      </c>
      <c r="E231" s="202" t="s">
        <v>4307</v>
      </c>
      <c r="F231" s="203" t="s">
        <v>4308</v>
      </c>
      <c r="G231" s="204" t="s">
        <v>247</v>
      </c>
      <c r="H231" s="205">
        <v>31.428000000000001</v>
      </c>
      <c r="I231" s="206"/>
      <c r="J231" s="207">
        <f>ROUND(I231*H231,2)</f>
        <v>0</v>
      </c>
      <c r="K231" s="208"/>
      <c r="L231" s="40"/>
      <c r="M231" s="209" t="s">
        <v>1</v>
      </c>
      <c r="N231" s="210" t="s">
        <v>43</v>
      </c>
      <c r="O231" s="76"/>
      <c r="P231" s="211">
        <f>O231*H231</f>
        <v>0</v>
      </c>
      <c r="Q231" s="211">
        <v>1.078E-2</v>
      </c>
      <c r="R231" s="211">
        <f>Q231*H231</f>
        <v>0.33879384000000001</v>
      </c>
      <c r="S231" s="211">
        <v>0</v>
      </c>
      <c r="T231" s="21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13" t="s">
        <v>311</v>
      </c>
      <c r="AT231" s="213" t="s">
        <v>244</v>
      </c>
      <c r="AU231" s="213" t="s">
        <v>90</v>
      </c>
      <c r="AY231" s="18" t="s">
        <v>242</v>
      </c>
      <c r="BE231" s="214">
        <f>IF(N231="základná",J231,0)</f>
        <v>0</v>
      </c>
      <c r="BF231" s="214">
        <f>IF(N231="znížená",J231,0)</f>
        <v>0</v>
      </c>
      <c r="BG231" s="214">
        <f>IF(N231="zákl. prenesená",J231,0)</f>
        <v>0</v>
      </c>
      <c r="BH231" s="214">
        <f>IF(N231="zníž. prenesená",J231,0)</f>
        <v>0</v>
      </c>
      <c r="BI231" s="214">
        <f>IF(N231="nulová",J231,0)</f>
        <v>0</v>
      </c>
      <c r="BJ231" s="18" t="s">
        <v>90</v>
      </c>
      <c r="BK231" s="214">
        <f>ROUND(I231*H231,2)</f>
        <v>0</v>
      </c>
      <c r="BL231" s="18" t="s">
        <v>311</v>
      </c>
      <c r="BM231" s="213" t="s">
        <v>4446</v>
      </c>
    </row>
    <row r="232" spans="1:65" s="14" customFormat="1">
      <c r="B232" s="243"/>
      <c r="C232" s="244"/>
      <c r="D232" s="228" t="s">
        <v>304</v>
      </c>
      <c r="E232" s="245" t="s">
        <v>1</v>
      </c>
      <c r="F232" s="246" t="s">
        <v>4275</v>
      </c>
      <c r="G232" s="244"/>
      <c r="H232" s="245" t="s">
        <v>1</v>
      </c>
      <c r="I232" s="247"/>
      <c r="J232" s="244"/>
      <c r="K232" s="244"/>
      <c r="L232" s="248"/>
      <c r="M232" s="249"/>
      <c r="N232" s="250"/>
      <c r="O232" s="250"/>
      <c r="P232" s="250"/>
      <c r="Q232" s="250"/>
      <c r="R232" s="250"/>
      <c r="S232" s="250"/>
      <c r="T232" s="251"/>
      <c r="AT232" s="252" t="s">
        <v>304</v>
      </c>
      <c r="AU232" s="252" t="s">
        <v>90</v>
      </c>
      <c r="AV232" s="14" t="s">
        <v>84</v>
      </c>
      <c r="AW232" s="14" t="s">
        <v>33</v>
      </c>
      <c r="AX232" s="14" t="s">
        <v>77</v>
      </c>
      <c r="AY232" s="252" t="s">
        <v>242</v>
      </c>
    </row>
    <row r="233" spans="1:65" s="13" customFormat="1">
      <c r="B233" s="226"/>
      <c r="C233" s="227"/>
      <c r="D233" s="228" t="s">
        <v>304</v>
      </c>
      <c r="E233" s="229" t="s">
        <v>1</v>
      </c>
      <c r="F233" s="230" t="s">
        <v>4310</v>
      </c>
      <c r="G233" s="227"/>
      <c r="H233" s="231">
        <v>1.1200000000000001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77</v>
      </c>
      <c r="AY233" s="237" t="s">
        <v>242</v>
      </c>
    </row>
    <row r="234" spans="1:65" s="15" customFormat="1">
      <c r="B234" s="253"/>
      <c r="C234" s="254"/>
      <c r="D234" s="228" t="s">
        <v>304</v>
      </c>
      <c r="E234" s="255" t="s">
        <v>1</v>
      </c>
      <c r="F234" s="256" t="s">
        <v>381</v>
      </c>
      <c r="G234" s="254"/>
      <c r="H234" s="257">
        <v>1.1200000000000001</v>
      </c>
      <c r="I234" s="258"/>
      <c r="J234" s="254"/>
      <c r="K234" s="254"/>
      <c r="L234" s="259"/>
      <c r="M234" s="260"/>
      <c r="N234" s="261"/>
      <c r="O234" s="261"/>
      <c r="P234" s="261"/>
      <c r="Q234" s="261"/>
      <c r="R234" s="261"/>
      <c r="S234" s="261"/>
      <c r="T234" s="262"/>
      <c r="AT234" s="263" t="s">
        <v>304</v>
      </c>
      <c r="AU234" s="263" t="s">
        <v>90</v>
      </c>
      <c r="AV234" s="15" t="s">
        <v>100</v>
      </c>
      <c r="AW234" s="15" t="s">
        <v>33</v>
      </c>
      <c r="AX234" s="15" t="s">
        <v>77</v>
      </c>
      <c r="AY234" s="263" t="s">
        <v>242</v>
      </c>
    </row>
    <row r="235" spans="1:65" s="14" customFormat="1">
      <c r="B235" s="243"/>
      <c r="C235" s="244"/>
      <c r="D235" s="228" t="s">
        <v>304</v>
      </c>
      <c r="E235" s="245" t="s">
        <v>1</v>
      </c>
      <c r="F235" s="246" t="s">
        <v>4447</v>
      </c>
      <c r="G235" s="244"/>
      <c r="H235" s="245" t="s">
        <v>1</v>
      </c>
      <c r="I235" s="247"/>
      <c r="J235" s="244"/>
      <c r="K235" s="244"/>
      <c r="L235" s="248"/>
      <c r="M235" s="249"/>
      <c r="N235" s="250"/>
      <c r="O235" s="250"/>
      <c r="P235" s="250"/>
      <c r="Q235" s="250"/>
      <c r="R235" s="250"/>
      <c r="S235" s="250"/>
      <c r="T235" s="251"/>
      <c r="AT235" s="252" t="s">
        <v>304</v>
      </c>
      <c r="AU235" s="252" t="s">
        <v>90</v>
      </c>
      <c r="AV235" s="14" t="s">
        <v>84</v>
      </c>
      <c r="AW235" s="14" t="s">
        <v>33</v>
      </c>
      <c r="AX235" s="14" t="s">
        <v>77</v>
      </c>
      <c r="AY235" s="252" t="s">
        <v>242</v>
      </c>
    </row>
    <row r="236" spans="1:65" s="13" customFormat="1">
      <c r="B236" s="226"/>
      <c r="C236" s="227"/>
      <c r="D236" s="228" t="s">
        <v>304</v>
      </c>
      <c r="E236" s="229" t="s">
        <v>1</v>
      </c>
      <c r="F236" s="230" t="s">
        <v>4438</v>
      </c>
      <c r="G236" s="227"/>
      <c r="H236" s="231">
        <v>13.614000000000001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304</v>
      </c>
      <c r="AU236" s="237" t="s">
        <v>90</v>
      </c>
      <c r="AV236" s="13" t="s">
        <v>90</v>
      </c>
      <c r="AW236" s="13" t="s">
        <v>33</v>
      </c>
      <c r="AX236" s="13" t="s">
        <v>77</v>
      </c>
      <c r="AY236" s="237" t="s">
        <v>242</v>
      </c>
    </row>
    <row r="237" spans="1:65" s="13" customFormat="1">
      <c r="B237" s="226"/>
      <c r="C237" s="227"/>
      <c r="D237" s="228" t="s">
        <v>304</v>
      </c>
      <c r="E237" s="229" t="s">
        <v>1</v>
      </c>
      <c r="F237" s="230" t="s">
        <v>4439</v>
      </c>
      <c r="G237" s="227"/>
      <c r="H237" s="231">
        <v>16.693999999999999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304</v>
      </c>
      <c r="AU237" s="237" t="s">
        <v>90</v>
      </c>
      <c r="AV237" s="13" t="s">
        <v>90</v>
      </c>
      <c r="AW237" s="13" t="s">
        <v>33</v>
      </c>
      <c r="AX237" s="13" t="s">
        <v>77</v>
      </c>
      <c r="AY237" s="237" t="s">
        <v>242</v>
      </c>
    </row>
    <row r="238" spans="1:65" s="15" customFormat="1">
      <c r="B238" s="253"/>
      <c r="C238" s="254"/>
      <c r="D238" s="228" t="s">
        <v>304</v>
      </c>
      <c r="E238" s="255" t="s">
        <v>1</v>
      </c>
      <c r="F238" s="256" t="s">
        <v>381</v>
      </c>
      <c r="G238" s="254"/>
      <c r="H238" s="257">
        <v>30.308</v>
      </c>
      <c r="I238" s="258"/>
      <c r="J238" s="254"/>
      <c r="K238" s="254"/>
      <c r="L238" s="259"/>
      <c r="M238" s="260"/>
      <c r="N238" s="261"/>
      <c r="O238" s="261"/>
      <c r="P238" s="261"/>
      <c r="Q238" s="261"/>
      <c r="R238" s="261"/>
      <c r="S238" s="261"/>
      <c r="T238" s="262"/>
      <c r="AT238" s="263" t="s">
        <v>304</v>
      </c>
      <c r="AU238" s="263" t="s">
        <v>90</v>
      </c>
      <c r="AV238" s="15" t="s">
        <v>100</v>
      </c>
      <c r="AW238" s="15" t="s">
        <v>33</v>
      </c>
      <c r="AX238" s="15" t="s">
        <v>77</v>
      </c>
      <c r="AY238" s="263" t="s">
        <v>242</v>
      </c>
    </row>
    <row r="239" spans="1:65" s="16" customFormat="1">
      <c r="B239" s="264"/>
      <c r="C239" s="265"/>
      <c r="D239" s="228" t="s">
        <v>304</v>
      </c>
      <c r="E239" s="266" t="s">
        <v>1</v>
      </c>
      <c r="F239" s="267" t="s">
        <v>388</v>
      </c>
      <c r="G239" s="265"/>
      <c r="H239" s="268">
        <v>31.428000000000001</v>
      </c>
      <c r="I239" s="269"/>
      <c r="J239" s="265"/>
      <c r="K239" s="265"/>
      <c r="L239" s="270"/>
      <c r="M239" s="271"/>
      <c r="N239" s="272"/>
      <c r="O239" s="272"/>
      <c r="P239" s="272"/>
      <c r="Q239" s="272"/>
      <c r="R239" s="272"/>
      <c r="S239" s="272"/>
      <c r="T239" s="273"/>
      <c r="AT239" s="274" t="s">
        <v>304</v>
      </c>
      <c r="AU239" s="274" t="s">
        <v>90</v>
      </c>
      <c r="AV239" s="16" t="s">
        <v>248</v>
      </c>
      <c r="AW239" s="16" t="s">
        <v>33</v>
      </c>
      <c r="AX239" s="16" t="s">
        <v>84</v>
      </c>
      <c r="AY239" s="274" t="s">
        <v>242</v>
      </c>
    </row>
    <row r="240" spans="1:65" s="2" customFormat="1" ht="19.899999999999999" customHeight="1">
      <c r="A240" s="35"/>
      <c r="B240" s="36"/>
      <c r="C240" s="201" t="s">
        <v>334</v>
      </c>
      <c r="D240" s="201" t="s">
        <v>244</v>
      </c>
      <c r="E240" s="202" t="s">
        <v>4311</v>
      </c>
      <c r="F240" s="203" t="s">
        <v>4312</v>
      </c>
      <c r="G240" s="204" t="s">
        <v>792</v>
      </c>
      <c r="H240" s="275"/>
      <c r="I240" s="206"/>
      <c r="J240" s="207">
        <f>ROUND(I240*H240,2)</f>
        <v>0</v>
      </c>
      <c r="K240" s="208"/>
      <c r="L240" s="40"/>
      <c r="M240" s="209" t="s">
        <v>1</v>
      </c>
      <c r="N240" s="210" t="s">
        <v>43</v>
      </c>
      <c r="O240" s="76"/>
      <c r="P240" s="211">
        <f>O240*H240</f>
        <v>0</v>
      </c>
      <c r="Q240" s="211">
        <v>0</v>
      </c>
      <c r="R240" s="211">
        <f>Q240*H240</f>
        <v>0</v>
      </c>
      <c r="S240" s="211">
        <v>0</v>
      </c>
      <c r="T240" s="212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13" t="s">
        <v>311</v>
      </c>
      <c r="AT240" s="213" t="s">
        <v>244</v>
      </c>
      <c r="AU240" s="213" t="s">
        <v>90</v>
      </c>
      <c r="AY240" s="18" t="s">
        <v>242</v>
      </c>
      <c r="BE240" s="214">
        <f>IF(N240="základná",J240,0)</f>
        <v>0</v>
      </c>
      <c r="BF240" s="214">
        <f>IF(N240="znížená",J240,0)</f>
        <v>0</v>
      </c>
      <c r="BG240" s="214">
        <f>IF(N240="zákl. prenesená",J240,0)</f>
        <v>0</v>
      </c>
      <c r="BH240" s="214">
        <f>IF(N240="zníž. prenesená",J240,0)</f>
        <v>0</v>
      </c>
      <c r="BI240" s="214">
        <f>IF(N240="nulová",J240,0)</f>
        <v>0</v>
      </c>
      <c r="BJ240" s="18" t="s">
        <v>90</v>
      </c>
      <c r="BK240" s="214">
        <f>ROUND(I240*H240,2)</f>
        <v>0</v>
      </c>
      <c r="BL240" s="18" t="s">
        <v>311</v>
      </c>
      <c r="BM240" s="213" t="s">
        <v>4448</v>
      </c>
    </row>
    <row r="241" spans="1:65" s="12" customFormat="1" ht="22.9" customHeight="1">
      <c r="B241" s="185"/>
      <c r="C241" s="186"/>
      <c r="D241" s="187" t="s">
        <v>76</v>
      </c>
      <c r="E241" s="199" t="s">
        <v>1126</v>
      </c>
      <c r="F241" s="199" t="s">
        <v>1127</v>
      </c>
      <c r="G241" s="186"/>
      <c r="H241" s="186"/>
      <c r="I241" s="189"/>
      <c r="J241" s="200">
        <f>BK241</f>
        <v>0</v>
      </c>
      <c r="K241" s="186"/>
      <c r="L241" s="191"/>
      <c r="M241" s="192"/>
      <c r="N241" s="193"/>
      <c r="O241" s="193"/>
      <c r="P241" s="194">
        <f>SUM(P242:P291)</f>
        <v>0</v>
      </c>
      <c r="Q241" s="193"/>
      <c r="R241" s="194">
        <f>SUM(R242:R291)</f>
        <v>6.3029340000000003E-2</v>
      </c>
      <c r="S241" s="193"/>
      <c r="T241" s="195">
        <f>SUM(T242:T291)</f>
        <v>0</v>
      </c>
      <c r="AR241" s="196" t="s">
        <v>90</v>
      </c>
      <c r="AT241" s="197" t="s">
        <v>76</v>
      </c>
      <c r="AU241" s="197" t="s">
        <v>84</v>
      </c>
      <c r="AY241" s="196" t="s">
        <v>242</v>
      </c>
      <c r="BK241" s="198">
        <f>SUM(BK242:BK291)</f>
        <v>0</v>
      </c>
    </row>
    <row r="242" spans="1:65" s="2" customFormat="1" ht="22.15" customHeight="1">
      <c r="A242" s="35"/>
      <c r="B242" s="36"/>
      <c r="C242" s="201" t="s">
        <v>339</v>
      </c>
      <c r="D242" s="201" t="s">
        <v>244</v>
      </c>
      <c r="E242" s="202" t="s">
        <v>4314</v>
      </c>
      <c r="F242" s="203" t="s">
        <v>4315</v>
      </c>
      <c r="G242" s="204" t="s">
        <v>247</v>
      </c>
      <c r="H242" s="205">
        <v>98.096999999999994</v>
      </c>
      <c r="I242" s="206"/>
      <c r="J242" s="207">
        <f>ROUND(I242*H242,2)</f>
        <v>0</v>
      </c>
      <c r="K242" s="208"/>
      <c r="L242" s="40"/>
      <c r="M242" s="209" t="s">
        <v>1</v>
      </c>
      <c r="N242" s="210" t="s">
        <v>43</v>
      </c>
      <c r="O242" s="76"/>
      <c r="P242" s="211">
        <f>O242*H242</f>
        <v>0</v>
      </c>
      <c r="Q242" s="211">
        <v>2.2000000000000001E-4</v>
      </c>
      <c r="R242" s="211">
        <f>Q242*H242</f>
        <v>2.1581340000000001E-2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311</v>
      </c>
      <c r="AT242" s="213" t="s">
        <v>244</v>
      </c>
      <c r="AU242" s="213" t="s">
        <v>90</v>
      </c>
      <c r="AY242" s="18" t="s">
        <v>242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90</v>
      </c>
      <c r="BK242" s="214">
        <f>ROUND(I242*H242,2)</f>
        <v>0</v>
      </c>
      <c r="BL242" s="18" t="s">
        <v>311</v>
      </c>
      <c r="BM242" s="213" t="s">
        <v>4449</v>
      </c>
    </row>
    <row r="243" spans="1:65" s="14" customFormat="1">
      <c r="B243" s="243"/>
      <c r="C243" s="244"/>
      <c r="D243" s="228" t="s">
        <v>304</v>
      </c>
      <c r="E243" s="245" t="s">
        <v>1</v>
      </c>
      <c r="F243" s="246" t="s">
        <v>4275</v>
      </c>
      <c r="G243" s="244"/>
      <c r="H243" s="245" t="s">
        <v>1</v>
      </c>
      <c r="I243" s="247"/>
      <c r="J243" s="244"/>
      <c r="K243" s="244"/>
      <c r="L243" s="248"/>
      <c r="M243" s="249"/>
      <c r="N243" s="250"/>
      <c r="O243" s="250"/>
      <c r="P243" s="250"/>
      <c r="Q243" s="250"/>
      <c r="R243" s="250"/>
      <c r="S243" s="250"/>
      <c r="T243" s="251"/>
      <c r="AT243" s="252" t="s">
        <v>304</v>
      </c>
      <c r="AU243" s="252" t="s">
        <v>90</v>
      </c>
      <c r="AV243" s="14" t="s">
        <v>84</v>
      </c>
      <c r="AW243" s="14" t="s">
        <v>33</v>
      </c>
      <c r="AX243" s="14" t="s">
        <v>77</v>
      </c>
      <c r="AY243" s="252" t="s">
        <v>242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4317</v>
      </c>
      <c r="G244" s="227"/>
      <c r="H244" s="231">
        <v>0.96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77</v>
      </c>
      <c r="AY244" s="237" t="s">
        <v>242</v>
      </c>
    </row>
    <row r="245" spans="1:65" s="13" customFormat="1">
      <c r="B245" s="226"/>
      <c r="C245" s="227"/>
      <c r="D245" s="228" t="s">
        <v>304</v>
      </c>
      <c r="E245" s="229" t="s">
        <v>1</v>
      </c>
      <c r="F245" s="230" t="s">
        <v>4318</v>
      </c>
      <c r="G245" s="227"/>
      <c r="H245" s="231">
        <v>0.41599999999999998</v>
      </c>
      <c r="I245" s="232"/>
      <c r="J245" s="227"/>
      <c r="K245" s="227"/>
      <c r="L245" s="233"/>
      <c r="M245" s="234"/>
      <c r="N245" s="235"/>
      <c r="O245" s="235"/>
      <c r="P245" s="235"/>
      <c r="Q245" s="235"/>
      <c r="R245" s="235"/>
      <c r="S245" s="235"/>
      <c r="T245" s="236"/>
      <c r="AT245" s="237" t="s">
        <v>304</v>
      </c>
      <c r="AU245" s="237" t="s">
        <v>90</v>
      </c>
      <c r="AV245" s="13" t="s">
        <v>90</v>
      </c>
      <c r="AW245" s="13" t="s">
        <v>33</v>
      </c>
      <c r="AX245" s="13" t="s">
        <v>77</v>
      </c>
      <c r="AY245" s="237" t="s">
        <v>242</v>
      </c>
    </row>
    <row r="246" spans="1:65" s="13" customFormat="1">
      <c r="B246" s="226"/>
      <c r="C246" s="227"/>
      <c r="D246" s="228" t="s">
        <v>304</v>
      </c>
      <c r="E246" s="229" t="s">
        <v>1</v>
      </c>
      <c r="F246" s="230" t="s">
        <v>4319</v>
      </c>
      <c r="G246" s="227"/>
      <c r="H246" s="231">
        <v>1.843</v>
      </c>
      <c r="I246" s="232"/>
      <c r="J246" s="227"/>
      <c r="K246" s="227"/>
      <c r="L246" s="233"/>
      <c r="M246" s="234"/>
      <c r="N246" s="235"/>
      <c r="O246" s="235"/>
      <c r="P246" s="235"/>
      <c r="Q246" s="235"/>
      <c r="R246" s="235"/>
      <c r="S246" s="235"/>
      <c r="T246" s="236"/>
      <c r="AT246" s="237" t="s">
        <v>304</v>
      </c>
      <c r="AU246" s="237" t="s">
        <v>90</v>
      </c>
      <c r="AV246" s="13" t="s">
        <v>90</v>
      </c>
      <c r="AW246" s="13" t="s">
        <v>33</v>
      </c>
      <c r="AX246" s="13" t="s">
        <v>77</v>
      </c>
      <c r="AY246" s="237" t="s">
        <v>242</v>
      </c>
    </row>
    <row r="247" spans="1:65" s="15" customFormat="1">
      <c r="B247" s="253"/>
      <c r="C247" s="254"/>
      <c r="D247" s="228" t="s">
        <v>304</v>
      </c>
      <c r="E247" s="255" t="s">
        <v>1</v>
      </c>
      <c r="F247" s="256" t="s">
        <v>381</v>
      </c>
      <c r="G247" s="254"/>
      <c r="H247" s="257">
        <v>3.2189999999999999</v>
      </c>
      <c r="I247" s="258"/>
      <c r="J247" s="254"/>
      <c r="K247" s="254"/>
      <c r="L247" s="259"/>
      <c r="M247" s="260"/>
      <c r="N247" s="261"/>
      <c r="O247" s="261"/>
      <c r="P247" s="261"/>
      <c r="Q247" s="261"/>
      <c r="R247" s="261"/>
      <c r="S247" s="261"/>
      <c r="T247" s="262"/>
      <c r="AT247" s="263" t="s">
        <v>304</v>
      </c>
      <c r="AU247" s="263" t="s">
        <v>90</v>
      </c>
      <c r="AV247" s="15" t="s">
        <v>100</v>
      </c>
      <c r="AW247" s="15" t="s">
        <v>33</v>
      </c>
      <c r="AX247" s="15" t="s">
        <v>77</v>
      </c>
      <c r="AY247" s="263" t="s">
        <v>242</v>
      </c>
    </row>
    <row r="248" spans="1:65" s="13" customFormat="1">
      <c r="B248" s="226"/>
      <c r="C248" s="227"/>
      <c r="D248" s="228" t="s">
        <v>304</v>
      </c>
      <c r="E248" s="229" t="s">
        <v>1</v>
      </c>
      <c r="F248" s="230" t="s">
        <v>4450</v>
      </c>
      <c r="G248" s="227"/>
      <c r="H248" s="231">
        <v>16.576000000000001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33</v>
      </c>
      <c r="AX248" s="13" t="s">
        <v>77</v>
      </c>
      <c r="AY248" s="237" t="s">
        <v>242</v>
      </c>
    </row>
    <row r="249" spans="1:65" s="13" customFormat="1">
      <c r="B249" s="226"/>
      <c r="C249" s="227"/>
      <c r="D249" s="228" t="s">
        <v>304</v>
      </c>
      <c r="E249" s="229" t="s">
        <v>1</v>
      </c>
      <c r="F249" s="230" t="s">
        <v>4451</v>
      </c>
      <c r="G249" s="227"/>
      <c r="H249" s="231">
        <v>2.9180000000000001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AT249" s="237" t="s">
        <v>304</v>
      </c>
      <c r="AU249" s="237" t="s">
        <v>90</v>
      </c>
      <c r="AV249" s="13" t="s">
        <v>90</v>
      </c>
      <c r="AW249" s="13" t="s">
        <v>33</v>
      </c>
      <c r="AX249" s="13" t="s">
        <v>77</v>
      </c>
      <c r="AY249" s="237" t="s">
        <v>242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4452</v>
      </c>
      <c r="G250" s="227"/>
      <c r="H250" s="231">
        <v>8.84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77</v>
      </c>
      <c r="AY250" s="237" t="s">
        <v>242</v>
      </c>
    </row>
    <row r="251" spans="1:65" s="13" customFormat="1">
      <c r="B251" s="226"/>
      <c r="C251" s="227"/>
      <c r="D251" s="228" t="s">
        <v>304</v>
      </c>
      <c r="E251" s="229" t="s">
        <v>1</v>
      </c>
      <c r="F251" s="230" t="s">
        <v>4453</v>
      </c>
      <c r="G251" s="227"/>
      <c r="H251" s="231">
        <v>10.84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90</v>
      </c>
      <c r="AV251" s="13" t="s">
        <v>90</v>
      </c>
      <c r="AW251" s="13" t="s">
        <v>33</v>
      </c>
      <c r="AX251" s="13" t="s">
        <v>77</v>
      </c>
      <c r="AY251" s="237" t="s">
        <v>242</v>
      </c>
    </row>
    <row r="252" spans="1:65" s="14" customFormat="1">
      <c r="B252" s="243"/>
      <c r="C252" s="244"/>
      <c r="D252" s="228" t="s">
        <v>304</v>
      </c>
      <c r="E252" s="245" t="s">
        <v>1</v>
      </c>
      <c r="F252" s="246" t="s">
        <v>4414</v>
      </c>
      <c r="G252" s="244"/>
      <c r="H252" s="245" t="s">
        <v>1</v>
      </c>
      <c r="I252" s="247"/>
      <c r="J252" s="244"/>
      <c r="K252" s="244"/>
      <c r="L252" s="248"/>
      <c r="M252" s="249"/>
      <c r="N252" s="250"/>
      <c r="O252" s="250"/>
      <c r="P252" s="250"/>
      <c r="Q252" s="250"/>
      <c r="R252" s="250"/>
      <c r="S252" s="250"/>
      <c r="T252" s="251"/>
      <c r="AT252" s="252" t="s">
        <v>304</v>
      </c>
      <c r="AU252" s="252" t="s">
        <v>90</v>
      </c>
      <c r="AV252" s="14" t="s">
        <v>84</v>
      </c>
      <c r="AW252" s="14" t="s">
        <v>33</v>
      </c>
      <c r="AX252" s="14" t="s">
        <v>77</v>
      </c>
      <c r="AY252" s="252" t="s">
        <v>242</v>
      </c>
    </row>
    <row r="253" spans="1:65" s="13" customFormat="1">
      <c r="B253" s="226"/>
      <c r="C253" s="227"/>
      <c r="D253" s="228" t="s">
        <v>304</v>
      </c>
      <c r="E253" s="229" t="s">
        <v>1</v>
      </c>
      <c r="F253" s="230" t="s">
        <v>4454</v>
      </c>
      <c r="G253" s="227"/>
      <c r="H253" s="231">
        <v>3.6869999999999998</v>
      </c>
      <c r="I253" s="232"/>
      <c r="J253" s="227"/>
      <c r="K253" s="227"/>
      <c r="L253" s="233"/>
      <c r="M253" s="234"/>
      <c r="N253" s="235"/>
      <c r="O253" s="235"/>
      <c r="P253" s="235"/>
      <c r="Q253" s="235"/>
      <c r="R253" s="235"/>
      <c r="S253" s="235"/>
      <c r="T253" s="236"/>
      <c r="AT253" s="237" t="s">
        <v>304</v>
      </c>
      <c r="AU253" s="237" t="s">
        <v>90</v>
      </c>
      <c r="AV253" s="13" t="s">
        <v>90</v>
      </c>
      <c r="AW253" s="13" t="s">
        <v>33</v>
      </c>
      <c r="AX253" s="13" t="s">
        <v>77</v>
      </c>
      <c r="AY253" s="237" t="s">
        <v>242</v>
      </c>
    </row>
    <row r="254" spans="1:65" s="13" customFormat="1">
      <c r="B254" s="226"/>
      <c r="C254" s="227"/>
      <c r="D254" s="228" t="s">
        <v>304</v>
      </c>
      <c r="E254" s="229" t="s">
        <v>1</v>
      </c>
      <c r="F254" s="230" t="s">
        <v>4455</v>
      </c>
      <c r="G254" s="227"/>
      <c r="H254" s="231">
        <v>2.2879999999999998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304</v>
      </c>
      <c r="AU254" s="237" t="s">
        <v>90</v>
      </c>
      <c r="AV254" s="13" t="s">
        <v>90</v>
      </c>
      <c r="AW254" s="13" t="s">
        <v>33</v>
      </c>
      <c r="AX254" s="13" t="s">
        <v>77</v>
      </c>
      <c r="AY254" s="237" t="s">
        <v>242</v>
      </c>
    </row>
    <row r="255" spans="1:65" s="14" customFormat="1">
      <c r="B255" s="243"/>
      <c r="C255" s="244"/>
      <c r="D255" s="228" t="s">
        <v>304</v>
      </c>
      <c r="E255" s="245" t="s">
        <v>1</v>
      </c>
      <c r="F255" s="246" t="s">
        <v>4418</v>
      </c>
      <c r="G255" s="244"/>
      <c r="H255" s="245" t="s">
        <v>1</v>
      </c>
      <c r="I255" s="247"/>
      <c r="J255" s="244"/>
      <c r="K255" s="244"/>
      <c r="L255" s="248"/>
      <c r="M255" s="249"/>
      <c r="N255" s="250"/>
      <c r="O255" s="250"/>
      <c r="P255" s="250"/>
      <c r="Q255" s="250"/>
      <c r="R255" s="250"/>
      <c r="S255" s="250"/>
      <c r="T255" s="251"/>
      <c r="AT255" s="252" t="s">
        <v>304</v>
      </c>
      <c r="AU255" s="252" t="s">
        <v>90</v>
      </c>
      <c r="AV255" s="14" t="s">
        <v>84</v>
      </c>
      <c r="AW255" s="14" t="s">
        <v>33</v>
      </c>
      <c r="AX255" s="14" t="s">
        <v>77</v>
      </c>
      <c r="AY255" s="252" t="s">
        <v>242</v>
      </c>
    </row>
    <row r="256" spans="1:65" s="13" customFormat="1">
      <c r="B256" s="226"/>
      <c r="C256" s="227"/>
      <c r="D256" s="228" t="s">
        <v>304</v>
      </c>
      <c r="E256" s="229" t="s">
        <v>1</v>
      </c>
      <c r="F256" s="230" t="s">
        <v>4456</v>
      </c>
      <c r="G256" s="227"/>
      <c r="H256" s="231">
        <v>4.4349999999999996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AT256" s="237" t="s">
        <v>304</v>
      </c>
      <c r="AU256" s="237" t="s">
        <v>90</v>
      </c>
      <c r="AV256" s="13" t="s">
        <v>90</v>
      </c>
      <c r="AW256" s="13" t="s">
        <v>33</v>
      </c>
      <c r="AX256" s="13" t="s">
        <v>77</v>
      </c>
      <c r="AY256" s="237" t="s">
        <v>242</v>
      </c>
    </row>
    <row r="257" spans="1:65" s="13" customFormat="1">
      <c r="B257" s="226"/>
      <c r="C257" s="227"/>
      <c r="D257" s="228" t="s">
        <v>304</v>
      </c>
      <c r="E257" s="229" t="s">
        <v>1</v>
      </c>
      <c r="F257" s="230" t="s">
        <v>4457</v>
      </c>
      <c r="G257" s="227"/>
      <c r="H257" s="231">
        <v>3.069</v>
      </c>
      <c r="I257" s="232"/>
      <c r="J257" s="227"/>
      <c r="K257" s="227"/>
      <c r="L257" s="233"/>
      <c r="M257" s="234"/>
      <c r="N257" s="235"/>
      <c r="O257" s="235"/>
      <c r="P257" s="235"/>
      <c r="Q257" s="235"/>
      <c r="R257" s="235"/>
      <c r="S257" s="235"/>
      <c r="T257" s="236"/>
      <c r="AT257" s="237" t="s">
        <v>304</v>
      </c>
      <c r="AU257" s="237" t="s">
        <v>90</v>
      </c>
      <c r="AV257" s="13" t="s">
        <v>90</v>
      </c>
      <c r="AW257" s="13" t="s">
        <v>33</v>
      </c>
      <c r="AX257" s="13" t="s">
        <v>77</v>
      </c>
      <c r="AY257" s="237" t="s">
        <v>242</v>
      </c>
    </row>
    <row r="258" spans="1:65" s="14" customFormat="1">
      <c r="B258" s="243"/>
      <c r="C258" s="244"/>
      <c r="D258" s="228" t="s">
        <v>304</v>
      </c>
      <c r="E258" s="245" t="s">
        <v>1</v>
      </c>
      <c r="F258" s="246" t="s">
        <v>4421</v>
      </c>
      <c r="G258" s="244"/>
      <c r="H258" s="245" t="s">
        <v>1</v>
      </c>
      <c r="I258" s="247"/>
      <c r="J258" s="244"/>
      <c r="K258" s="244"/>
      <c r="L258" s="248"/>
      <c r="M258" s="249"/>
      <c r="N258" s="250"/>
      <c r="O258" s="250"/>
      <c r="P258" s="250"/>
      <c r="Q258" s="250"/>
      <c r="R258" s="250"/>
      <c r="S258" s="250"/>
      <c r="T258" s="251"/>
      <c r="AT258" s="252" t="s">
        <v>304</v>
      </c>
      <c r="AU258" s="252" t="s">
        <v>90</v>
      </c>
      <c r="AV258" s="14" t="s">
        <v>84</v>
      </c>
      <c r="AW258" s="14" t="s">
        <v>33</v>
      </c>
      <c r="AX258" s="14" t="s">
        <v>77</v>
      </c>
      <c r="AY258" s="252" t="s">
        <v>242</v>
      </c>
    </row>
    <row r="259" spans="1:65" s="13" customFormat="1">
      <c r="B259" s="226"/>
      <c r="C259" s="227"/>
      <c r="D259" s="228" t="s">
        <v>304</v>
      </c>
      <c r="E259" s="229" t="s">
        <v>1</v>
      </c>
      <c r="F259" s="230" t="s">
        <v>4458</v>
      </c>
      <c r="G259" s="227"/>
      <c r="H259" s="231">
        <v>6.4960000000000004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33</v>
      </c>
      <c r="AX259" s="13" t="s">
        <v>77</v>
      </c>
      <c r="AY259" s="237" t="s">
        <v>242</v>
      </c>
    </row>
    <row r="260" spans="1:65" s="14" customFormat="1">
      <c r="B260" s="243"/>
      <c r="C260" s="244"/>
      <c r="D260" s="228" t="s">
        <v>304</v>
      </c>
      <c r="E260" s="245" t="s">
        <v>1</v>
      </c>
      <c r="F260" s="246" t="s">
        <v>4423</v>
      </c>
      <c r="G260" s="244"/>
      <c r="H260" s="245" t="s">
        <v>1</v>
      </c>
      <c r="I260" s="247"/>
      <c r="J260" s="244"/>
      <c r="K260" s="244"/>
      <c r="L260" s="248"/>
      <c r="M260" s="249"/>
      <c r="N260" s="250"/>
      <c r="O260" s="250"/>
      <c r="P260" s="250"/>
      <c r="Q260" s="250"/>
      <c r="R260" s="250"/>
      <c r="S260" s="250"/>
      <c r="T260" s="251"/>
      <c r="AT260" s="252" t="s">
        <v>304</v>
      </c>
      <c r="AU260" s="252" t="s">
        <v>90</v>
      </c>
      <c r="AV260" s="14" t="s">
        <v>84</v>
      </c>
      <c r="AW260" s="14" t="s">
        <v>33</v>
      </c>
      <c r="AX260" s="14" t="s">
        <v>77</v>
      </c>
      <c r="AY260" s="252" t="s">
        <v>242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4459</v>
      </c>
      <c r="G261" s="227"/>
      <c r="H261" s="231">
        <v>4.3010000000000002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90</v>
      </c>
      <c r="AV261" s="13" t="s">
        <v>90</v>
      </c>
      <c r="AW261" s="13" t="s">
        <v>33</v>
      </c>
      <c r="AX261" s="13" t="s">
        <v>77</v>
      </c>
      <c r="AY261" s="237" t="s">
        <v>242</v>
      </c>
    </row>
    <row r="262" spans="1:65" s="15" customFormat="1">
      <c r="B262" s="253"/>
      <c r="C262" s="254"/>
      <c r="D262" s="228" t="s">
        <v>304</v>
      </c>
      <c r="E262" s="255" t="s">
        <v>1</v>
      </c>
      <c r="F262" s="256" t="s">
        <v>381</v>
      </c>
      <c r="G262" s="254"/>
      <c r="H262" s="257">
        <v>63.45</v>
      </c>
      <c r="I262" s="258"/>
      <c r="J262" s="254"/>
      <c r="K262" s="254"/>
      <c r="L262" s="259"/>
      <c r="M262" s="260"/>
      <c r="N262" s="261"/>
      <c r="O262" s="261"/>
      <c r="P262" s="261"/>
      <c r="Q262" s="261"/>
      <c r="R262" s="261"/>
      <c r="S262" s="261"/>
      <c r="T262" s="262"/>
      <c r="AT262" s="263" t="s">
        <v>304</v>
      </c>
      <c r="AU262" s="263" t="s">
        <v>90</v>
      </c>
      <c r="AV262" s="15" t="s">
        <v>100</v>
      </c>
      <c r="AW262" s="15" t="s">
        <v>33</v>
      </c>
      <c r="AX262" s="15" t="s">
        <v>77</v>
      </c>
      <c r="AY262" s="263" t="s">
        <v>242</v>
      </c>
    </row>
    <row r="263" spans="1:65" s="13" customFormat="1">
      <c r="B263" s="226"/>
      <c r="C263" s="227"/>
      <c r="D263" s="228" t="s">
        <v>304</v>
      </c>
      <c r="E263" s="229" t="s">
        <v>1</v>
      </c>
      <c r="F263" s="230" t="s">
        <v>4321</v>
      </c>
      <c r="G263" s="227"/>
      <c r="H263" s="231">
        <v>1.1200000000000001</v>
      </c>
      <c r="I263" s="232"/>
      <c r="J263" s="227"/>
      <c r="K263" s="227"/>
      <c r="L263" s="233"/>
      <c r="M263" s="234"/>
      <c r="N263" s="235"/>
      <c r="O263" s="235"/>
      <c r="P263" s="235"/>
      <c r="Q263" s="235"/>
      <c r="R263" s="235"/>
      <c r="S263" s="235"/>
      <c r="T263" s="236"/>
      <c r="AT263" s="237" t="s">
        <v>304</v>
      </c>
      <c r="AU263" s="237" t="s">
        <v>90</v>
      </c>
      <c r="AV263" s="13" t="s">
        <v>90</v>
      </c>
      <c r="AW263" s="13" t="s">
        <v>33</v>
      </c>
      <c r="AX263" s="13" t="s">
        <v>77</v>
      </c>
      <c r="AY263" s="237" t="s">
        <v>242</v>
      </c>
    </row>
    <row r="264" spans="1:65" s="13" customFormat="1">
      <c r="B264" s="226"/>
      <c r="C264" s="227"/>
      <c r="D264" s="228" t="s">
        <v>304</v>
      </c>
      <c r="E264" s="229" t="s">
        <v>1</v>
      </c>
      <c r="F264" s="230" t="s">
        <v>4460</v>
      </c>
      <c r="G264" s="227"/>
      <c r="H264" s="231">
        <v>30.308</v>
      </c>
      <c r="I264" s="232"/>
      <c r="J264" s="227"/>
      <c r="K264" s="227"/>
      <c r="L264" s="233"/>
      <c r="M264" s="234"/>
      <c r="N264" s="235"/>
      <c r="O264" s="235"/>
      <c r="P264" s="235"/>
      <c r="Q264" s="235"/>
      <c r="R264" s="235"/>
      <c r="S264" s="235"/>
      <c r="T264" s="236"/>
      <c r="AT264" s="237" t="s">
        <v>304</v>
      </c>
      <c r="AU264" s="237" t="s">
        <v>90</v>
      </c>
      <c r="AV264" s="13" t="s">
        <v>90</v>
      </c>
      <c r="AW264" s="13" t="s">
        <v>33</v>
      </c>
      <c r="AX264" s="13" t="s">
        <v>77</v>
      </c>
      <c r="AY264" s="237" t="s">
        <v>242</v>
      </c>
    </row>
    <row r="265" spans="1:65" s="15" customFormat="1">
      <c r="B265" s="253"/>
      <c r="C265" s="254"/>
      <c r="D265" s="228" t="s">
        <v>304</v>
      </c>
      <c r="E265" s="255" t="s">
        <v>1</v>
      </c>
      <c r="F265" s="256" t="s">
        <v>381</v>
      </c>
      <c r="G265" s="254"/>
      <c r="H265" s="257">
        <v>31.428000000000001</v>
      </c>
      <c r="I265" s="258"/>
      <c r="J265" s="254"/>
      <c r="K265" s="254"/>
      <c r="L265" s="259"/>
      <c r="M265" s="260"/>
      <c r="N265" s="261"/>
      <c r="O265" s="261"/>
      <c r="P265" s="261"/>
      <c r="Q265" s="261"/>
      <c r="R265" s="261"/>
      <c r="S265" s="261"/>
      <c r="T265" s="262"/>
      <c r="AT265" s="263" t="s">
        <v>304</v>
      </c>
      <c r="AU265" s="263" t="s">
        <v>90</v>
      </c>
      <c r="AV265" s="15" t="s">
        <v>100</v>
      </c>
      <c r="AW265" s="15" t="s">
        <v>33</v>
      </c>
      <c r="AX265" s="15" t="s">
        <v>77</v>
      </c>
      <c r="AY265" s="263" t="s">
        <v>242</v>
      </c>
    </row>
    <row r="266" spans="1:65" s="16" customFormat="1">
      <c r="B266" s="264"/>
      <c r="C266" s="265"/>
      <c r="D266" s="228" t="s">
        <v>304</v>
      </c>
      <c r="E266" s="266" t="s">
        <v>1</v>
      </c>
      <c r="F266" s="267" t="s">
        <v>388</v>
      </c>
      <c r="G266" s="265"/>
      <c r="H266" s="268">
        <v>98.097000000000008</v>
      </c>
      <c r="I266" s="269"/>
      <c r="J266" s="265"/>
      <c r="K266" s="265"/>
      <c r="L266" s="270"/>
      <c r="M266" s="271"/>
      <c r="N266" s="272"/>
      <c r="O266" s="272"/>
      <c r="P266" s="272"/>
      <c r="Q266" s="272"/>
      <c r="R266" s="272"/>
      <c r="S266" s="272"/>
      <c r="T266" s="273"/>
      <c r="AT266" s="274" t="s">
        <v>304</v>
      </c>
      <c r="AU266" s="274" t="s">
        <v>90</v>
      </c>
      <c r="AV266" s="16" t="s">
        <v>248</v>
      </c>
      <c r="AW266" s="16" t="s">
        <v>33</v>
      </c>
      <c r="AX266" s="16" t="s">
        <v>84</v>
      </c>
      <c r="AY266" s="274" t="s">
        <v>242</v>
      </c>
    </row>
    <row r="267" spans="1:65" s="2" customFormat="1" ht="19.899999999999999" customHeight="1">
      <c r="A267" s="35"/>
      <c r="B267" s="36"/>
      <c r="C267" s="201" t="s">
        <v>344</v>
      </c>
      <c r="D267" s="201" t="s">
        <v>244</v>
      </c>
      <c r="E267" s="202" t="s">
        <v>4322</v>
      </c>
      <c r="F267" s="203" t="s">
        <v>4323</v>
      </c>
      <c r="G267" s="204" t="s">
        <v>247</v>
      </c>
      <c r="H267" s="205">
        <v>129.52500000000001</v>
      </c>
      <c r="I267" s="206"/>
      <c r="J267" s="207">
        <f>ROUND(I267*H267,2)</f>
        <v>0</v>
      </c>
      <c r="K267" s="208"/>
      <c r="L267" s="40"/>
      <c r="M267" s="209" t="s">
        <v>1</v>
      </c>
      <c r="N267" s="210" t="s">
        <v>43</v>
      </c>
      <c r="O267" s="76"/>
      <c r="P267" s="211">
        <f>O267*H267</f>
        <v>0</v>
      </c>
      <c r="Q267" s="211">
        <v>3.2000000000000003E-4</v>
      </c>
      <c r="R267" s="211">
        <f>Q267*H267</f>
        <v>4.1448000000000006E-2</v>
      </c>
      <c r="S267" s="211">
        <v>0</v>
      </c>
      <c r="T267" s="212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13" t="s">
        <v>311</v>
      </c>
      <c r="AT267" s="213" t="s">
        <v>244</v>
      </c>
      <c r="AU267" s="213" t="s">
        <v>90</v>
      </c>
      <c r="AY267" s="18" t="s">
        <v>242</v>
      </c>
      <c r="BE267" s="214">
        <f>IF(N267="základná",J267,0)</f>
        <v>0</v>
      </c>
      <c r="BF267" s="214">
        <f>IF(N267="znížená",J267,0)</f>
        <v>0</v>
      </c>
      <c r="BG267" s="214">
        <f>IF(N267="zákl. prenesená",J267,0)</f>
        <v>0</v>
      </c>
      <c r="BH267" s="214">
        <f>IF(N267="zníž. prenesená",J267,0)</f>
        <v>0</v>
      </c>
      <c r="BI267" s="214">
        <f>IF(N267="nulová",J267,0)</f>
        <v>0</v>
      </c>
      <c r="BJ267" s="18" t="s">
        <v>90</v>
      </c>
      <c r="BK267" s="214">
        <f>ROUND(I267*H267,2)</f>
        <v>0</v>
      </c>
      <c r="BL267" s="18" t="s">
        <v>311</v>
      </c>
      <c r="BM267" s="213" t="s">
        <v>4461</v>
      </c>
    </row>
    <row r="268" spans="1:65" s="14" customFormat="1">
      <c r="B268" s="243"/>
      <c r="C268" s="244"/>
      <c r="D268" s="228" t="s">
        <v>304</v>
      </c>
      <c r="E268" s="245" t="s">
        <v>1</v>
      </c>
      <c r="F268" s="246" t="s">
        <v>4275</v>
      </c>
      <c r="G268" s="244"/>
      <c r="H268" s="245" t="s">
        <v>1</v>
      </c>
      <c r="I268" s="247"/>
      <c r="J268" s="244"/>
      <c r="K268" s="244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304</v>
      </c>
      <c r="AU268" s="252" t="s">
        <v>90</v>
      </c>
      <c r="AV268" s="14" t="s">
        <v>84</v>
      </c>
      <c r="AW268" s="14" t="s">
        <v>33</v>
      </c>
      <c r="AX268" s="14" t="s">
        <v>77</v>
      </c>
      <c r="AY268" s="252" t="s">
        <v>242</v>
      </c>
    </row>
    <row r="269" spans="1:65" s="13" customFormat="1">
      <c r="B269" s="226"/>
      <c r="C269" s="227"/>
      <c r="D269" s="228" t="s">
        <v>304</v>
      </c>
      <c r="E269" s="229" t="s">
        <v>1</v>
      </c>
      <c r="F269" s="230" t="s">
        <v>4317</v>
      </c>
      <c r="G269" s="227"/>
      <c r="H269" s="231">
        <v>0.96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AT269" s="237" t="s">
        <v>304</v>
      </c>
      <c r="AU269" s="237" t="s">
        <v>90</v>
      </c>
      <c r="AV269" s="13" t="s">
        <v>90</v>
      </c>
      <c r="AW269" s="13" t="s">
        <v>33</v>
      </c>
      <c r="AX269" s="13" t="s">
        <v>77</v>
      </c>
      <c r="AY269" s="237" t="s">
        <v>242</v>
      </c>
    </row>
    <row r="270" spans="1:65" s="13" customFormat="1">
      <c r="B270" s="226"/>
      <c r="C270" s="227"/>
      <c r="D270" s="228" t="s">
        <v>304</v>
      </c>
      <c r="E270" s="229" t="s">
        <v>1</v>
      </c>
      <c r="F270" s="230" t="s">
        <v>4318</v>
      </c>
      <c r="G270" s="227"/>
      <c r="H270" s="231">
        <v>0.41599999999999998</v>
      </c>
      <c r="I270" s="232"/>
      <c r="J270" s="227"/>
      <c r="K270" s="227"/>
      <c r="L270" s="233"/>
      <c r="M270" s="234"/>
      <c r="N270" s="235"/>
      <c r="O270" s="235"/>
      <c r="P270" s="235"/>
      <c r="Q270" s="235"/>
      <c r="R270" s="235"/>
      <c r="S270" s="235"/>
      <c r="T270" s="236"/>
      <c r="AT270" s="237" t="s">
        <v>304</v>
      </c>
      <c r="AU270" s="237" t="s">
        <v>90</v>
      </c>
      <c r="AV270" s="13" t="s">
        <v>90</v>
      </c>
      <c r="AW270" s="13" t="s">
        <v>33</v>
      </c>
      <c r="AX270" s="13" t="s">
        <v>77</v>
      </c>
      <c r="AY270" s="237" t="s">
        <v>242</v>
      </c>
    </row>
    <row r="271" spans="1:65" s="13" customFormat="1">
      <c r="B271" s="226"/>
      <c r="C271" s="227"/>
      <c r="D271" s="228" t="s">
        <v>304</v>
      </c>
      <c r="E271" s="229" t="s">
        <v>1</v>
      </c>
      <c r="F271" s="230" t="s">
        <v>4319</v>
      </c>
      <c r="G271" s="227"/>
      <c r="H271" s="231">
        <v>1.843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304</v>
      </c>
      <c r="AU271" s="237" t="s">
        <v>90</v>
      </c>
      <c r="AV271" s="13" t="s">
        <v>90</v>
      </c>
      <c r="AW271" s="13" t="s">
        <v>33</v>
      </c>
      <c r="AX271" s="13" t="s">
        <v>77</v>
      </c>
      <c r="AY271" s="237" t="s">
        <v>242</v>
      </c>
    </row>
    <row r="272" spans="1:65" s="15" customFormat="1">
      <c r="B272" s="253"/>
      <c r="C272" s="254"/>
      <c r="D272" s="228" t="s">
        <v>304</v>
      </c>
      <c r="E272" s="255" t="s">
        <v>1</v>
      </c>
      <c r="F272" s="256" t="s">
        <v>381</v>
      </c>
      <c r="G272" s="254"/>
      <c r="H272" s="257">
        <v>3.2189999999999999</v>
      </c>
      <c r="I272" s="258"/>
      <c r="J272" s="254"/>
      <c r="K272" s="254"/>
      <c r="L272" s="259"/>
      <c r="M272" s="260"/>
      <c r="N272" s="261"/>
      <c r="O272" s="261"/>
      <c r="P272" s="261"/>
      <c r="Q272" s="261"/>
      <c r="R272" s="261"/>
      <c r="S272" s="261"/>
      <c r="T272" s="262"/>
      <c r="AT272" s="263" t="s">
        <v>304</v>
      </c>
      <c r="AU272" s="263" t="s">
        <v>90</v>
      </c>
      <c r="AV272" s="15" t="s">
        <v>100</v>
      </c>
      <c r="AW272" s="15" t="s">
        <v>33</v>
      </c>
      <c r="AX272" s="15" t="s">
        <v>77</v>
      </c>
      <c r="AY272" s="263" t="s">
        <v>242</v>
      </c>
    </row>
    <row r="273" spans="2:51" s="13" customFormat="1">
      <c r="B273" s="226"/>
      <c r="C273" s="227"/>
      <c r="D273" s="228" t="s">
        <v>304</v>
      </c>
      <c r="E273" s="229" t="s">
        <v>1</v>
      </c>
      <c r="F273" s="230" t="s">
        <v>4450</v>
      </c>
      <c r="G273" s="227"/>
      <c r="H273" s="231">
        <v>16.576000000000001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AT273" s="237" t="s">
        <v>304</v>
      </c>
      <c r="AU273" s="237" t="s">
        <v>90</v>
      </c>
      <c r="AV273" s="13" t="s">
        <v>90</v>
      </c>
      <c r="AW273" s="13" t="s">
        <v>33</v>
      </c>
      <c r="AX273" s="13" t="s">
        <v>77</v>
      </c>
      <c r="AY273" s="237" t="s">
        <v>242</v>
      </c>
    </row>
    <row r="274" spans="2:51" s="13" customFormat="1">
      <c r="B274" s="226"/>
      <c r="C274" s="227"/>
      <c r="D274" s="228" t="s">
        <v>304</v>
      </c>
      <c r="E274" s="229" t="s">
        <v>1</v>
      </c>
      <c r="F274" s="230" t="s">
        <v>4451</v>
      </c>
      <c r="G274" s="227"/>
      <c r="H274" s="231">
        <v>2.9180000000000001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304</v>
      </c>
      <c r="AU274" s="237" t="s">
        <v>90</v>
      </c>
      <c r="AV274" s="13" t="s">
        <v>90</v>
      </c>
      <c r="AW274" s="13" t="s">
        <v>33</v>
      </c>
      <c r="AX274" s="13" t="s">
        <v>77</v>
      </c>
      <c r="AY274" s="237" t="s">
        <v>242</v>
      </c>
    </row>
    <row r="275" spans="2:51" s="13" customFormat="1">
      <c r="B275" s="226"/>
      <c r="C275" s="227"/>
      <c r="D275" s="228" t="s">
        <v>304</v>
      </c>
      <c r="E275" s="229" t="s">
        <v>1</v>
      </c>
      <c r="F275" s="230" t="s">
        <v>4452</v>
      </c>
      <c r="G275" s="227"/>
      <c r="H275" s="231">
        <v>8.84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AT275" s="237" t="s">
        <v>304</v>
      </c>
      <c r="AU275" s="237" t="s">
        <v>90</v>
      </c>
      <c r="AV275" s="13" t="s">
        <v>90</v>
      </c>
      <c r="AW275" s="13" t="s">
        <v>33</v>
      </c>
      <c r="AX275" s="13" t="s">
        <v>77</v>
      </c>
      <c r="AY275" s="237" t="s">
        <v>242</v>
      </c>
    </row>
    <row r="276" spans="2:51" s="13" customFormat="1">
      <c r="B276" s="226"/>
      <c r="C276" s="227"/>
      <c r="D276" s="228" t="s">
        <v>304</v>
      </c>
      <c r="E276" s="229" t="s">
        <v>1</v>
      </c>
      <c r="F276" s="230" t="s">
        <v>4453</v>
      </c>
      <c r="G276" s="227"/>
      <c r="H276" s="231">
        <v>10.84</v>
      </c>
      <c r="I276" s="232"/>
      <c r="J276" s="227"/>
      <c r="K276" s="227"/>
      <c r="L276" s="233"/>
      <c r="M276" s="234"/>
      <c r="N276" s="235"/>
      <c r="O276" s="235"/>
      <c r="P276" s="235"/>
      <c r="Q276" s="235"/>
      <c r="R276" s="235"/>
      <c r="S276" s="235"/>
      <c r="T276" s="236"/>
      <c r="AT276" s="237" t="s">
        <v>304</v>
      </c>
      <c r="AU276" s="237" t="s">
        <v>90</v>
      </c>
      <c r="AV276" s="13" t="s">
        <v>90</v>
      </c>
      <c r="AW276" s="13" t="s">
        <v>33</v>
      </c>
      <c r="AX276" s="13" t="s">
        <v>77</v>
      </c>
      <c r="AY276" s="237" t="s">
        <v>242</v>
      </c>
    </row>
    <row r="277" spans="2:51" s="14" customFormat="1">
      <c r="B277" s="243"/>
      <c r="C277" s="244"/>
      <c r="D277" s="228" t="s">
        <v>304</v>
      </c>
      <c r="E277" s="245" t="s">
        <v>1</v>
      </c>
      <c r="F277" s="246" t="s">
        <v>4414</v>
      </c>
      <c r="G277" s="244"/>
      <c r="H277" s="245" t="s">
        <v>1</v>
      </c>
      <c r="I277" s="247"/>
      <c r="J277" s="244"/>
      <c r="K277" s="244"/>
      <c r="L277" s="248"/>
      <c r="M277" s="249"/>
      <c r="N277" s="250"/>
      <c r="O277" s="250"/>
      <c r="P277" s="250"/>
      <c r="Q277" s="250"/>
      <c r="R277" s="250"/>
      <c r="S277" s="250"/>
      <c r="T277" s="251"/>
      <c r="AT277" s="252" t="s">
        <v>304</v>
      </c>
      <c r="AU277" s="252" t="s">
        <v>90</v>
      </c>
      <c r="AV277" s="14" t="s">
        <v>84</v>
      </c>
      <c r="AW277" s="14" t="s">
        <v>33</v>
      </c>
      <c r="AX277" s="14" t="s">
        <v>77</v>
      </c>
      <c r="AY277" s="252" t="s">
        <v>242</v>
      </c>
    </row>
    <row r="278" spans="2:51" s="13" customFormat="1">
      <c r="B278" s="226"/>
      <c r="C278" s="227"/>
      <c r="D278" s="228" t="s">
        <v>304</v>
      </c>
      <c r="E278" s="229" t="s">
        <v>1</v>
      </c>
      <c r="F278" s="230" t="s">
        <v>4454</v>
      </c>
      <c r="G278" s="227"/>
      <c r="H278" s="231">
        <v>3.6869999999999998</v>
      </c>
      <c r="I278" s="232"/>
      <c r="J278" s="227"/>
      <c r="K278" s="227"/>
      <c r="L278" s="233"/>
      <c r="M278" s="234"/>
      <c r="N278" s="235"/>
      <c r="O278" s="235"/>
      <c r="P278" s="235"/>
      <c r="Q278" s="235"/>
      <c r="R278" s="235"/>
      <c r="S278" s="235"/>
      <c r="T278" s="236"/>
      <c r="AT278" s="237" t="s">
        <v>304</v>
      </c>
      <c r="AU278" s="237" t="s">
        <v>90</v>
      </c>
      <c r="AV278" s="13" t="s">
        <v>90</v>
      </c>
      <c r="AW278" s="13" t="s">
        <v>33</v>
      </c>
      <c r="AX278" s="13" t="s">
        <v>77</v>
      </c>
      <c r="AY278" s="237" t="s">
        <v>242</v>
      </c>
    </row>
    <row r="279" spans="2:51" s="13" customFormat="1">
      <c r="B279" s="226"/>
      <c r="C279" s="227"/>
      <c r="D279" s="228" t="s">
        <v>304</v>
      </c>
      <c r="E279" s="229" t="s">
        <v>1</v>
      </c>
      <c r="F279" s="230" t="s">
        <v>4455</v>
      </c>
      <c r="G279" s="227"/>
      <c r="H279" s="231">
        <v>2.2879999999999998</v>
      </c>
      <c r="I279" s="232"/>
      <c r="J279" s="227"/>
      <c r="K279" s="227"/>
      <c r="L279" s="233"/>
      <c r="M279" s="234"/>
      <c r="N279" s="235"/>
      <c r="O279" s="235"/>
      <c r="P279" s="235"/>
      <c r="Q279" s="235"/>
      <c r="R279" s="235"/>
      <c r="S279" s="235"/>
      <c r="T279" s="236"/>
      <c r="AT279" s="237" t="s">
        <v>304</v>
      </c>
      <c r="AU279" s="237" t="s">
        <v>90</v>
      </c>
      <c r="AV279" s="13" t="s">
        <v>90</v>
      </c>
      <c r="AW279" s="13" t="s">
        <v>33</v>
      </c>
      <c r="AX279" s="13" t="s">
        <v>77</v>
      </c>
      <c r="AY279" s="237" t="s">
        <v>242</v>
      </c>
    </row>
    <row r="280" spans="2:51" s="14" customFormat="1">
      <c r="B280" s="243"/>
      <c r="C280" s="244"/>
      <c r="D280" s="228" t="s">
        <v>304</v>
      </c>
      <c r="E280" s="245" t="s">
        <v>1</v>
      </c>
      <c r="F280" s="246" t="s">
        <v>4418</v>
      </c>
      <c r="G280" s="244"/>
      <c r="H280" s="245" t="s">
        <v>1</v>
      </c>
      <c r="I280" s="247"/>
      <c r="J280" s="244"/>
      <c r="K280" s="244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304</v>
      </c>
      <c r="AU280" s="252" t="s">
        <v>90</v>
      </c>
      <c r="AV280" s="14" t="s">
        <v>84</v>
      </c>
      <c r="AW280" s="14" t="s">
        <v>33</v>
      </c>
      <c r="AX280" s="14" t="s">
        <v>77</v>
      </c>
      <c r="AY280" s="252" t="s">
        <v>242</v>
      </c>
    </row>
    <row r="281" spans="2:51" s="13" customFormat="1">
      <c r="B281" s="226"/>
      <c r="C281" s="227"/>
      <c r="D281" s="228" t="s">
        <v>304</v>
      </c>
      <c r="E281" s="229" t="s">
        <v>1</v>
      </c>
      <c r="F281" s="230" t="s">
        <v>4456</v>
      </c>
      <c r="G281" s="227"/>
      <c r="H281" s="231">
        <v>4.4349999999999996</v>
      </c>
      <c r="I281" s="232"/>
      <c r="J281" s="227"/>
      <c r="K281" s="227"/>
      <c r="L281" s="233"/>
      <c r="M281" s="234"/>
      <c r="N281" s="235"/>
      <c r="O281" s="235"/>
      <c r="P281" s="235"/>
      <c r="Q281" s="235"/>
      <c r="R281" s="235"/>
      <c r="S281" s="235"/>
      <c r="T281" s="236"/>
      <c r="AT281" s="237" t="s">
        <v>304</v>
      </c>
      <c r="AU281" s="237" t="s">
        <v>90</v>
      </c>
      <c r="AV281" s="13" t="s">
        <v>90</v>
      </c>
      <c r="AW281" s="13" t="s">
        <v>33</v>
      </c>
      <c r="AX281" s="13" t="s">
        <v>77</v>
      </c>
      <c r="AY281" s="237" t="s">
        <v>242</v>
      </c>
    </row>
    <row r="282" spans="2:51" s="13" customFormat="1">
      <c r="B282" s="226"/>
      <c r="C282" s="227"/>
      <c r="D282" s="228" t="s">
        <v>304</v>
      </c>
      <c r="E282" s="229" t="s">
        <v>1</v>
      </c>
      <c r="F282" s="230" t="s">
        <v>4457</v>
      </c>
      <c r="G282" s="227"/>
      <c r="H282" s="231">
        <v>3.069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304</v>
      </c>
      <c r="AU282" s="237" t="s">
        <v>90</v>
      </c>
      <c r="AV282" s="13" t="s">
        <v>90</v>
      </c>
      <c r="AW282" s="13" t="s">
        <v>33</v>
      </c>
      <c r="AX282" s="13" t="s">
        <v>77</v>
      </c>
      <c r="AY282" s="237" t="s">
        <v>242</v>
      </c>
    </row>
    <row r="283" spans="2:51" s="14" customFormat="1">
      <c r="B283" s="243"/>
      <c r="C283" s="244"/>
      <c r="D283" s="228" t="s">
        <v>304</v>
      </c>
      <c r="E283" s="245" t="s">
        <v>1</v>
      </c>
      <c r="F283" s="246" t="s">
        <v>4421</v>
      </c>
      <c r="G283" s="244"/>
      <c r="H283" s="245" t="s">
        <v>1</v>
      </c>
      <c r="I283" s="247"/>
      <c r="J283" s="244"/>
      <c r="K283" s="244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304</v>
      </c>
      <c r="AU283" s="252" t="s">
        <v>90</v>
      </c>
      <c r="AV283" s="14" t="s">
        <v>84</v>
      </c>
      <c r="AW283" s="14" t="s">
        <v>33</v>
      </c>
      <c r="AX283" s="14" t="s">
        <v>77</v>
      </c>
      <c r="AY283" s="252" t="s">
        <v>242</v>
      </c>
    </row>
    <row r="284" spans="2:51" s="13" customFormat="1">
      <c r="B284" s="226"/>
      <c r="C284" s="227"/>
      <c r="D284" s="228" t="s">
        <v>304</v>
      </c>
      <c r="E284" s="229" t="s">
        <v>1</v>
      </c>
      <c r="F284" s="230" t="s">
        <v>4458</v>
      </c>
      <c r="G284" s="227"/>
      <c r="H284" s="231">
        <v>6.4960000000000004</v>
      </c>
      <c r="I284" s="232"/>
      <c r="J284" s="227"/>
      <c r="K284" s="227"/>
      <c r="L284" s="233"/>
      <c r="M284" s="234"/>
      <c r="N284" s="235"/>
      <c r="O284" s="235"/>
      <c r="P284" s="235"/>
      <c r="Q284" s="235"/>
      <c r="R284" s="235"/>
      <c r="S284" s="235"/>
      <c r="T284" s="236"/>
      <c r="AT284" s="237" t="s">
        <v>304</v>
      </c>
      <c r="AU284" s="237" t="s">
        <v>90</v>
      </c>
      <c r="AV284" s="13" t="s">
        <v>90</v>
      </c>
      <c r="AW284" s="13" t="s">
        <v>33</v>
      </c>
      <c r="AX284" s="13" t="s">
        <v>77</v>
      </c>
      <c r="AY284" s="237" t="s">
        <v>242</v>
      </c>
    </row>
    <row r="285" spans="2:51" s="14" customFormat="1">
      <c r="B285" s="243"/>
      <c r="C285" s="244"/>
      <c r="D285" s="228" t="s">
        <v>304</v>
      </c>
      <c r="E285" s="245" t="s">
        <v>1</v>
      </c>
      <c r="F285" s="246" t="s">
        <v>4423</v>
      </c>
      <c r="G285" s="244"/>
      <c r="H285" s="245" t="s">
        <v>1</v>
      </c>
      <c r="I285" s="247"/>
      <c r="J285" s="244"/>
      <c r="K285" s="244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304</v>
      </c>
      <c r="AU285" s="252" t="s">
        <v>90</v>
      </c>
      <c r="AV285" s="14" t="s">
        <v>84</v>
      </c>
      <c r="AW285" s="14" t="s">
        <v>33</v>
      </c>
      <c r="AX285" s="14" t="s">
        <v>77</v>
      </c>
      <c r="AY285" s="252" t="s">
        <v>242</v>
      </c>
    </row>
    <row r="286" spans="2:51" s="13" customFormat="1">
      <c r="B286" s="226"/>
      <c r="C286" s="227"/>
      <c r="D286" s="228" t="s">
        <v>304</v>
      </c>
      <c r="E286" s="229" t="s">
        <v>1</v>
      </c>
      <c r="F286" s="230" t="s">
        <v>4459</v>
      </c>
      <c r="G286" s="227"/>
      <c r="H286" s="231">
        <v>4.3010000000000002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AT286" s="237" t="s">
        <v>304</v>
      </c>
      <c r="AU286" s="237" t="s">
        <v>90</v>
      </c>
      <c r="AV286" s="13" t="s">
        <v>90</v>
      </c>
      <c r="AW286" s="13" t="s">
        <v>33</v>
      </c>
      <c r="AX286" s="13" t="s">
        <v>77</v>
      </c>
      <c r="AY286" s="237" t="s">
        <v>242</v>
      </c>
    </row>
    <row r="287" spans="2:51" s="15" customFormat="1">
      <c r="B287" s="253"/>
      <c r="C287" s="254"/>
      <c r="D287" s="228" t="s">
        <v>304</v>
      </c>
      <c r="E287" s="255" t="s">
        <v>1</v>
      </c>
      <c r="F287" s="256" t="s">
        <v>381</v>
      </c>
      <c r="G287" s="254"/>
      <c r="H287" s="257">
        <v>63.45</v>
      </c>
      <c r="I287" s="258"/>
      <c r="J287" s="254"/>
      <c r="K287" s="254"/>
      <c r="L287" s="259"/>
      <c r="M287" s="260"/>
      <c r="N287" s="261"/>
      <c r="O287" s="261"/>
      <c r="P287" s="261"/>
      <c r="Q287" s="261"/>
      <c r="R287" s="261"/>
      <c r="S287" s="261"/>
      <c r="T287" s="262"/>
      <c r="AT287" s="263" t="s">
        <v>304</v>
      </c>
      <c r="AU287" s="263" t="s">
        <v>90</v>
      </c>
      <c r="AV287" s="15" t="s">
        <v>100</v>
      </c>
      <c r="AW287" s="15" t="s">
        <v>33</v>
      </c>
      <c r="AX287" s="15" t="s">
        <v>77</v>
      </c>
      <c r="AY287" s="263" t="s">
        <v>242</v>
      </c>
    </row>
    <row r="288" spans="2:51" s="13" customFormat="1">
      <c r="B288" s="226"/>
      <c r="C288" s="227"/>
      <c r="D288" s="228" t="s">
        <v>304</v>
      </c>
      <c r="E288" s="229" t="s">
        <v>1</v>
      </c>
      <c r="F288" s="230" t="s">
        <v>4325</v>
      </c>
      <c r="G288" s="227"/>
      <c r="H288" s="231">
        <v>2.2400000000000002</v>
      </c>
      <c r="I288" s="232"/>
      <c r="J288" s="227"/>
      <c r="K288" s="227"/>
      <c r="L288" s="233"/>
      <c r="M288" s="234"/>
      <c r="N288" s="235"/>
      <c r="O288" s="235"/>
      <c r="P288" s="235"/>
      <c r="Q288" s="235"/>
      <c r="R288" s="235"/>
      <c r="S288" s="235"/>
      <c r="T288" s="236"/>
      <c r="AT288" s="237" t="s">
        <v>304</v>
      </c>
      <c r="AU288" s="237" t="s">
        <v>90</v>
      </c>
      <c r="AV288" s="13" t="s">
        <v>90</v>
      </c>
      <c r="AW288" s="13" t="s">
        <v>33</v>
      </c>
      <c r="AX288" s="13" t="s">
        <v>77</v>
      </c>
      <c r="AY288" s="237" t="s">
        <v>242</v>
      </c>
    </row>
    <row r="289" spans="1:51" s="13" customFormat="1">
      <c r="B289" s="226"/>
      <c r="C289" s="227"/>
      <c r="D289" s="228" t="s">
        <v>304</v>
      </c>
      <c r="E289" s="229" t="s">
        <v>1</v>
      </c>
      <c r="F289" s="230" t="s">
        <v>4462</v>
      </c>
      <c r="G289" s="227"/>
      <c r="H289" s="231">
        <v>60.616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77</v>
      </c>
      <c r="AY289" s="237" t="s">
        <v>242</v>
      </c>
    </row>
    <row r="290" spans="1:51" s="15" customFormat="1">
      <c r="B290" s="253"/>
      <c r="C290" s="254"/>
      <c r="D290" s="228" t="s">
        <v>304</v>
      </c>
      <c r="E290" s="255" t="s">
        <v>1</v>
      </c>
      <c r="F290" s="256" t="s">
        <v>381</v>
      </c>
      <c r="G290" s="254"/>
      <c r="H290" s="257">
        <v>62.856000000000002</v>
      </c>
      <c r="I290" s="258"/>
      <c r="J290" s="254"/>
      <c r="K290" s="254"/>
      <c r="L290" s="259"/>
      <c r="M290" s="260"/>
      <c r="N290" s="261"/>
      <c r="O290" s="261"/>
      <c r="P290" s="261"/>
      <c r="Q290" s="261"/>
      <c r="R290" s="261"/>
      <c r="S290" s="261"/>
      <c r="T290" s="262"/>
      <c r="AT290" s="263" t="s">
        <v>304</v>
      </c>
      <c r="AU290" s="263" t="s">
        <v>90</v>
      </c>
      <c r="AV290" s="15" t="s">
        <v>100</v>
      </c>
      <c r="AW290" s="15" t="s">
        <v>33</v>
      </c>
      <c r="AX290" s="15" t="s">
        <v>77</v>
      </c>
      <c r="AY290" s="263" t="s">
        <v>242</v>
      </c>
    </row>
    <row r="291" spans="1:51" s="16" customFormat="1">
      <c r="B291" s="264"/>
      <c r="C291" s="265"/>
      <c r="D291" s="228" t="s">
        <v>304</v>
      </c>
      <c r="E291" s="266" t="s">
        <v>1</v>
      </c>
      <c r="F291" s="267" t="s">
        <v>388</v>
      </c>
      <c r="G291" s="265"/>
      <c r="H291" s="268">
        <v>129.52499999999998</v>
      </c>
      <c r="I291" s="269"/>
      <c r="J291" s="265"/>
      <c r="K291" s="265"/>
      <c r="L291" s="270"/>
      <c r="M291" s="281"/>
      <c r="N291" s="282"/>
      <c r="O291" s="282"/>
      <c r="P291" s="282"/>
      <c r="Q291" s="282"/>
      <c r="R291" s="282"/>
      <c r="S291" s="282"/>
      <c r="T291" s="283"/>
      <c r="AT291" s="274" t="s">
        <v>304</v>
      </c>
      <c r="AU291" s="274" t="s">
        <v>90</v>
      </c>
      <c r="AV291" s="16" t="s">
        <v>248</v>
      </c>
      <c r="AW291" s="16" t="s">
        <v>33</v>
      </c>
      <c r="AX291" s="16" t="s">
        <v>84</v>
      </c>
      <c r="AY291" s="274" t="s">
        <v>242</v>
      </c>
    </row>
    <row r="292" spans="1:51" s="2" customFormat="1" ht="6.95" customHeight="1">
      <c r="A292" s="35"/>
      <c r="B292" s="59"/>
      <c r="C292" s="60"/>
      <c r="D292" s="60"/>
      <c r="E292" s="60"/>
      <c r="F292" s="60"/>
      <c r="G292" s="60"/>
      <c r="H292" s="60"/>
      <c r="I292" s="60"/>
      <c r="J292" s="60"/>
      <c r="K292" s="60"/>
      <c r="L292" s="40"/>
      <c r="M292" s="35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</row>
  </sheetData>
  <sheetProtection algorithmName="SHA-512" hashValue="DfpJlKSNUYgPX0RWB1Mki27kLxtlNi8XJsij60ZQ0OK0bOWOIypls05dyToEzh2Lx92RAi/7lYQ9chvDdOTvlg==" saltValue="sAm+C3WSB2cb3nGG0Qd5Xcq3B0Hu4R1HpemesHUYGlgPRdo8doqVtJ+aURRGyQ4+ppvLMBfFrSqLl5SWdSNfTw==" spinCount="100000" sheet="1" objects="1" scenarios="1" formatColumns="0" formatRows="0" autoFilter="0"/>
  <autoFilter ref="C128:K291" xr:uid="{00000000-0009-0000-0000-00001D000000}"/>
  <mergeCells count="12">
    <mergeCell ref="E121:H121"/>
    <mergeCell ref="L2:V2"/>
    <mergeCell ref="E85:H85"/>
    <mergeCell ref="E87:H87"/>
    <mergeCell ref="E89:H89"/>
    <mergeCell ref="E117:H117"/>
    <mergeCell ref="E119:H11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2:BM30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194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4205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31.15" customHeight="1">
      <c r="A11" s="35"/>
      <c r="B11" s="40"/>
      <c r="C11" s="35"/>
      <c r="D11" s="35"/>
      <c r="E11" s="339" t="s">
        <v>4463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ROUND(J130,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ROUND((SUM(BE130:BE305)),  2)</f>
        <v>0</v>
      </c>
      <c r="G35" s="136"/>
      <c r="H35" s="136"/>
      <c r="I35" s="137">
        <v>0.2</v>
      </c>
      <c r="J35" s="135">
        <f>ROUND(((SUM(BE130:BE305))*I35),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ROUND((SUM(BF130:BF305)),  2)</f>
        <v>0</v>
      </c>
      <c r="G36" s="136"/>
      <c r="H36" s="136"/>
      <c r="I36" s="137">
        <v>0.2</v>
      </c>
      <c r="J36" s="135">
        <f>ROUND(((SUM(BF130:BF305))*I36),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ROUND((SUM(BG130:BG305)),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ROUND((SUM(BH130:BH305)),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ROUND((SUM(BI130:BI305)),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4205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31.15" customHeight="1">
      <c r="A89" s="35"/>
      <c r="B89" s="36"/>
      <c r="C89" s="37"/>
      <c r="D89" s="37"/>
      <c r="E89" s="307" t="str">
        <f>E11</f>
        <v>1136-4-4 - SO 04.4 - Odpočívadlo pre cyklistov Hrnčiarska Ves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J130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J131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J132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J141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225</v>
      </c>
      <c r="E102" s="170"/>
      <c r="F102" s="170"/>
      <c r="G102" s="170"/>
      <c r="H102" s="170"/>
      <c r="I102" s="170"/>
      <c r="J102" s="171">
        <f>J148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226</v>
      </c>
      <c r="E103" s="170"/>
      <c r="F103" s="170"/>
      <c r="G103" s="170"/>
      <c r="H103" s="170"/>
      <c r="I103" s="170"/>
      <c r="J103" s="171">
        <f>J152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227</v>
      </c>
      <c r="E104" s="170"/>
      <c r="F104" s="170"/>
      <c r="G104" s="170"/>
      <c r="H104" s="170"/>
      <c r="I104" s="170"/>
      <c r="J104" s="171">
        <f>J166</f>
        <v>0</v>
      </c>
      <c r="K104" s="109"/>
      <c r="L104" s="172"/>
    </row>
    <row r="105" spans="1:47" s="9" customFormat="1" ht="24.95" customHeight="1">
      <c r="B105" s="162"/>
      <c r="C105" s="163"/>
      <c r="D105" s="164" t="s">
        <v>365</v>
      </c>
      <c r="E105" s="165"/>
      <c r="F105" s="165"/>
      <c r="G105" s="165"/>
      <c r="H105" s="165"/>
      <c r="I105" s="165"/>
      <c r="J105" s="166">
        <f>J168</f>
        <v>0</v>
      </c>
      <c r="K105" s="163"/>
      <c r="L105" s="167"/>
    </row>
    <row r="106" spans="1:47" s="10" customFormat="1" ht="19.899999999999999" customHeight="1">
      <c r="B106" s="168"/>
      <c r="C106" s="109"/>
      <c r="D106" s="169" t="s">
        <v>1150</v>
      </c>
      <c r="E106" s="170"/>
      <c r="F106" s="170"/>
      <c r="G106" s="170"/>
      <c r="H106" s="170"/>
      <c r="I106" s="170"/>
      <c r="J106" s="171">
        <f>J169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4207</v>
      </c>
      <c r="E107" s="170"/>
      <c r="F107" s="170"/>
      <c r="G107" s="170"/>
      <c r="H107" s="170"/>
      <c r="I107" s="170"/>
      <c r="J107" s="171">
        <f>J244</f>
        <v>0</v>
      </c>
      <c r="K107" s="109"/>
      <c r="L107" s="172"/>
    </row>
    <row r="108" spans="1:47" s="10" customFormat="1" ht="19.899999999999999" customHeight="1">
      <c r="B108" s="168"/>
      <c r="C108" s="109"/>
      <c r="D108" s="169" t="s">
        <v>996</v>
      </c>
      <c r="E108" s="170"/>
      <c r="F108" s="170"/>
      <c r="G108" s="170"/>
      <c r="H108" s="170"/>
      <c r="I108" s="170"/>
      <c r="J108" s="171">
        <f>J255</f>
        <v>0</v>
      </c>
      <c r="K108" s="109"/>
      <c r="L108" s="172"/>
    </row>
    <row r="109" spans="1:47" s="2" customFormat="1" ht="21.75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6.95" customHeight="1">
      <c r="A110" s="35"/>
      <c r="B110" s="59"/>
      <c r="C110" s="60"/>
      <c r="D110" s="60"/>
      <c r="E110" s="60"/>
      <c r="F110" s="60"/>
      <c r="G110" s="60"/>
      <c r="H110" s="60"/>
      <c r="I110" s="60"/>
      <c r="J110" s="60"/>
      <c r="K110" s="60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4" spans="1:31" s="2" customFormat="1" ht="6.95" customHeight="1">
      <c r="A114" s="35"/>
      <c r="B114" s="61"/>
      <c r="C114" s="62"/>
      <c r="D114" s="62"/>
      <c r="E114" s="62"/>
      <c r="F114" s="62"/>
      <c r="G114" s="62"/>
      <c r="H114" s="62"/>
      <c r="I114" s="62"/>
      <c r="J114" s="62"/>
      <c r="K114" s="62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24.95" customHeight="1">
      <c r="A115" s="35"/>
      <c r="B115" s="36"/>
      <c r="C115" s="24" t="s">
        <v>228</v>
      </c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12" customHeight="1">
      <c r="A117" s="35"/>
      <c r="B117" s="36"/>
      <c r="C117" s="30" t="s">
        <v>15</v>
      </c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4.45" customHeight="1">
      <c r="A118" s="35"/>
      <c r="B118" s="36"/>
      <c r="C118" s="37"/>
      <c r="D118" s="37"/>
      <c r="E118" s="334" t="str">
        <f>E7</f>
        <v>Cyklotrasa Rimavská Sobota - Poltár</v>
      </c>
      <c r="F118" s="335"/>
      <c r="G118" s="335"/>
      <c r="H118" s="335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1" customFormat="1" ht="12" customHeight="1">
      <c r="B119" s="22"/>
      <c r="C119" s="30" t="s">
        <v>214</v>
      </c>
      <c r="D119" s="23"/>
      <c r="E119" s="23"/>
      <c r="F119" s="23"/>
      <c r="G119" s="23"/>
      <c r="H119" s="23"/>
      <c r="I119" s="23"/>
      <c r="J119" s="23"/>
      <c r="K119" s="23"/>
      <c r="L119" s="21"/>
    </row>
    <row r="120" spans="1:31" s="2" customFormat="1" ht="14.45" customHeight="1">
      <c r="A120" s="35"/>
      <c r="B120" s="36"/>
      <c r="C120" s="37"/>
      <c r="D120" s="37"/>
      <c r="E120" s="334" t="s">
        <v>4205</v>
      </c>
      <c r="F120" s="333"/>
      <c r="G120" s="333"/>
      <c r="H120" s="333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2" customHeight="1">
      <c r="A121" s="35"/>
      <c r="B121" s="36"/>
      <c r="C121" s="30" t="s">
        <v>216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31.15" customHeight="1">
      <c r="A122" s="35"/>
      <c r="B122" s="36"/>
      <c r="C122" s="37"/>
      <c r="D122" s="37"/>
      <c r="E122" s="307" t="str">
        <f>E11</f>
        <v>1136-4-4 - SO 04.4 - Odpočívadlo pre cyklistov Hrnčiarska Ves</v>
      </c>
      <c r="F122" s="333"/>
      <c r="G122" s="333"/>
      <c r="H122" s="333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19</v>
      </c>
      <c r="D124" s="37"/>
      <c r="E124" s="37"/>
      <c r="F124" s="28" t="str">
        <f>F14</f>
        <v>Rimavská Sobota, Poltár</v>
      </c>
      <c r="G124" s="37"/>
      <c r="H124" s="37"/>
      <c r="I124" s="30" t="s">
        <v>21</v>
      </c>
      <c r="J124" s="71">
        <f>IF(J14="","",J14)</f>
        <v>0</v>
      </c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6.95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40.9" customHeight="1">
      <c r="A126" s="35"/>
      <c r="B126" s="36"/>
      <c r="C126" s="30" t="s">
        <v>22</v>
      </c>
      <c r="D126" s="37"/>
      <c r="E126" s="37"/>
      <c r="F126" s="28" t="str">
        <f>E17</f>
        <v>Banskobystrický samosprávny kraj, B. Bystrica</v>
      </c>
      <c r="G126" s="37"/>
      <c r="H126" s="37"/>
      <c r="I126" s="30" t="s">
        <v>29</v>
      </c>
      <c r="J126" s="33" t="str">
        <f>E23</f>
        <v>Cykloprojekt s.r.o., Bratislava, Laurinská 18</v>
      </c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6" customHeight="1">
      <c r="A127" s="35"/>
      <c r="B127" s="36"/>
      <c r="C127" s="30" t="s">
        <v>27</v>
      </c>
      <c r="D127" s="37"/>
      <c r="E127" s="37"/>
      <c r="F127" s="28" t="str">
        <f>IF(E20="","",E20)</f>
        <v>Vyplň údaj</v>
      </c>
      <c r="G127" s="37"/>
      <c r="H127" s="37"/>
      <c r="I127" s="30" t="s">
        <v>34</v>
      </c>
      <c r="J127" s="33" t="str">
        <f>E26</f>
        <v xml:space="preserve"> 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0.3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11" customFormat="1" ht="29.25" customHeight="1">
      <c r="A129" s="173"/>
      <c r="B129" s="174"/>
      <c r="C129" s="175" t="s">
        <v>229</v>
      </c>
      <c r="D129" s="176" t="s">
        <v>62</v>
      </c>
      <c r="E129" s="176" t="s">
        <v>58</v>
      </c>
      <c r="F129" s="176" t="s">
        <v>59</v>
      </c>
      <c r="G129" s="176" t="s">
        <v>230</v>
      </c>
      <c r="H129" s="176" t="s">
        <v>231</v>
      </c>
      <c r="I129" s="176" t="s">
        <v>232</v>
      </c>
      <c r="J129" s="177" t="s">
        <v>220</v>
      </c>
      <c r="K129" s="178" t="s">
        <v>233</v>
      </c>
      <c r="L129" s="179"/>
      <c r="M129" s="80" t="s">
        <v>1</v>
      </c>
      <c r="N129" s="81" t="s">
        <v>41</v>
      </c>
      <c r="O129" s="81" t="s">
        <v>234</v>
      </c>
      <c r="P129" s="81" t="s">
        <v>235</v>
      </c>
      <c r="Q129" s="81" t="s">
        <v>236</v>
      </c>
      <c r="R129" s="81" t="s">
        <v>237</v>
      </c>
      <c r="S129" s="81" t="s">
        <v>238</v>
      </c>
      <c r="T129" s="82" t="s">
        <v>239</v>
      </c>
      <c r="U129" s="173"/>
      <c r="V129" s="173"/>
      <c r="W129" s="173"/>
      <c r="X129" s="173"/>
      <c r="Y129" s="173"/>
      <c r="Z129" s="173"/>
      <c r="AA129" s="173"/>
      <c r="AB129" s="173"/>
      <c r="AC129" s="173"/>
      <c r="AD129" s="173"/>
      <c r="AE129" s="173"/>
    </row>
    <row r="130" spans="1:65" s="2" customFormat="1" ht="22.9" customHeight="1">
      <c r="A130" s="35"/>
      <c r="B130" s="36"/>
      <c r="C130" s="87" t="s">
        <v>221</v>
      </c>
      <c r="D130" s="37"/>
      <c r="E130" s="37"/>
      <c r="F130" s="37"/>
      <c r="G130" s="37"/>
      <c r="H130" s="37"/>
      <c r="I130" s="37"/>
      <c r="J130" s="180">
        <f>BK130</f>
        <v>0</v>
      </c>
      <c r="K130" s="37"/>
      <c r="L130" s="40"/>
      <c r="M130" s="83"/>
      <c r="N130" s="181"/>
      <c r="O130" s="84"/>
      <c r="P130" s="182">
        <f>P131+P168</f>
        <v>0</v>
      </c>
      <c r="Q130" s="84"/>
      <c r="R130" s="182">
        <f>R131+R168</f>
        <v>24.469370810000001</v>
      </c>
      <c r="S130" s="84"/>
      <c r="T130" s="183">
        <f>T131+T168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T130" s="18" t="s">
        <v>76</v>
      </c>
      <c r="AU130" s="18" t="s">
        <v>222</v>
      </c>
      <c r="BK130" s="184">
        <f>BK131+BK168</f>
        <v>0</v>
      </c>
    </row>
    <row r="131" spans="1:65" s="12" customFormat="1" ht="25.9" customHeight="1">
      <c r="B131" s="185"/>
      <c r="C131" s="186"/>
      <c r="D131" s="187" t="s">
        <v>76</v>
      </c>
      <c r="E131" s="188" t="s">
        <v>240</v>
      </c>
      <c r="F131" s="188" t="s">
        <v>241</v>
      </c>
      <c r="G131" s="186"/>
      <c r="H131" s="186"/>
      <c r="I131" s="189"/>
      <c r="J131" s="190">
        <f>BK131</f>
        <v>0</v>
      </c>
      <c r="K131" s="186"/>
      <c r="L131" s="191"/>
      <c r="M131" s="192"/>
      <c r="N131" s="193"/>
      <c r="O131" s="193"/>
      <c r="P131" s="194">
        <f>P132+P141+P148+P152+P166</f>
        <v>0</v>
      </c>
      <c r="Q131" s="193"/>
      <c r="R131" s="194">
        <f>R132+R141+R148+R152+R166</f>
        <v>23.144173130000002</v>
      </c>
      <c r="S131" s="193"/>
      <c r="T131" s="195">
        <f>T132+T141+T148+T152+T166</f>
        <v>0</v>
      </c>
      <c r="AR131" s="196" t="s">
        <v>84</v>
      </c>
      <c r="AT131" s="197" t="s">
        <v>76</v>
      </c>
      <c r="AU131" s="197" t="s">
        <v>77</v>
      </c>
      <c r="AY131" s="196" t="s">
        <v>242</v>
      </c>
      <c r="BK131" s="198">
        <f>BK132+BK141+BK148+BK152+BK166</f>
        <v>0</v>
      </c>
    </row>
    <row r="132" spans="1:65" s="12" customFormat="1" ht="22.9" customHeight="1">
      <c r="B132" s="185"/>
      <c r="C132" s="186"/>
      <c r="D132" s="187" t="s">
        <v>76</v>
      </c>
      <c r="E132" s="199" t="s">
        <v>84</v>
      </c>
      <c r="F132" s="199" t="s">
        <v>243</v>
      </c>
      <c r="G132" s="186"/>
      <c r="H132" s="186"/>
      <c r="I132" s="189"/>
      <c r="J132" s="200">
        <f>BK132</f>
        <v>0</v>
      </c>
      <c r="K132" s="186"/>
      <c r="L132" s="191"/>
      <c r="M132" s="192"/>
      <c r="N132" s="193"/>
      <c r="O132" s="193"/>
      <c r="P132" s="194">
        <f>SUM(P133:P140)</f>
        <v>0</v>
      </c>
      <c r="Q132" s="193"/>
      <c r="R132" s="194">
        <f>SUM(R133:R140)</f>
        <v>0</v>
      </c>
      <c r="S132" s="193"/>
      <c r="T132" s="195">
        <f>SUM(T133:T140)</f>
        <v>0</v>
      </c>
      <c r="AR132" s="196" t="s">
        <v>84</v>
      </c>
      <c r="AT132" s="197" t="s">
        <v>76</v>
      </c>
      <c r="AU132" s="197" t="s">
        <v>84</v>
      </c>
      <c r="AY132" s="196" t="s">
        <v>242</v>
      </c>
      <c r="BK132" s="198">
        <f>SUM(BK133:BK140)</f>
        <v>0</v>
      </c>
    </row>
    <row r="133" spans="1:65" s="2" customFormat="1" ht="30" customHeight="1">
      <c r="A133" s="35"/>
      <c r="B133" s="36"/>
      <c r="C133" s="201" t="s">
        <v>84</v>
      </c>
      <c r="D133" s="201" t="s">
        <v>244</v>
      </c>
      <c r="E133" s="202" t="s">
        <v>1002</v>
      </c>
      <c r="F133" s="203" t="s">
        <v>1003</v>
      </c>
      <c r="G133" s="204" t="s">
        <v>406</v>
      </c>
      <c r="H133" s="205">
        <v>8.4879999999999995</v>
      </c>
      <c r="I133" s="206"/>
      <c r="J133" s="207">
        <f>ROUND(I133*H133,2)</f>
        <v>0</v>
      </c>
      <c r="K133" s="208"/>
      <c r="L133" s="40"/>
      <c r="M133" s="209" t="s">
        <v>1</v>
      </c>
      <c r="N133" s="210" t="s">
        <v>43</v>
      </c>
      <c r="O133" s="76"/>
      <c r="P133" s="211">
        <f>O133*H133</f>
        <v>0</v>
      </c>
      <c r="Q133" s="211">
        <v>0</v>
      </c>
      <c r="R133" s="211">
        <f>Q133*H133</f>
        <v>0</v>
      </c>
      <c r="S133" s="211">
        <v>0</v>
      </c>
      <c r="T133" s="212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13" t="s">
        <v>248</v>
      </c>
      <c r="AT133" s="213" t="s">
        <v>244</v>
      </c>
      <c r="AU133" s="213" t="s">
        <v>90</v>
      </c>
      <c r="AY133" s="18" t="s">
        <v>242</v>
      </c>
      <c r="BE133" s="214">
        <f>IF(N133="základná",J133,0)</f>
        <v>0</v>
      </c>
      <c r="BF133" s="214">
        <f>IF(N133="znížená",J133,0)</f>
        <v>0</v>
      </c>
      <c r="BG133" s="214">
        <f>IF(N133="zákl. prenesená",J133,0)</f>
        <v>0</v>
      </c>
      <c r="BH133" s="214">
        <f>IF(N133="zníž. prenesená",J133,0)</f>
        <v>0</v>
      </c>
      <c r="BI133" s="214">
        <f>IF(N133="nulová",J133,0)</f>
        <v>0</v>
      </c>
      <c r="BJ133" s="18" t="s">
        <v>90</v>
      </c>
      <c r="BK133" s="214">
        <f>ROUND(I133*H133,2)</f>
        <v>0</v>
      </c>
      <c r="BL133" s="18" t="s">
        <v>248</v>
      </c>
      <c r="BM133" s="213" t="s">
        <v>4464</v>
      </c>
    </row>
    <row r="134" spans="1:65" s="13" customFormat="1">
      <c r="B134" s="226"/>
      <c r="C134" s="227"/>
      <c r="D134" s="228" t="s">
        <v>304</v>
      </c>
      <c r="E134" s="229" t="s">
        <v>1</v>
      </c>
      <c r="F134" s="230" t="s">
        <v>4209</v>
      </c>
      <c r="G134" s="227"/>
      <c r="H134" s="231">
        <v>8.4879999999999995</v>
      </c>
      <c r="I134" s="232"/>
      <c r="J134" s="227"/>
      <c r="K134" s="227"/>
      <c r="L134" s="233"/>
      <c r="M134" s="234"/>
      <c r="N134" s="235"/>
      <c r="O134" s="235"/>
      <c r="P134" s="235"/>
      <c r="Q134" s="235"/>
      <c r="R134" s="235"/>
      <c r="S134" s="235"/>
      <c r="T134" s="236"/>
      <c r="AT134" s="237" t="s">
        <v>304</v>
      </c>
      <c r="AU134" s="237" t="s">
        <v>90</v>
      </c>
      <c r="AV134" s="13" t="s">
        <v>90</v>
      </c>
      <c r="AW134" s="13" t="s">
        <v>33</v>
      </c>
      <c r="AX134" s="13" t="s">
        <v>84</v>
      </c>
      <c r="AY134" s="237" t="s">
        <v>242</v>
      </c>
    </row>
    <row r="135" spans="1:65" s="2" customFormat="1" ht="14.45" customHeight="1">
      <c r="A135" s="35"/>
      <c r="B135" s="36"/>
      <c r="C135" s="201" t="s">
        <v>90</v>
      </c>
      <c r="D135" s="201" t="s">
        <v>244</v>
      </c>
      <c r="E135" s="202" t="s">
        <v>1014</v>
      </c>
      <c r="F135" s="203" t="s">
        <v>1015</v>
      </c>
      <c r="G135" s="204" t="s">
        <v>406</v>
      </c>
      <c r="H135" s="205">
        <v>2.73</v>
      </c>
      <c r="I135" s="206"/>
      <c r="J135" s="207">
        <f>ROUND(I135*H135,2)</f>
        <v>0</v>
      </c>
      <c r="K135" s="208"/>
      <c r="L135" s="40"/>
      <c r="M135" s="209" t="s">
        <v>1</v>
      </c>
      <c r="N135" s="210" t="s">
        <v>43</v>
      </c>
      <c r="O135" s="76"/>
      <c r="P135" s="211">
        <f>O135*H135</f>
        <v>0</v>
      </c>
      <c r="Q135" s="211">
        <v>0</v>
      </c>
      <c r="R135" s="211">
        <f>Q135*H135</f>
        <v>0</v>
      </c>
      <c r="S135" s="211">
        <v>0</v>
      </c>
      <c r="T135" s="212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13" t="s">
        <v>248</v>
      </c>
      <c r="AT135" s="213" t="s">
        <v>244</v>
      </c>
      <c r="AU135" s="213" t="s">
        <v>90</v>
      </c>
      <c r="AY135" s="18" t="s">
        <v>242</v>
      </c>
      <c r="BE135" s="214">
        <f>IF(N135="základná",J135,0)</f>
        <v>0</v>
      </c>
      <c r="BF135" s="214">
        <f>IF(N135="znížená",J135,0)</f>
        <v>0</v>
      </c>
      <c r="BG135" s="214">
        <f>IF(N135="zákl. prenesená",J135,0)</f>
        <v>0</v>
      </c>
      <c r="BH135" s="214">
        <f>IF(N135="zníž. prenesená",J135,0)</f>
        <v>0</v>
      </c>
      <c r="BI135" s="214">
        <f>IF(N135="nulová",J135,0)</f>
        <v>0</v>
      </c>
      <c r="BJ135" s="18" t="s">
        <v>90</v>
      </c>
      <c r="BK135" s="214">
        <f>ROUND(I135*H135,2)</f>
        <v>0</v>
      </c>
      <c r="BL135" s="18" t="s">
        <v>248</v>
      </c>
      <c r="BM135" s="213" t="s">
        <v>4465</v>
      </c>
    </row>
    <row r="136" spans="1:65" s="13" customFormat="1">
      <c r="B136" s="226"/>
      <c r="C136" s="227"/>
      <c r="D136" s="228" t="s">
        <v>304</v>
      </c>
      <c r="E136" s="229" t="s">
        <v>1</v>
      </c>
      <c r="F136" s="230" t="s">
        <v>4466</v>
      </c>
      <c r="G136" s="227"/>
      <c r="H136" s="231">
        <v>0.41</v>
      </c>
      <c r="I136" s="232"/>
      <c r="J136" s="227"/>
      <c r="K136" s="227"/>
      <c r="L136" s="233"/>
      <c r="M136" s="234"/>
      <c r="N136" s="235"/>
      <c r="O136" s="235"/>
      <c r="P136" s="235"/>
      <c r="Q136" s="235"/>
      <c r="R136" s="235"/>
      <c r="S136" s="235"/>
      <c r="T136" s="236"/>
      <c r="AT136" s="237" t="s">
        <v>304</v>
      </c>
      <c r="AU136" s="237" t="s">
        <v>90</v>
      </c>
      <c r="AV136" s="13" t="s">
        <v>90</v>
      </c>
      <c r="AW136" s="13" t="s">
        <v>33</v>
      </c>
      <c r="AX136" s="13" t="s">
        <v>77</v>
      </c>
      <c r="AY136" s="237" t="s">
        <v>242</v>
      </c>
    </row>
    <row r="137" spans="1:65" s="13" customFormat="1">
      <c r="B137" s="226"/>
      <c r="C137" s="227"/>
      <c r="D137" s="228" t="s">
        <v>304</v>
      </c>
      <c r="E137" s="229" t="s">
        <v>1</v>
      </c>
      <c r="F137" s="230" t="s">
        <v>4467</v>
      </c>
      <c r="G137" s="227"/>
      <c r="H137" s="231">
        <v>1.96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304</v>
      </c>
      <c r="AU137" s="237" t="s">
        <v>90</v>
      </c>
      <c r="AV137" s="13" t="s">
        <v>90</v>
      </c>
      <c r="AW137" s="13" t="s">
        <v>33</v>
      </c>
      <c r="AX137" s="13" t="s">
        <v>77</v>
      </c>
      <c r="AY137" s="237" t="s">
        <v>242</v>
      </c>
    </row>
    <row r="138" spans="1:65" s="13" customFormat="1">
      <c r="B138" s="226"/>
      <c r="C138" s="227"/>
      <c r="D138" s="228" t="s">
        <v>304</v>
      </c>
      <c r="E138" s="229" t="s">
        <v>1</v>
      </c>
      <c r="F138" s="230" t="s">
        <v>4468</v>
      </c>
      <c r="G138" s="227"/>
      <c r="H138" s="231">
        <v>0.36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AT138" s="237" t="s">
        <v>304</v>
      </c>
      <c r="AU138" s="237" t="s">
        <v>90</v>
      </c>
      <c r="AV138" s="13" t="s">
        <v>90</v>
      </c>
      <c r="AW138" s="13" t="s">
        <v>33</v>
      </c>
      <c r="AX138" s="13" t="s">
        <v>77</v>
      </c>
      <c r="AY138" s="237" t="s">
        <v>242</v>
      </c>
    </row>
    <row r="139" spans="1:65" s="16" customFormat="1">
      <c r="B139" s="264"/>
      <c r="C139" s="265"/>
      <c r="D139" s="228" t="s">
        <v>304</v>
      </c>
      <c r="E139" s="266" t="s">
        <v>1</v>
      </c>
      <c r="F139" s="267" t="s">
        <v>388</v>
      </c>
      <c r="G139" s="265"/>
      <c r="H139" s="268">
        <v>2.73</v>
      </c>
      <c r="I139" s="269"/>
      <c r="J139" s="265"/>
      <c r="K139" s="265"/>
      <c r="L139" s="270"/>
      <c r="M139" s="271"/>
      <c r="N139" s="272"/>
      <c r="O139" s="272"/>
      <c r="P139" s="272"/>
      <c r="Q139" s="272"/>
      <c r="R139" s="272"/>
      <c r="S139" s="272"/>
      <c r="T139" s="273"/>
      <c r="AT139" s="274" t="s">
        <v>304</v>
      </c>
      <c r="AU139" s="274" t="s">
        <v>90</v>
      </c>
      <c r="AV139" s="16" t="s">
        <v>248</v>
      </c>
      <c r="AW139" s="16" t="s">
        <v>33</v>
      </c>
      <c r="AX139" s="16" t="s">
        <v>84</v>
      </c>
      <c r="AY139" s="274" t="s">
        <v>242</v>
      </c>
    </row>
    <row r="140" spans="1:65" s="2" customFormat="1" ht="22.15" customHeight="1">
      <c r="A140" s="35"/>
      <c r="B140" s="36"/>
      <c r="C140" s="201" t="s">
        <v>100</v>
      </c>
      <c r="D140" s="201" t="s">
        <v>244</v>
      </c>
      <c r="E140" s="202" t="s">
        <v>1018</v>
      </c>
      <c r="F140" s="203" t="s">
        <v>1019</v>
      </c>
      <c r="G140" s="204" t="s">
        <v>406</v>
      </c>
      <c r="H140" s="205">
        <v>2.73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4469</v>
      </c>
    </row>
    <row r="141" spans="1:65" s="12" customFormat="1" ht="22.9" customHeight="1">
      <c r="B141" s="185"/>
      <c r="C141" s="186"/>
      <c r="D141" s="187" t="s">
        <v>76</v>
      </c>
      <c r="E141" s="199" t="s">
        <v>90</v>
      </c>
      <c r="F141" s="199" t="s">
        <v>454</v>
      </c>
      <c r="G141" s="186"/>
      <c r="H141" s="186"/>
      <c r="I141" s="189"/>
      <c r="J141" s="200">
        <f>BK141</f>
        <v>0</v>
      </c>
      <c r="K141" s="186"/>
      <c r="L141" s="191"/>
      <c r="M141" s="192"/>
      <c r="N141" s="193"/>
      <c r="O141" s="193"/>
      <c r="P141" s="194">
        <f>SUM(P142:P147)</f>
        <v>0</v>
      </c>
      <c r="Q141" s="193"/>
      <c r="R141" s="194">
        <f>SUM(R142:R147)</f>
        <v>5.0515626299999994</v>
      </c>
      <c r="S141" s="193"/>
      <c r="T141" s="195">
        <f>SUM(T142:T147)</f>
        <v>0</v>
      </c>
      <c r="AR141" s="196" t="s">
        <v>84</v>
      </c>
      <c r="AT141" s="197" t="s">
        <v>76</v>
      </c>
      <c r="AU141" s="197" t="s">
        <v>84</v>
      </c>
      <c r="AY141" s="196" t="s">
        <v>242</v>
      </c>
      <c r="BK141" s="198">
        <f>SUM(BK142:BK147)</f>
        <v>0</v>
      </c>
    </row>
    <row r="142" spans="1:65" s="2" customFormat="1" ht="14.45" customHeight="1">
      <c r="A142" s="35"/>
      <c r="B142" s="36"/>
      <c r="C142" s="201" t="s">
        <v>248</v>
      </c>
      <c r="D142" s="201" t="s">
        <v>244</v>
      </c>
      <c r="E142" s="202" t="s">
        <v>4214</v>
      </c>
      <c r="F142" s="203" t="s">
        <v>4215</v>
      </c>
      <c r="G142" s="204" t="s">
        <v>406</v>
      </c>
      <c r="H142" s="205">
        <v>2.2709999999999999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2.2151299999999998</v>
      </c>
      <c r="R142" s="211">
        <f>Q142*H142</f>
        <v>5.030560229999999</v>
      </c>
      <c r="S142" s="211">
        <v>0</v>
      </c>
      <c r="T142" s="212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248</v>
      </c>
      <c r="AT142" s="213" t="s">
        <v>244</v>
      </c>
      <c r="AU142" s="213" t="s">
        <v>90</v>
      </c>
      <c r="AY142" s="18" t="s">
        <v>242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90</v>
      </c>
      <c r="BK142" s="214">
        <f>ROUND(I142*H142,2)</f>
        <v>0</v>
      </c>
      <c r="BL142" s="18" t="s">
        <v>248</v>
      </c>
      <c r="BM142" s="213" t="s">
        <v>4470</v>
      </c>
    </row>
    <row r="143" spans="1:65" s="2" customFormat="1" ht="14.45" customHeight="1">
      <c r="A143" s="35"/>
      <c r="B143" s="36"/>
      <c r="C143" s="201" t="s">
        <v>250</v>
      </c>
      <c r="D143" s="201" t="s">
        <v>244</v>
      </c>
      <c r="E143" s="202" t="s">
        <v>1991</v>
      </c>
      <c r="F143" s="203" t="s">
        <v>1992</v>
      </c>
      <c r="G143" s="204" t="s">
        <v>247</v>
      </c>
      <c r="H143" s="205">
        <v>13.5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6.7000000000000002E-4</v>
      </c>
      <c r="R143" s="211">
        <f>Q143*H143</f>
        <v>9.045000000000001E-3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4471</v>
      </c>
    </row>
    <row r="144" spans="1:65" s="2" customFormat="1" ht="19.899999999999999" customHeight="1">
      <c r="A144" s="35"/>
      <c r="B144" s="36"/>
      <c r="C144" s="201" t="s">
        <v>269</v>
      </c>
      <c r="D144" s="201" t="s">
        <v>244</v>
      </c>
      <c r="E144" s="202" t="s">
        <v>1995</v>
      </c>
      <c r="F144" s="203" t="s">
        <v>1996</v>
      </c>
      <c r="G144" s="204" t="s">
        <v>247</v>
      </c>
      <c r="H144" s="205">
        <v>13.5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4472</v>
      </c>
    </row>
    <row r="145" spans="1:65" s="2" customFormat="1" ht="30" customHeight="1">
      <c r="A145" s="35"/>
      <c r="B145" s="36"/>
      <c r="C145" s="201" t="s">
        <v>273</v>
      </c>
      <c r="D145" s="201" t="s">
        <v>244</v>
      </c>
      <c r="E145" s="202" t="s">
        <v>466</v>
      </c>
      <c r="F145" s="203" t="s">
        <v>4222</v>
      </c>
      <c r="G145" s="204" t="s">
        <v>247</v>
      </c>
      <c r="H145" s="205">
        <v>27.3</v>
      </c>
      <c r="I145" s="206"/>
      <c r="J145" s="207">
        <f>ROUND(I145*H145,2)</f>
        <v>0</v>
      </c>
      <c r="K145" s="208"/>
      <c r="L145" s="40"/>
      <c r="M145" s="209" t="s">
        <v>1</v>
      </c>
      <c r="N145" s="210" t="s">
        <v>43</v>
      </c>
      <c r="O145" s="76"/>
      <c r="P145" s="211">
        <f>O145*H145</f>
        <v>0</v>
      </c>
      <c r="Q145" s="211">
        <v>3.0000000000000001E-5</v>
      </c>
      <c r="R145" s="211">
        <f>Q145*H145</f>
        <v>8.1900000000000007E-4</v>
      </c>
      <c r="S145" s="211">
        <v>0</v>
      </c>
      <c r="T145" s="21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3" t="s">
        <v>248</v>
      </c>
      <c r="AT145" s="213" t="s">
        <v>244</v>
      </c>
      <c r="AU145" s="213" t="s">
        <v>90</v>
      </c>
      <c r="AY145" s="18" t="s">
        <v>242</v>
      </c>
      <c r="BE145" s="214">
        <f>IF(N145="základná",J145,0)</f>
        <v>0</v>
      </c>
      <c r="BF145" s="214">
        <f>IF(N145="znížená",J145,0)</f>
        <v>0</v>
      </c>
      <c r="BG145" s="214">
        <f>IF(N145="zákl. prenesená",J145,0)</f>
        <v>0</v>
      </c>
      <c r="BH145" s="214">
        <f>IF(N145="zníž. prenesená",J145,0)</f>
        <v>0</v>
      </c>
      <c r="BI145" s="214">
        <f>IF(N145="nulová",J145,0)</f>
        <v>0</v>
      </c>
      <c r="BJ145" s="18" t="s">
        <v>90</v>
      </c>
      <c r="BK145" s="214">
        <f>ROUND(I145*H145,2)</f>
        <v>0</v>
      </c>
      <c r="BL145" s="18" t="s">
        <v>248</v>
      </c>
      <c r="BM145" s="213" t="s">
        <v>4473</v>
      </c>
    </row>
    <row r="146" spans="1:65" s="2" customFormat="1" ht="34.9" customHeight="1">
      <c r="A146" s="35"/>
      <c r="B146" s="36"/>
      <c r="C146" s="215" t="s">
        <v>264</v>
      </c>
      <c r="D146" s="215" t="s">
        <v>261</v>
      </c>
      <c r="E146" s="216" t="s">
        <v>486</v>
      </c>
      <c r="F146" s="217" t="s">
        <v>4224</v>
      </c>
      <c r="G146" s="218" t="s">
        <v>247</v>
      </c>
      <c r="H146" s="219">
        <v>27.846</v>
      </c>
      <c r="I146" s="220"/>
      <c r="J146" s="221">
        <f>ROUND(I146*H146,2)</f>
        <v>0</v>
      </c>
      <c r="K146" s="222"/>
      <c r="L146" s="223"/>
      <c r="M146" s="224" t="s">
        <v>1</v>
      </c>
      <c r="N146" s="225" t="s">
        <v>43</v>
      </c>
      <c r="O146" s="76"/>
      <c r="P146" s="211">
        <f>O146*H146</f>
        <v>0</v>
      </c>
      <c r="Q146" s="211">
        <v>4.0000000000000002E-4</v>
      </c>
      <c r="R146" s="211">
        <f>Q146*H146</f>
        <v>1.1138400000000001E-2</v>
      </c>
      <c r="S146" s="211">
        <v>0</v>
      </c>
      <c r="T146" s="21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3" t="s">
        <v>264</v>
      </c>
      <c r="AT146" s="213" t="s">
        <v>261</v>
      </c>
      <c r="AU146" s="213" t="s">
        <v>90</v>
      </c>
      <c r="AY146" s="18" t="s">
        <v>242</v>
      </c>
      <c r="BE146" s="214">
        <f>IF(N146="základná",J146,0)</f>
        <v>0</v>
      </c>
      <c r="BF146" s="214">
        <f>IF(N146="znížená",J146,0)</f>
        <v>0</v>
      </c>
      <c r="BG146" s="214">
        <f>IF(N146="zákl. prenesená",J146,0)</f>
        <v>0</v>
      </c>
      <c r="BH146" s="214">
        <f>IF(N146="zníž. prenesená",J146,0)</f>
        <v>0</v>
      </c>
      <c r="BI146" s="214">
        <f>IF(N146="nulová",J146,0)</f>
        <v>0</v>
      </c>
      <c r="BJ146" s="18" t="s">
        <v>90</v>
      </c>
      <c r="BK146" s="214">
        <f>ROUND(I146*H146,2)</f>
        <v>0</v>
      </c>
      <c r="BL146" s="18" t="s">
        <v>248</v>
      </c>
      <c r="BM146" s="213" t="s">
        <v>4474</v>
      </c>
    </row>
    <row r="147" spans="1:65" s="13" customFormat="1">
      <c r="B147" s="226"/>
      <c r="C147" s="227"/>
      <c r="D147" s="228" t="s">
        <v>304</v>
      </c>
      <c r="E147" s="227"/>
      <c r="F147" s="230" t="s">
        <v>4475</v>
      </c>
      <c r="G147" s="227"/>
      <c r="H147" s="231">
        <v>27.846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304</v>
      </c>
      <c r="AU147" s="237" t="s">
        <v>90</v>
      </c>
      <c r="AV147" s="13" t="s">
        <v>90</v>
      </c>
      <c r="AW147" s="13" t="s">
        <v>4</v>
      </c>
      <c r="AX147" s="13" t="s">
        <v>84</v>
      </c>
      <c r="AY147" s="237" t="s">
        <v>242</v>
      </c>
    </row>
    <row r="148" spans="1:65" s="12" customFormat="1" ht="22.9" customHeight="1">
      <c r="B148" s="185"/>
      <c r="C148" s="186"/>
      <c r="D148" s="187" t="s">
        <v>76</v>
      </c>
      <c r="E148" s="199" t="s">
        <v>250</v>
      </c>
      <c r="F148" s="199" t="s">
        <v>251</v>
      </c>
      <c r="G148" s="186"/>
      <c r="H148" s="186"/>
      <c r="I148" s="189"/>
      <c r="J148" s="200">
        <f>BK148</f>
        <v>0</v>
      </c>
      <c r="K148" s="186"/>
      <c r="L148" s="191"/>
      <c r="M148" s="192"/>
      <c r="N148" s="193"/>
      <c r="O148" s="193"/>
      <c r="P148" s="194">
        <f>SUM(P149:P151)</f>
        <v>0</v>
      </c>
      <c r="Q148" s="193"/>
      <c r="R148" s="194">
        <f>SUM(R149:R151)</f>
        <v>12.062778000000002</v>
      </c>
      <c r="S148" s="193"/>
      <c r="T148" s="195">
        <f>SUM(T149:T151)</f>
        <v>0</v>
      </c>
      <c r="AR148" s="196" t="s">
        <v>84</v>
      </c>
      <c r="AT148" s="197" t="s">
        <v>76</v>
      </c>
      <c r="AU148" s="197" t="s">
        <v>84</v>
      </c>
      <c r="AY148" s="196" t="s">
        <v>242</v>
      </c>
      <c r="BK148" s="198">
        <f>SUM(BK149:BK151)</f>
        <v>0</v>
      </c>
    </row>
    <row r="149" spans="1:65" s="2" customFormat="1" ht="34.9" customHeight="1">
      <c r="A149" s="35"/>
      <c r="B149" s="36"/>
      <c r="C149" s="201" t="s">
        <v>255</v>
      </c>
      <c r="D149" s="201" t="s">
        <v>244</v>
      </c>
      <c r="E149" s="202" t="s">
        <v>4229</v>
      </c>
      <c r="F149" s="203" t="s">
        <v>4230</v>
      </c>
      <c r="G149" s="204" t="s">
        <v>247</v>
      </c>
      <c r="H149" s="205">
        <v>27.3</v>
      </c>
      <c r="I149" s="206"/>
      <c r="J149" s="207">
        <f>ROUND(I149*H149,2)</f>
        <v>0</v>
      </c>
      <c r="K149" s="208"/>
      <c r="L149" s="40"/>
      <c r="M149" s="209" t="s">
        <v>1</v>
      </c>
      <c r="N149" s="210" t="s">
        <v>43</v>
      </c>
      <c r="O149" s="76"/>
      <c r="P149" s="211">
        <f>O149*H149</f>
        <v>0</v>
      </c>
      <c r="Q149" s="211">
        <v>0.16192000000000001</v>
      </c>
      <c r="R149" s="211">
        <f>Q149*H149</f>
        <v>4.4204160000000003</v>
      </c>
      <c r="S149" s="211">
        <v>0</v>
      </c>
      <c r="T149" s="21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3" t="s">
        <v>248</v>
      </c>
      <c r="AT149" s="213" t="s">
        <v>244</v>
      </c>
      <c r="AU149" s="213" t="s">
        <v>90</v>
      </c>
      <c r="AY149" s="18" t="s">
        <v>242</v>
      </c>
      <c r="BE149" s="214">
        <f>IF(N149="základná",J149,0)</f>
        <v>0</v>
      </c>
      <c r="BF149" s="214">
        <f>IF(N149="znížená",J149,0)</f>
        <v>0</v>
      </c>
      <c r="BG149" s="214">
        <f>IF(N149="zákl. prenesená",J149,0)</f>
        <v>0</v>
      </c>
      <c r="BH149" s="214">
        <f>IF(N149="zníž. prenesená",J149,0)</f>
        <v>0</v>
      </c>
      <c r="BI149" s="214">
        <f>IF(N149="nulová",J149,0)</f>
        <v>0</v>
      </c>
      <c r="BJ149" s="18" t="s">
        <v>90</v>
      </c>
      <c r="BK149" s="214">
        <f>ROUND(I149*H149,2)</f>
        <v>0</v>
      </c>
      <c r="BL149" s="18" t="s">
        <v>248</v>
      </c>
      <c r="BM149" s="213" t="s">
        <v>4476</v>
      </c>
    </row>
    <row r="150" spans="1:65" s="2" customFormat="1" ht="22.15" customHeight="1">
      <c r="A150" s="35"/>
      <c r="B150" s="36"/>
      <c r="C150" s="201" t="s">
        <v>284</v>
      </c>
      <c r="D150" s="201" t="s">
        <v>244</v>
      </c>
      <c r="E150" s="202" t="s">
        <v>502</v>
      </c>
      <c r="F150" s="203" t="s">
        <v>4227</v>
      </c>
      <c r="G150" s="204" t="s">
        <v>247</v>
      </c>
      <c r="H150" s="205">
        <v>27.3</v>
      </c>
      <c r="I150" s="206"/>
      <c r="J150" s="207">
        <f>ROUND(I150*H150,2)</f>
        <v>0</v>
      </c>
      <c r="K150" s="208"/>
      <c r="L150" s="40"/>
      <c r="M150" s="209" t="s">
        <v>1</v>
      </c>
      <c r="N150" s="210" t="s">
        <v>43</v>
      </c>
      <c r="O150" s="76"/>
      <c r="P150" s="211">
        <f>O150*H150</f>
        <v>0</v>
      </c>
      <c r="Q150" s="211">
        <v>0.27994000000000002</v>
      </c>
      <c r="R150" s="211">
        <f>Q150*H150</f>
        <v>7.6423620000000012</v>
      </c>
      <c r="S150" s="211">
        <v>0</v>
      </c>
      <c r="T150" s="21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3" t="s">
        <v>248</v>
      </c>
      <c r="AT150" s="213" t="s">
        <v>244</v>
      </c>
      <c r="AU150" s="213" t="s">
        <v>90</v>
      </c>
      <c r="AY150" s="18" t="s">
        <v>242</v>
      </c>
      <c r="BE150" s="214">
        <f>IF(N150="základná",J150,0)</f>
        <v>0</v>
      </c>
      <c r="BF150" s="214">
        <f>IF(N150="znížená",J150,0)</f>
        <v>0</v>
      </c>
      <c r="BG150" s="214">
        <f>IF(N150="zákl. prenesená",J150,0)</f>
        <v>0</v>
      </c>
      <c r="BH150" s="214">
        <f>IF(N150="zníž. prenesená",J150,0)</f>
        <v>0</v>
      </c>
      <c r="BI150" s="214">
        <f>IF(N150="nulová",J150,0)</f>
        <v>0</v>
      </c>
      <c r="BJ150" s="18" t="s">
        <v>90</v>
      </c>
      <c r="BK150" s="214">
        <f>ROUND(I150*H150,2)</f>
        <v>0</v>
      </c>
      <c r="BL150" s="18" t="s">
        <v>248</v>
      </c>
      <c r="BM150" s="213" t="s">
        <v>4477</v>
      </c>
    </row>
    <row r="151" spans="1:65" s="2" customFormat="1" ht="14.45" customHeight="1">
      <c r="A151" s="35"/>
      <c r="B151" s="36"/>
      <c r="C151" s="201" t="s">
        <v>288</v>
      </c>
      <c r="D151" s="201" t="s">
        <v>244</v>
      </c>
      <c r="E151" s="202" t="s">
        <v>4232</v>
      </c>
      <c r="F151" s="203" t="s">
        <v>4233</v>
      </c>
      <c r="G151" s="204" t="s">
        <v>247</v>
      </c>
      <c r="H151" s="205">
        <v>27.3</v>
      </c>
      <c r="I151" s="206"/>
      <c r="J151" s="207">
        <f>ROUND(I151*H151,2)</f>
        <v>0</v>
      </c>
      <c r="K151" s="208"/>
      <c r="L151" s="40"/>
      <c r="M151" s="209" t="s">
        <v>1</v>
      </c>
      <c r="N151" s="210" t="s">
        <v>43</v>
      </c>
      <c r="O151" s="76"/>
      <c r="P151" s="211">
        <f>O151*H151</f>
        <v>0</v>
      </c>
      <c r="Q151" s="211">
        <v>0</v>
      </c>
      <c r="R151" s="211">
        <f>Q151*H151</f>
        <v>0</v>
      </c>
      <c r="S151" s="211">
        <v>0</v>
      </c>
      <c r="T151" s="21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3" t="s">
        <v>248</v>
      </c>
      <c r="AT151" s="213" t="s">
        <v>244</v>
      </c>
      <c r="AU151" s="213" t="s">
        <v>90</v>
      </c>
      <c r="AY151" s="18" t="s">
        <v>242</v>
      </c>
      <c r="BE151" s="214">
        <f>IF(N151="základná",J151,0)</f>
        <v>0</v>
      </c>
      <c r="BF151" s="214">
        <f>IF(N151="znížená",J151,0)</f>
        <v>0</v>
      </c>
      <c r="BG151" s="214">
        <f>IF(N151="zákl. prenesená",J151,0)</f>
        <v>0</v>
      </c>
      <c r="BH151" s="214">
        <f>IF(N151="zníž. prenesená",J151,0)</f>
        <v>0</v>
      </c>
      <c r="BI151" s="214">
        <f>IF(N151="nulová",J151,0)</f>
        <v>0</v>
      </c>
      <c r="BJ151" s="18" t="s">
        <v>90</v>
      </c>
      <c r="BK151" s="214">
        <f>ROUND(I151*H151,2)</f>
        <v>0</v>
      </c>
      <c r="BL151" s="18" t="s">
        <v>248</v>
      </c>
      <c r="BM151" s="213" t="s">
        <v>4478</v>
      </c>
    </row>
    <row r="152" spans="1:65" s="12" customFormat="1" ht="22.9" customHeight="1">
      <c r="B152" s="185"/>
      <c r="C152" s="186"/>
      <c r="D152" s="187" t="s">
        <v>76</v>
      </c>
      <c r="E152" s="199" t="s">
        <v>255</v>
      </c>
      <c r="F152" s="199" t="s">
        <v>256</v>
      </c>
      <c r="G152" s="186"/>
      <c r="H152" s="186"/>
      <c r="I152" s="189"/>
      <c r="J152" s="200">
        <f>BK152</f>
        <v>0</v>
      </c>
      <c r="K152" s="186"/>
      <c r="L152" s="191"/>
      <c r="M152" s="192"/>
      <c r="N152" s="193"/>
      <c r="O152" s="193"/>
      <c r="P152" s="194">
        <f>SUM(P153:P165)</f>
        <v>0</v>
      </c>
      <c r="Q152" s="193"/>
      <c r="R152" s="194">
        <f>SUM(R153:R165)</f>
        <v>6.0298325000000004</v>
      </c>
      <c r="S152" s="193"/>
      <c r="T152" s="195">
        <f>SUM(T153:T165)</f>
        <v>0</v>
      </c>
      <c r="AR152" s="196" t="s">
        <v>84</v>
      </c>
      <c r="AT152" s="197" t="s">
        <v>76</v>
      </c>
      <c r="AU152" s="197" t="s">
        <v>84</v>
      </c>
      <c r="AY152" s="196" t="s">
        <v>242</v>
      </c>
      <c r="BK152" s="198">
        <f>SUM(BK153:BK165)</f>
        <v>0</v>
      </c>
    </row>
    <row r="153" spans="1:65" s="2" customFormat="1" ht="30" customHeight="1">
      <c r="A153" s="35"/>
      <c r="B153" s="36"/>
      <c r="C153" s="201" t="s">
        <v>292</v>
      </c>
      <c r="D153" s="201" t="s">
        <v>244</v>
      </c>
      <c r="E153" s="202" t="s">
        <v>4235</v>
      </c>
      <c r="F153" s="203" t="s">
        <v>4236</v>
      </c>
      <c r="G153" s="204" t="s">
        <v>282</v>
      </c>
      <c r="H153" s="205">
        <v>25</v>
      </c>
      <c r="I153" s="206"/>
      <c r="J153" s="207">
        <f>ROUND(I153*H153,2)</f>
        <v>0</v>
      </c>
      <c r="K153" s="208"/>
      <c r="L153" s="40"/>
      <c r="M153" s="209" t="s">
        <v>1</v>
      </c>
      <c r="N153" s="210" t="s">
        <v>43</v>
      </c>
      <c r="O153" s="76"/>
      <c r="P153" s="211">
        <f>O153*H153</f>
        <v>0</v>
      </c>
      <c r="Q153" s="211">
        <v>9.7930000000000003E-2</v>
      </c>
      <c r="R153" s="211">
        <f>Q153*H153</f>
        <v>2.4482500000000003</v>
      </c>
      <c r="S153" s="211">
        <v>0</v>
      </c>
      <c r="T153" s="21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3" t="s">
        <v>248</v>
      </c>
      <c r="AT153" s="213" t="s">
        <v>244</v>
      </c>
      <c r="AU153" s="213" t="s">
        <v>90</v>
      </c>
      <c r="AY153" s="18" t="s">
        <v>242</v>
      </c>
      <c r="BE153" s="214">
        <f>IF(N153="základná",J153,0)</f>
        <v>0</v>
      </c>
      <c r="BF153" s="214">
        <f>IF(N153="znížená",J153,0)</f>
        <v>0</v>
      </c>
      <c r="BG153" s="214">
        <f>IF(N153="zákl. prenesená",J153,0)</f>
        <v>0</v>
      </c>
      <c r="BH153" s="214">
        <f>IF(N153="zníž. prenesená",J153,0)</f>
        <v>0</v>
      </c>
      <c r="BI153" s="214">
        <f>IF(N153="nulová",J153,0)</f>
        <v>0</v>
      </c>
      <c r="BJ153" s="18" t="s">
        <v>90</v>
      </c>
      <c r="BK153" s="214">
        <f>ROUND(I153*H153,2)</f>
        <v>0</v>
      </c>
      <c r="BL153" s="18" t="s">
        <v>248</v>
      </c>
      <c r="BM153" s="213" t="s">
        <v>4479</v>
      </c>
    </row>
    <row r="154" spans="1:65" s="2" customFormat="1" ht="14.45" customHeight="1">
      <c r="A154" s="35"/>
      <c r="B154" s="36"/>
      <c r="C154" s="215" t="s">
        <v>296</v>
      </c>
      <c r="D154" s="215" t="s">
        <v>261</v>
      </c>
      <c r="E154" s="216" t="s">
        <v>4238</v>
      </c>
      <c r="F154" s="217" t="s">
        <v>4239</v>
      </c>
      <c r="G154" s="218" t="s">
        <v>259</v>
      </c>
      <c r="H154" s="219">
        <v>25.25</v>
      </c>
      <c r="I154" s="220"/>
      <c r="J154" s="221">
        <f>ROUND(I154*H154,2)</f>
        <v>0</v>
      </c>
      <c r="K154" s="222"/>
      <c r="L154" s="223"/>
      <c r="M154" s="224" t="s">
        <v>1</v>
      </c>
      <c r="N154" s="225" t="s">
        <v>43</v>
      </c>
      <c r="O154" s="76"/>
      <c r="P154" s="211">
        <f>O154*H154</f>
        <v>0</v>
      </c>
      <c r="Q154" s="211">
        <v>2.3E-2</v>
      </c>
      <c r="R154" s="211">
        <f>Q154*H154</f>
        <v>0.58074999999999999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264</v>
      </c>
      <c r="AT154" s="213" t="s">
        <v>261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4480</v>
      </c>
    </row>
    <row r="155" spans="1:65" s="13" customFormat="1">
      <c r="B155" s="226"/>
      <c r="C155" s="227"/>
      <c r="D155" s="228" t="s">
        <v>304</v>
      </c>
      <c r="E155" s="227"/>
      <c r="F155" s="230" t="s">
        <v>4241</v>
      </c>
      <c r="G155" s="227"/>
      <c r="H155" s="231">
        <v>25.25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4</v>
      </c>
      <c r="AX155" s="13" t="s">
        <v>84</v>
      </c>
      <c r="AY155" s="237" t="s">
        <v>242</v>
      </c>
    </row>
    <row r="156" spans="1:65" s="2" customFormat="1" ht="22.15" customHeight="1">
      <c r="A156" s="35"/>
      <c r="B156" s="36"/>
      <c r="C156" s="201" t="s">
        <v>300</v>
      </c>
      <c r="D156" s="201" t="s">
        <v>244</v>
      </c>
      <c r="E156" s="202" t="s">
        <v>4242</v>
      </c>
      <c r="F156" s="203" t="s">
        <v>4243</v>
      </c>
      <c r="G156" s="204" t="s">
        <v>406</v>
      </c>
      <c r="H156" s="205">
        <v>1.25</v>
      </c>
      <c r="I156" s="206"/>
      <c r="J156" s="207">
        <f t="shared" ref="J156:J165" si="0">ROUND(I156*H156,2)</f>
        <v>0</v>
      </c>
      <c r="K156" s="208"/>
      <c r="L156" s="40"/>
      <c r="M156" s="209" t="s">
        <v>1</v>
      </c>
      <c r="N156" s="210" t="s">
        <v>43</v>
      </c>
      <c r="O156" s="76"/>
      <c r="P156" s="211">
        <f t="shared" ref="P156:P165" si="1">O156*H156</f>
        <v>0</v>
      </c>
      <c r="Q156" s="211">
        <v>2.2010900000000002</v>
      </c>
      <c r="R156" s="211">
        <f t="shared" ref="R156:R165" si="2">Q156*H156</f>
        <v>2.7513625000000004</v>
      </c>
      <c r="S156" s="211">
        <v>0</v>
      </c>
      <c r="T156" s="212">
        <f t="shared" ref="T156:T165" si="3"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13" t="s">
        <v>248</v>
      </c>
      <c r="AT156" s="213" t="s">
        <v>244</v>
      </c>
      <c r="AU156" s="213" t="s">
        <v>90</v>
      </c>
      <c r="AY156" s="18" t="s">
        <v>242</v>
      </c>
      <c r="BE156" s="214">
        <f t="shared" ref="BE156:BE165" si="4">IF(N156="základná",J156,0)</f>
        <v>0</v>
      </c>
      <c r="BF156" s="214">
        <f t="shared" ref="BF156:BF165" si="5">IF(N156="znížená",J156,0)</f>
        <v>0</v>
      </c>
      <c r="BG156" s="214">
        <f t="shared" ref="BG156:BG165" si="6">IF(N156="zákl. prenesená",J156,0)</f>
        <v>0</v>
      </c>
      <c r="BH156" s="214">
        <f t="shared" ref="BH156:BH165" si="7">IF(N156="zníž. prenesená",J156,0)</f>
        <v>0</v>
      </c>
      <c r="BI156" s="214">
        <f t="shared" ref="BI156:BI165" si="8">IF(N156="nulová",J156,0)</f>
        <v>0</v>
      </c>
      <c r="BJ156" s="18" t="s">
        <v>90</v>
      </c>
      <c r="BK156" s="214">
        <f t="shared" ref="BK156:BK165" si="9">ROUND(I156*H156,2)</f>
        <v>0</v>
      </c>
      <c r="BL156" s="18" t="s">
        <v>248</v>
      </c>
      <c r="BM156" s="213" t="s">
        <v>4481</v>
      </c>
    </row>
    <row r="157" spans="1:65" s="2" customFormat="1" ht="14.45" customHeight="1">
      <c r="A157" s="35"/>
      <c r="B157" s="36"/>
      <c r="C157" s="201" t="s">
        <v>306</v>
      </c>
      <c r="D157" s="201" t="s">
        <v>244</v>
      </c>
      <c r="E157" s="202" t="s">
        <v>4245</v>
      </c>
      <c r="F157" s="203" t="s">
        <v>4246</v>
      </c>
      <c r="G157" s="204" t="s">
        <v>259</v>
      </c>
      <c r="H157" s="205">
        <v>1</v>
      </c>
      <c r="I157" s="206"/>
      <c r="J157" s="207">
        <f t="shared" si="0"/>
        <v>0</v>
      </c>
      <c r="K157" s="208"/>
      <c r="L157" s="40"/>
      <c r="M157" s="209" t="s">
        <v>1</v>
      </c>
      <c r="N157" s="210" t="s">
        <v>43</v>
      </c>
      <c r="O157" s="76"/>
      <c r="P157" s="211">
        <f t="shared" si="1"/>
        <v>0</v>
      </c>
      <c r="Q157" s="211">
        <v>0.15306</v>
      </c>
      <c r="R157" s="211">
        <f t="shared" si="2"/>
        <v>0.15306</v>
      </c>
      <c r="S157" s="211">
        <v>0</v>
      </c>
      <c r="T157" s="212">
        <f t="shared" si="3"/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248</v>
      </c>
      <c r="AT157" s="213" t="s">
        <v>244</v>
      </c>
      <c r="AU157" s="213" t="s">
        <v>90</v>
      </c>
      <c r="AY157" s="18" t="s">
        <v>242</v>
      </c>
      <c r="BE157" s="214">
        <f t="shared" si="4"/>
        <v>0</v>
      </c>
      <c r="BF157" s="214">
        <f t="shared" si="5"/>
        <v>0</v>
      </c>
      <c r="BG157" s="214">
        <f t="shared" si="6"/>
        <v>0</v>
      </c>
      <c r="BH157" s="214">
        <f t="shared" si="7"/>
        <v>0</v>
      </c>
      <c r="BI157" s="214">
        <f t="shared" si="8"/>
        <v>0</v>
      </c>
      <c r="BJ157" s="18" t="s">
        <v>90</v>
      </c>
      <c r="BK157" s="214">
        <f t="shared" si="9"/>
        <v>0</v>
      </c>
      <c r="BL157" s="18" t="s">
        <v>248</v>
      </c>
      <c r="BM157" s="213" t="s">
        <v>4482</v>
      </c>
    </row>
    <row r="158" spans="1:65" s="2" customFormat="1" ht="19.899999999999999" customHeight="1">
      <c r="A158" s="35"/>
      <c r="B158" s="36"/>
      <c r="C158" s="215" t="s">
        <v>311</v>
      </c>
      <c r="D158" s="215" t="s">
        <v>261</v>
      </c>
      <c r="E158" s="216" t="s">
        <v>4248</v>
      </c>
      <c r="F158" s="217" t="s">
        <v>4249</v>
      </c>
      <c r="G158" s="218" t="s">
        <v>259</v>
      </c>
      <c r="H158" s="219">
        <v>1</v>
      </c>
      <c r="I158" s="220"/>
      <c r="J158" s="221">
        <f t="shared" si="0"/>
        <v>0</v>
      </c>
      <c r="K158" s="222"/>
      <c r="L158" s="223"/>
      <c r="M158" s="224" t="s">
        <v>1</v>
      </c>
      <c r="N158" s="225" t="s">
        <v>43</v>
      </c>
      <c r="O158" s="76"/>
      <c r="P158" s="211">
        <f t="shared" si="1"/>
        <v>0</v>
      </c>
      <c r="Q158" s="211">
        <v>2.9000000000000001E-2</v>
      </c>
      <c r="R158" s="211">
        <f t="shared" si="2"/>
        <v>2.9000000000000001E-2</v>
      </c>
      <c r="S158" s="211">
        <v>0</v>
      </c>
      <c r="T158" s="212">
        <f t="shared" si="3"/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3" t="s">
        <v>264</v>
      </c>
      <c r="AT158" s="213" t="s">
        <v>261</v>
      </c>
      <c r="AU158" s="213" t="s">
        <v>90</v>
      </c>
      <c r="AY158" s="18" t="s">
        <v>242</v>
      </c>
      <c r="BE158" s="214">
        <f t="shared" si="4"/>
        <v>0</v>
      </c>
      <c r="BF158" s="214">
        <f t="shared" si="5"/>
        <v>0</v>
      </c>
      <c r="BG158" s="214">
        <f t="shared" si="6"/>
        <v>0</v>
      </c>
      <c r="BH158" s="214">
        <f t="shared" si="7"/>
        <v>0</v>
      </c>
      <c r="BI158" s="214">
        <f t="shared" si="8"/>
        <v>0</v>
      </c>
      <c r="BJ158" s="18" t="s">
        <v>90</v>
      </c>
      <c r="BK158" s="214">
        <f t="shared" si="9"/>
        <v>0</v>
      </c>
      <c r="BL158" s="18" t="s">
        <v>248</v>
      </c>
      <c r="BM158" s="213" t="s">
        <v>4483</v>
      </c>
    </row>
    <row r="159" spans="1:65" s="2" customFormat="1" ht="19.899999999999999" customHeight="1">
      <c r="A159" s="35"/>
      <c r="B159" s="36"/>
      <c r="C159" s="201" t="s">
        <v>316</v>
      </c>
      <c r="D159" s="201" t="s">
        <v>244</v>
      </c>
      <c r="E159" s="202" t="s">
        <v>4251</v>
      </c>
      <c r="F159" s="203" t="s">
        <v>4252</v>
      </c>
      <c r="G159" s="204" t="s">
        <v>259</v>
      </c>
      <c r="H159" s="205">
        <v>2</v>
      </c>
      <c r="I159" s="206"/>
      <c r="J159" s="207">
        <f t="shared" si="0"/>
        <v>0</v>
      </c>
      <c r="K159" s="208"/>
      <c r="L159" s="40"/>
      <c r="M159" s="209" t="s">
        <v>1</v>
      </c>
      <c r="N159" s="210" t="s">
        <v>43</v>
      </c>
      <c r="O159" s="76"/>
      <c r="P159" s="211">
        <f t="shared" si="1"/>
        <v>0</v>
      </c>
      <c r="Q159" s="211">
        <v>4.6999999999999999E-4</v>
      </c>
      <c r="R159" s="211">
        <f t="shared" si="2"/>
        <v>9.3999999999999997E-4</v>
      </c>
      <c r="S159" s="211">
        <v>0</v>
      </c>
      <c r="T159" s="212">
        <f t="shared" si="3"/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 t="shared" si="4"/>
        <v>0</v>
      </c>
      <c r="BF159" s="214">
        <f t="shared" si="5"/>
        <v>0</v>
      </c>
      <c r="BG159" s="214">
        <f t="shared" si="6"/>
        <v>0</v>
      </c>
      <c r="BH159" s="214">
        <f t="shared" si="7"/>
        <v>0</v>
      </c>
      <c r="BI159" s="214">
        <f t="shared" si="8"/>
        <v>0</v>
      </c>
      <c r="BJ159" s="18" t="s">
        <v>90</v>
      </c>
      <c r="BK159" s="214">
        <f t="shared" si="9"/>
        <v>0</v>
      </c>
      <c r="BL159" s="18" t="s">
        <v>248</v>
      </c>
      <c r="BM159" s="213" t="s">
        <v>4484</v>
      </c>
    </row>
    <row r="160" spans="1:65" s="2" customFormat="1" ht="22.15" customHeight="1">
      <c r="A160" s="35"/>
      <c r="B160" s="36"/>
      <c r="C160" s="215" t="s">
        <v>320</v>
      </c>
      <c r="D160" s="215" t="s">
        <v>261</v>
      </c>
      <c r="E160" s="216" t="s">
        <v>4254</v>
      </c>
      <c r="F160" s="217" t="s">
        <v>4255</v>
      </c>
      <c r="G160" s="218" t="s">
        <v>259</v>
      </c>
      <c r="H160" s="219">
        <v>2</v>
      </c>
      <c r="I160" s="220"/>
      <c r="J160" s="221">
        <f t="shared" si="0"/>
        <v>0</v>
      </c>
      <c r="K160" s="222"/>
      <c r="L160" s="223"/>
      <c r="M160" s="224" t="s">
        <v>1</v>
      </c>
      <c r="N160" s="225" t="s">
        <v>43</v>
      </c>
      <c r="O160" s="76"/>
      <c r="P160" s="211">
        <f t="shared" si="1"/>
        <v>0</v>
      </c>
      <c r="Q160" s="211">
        <v>2.1999999999999999E-2</v>
      </c>
      <c r="R160" s="211">
        <f t="shared" si="2"/>
        <v>4.3999999999999997E-2</v>
      </c>
      <c r="S160" s="211">
        <v>0</v>
      </c>
      <c r="T160" s="212">
        <f t="shared" si="3"/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264</v>
      </c>
      <c r="AT160" s="213" t="s">
        <v>261</v>
      </c>
      <c r="AU160" s="213" t="s">
        <v>90</v>
      </c>
      <c r="AY160" s="18" t="s">
        <v>242</v>
      </c>
      <c r="BE160" s="214">
        <f t="shared" si="4"/>
        <v>0</v>
      </c>
      <c r="BF160" s="214">
        <f t="shared" si="5"/>
        <v>0</v>
      </c>
      <c r="BG160" s="214">
        <f t="shared" si="6"/>
        <v>0</v>
      </c>
      <c r="BH160" s="214">
        <f t="shared" si="7"/>
        <v>0</v>
      </c>
      <c r="BI160" s="214">
        <f t="shared" si="8"/>
        <v>0</v>
      </c>
      <c r="BJ160" s="18" t="s">
        <v>90</v>
      </c>
      <c r="BK160" s="214">
        <f t="shared" si="9"/>
        <v>0</v>
      </c>
      <c r="BL160" s="18" t="s">
        <v>248</v>
      </c>
      <c r="BM160" s="213" t="s">
        <v>4485</v>
      </c>
    </row>
    <row r="161" spans="1:65" s="2" customFormat="1" ht="14.45" customHeight="1">
      <c r="A161" s="35"/>
      <c r="B161" s="36"/>
      <c r="C161" s="201" t="s">
        <v>326</v>
      </c>
      <c r="D161" s="201" t="s">
        <v>244</v>
      </c>
      <c r="E161" s="202" t="s">
        <v>4257</v>
      </c>
      <c r="F161" s="203" t="s">
        <v>4258</v>
      </c>
      <c r="G161" s="204" t="s">
        <v>259</v>
      </c>
      <c r="H161" s="205">
        <v>1</v>
      </c>
      <c r="I161" s="206"/>
      <c r="J161" s="207">
        <f t="shared" si="0"/>
        <v>0</v>
      </c>
      <c r="K161" s="208"/>
      <c r="L161" s="40"/>
      <c r="M161" s="209" t="s">
        <v>1</v>
      </c>
      <c r="N161" s="210" t="s">
        <v>43</v>
      </c>
      <c r="O161" s="76"/>
      <c r="P161" s="211">
        <f t="shared" si="1"/>
        <v>0</v>
      </c>
      <c r="Q161" s="211">
        <v>4.6999999999999999E-4</v>
      </c>
      <c r="R161" s="211">
        <f t="shared" si="2"/>
        <v>4.6999999999999999E-4</v>
      </c>
      <c r="S161" s="211">
        <v>0</v>
      </c>
      <c r="T161" s="212">
        <f t="shared" si="3"/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 t="shared" si="4"/>
        <v>0</v>
      </c>
      <c r="BF161" s="214">
        <f t="shared" si="5"/>
        <v>0</v>
      </c>
      <c r="BG161" s="214">
        <f t="shared" si="6"/>
        <v>0</v>
      </c>
      <c r="BH161" s="214">
        <f t="shared" si="7"/>
        <v>0</v>
      </c>
      <c r="BI161" s="214">
        <f t="shared" si="8"/>
        <v>0</v>
      </c>
      <c r="BJ161" s="18" t="s">
        <v>90</v>
      </c>
      <c r="BK161" s="214">
        <f t="shared" si="9"/>
        <v>0</v>
      </c>
      <c r="BL161" s="18" t="s">
        <v>248</v>
      </c>
      <c r="BM161" s="213" t="s">
        <v>4486</v>
      </c>
    </row>
    <row r="162" spans="1:65" s="2" customFormat="1" ht="22.15" customHeight="1">
      <c r="A162" s="35"/>
      <c r="B162" s="36"/>
      <c r="C162" s="215" t="s">
        <v>7</v>
      </c>
      <c r="D162" s="215" t="s">
        <v>261</v>
      </c>
      <c r="E162" s="216" t="s">
        <v>4260</v>
      </c>
      <c r="F162" s="217" t="s">
        <v>4261</v>
      </c>
      <c r="G162" s="218" t="s">
        <v>259</v>
      </c>
      <c r="H162" s="219">
        <v>1</v>
      </c>
      <c r="I162" s="220"/>
      <c r="J162" s="221">
        <f t="shared" si="0"/>
        <v>0</v>
      </c>
      <c r="K162" s="222"/>
      <c r="L162" s="223"/>
      <c r="M162" s="224" t="s">
        <v>1</v>
      </c>
      <c r="N162" s="225" t="s">
        <v>43</v>
      </c>
      <c r="O162" s="76"/>
      <c r="P162" s="211">
        <f t="shared" si="1"/>
        <v>0</v>
      </c>
      <c r="Q162" s="211">
        <v>2.1999999999999999E-2</v>
      </c>
      <c r="R162" s="211">
        <f t="shared" si="2"/>
        <v>2.1999999999999999E-2</v>
      </c>
      <c r="S162" s="211">
        <v>0</v>
      </c>
      <c r="T162" s="212">
        <f t="shared" si="3"/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13" t="s">
        <v>264</v>
      </c>
      <c r="AT162" s="213" t="s">
        <v>261</v>
      </c>
      <c r="AU162" s="213" t="s">
        <v>90</v>
      </c>
      <c r="AY162" s="18" t="s">
        <v>242</v>
      </c>
      <c r="BE162" s="214">
        <f t="shared" si="4"/>
        <v>0</v>
      </c>
      <c r="BF162" s="214">
        <f t="shared" si="5"/>
        <v>0</v>
      </c>
      <c r="BG162" s="214">
        <f t="shared" si="6"/>
        <v>0</v>
      </c>
      <c r="BH162" s="214">
        <f t="shared" si="7"/>
        <v>0</v>
      </c>
      <c r="BI162" s="214">
        <f t="shared" si="8"/>
        <v>0</v>
      </c>
      <c r="BJ162" s="18" t="s">
        <v>90</v>
      </c>
      <c r="BK162" s="214">
        <f t="shared" si="9"/>
        <v>0</v>
      </c>
      <c r="BL162" s="18" t="s">
        <v>248</v>
      </c>
      <c r="BM162" s="213" t="s">
        <v>4487</v>
      </c>
    </row>
    <row r="163" spans="1:65" s="2" customFormat="1" ht="22.15" customHeight="1">
      <c r="A163" s="35"/>
      <c r="B163" s="36"/>
      <c r="C163" s="201" t="s">
        <v>334</v>
      </c>
      <c r="D163" s="201" t="s">
        <v>244</v>
      </c>
      <c r="E163" s="202" t="s">
        <v>4263</v>
      </c>
      <c r="F163" s="203" t="s">
        <v>4488</v>
      </c>
      <c r="G163" s="204" t="s">
        <v>259</v>
      </c>
      <c r="H163" s="205">
        <v>1</v>
      </c>
      <c r="I163" s="206"/>
      <c r="J163" s="207">
        <f t="shared" si="0"/>
        <v>0</v>
      </c>
      <c r="K163" s="208"/>
      <c r="L163" s="40"/>
      <c r="M163" s="209" t="s">
        <v>1</v>
      </c>
      <c r="N163" s="210" t="s">
        <v>43</v>
      </c>
      <c r="O163" s="76"/>
      <c r="P163" s="211">
        <f t="shared" si="1"/>
        <v>0</v>
      </c>
      <c r="Q163" s="211">
        <v>0</v>
      </c>
      <c r="R163" s="211">
        <f t="shared" si="2"/>
        <v>0</v>
      </c>
      <c r="S163" s="211">
        <v>0</v>
      </c>
      <c r="T163" s="212">
        <f t="shared" si="3"/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248</v>
      </c>
      <c r="AT163" s="213" t="s">
        <v>244</v>
      </c>
      <c r="AU163" s="213" t="s">
        <v>90</v>
      </c>
      <c r="AY163" s="18" t="s">
        <v>242</v>
      </c>
      <c r="BE163" s="214">
        <f t="shared" si="4"/>
        <v>0</v>
      </c>
      <c r="BF163" s="214">
        <f t="shared" si="5"/>
        <v>0</v>
      </c>
      <c r="BG163" s="214">
        <f t="shared" si="6"/>
        <v>0</v>
      </c>
      <c r="BH163" s="214">
        <f t="shared" si="7"/>
        <v>0</v>
      </c>
      <c r="BI163" s="214">
        <f t="shared" si="8"/>
        <v>0</v>
      </c>
      <c r="BJ163" s="18" t="s">
        <v>90</v>
      </c>
      <c r="BK163" s="214">
        <f t="shared" si="9"/>
        <v>0</v>
      </c>
      <c r="BL163" s="18" t="s">
        <v>248</v>
      </c>
      <c r="BM163" s="213" t="s">
        <v>4489</v>
      </c>
    </row>
    <row r="164" spans="1:65" s="2" customFormat="1" ht="14.45" customHeight="1">
      <c r="A164" s="35"/>
      <c r="B164" s="36"/>
      <c r="C164" s="201" t="s">
        <v>339</v>
      </c>
      <c r="D164" s="201" t="s">
        <v>244</v>
      </c>
      <c r="E164" s="202" t="s">
        <v>4490</v>
      </c>
      <c r="F164" s="203" t="s">
        <v>4491</v>
      </c>
      <c r="G164" s="204" t="s">
        <v>259</v>
      </c>
      <c r="H164" s="205">
        <v>1</v>
      </c>
      <c r="I164" s="206"/>
      <c r="J164" s="207">
        <f t="shared" si="0"/>
        <v>0</v>
      </c>
      <c r="K164" s="208"/>
      <c r="L164" s="40"/>
      <c r="M164" s="209" t="s">
        <v>1</v>
      </c>
      <c r="N164" s="210" t="s">
        <v>43</v>
      </c>
      <c r="O164" s="76"/>
      <c r="P164" s="211">
        <f t="shared" si="1"/>
        <v>0</v>
      </c>
      <c r="Q164" s="211">
        <v>0</v>
      </c>
      <c r="R164" s="211">
        <f t="shared" si="2"/>
        <v>0</v>
      </c>
      <c r="S164" s="211">
        <v>0</v>
      </c>
      <c r="T164" s="212">
        <f t="shared" si="3"/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 t="shared" si="4"/>
        <v>0</v>
      </c>
      <c r="BF164" s="214">
        <f t="shared" si="5"/>
        <v>0</v>
      </c>
      <c r="BG164" s="214">
        <f t="shared" si="6"/>
        <v>0</v>
      </c>
      <c r="BH164" s="214">
        <f t="shared" si="7"/>
        <v>0</v>
      </c>
      <c r="BI164" s="214">
        <f t="shared" si="8"/>
        <v>0</v>
      </c>
      <c r="BJ164" s="18" t="s">
        <v>90</v>
      </c>
      <c r="BK164" s="214">
        <f t="shared" si="9"/>
        <v>0</v>
      </c>
      <c r="BL164" s="18" t="s">
        <v>248</v>
      </c>
      <c r="BM164" s="213" t="s">
        <v>4492</v>
      </c>
    </row>
    <row r="165" spans="1:65" s="2" customFormat="1" ht="14.45" customHeight="1">
      <c r="A165" s="35"/>
      <c r="B165" s="36"/>
      <c r="C165" s="215" t="s">
        <v>344</v>
      </c>
      <c r="D165" s="215" t="s">
        <v>261</v>
      </c>
      <c r="E165" s="216" t="s">
        <v>4493</v>
      </c>
      <c r="F165" s="217" t="s">
        <v>4494</v>
      </c>
      <c r="G165" s="218" t="s">
        <v>259</v>
      </c>
      <c r="H165" s="219">
        <v>1</v>
      </c>
      <c r="I165" s="220"/>
      <c r="J165" s="221">
        <f t="shared" si="0"/>
        <v>0</v>
      </c>
      <c r="K165" s="222"/>
      <c r="L165" s="223"/>
      <c r="M165" s="224" t="s">
        <v>1</v>
      </c>
      <c r="N165" s="225" t="s">
        <v>43</v>
      </c>
      <c r="O165" s="76"/>
      <c r="P165" s="211">
        <f t="shared" si="1"/>
        <v>0</v>
      </c>
      <c r="Q165" s="211">
        <v>0</v>
      </c>
      <c r="R165" s="211">
        <f t="shared" si="2"/>
        <v>0</v>
      </c>
      <c r="S165" s="211">
        <v>0</v>
      </c>
      <c r="T165" s="212">
        <f t="shared" si="3"/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264</v>
      </c>
      <c r="AT165" s="213" t="s">
        <v>261</v>
      </c>
      <c r="AU165" s="213" t="s">
        <v>90</v>
      </c>
      <c r="AY165" s="18" t="s">
        <v>242</v>
      </c>
      <c r="BE165" s="214">
        <f t="shared" si="4"/>
        <v>0</v>
      </c>
      <c r="BF165" s="214">
        <f t="shared" si="5"/>
        <v>0</v>
      </c>
      <c r="BG165" s="214">
        <f t="shared" si="6"/>
        <v>0</v>
      </c>
      <c r="BH165" s="214">
        <f t="shared" si="7"/>
        <v>0</v>
      </c>
      <c r="BI165" s="214">
        <f t="shared" si="8"/>
        <v>0</v>
      </c>
      <c r="BJ165" s="18" t="s">
        <v>90</v>
      </c>
      <c r="BK165" s="214">
        <f t="shared" si="9"/>
        <v>0</v>
      </c>
      <c r="BL165" s="18" t="s">
        <v>248</v>
      </c>
      <c r="BM165" s="213" t="s">
        <v>4495</v>
      </c>
    </row>
    <row r="166" spans="1:65" s="12" customFormat="1" ht="22.9" customHeight="1">
      <c r="B166" s="185"/>
      <c r="C166" s="186"/>
      <c r="D166" s="187" t="s">
        <v>76</v>
      </c>
      <c r="E166" s="199" t="s">
        <v>356</v>
      </c>
      <c r="F166" s="199" t="s">
        <v>357</v>
      </c>
      <c r="G166" s="186"/>
      <c r="H166" s="186"/>
      <c r="I166" s="189"/>
      <c r="J166" s="200">
        <f>BK166</f>
        <v>0</v>
      </c>
      <c r="K166" s="186"/>
      <c r="L166" s="191"/>
      <c r="M166" s="192"/>
      <c r="N166" s="193"/>
      <c r="O166" s="193"/>
      <c r="P166" s="194">
        <f>P167</f>
        <v>0</v>
      </c>
      <c r="Q166" s="193"/>
      <c r="R166" s="194">
        <f>R167</f>
        <v>0</v>
      </c>
      <c r="S166" s="193"/>
      <c r="T166" s="195">
        <f>T167</f>
        <v>0</v>
      </c>
      <c r="AR166" s="196" t="s">
        <v>84</v>
      </c>
      <c r="AT166" s="197" t="s">
        <v>76</v>
      </c>
      <c r="AU166" s="197" t="s">
        <v>84</v>
      </c>
      <c r="AY166" s="196" t="s">
        <v>242</v>
      </c>
      <c r="BK166" s="198">
        <f>BK167</f>
        <v>0</v>
      </c>
    </row>
    <row r="167" spans="1:65" s="2" customFormat="1" ht="22.15" customHeight="1">
      <c r="A167" s="35"/>
      <c r="B167" s="36"/>
      <c r="C167" s="201" t="s">
        <v>348</v>
      </c>
      <c r="D167" s="201" t="s">
        <v>244</v>
      </c>
      <c r="E167" s="202" t="s">
        <v>4266</v>
      </c>
      <c r="F167" s="203" t="s">
        <v>4267</v>
      </c>
      <c r="G167" s="204" t="s">
        <v>323</v>
      </c>
      <c r="H167" s="205">
        <v>23.143999999999998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0</v>
      </c>
      <c r="R167" s="211">
        <f>Q167*H167</f>
        <v>0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248</v>
      </c>
      <c r="AT167" s="213" t="s">
        <v>244</v>
      </c>
      <c r="AU167" s="213" t="s">
        <v>90</v>
      </c>
      <c r="AY167" s="18" t="s">
        <v>242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90</v>
      </c>
      <c r="BK167" s="214">
        <f>ROUND(I167*H167,2)</f>
        <v>0</v>
      </c>
      <c r="BL167" s="18" t="s">
        <v>248</v>
      </c>
      <c r="BM167" s="213" t="s">
        <v>4496</v>
      </c>
    </row>
    <row r="168" spans="1:65" s="12" customFormat="1" ht="25.9" customHeight="1">
      <c r="B168" s="185"/>
      <c r="C168" s="186"/>
      <c r="D168" s="187" t="s">
        <v>76</v>
      </c>
      <c r="E168" s="188" t="s">
        <v>776</v>
      </c>
      <c r="F168" s="188" t="s">
        <v>777</v>
      </c>
      <c r="G168" s="186"/>
      <c r="H168" s="186"/>
      <c r="I168" s="189"/>
      <c r="J168" s="190">
        <f>BK168</f>
        <v>0</v>
      </c>
      <c r="K168" s="186"/>
      <c r="L168" s="191"/>
      <c r="M168" s="192"/>
      <c r="N168" s="193"/>
      <c r="O168" s="193"/>
      <c r="P168" s="194">
        <f>P169+P244+P255</f>
        <v>0</v>
      </c>
      <c r="Q168" s="193"/>
      <c r="R168" s="194">
        <f>R169+R244+R255</f>
        <v>1.3251976800000003</v>
      </c>
      <c r="S168" s="193"/>
      <c r="T168" s="195">
        <f>T169+T244+T255</f>
        <v>0</v>
      </c>
      <c r="AR168" s="196" t="s">
        <v>90</v>
      </c>
      <c r="AT168" s="197" t="s">
        <v>76</v>
      </c>
      <c r="AU168" s="197" t="s">
        <v>77</v>
      </c>
      <c r="AY168" s="196" t="s">
        <v>242</v>
      </c>
      <c r="BK168" s="198">
        <f>BK169+BK244+BK255</f>
        <v>0</v>
      </c>
    </row>
    <row r="169" spans="1:65" s="12" customFormat="1" ht="22.9" customHeight="1">
      <c r="B169" s="185"/>
      <c r="C169" s="186"/>
      <c r="D169" s="187" t="s">
        <v>76</v>
      </c>
      <c r="E169" s="199" t="s">
        <v>1340</v>
      </c>
      <c r="F169" s="199" t="s">
        <v>1341</v>
      </c>
      <c r="G169" s="186"/>
      <c r="H169" s="186"/>
      <c r="I169" s="189"/>
      <c r="J169" s="200">
        <f>BK169</f>
        <v>0</v>
      </c>
      <c r="K169" s="186"/>
      <c r="L169" s="191"/>
      <c r="M169" s="192"/>
      <c r="N169" s="193"/>
      <c r="O169" s="193"/>
      <c r="P169" s="194">
        <f>SUM(P170:P243)</f>
        <v>0</v>
      </c>
      <c r="Q169" s="193"/>
      <c r="R169" s="194">
        <f>SUM(R170:R243)</f>
        <v>1.1168985600000003</v>
      </c>
      <c r="S169" s="193"/>
      <c r="T169" s="195">
        <f>SUM(T170:T243)</f>
        <v>0</v>
      </c>
      <c r="AR169" s="196" t="s">
        <v>90</v>
      </c>
      <c r="AT169" s="197" t="s">
        <v>76</v>
      </c>
      <c r="AU169" s="197" t="s">
        <v>84</v>
      </c>
      <c r="AY169" s="196" t="s">
        <v>242</v>
      </c>
      <c r="BK169" s="198">
        <f>SUM(BK170:BK243)</f>
        <v>0</v>
      </c>
    </row>
    <row r="170" spans="1:65" s="2" customFormat="1" ht="22.15" customHeight="1">
      <c r="A170" s="35"/>
      <c r="B170" s="36"/>
      <c r="C170" s="201" t="s">
        <v>352</v>
      </c>
      <c r="D170" s="201" t="s">
        <v>244</v>
      </c>
      <c r="E170" s="202" t="s">
        <v>4269</v>
      </c>
      <c r="F170" s="203" t="s">
        <v>4270</v>
      </c>
      <c r="G170" s="204" t="s">
        <v>259</v>
      </c>
      <c r="H170" s="205">
        <v>6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3.32E-3</v>
      </c>
      <c r="R170" s="211">
        <f>Q170*H170</f>
        <v>1.992E-2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311</v>
      </c>
      <c r="AT170" s="213" t="s">
        <v>244</v>
      </c>
      <c r="AU170" s="213" t="s">
        <v>90</v>
      </c>
      <c r="AY170" s="18" t="s">
        <v>242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90</v>
      </c>
      <c r="BK170" s="214">
        <f>ROUND(I170*H170,2)</f>
        <v>0</v>
      </c>
      <c r="BL170" s="18" t="s">
        <v>311</v>
      </c>
      <c r="BM170" s="213" t="s">
        <v>4497</v>
      </c>
    </row>
    <row r="171" spans="1:65" s="14" customFormat="1">
      <c r="B171" s="243"/>
      <c r="C171" s="244"/>
      <c r="D171" s="228" t="s">
        <v>304</v>
      </c>
      <c r="E171" s="245" t="s">
        <v>1</v>
      </c>
      <c r="F171" s="246" t="s">
        <v>4406</v>
      </c>
      <c r="G171" s="244"/>
      <c r="H171" s="245" t="s">
        <v>1</v>
      </c>
      <c r="I171" s="247"/>
      <c r="J171" s="244"/>
      <c r="K171" s="244"/>
      <c r="L171" s="248"/>
      <c r="M171" s="249"/>
      <c r="N171" s="250"/>
      <c r="O171" s="250"/>
      <c r="P171" s="250"/>
      <c r="Q171" s="250"/>
      <c r="R171" s="250"/>
      <c r="S171" s="250"/>
      <c r="T171" s="251"/>
      <c r="AT171" s="252" t="s">
        <v>304</v>
      </c>
      <c r="AU171" s="252" t="s">
        <v>90</v>
      </c>
      <c r="AV171" s="14" t="s">
        <v>84</v>
      </c>
      <c r="AW171" s="14" t="s">
        <v>33</v>
      </c>
      <c r="AX171" s="14" t="s">
        <v>77</v>
      </c>
      <c r="AY171" s="252" t="s">
        <v>242</v>
      </c>
    </row>
    <row r="172" spans="1:65" s="13" customFormat="1">
      <c r="B172" s="226"/>
      <c r="C172" s="227"/>
      <c r="D172" s="228" t="s">
        <v>304</v>
      </c>
      <c r="E172" s="229" t="s">
        <v>1</v>
      </c>
      <c r="F172" s="230" t="s">
        <v>905</v>
      </c>
      <c r="G172" s="227"/>
      <c r="H172" s="231">
        <v>2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33</v>
      </c>
      <c r="AX172" s="13" t="s">
        <v>77</v>
      </c>
      <c r="AY172" s="237" t="s">
        <v>242</v>
      </c>
    </row>
    <row r="173" spans="1:65" s="14" customFormat="1">
      <c r="B173" s="243"/>
      <c r="C173" s="244"/>
      <c r="D173" s="228" t="s">
        <v>304</v>
      </c>
      <c r="E173" s="245" t="s">
        <v>1</v>
      </c>
      <c r="F173" s="246" t="s">
        <v>4407</v>
      </c>
      <c r="G173" s="244"/>
      <c r="H173" s="245" t="s">
        <v>1</v>
      </c>
      <c r="I173" s="247"/>
      <c r="J173" s="244"/>
      <c r="K173" s="244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304</v>
      </c>
      <c r="AU173" s="252" t="s">
        <v>90</v>
      </c>
      <c r="AV173" s="14" t="s">
        <v>84</v>
      </c>
      <c r="AW173" s="14" t="s">
        <v>33</v>
      </c>
      <c r="AX173" s="14" t="s">
        <v>77</v>
      </c>
      <c r="AY173" s="252" t="s">
        <v>242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906</v>
      </c>
      <c r="G174" s="227"/>
      <c r="H174" s="231">
        <v>4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77</v>
      </c>
      <c r="AY174" s="237" t="s">
        <v>242</v>
      </c>
    </row>
    <row r="175" spans="1:65" s="16" customFormat="1">
      <c r="B175" s="264"/>
      <c r="C175" s="265"/>
      <c r="D175" s="228" t="s">
        <v>304</v>
      </c>
      <c r="E175" s="266" t="s">
        <v>1</v>
      </c>
      <c r="F175" s="267" t="s">
        <v>388</v>
      </c>
      <c r="G175" s="265"/>
      <c r="H175" s="268">
        <v>6</v>
      </c>
      <c r="I175" s="269"/>
      <c r="J175" s="265"/>
      <c r="K175" s="265"/>
      <c r="L175" s="270"/>
      <c r="M175" s="271"/>
      <c r="N175" s="272"/>
      <c r="O175" s="272"/>
      <c r="P175" s="272"/>
      <c r="Q175" s="272"/>
      <c r="R175" s="272"/>
      <c r="S175" s="272"/>
      <c r="T175" s="273"/>
      <c r="AT175" s="274" t="s">
        <v>304</v>
      </c>
      <c r="AU175" s="274" t="s">
        <v>90</v>
      </c>
      <c r="AV175" s="16" t="s">
        <v>248</v>
      </c>
      <c r="AW175" s="16" t="s">
        <v>33</v>
      </c>
      <c r="AX175" s="16" t="s">
        <v>84</v>
      </c>
      <c r="AY175" s="274" t="s">
        <v>242</v>
      </c>
    </row>
    <row r="176" spans="1:65" s="2" customFormat="1" ht="22.15" customHeight="1">
      <c r="A176" s="35"/>
      <c r="B176" s="36"/>
      <c r="C176" s="201" t="s">
        <v>358</v>
      </c>
      <c r="D176" s="201" t="s">
        <v>244</v>
      </c>
      <c r="E176" s="202" t="s">
        <v>4272</v>
      </c>
      <c r="F176" s="203" t="s">
        <v>4273</v>
      </c>
      <c r="G176" s="204" t="s">
        <v>282</v>
      </c>
      <c r="H176" s="205">
        <v>65.55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2.5999999999999998E-4</v>
      </c>
      <c r="R176" s="211">
        <f>Q176*H176</f>
        <v>1.7042999999999999E-2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311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311</v>
      </c>
      <c r="BM176" s="213" t="s">
        <v>4498</v>
      </c>
    </row>
    <row r="177" spans="1:65" s="14" customFormat="1">
      <c r="B177" s="243"/>
      <c r="C177" s="244"/>
      <c r="D177" s="228" t="s">
        <v>304</v>
      </c>
      <c r="E177" s="245" t="s">
        <v>1</v>
      </c>
      <c r="F177" s="246" t="s">
        <v>4275</v>
      </c>
      <c r="G177" s="244"/>
      <c r="H177" s="245" t="s">
        <v>1</v>
      </c>
      <c r="I177" s="247"/>
      <c r="J177" s="244"/>
      <c r="K177" s="244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304</v>
      </c>
      <c r="AU177" s="252" t="s">
        <v>90</v>
      </c>
      <c r="AV177" s="14" t="s">
        <v>84</v>
      </c>
      <c r="AW177" s="14" t="s">
        <v>33</v>
      </c>
      <c r="AX177" s="14" t="s">
        <v>77</v>
      </c>
      <c r="AY177" s="252" t="s">
        <v>242</v>
      </c>
    </row>
    <row r="178" spans="1:65" s="13" customFormat="1">
      <c r="B178" s="226"/>
      <c r="C178" s="227"/>
      <c r="D178" s="228" t="s">
        <v>304</v>
      </c>
      <c r="E178" s="229" t="s">
        <v>1</v>
      </c>
      <c r="F178" s="230" t="s">
        <v>4276</v>
      </c>
      <c r="G178" s="227"/>
      <c r="H178" s="231">
        <v>2.4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304</v>
      </c>
      <c r="AU178" s="237" t="s">
        <v>90</v>
      </c>
      <c r="AV178" s="13" t="s">
        <v>90</v>
      </c>
      <c r="AW178" s="13" t="s">
        <v>33</v>
      </c>
      <c r="AX178" s="13" t="s">
        <v>77</v>
      </c>
      <c r="AY178" s="237" t="s">
        <v>242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4277</v>
      </c>
      <c r="G179" s="227"/>
      <c r="H179" s="231">
        <v>1.3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77</v>
      </c>
      <c r="AY179" s="237" t="s">
        <v>242</v>
      </c>
    </row>
    <row r="180" spans="1:65" s="15" customFormat="1">
      <c r="B180" s="253"/>
      <c r="C180" s="254"/>
      <c r="D180" s="228" t="s">
        <v>304</v>
      </c>
      <c r="E180" s="255" t="s">
        <v>1</v>
      </c>
      <c r="F180" s="256" t="s">
        <v>381</v>
      </c>
      <c r="G180" s="254"/>
      <c r="H180" s="257">
        <v>3.7</v>
      </c>
      <c r="I180" s="258"/>
      <c r="J180" s="254"/>
      <c r="K180" s="254"/>
      <c r="L180" s="259"/>
      <c r="M180" s="260"/>
      <c r="N180" s="261"/>
      <c r="O180" s="261"/>
      <c r="P180" s="261"/>
      <c r="Q180" s="261"/>
      <c r="R180" s="261"/>
      <c r="S180" s="261"/>
      <c r="T180" s="262"/>
      <c r="AT180" s="263" t="s">
        <v>304</v>
      </c>
      <c r="AU180" s="263" t="s">
        <v>90</v>
      </c>
      <c r="AV180" s="15" t="s">
        <v>100</v>
      </c>
      <c r="AW180" s="15" t="s">
        <v>33</v>
      </c>
      <c r="AX180" s="15" t="s">
        <v>77</v>
      </c>
      <c r="AY180" s="263" t="s">
        <v>242</v>
      </c>
    </row>
    <row r="181" spans="1:65" s="13" customFormat="1">
      <c r="B181" s="226"/>
      <c r="C181" s="227"/>
      <c r="D181" s="228" t="s">
        <v>304</v>
      </c>
      <c r="E181" s="229" t="s">
        <v>1</v>
      </c>
      <c r="F181" s="230" t="s">
        <v>4499</v>
      </c>
      <c r="G181" s="227"/>
      <c r="H181" s="231">
        <v>25.9</v>
      </c>
      <c r="I181" s="232"/>
      <c r="J181" s="227"/>
      <c r="K181" s="227"/>
      <c r="L181" s="233"/>
      <c r="M181" s="234"/>
      <c r="N181" s="235"/>
      <c r="O181" s="235"/>
      <c r="P181" s="235"/>
      <c r="Q181" s="235"/>
      <c r="R181" s="235"/>
      <c r="S181" s="235"/>
      <c r="T181" s="236"/>
      <c r="AT181" s="237" t="s">
        <v>304</v>
      </c>
      <c r="AU181" s="237" t="s">
        <v>90</v>
      </c>
      <c r="AV181" s="13" t="s">
        <v>90</v>
      </c>
      <c r="AW181" s="13" t="s">
        <v>33</v>
      </c>
      <c r="AX181" s="13" t="s">
        <v>77</v>
      </c>
      <c r="AY181" s="237" t="s">
        <v>242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4500</v>
      </c>
      <c r="G182" s="227"/>
      <c r="H182" s="231">
        <v>4.5599999999999996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77</v>
      </c>
      <c r="AY182" s="237" t="s">
        <v>242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4501</v>
      </c>
      <c r="G183" s="227"/>
      <c r="H183" s="231">
        <v>11.05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77</v>
      </c>
      <c r="AY183" s="237" t="s">
        <v>242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4502</v>
      </c>
      <c r="G184" s="227"/>
      <c r="H184" s="231">
        <v>13.55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77</v>
      </c>
      <c r="AY184" s="237" t="s">
        <v>242</v>
      </c>
    </row>
    <row r="185" spans="1:65" s="14" customFormat="1">
      <c r="B185" s="243"/>
      <c r="C185" s="244"/>
      <c r="D185" s="228" t="s">
        <v>304</v>
      </c>
      <c r="E185" s="245" t="s">
        <v>1</v>
      </c>
      <c r="F185" s="246" t="s">
        <v>4414</v>
      </c>
      <c r="G185" s="244"/>
      <c r="H185" s="245" t="s">
        <v>1</v>
      </c>
      <c r="I185" s="247"/>
      <c r="J185" s="244"/>
      <c r="K185" s="244"/>
      <c r="L185" s="248"/>
      <c r="M185" s="249"/>
      <c r="N185" s="250"/>
      <c r="O185" s="250"/>
      <c r="P185" s="250"/>
      <c r="Q185" s="250"/>
      <c r="R185" s="250"/>
      <c r="S185" s="250"/>
      <c r="T185" s="251"/>
      <c r="AT185" s="252" t="s">
        <v>304</v>
      </c>
      <c r="AU185" s="252" t="s">
        <v>90</v>
      </c>
      <c r="AV185" s="14" t="s">
        <v>84</v>
      </c>
      <c r="AW185" s="14" t="s">
        <v>33</v>
      </c>
      <c r="AX185" s="14" t="s">
        <v>77</v>
      </c>
      <c r="AY185" s="252" t="s">
        <v>242</v>
      </c>
    </row>
    <row r="186" spans="1:65" s="13" customFormat="1">
      <c r="B186" s="226"/>
      <c r="C186" s="227"/>
      <c r="D186" s="228" t="s">
        <v>304</v>
      </c>
      <c r="E186" s="229" t="s">
        <v>1</v>
      </c>
      <c r="F186" s="230" t="s">
        <v>4503</v>
      </c>
      <c r="G186" s="227"/>
      <c r="H186" s="231">
        <v>4.1900000000000004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77</v>
      </c>
      <c r="AY186" s="237" t="s">
        <v>242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4504</v>
      </c>
      <c r="G187" s="227"/>
      <c r="H187" s="231">
        <v>2.6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77</v>
      </c>
      <c r="AY187" s="237" t="s">
        <v>242</v>
      </c>
    </row>
    <row r="188" spans="1:65" s="15" customFormat="1">
      <c r="B188" s="253"/>
      <c r="C188" s="254"/>
      <c r="D188" s="228" t="s">
        <v>304</v>
      </c>
      <c r="E188" s="255" t="s">
        <v>1</v>
      </c>
      <c r="F188" s="256" t="s">
        <v>381</v>
      </c>
      <c r="G188" s="254"/>
      <c r="H188" s="257">
        <v>61.85</v>
      </c>
      <c r="I188" s="258"/>
      <c r="J188" s="254"/>
      <c r="K188" s="254"/>
      <c r="L188" s="259"/>
      <c r="M188" s="260"/>
      <c r="N188" s="261"/>
      <c r="O188" s="261"/>
      <c r="P188" s="261"/>
      <c r="Q188" s="261"/>
      <c r="R188" s="261"/>
      <c r="S188" s="261"/>
      <c r="T188" s="262"/>
      <c r="AT188" s="263" t="s">
        <v>304</v>
      </c>
      <c r="AU188" s="263" t="s">
        <v>90</v>
      </c>
      <c r="AV188" s="15" t="s">
        <v>100</v>
      </c>
      <c r="AW188" s="15" t="s">
        <v>33</v>
      </c>
      <c r="AX188" s="15" t="s">
        <v>77</v>
      </c>
      <c r="AY188" s="263" t="s">
        <v>242</v>
      </c>
    </row>
    <row r="189" spans="1:65" s="16" customFormat="1">
      <c r="B189" s="264"/>
      <c r="C189" s="265"/>
      <c r="D189" s="228" t="s">
        <v>304</v>
      </c>
      <c r="E189" s="266" t="s">
        <v>1</v>
      </c>
      <c r="F189" s="267" t="s">
        <v>388</v>
      </c>
      <c r="G189" s="265"/>
      <c r="H189" s="268">
        <v>65.55</v>
      </c>
      <c r="I189" s="269"/>
      <c r="J189" s="265"/>
      <c r="K189" s="265"/>
      <c r="L189" s="270"/>
      <c r="M189" s="271"/>
      <c r="N189" s="272"/>
      <c r="O189" s="272"/>
      <c r="P189" s="272"/>
      <c r="Q189" s="272"/>
      <c r="R189" s="272"/>
      <c r="S189" s="272"/>
      <c r="T189" s="273"/>
      <c r="AT189" s="274" t="s">
        <v>304</v>
      </c>
      <c r="AU189" s="274" t="s">
        <v>90</v>
      </c>
      <c r="AV189" s="16" t="s">
        <v>248</v>
      </c>
      <c r="AW189" s="16" t="s">
        <v>33</v>
      </c>
      <c r="AX189" s="16" t="s">
        <v>84</v>
      </c>
      <c r="AY189" s="274" t="s">
        <v>242</v>
      </c>
    </row>
    <row r="190" spans="1:65" s="2" customFormat="1" ht="22.15" customHeight="1">
      <c r="A190" s="35"/>
      <c r="B190" s="36"/>
      <c r="C190" s="201" t="s">
        <v>526</v>
      </c>
      <c r="D190" s="201" t="s">
        <v>244</v>
      </c>
      <c r="E190" s="202" t="s">
        <v>4278</v>
      </c>
      <c r="F190" s="203" t="s">
        <v>4279</v>
      </c>
      <c r="G190" s="204" t="s">
        <v>282</v>
      </c>
      <c r="H190" s="205">
        <v>20.18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9.8999999999999999E-4</v>
      </c>
      <c r="R190" s="211">
        <f>Q190*H190</f>
        <v>1.9978199999999998E-2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311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311</v>
      </c>
      <c r="BM190" s="213" t="s">
        <v>4505</v>
      </c>
    </row>
    <row r="191" spans="1:65" s="14" customFormat="1">
      <c r="B191" s="243"/>
      <c r="C191" s="244"/>
      <c r="D191" s="228" t="s">
        <v>304</v>
      </c>
      <c r="E191" s="245" t="s">
        <v>1</v>
      </c>
      <c r="F191" s="246" t="s">
        <v>4275</v>
      </c>
      <c r="G191" s="244"/>
      <c r="H191" s="245" t="s">
        <v>1</v>
      </c>
      <c r="I191" s="247"/>
      <c r="J191" s="244"/>
      <c r="K191" s="244"/>
      <c r="L191" s="248"/>
      <c r="M191" s="249"/>
      <c r="N191" s="250"/>
      <c r="O191" s="250"/>
      <c r="P191" s="250"/>
      <c r="Q191" s="250"/>
      <c r="R191" s="250"/>
      <c r="S191" s="250"/>
      <c r="T191" s="251"/>
      <c r="AT191" s="252" t="s">
        <v>304</v>
      </c>
      <c r="AU191" s="252" t="s">
        <v>90</v>
      </c>
      <c r="AV191" s="14" t="s">
        <v>84</v>
      </c>
      <c r="AW191" s="14" t="s">
        <v>33</v>
      </c>
      <c r="AX191" s="14" t="s">
        <v>77</v>
      </c>
      <c r="AY191" s="252" t="s">
        <v>242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4281</v>
      </c>
      <c r="G192" s="227"/>
      <c r="H192" s="231">
        <v>3.84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77</v>
      </c>
      <c r="AY192" s="237" t="s">
        <v>242</v>
      </c>
    </row>
    <row r="193" spans="1:65" s="15" customFormat="1">
      <c r="B193" s="253"/>
      <c r="C193" s="254"/>
      <c r="D193" s="228" t="s">
        <v>304</v>
      </c>
      <c r="E193" s="255" t="s">
        <v>1</v>
      </c>
      <c r="F193" s="256" t="s">
        <v>381</v>
      </c>
      <c r="G193" s="254"/>
      <c r="H193" s="257">
        <v>3.84</v>
      </c>
      <c r="I193" s="258"/>
      <c r="J193" s="254"/>
      <c r="K193" s="254"/>
      <c r="L193" s="259"/>
      <c r="M193" s="260"/>
      <c r="N193" s="261"/>
      <c r="O193" s="261"/>
      <c r="P193" s="261"/>
      <c r="Q193" s="261"/>
      <c r="R193" s="261"/>
      <c r="S193" s="261"/>
      <c r="T193" s="262"/>
      <c r="AT193" s="263" t="s">
        <v>304</v>
      </c>
      <c r="AU193" s="263" t="s">
        <v>90</v>
      </c>
      <c r="AV193" s="15" t="s">
        <v>100</v>
      </c>
      <c r="AW193" s="15" t="s">
        <v>33</v>
      </c>
      <c r="AX193" s="15" t="s">
        <v>77</v>
      </c>
      <c r="AY193" s="263" t="s">
        <v>242</v>
      </c>
    </row>
    <row r="194" spans="1:65" s="14" customFormat="1">
      <c r="B194" s="243"/>
      <c r="C194" s="244"/>
      <c r="D194" s="228" t="s">
        <v>304</v>
      </c>
      <c r="E194" s="245" t="s">
        <v>1</v>
      </c>
      <c r="F194" s="246" t="s">
        <v>4407</v>
      </c>
      <c r="G194" s="244"/>
      <c r="H194" s="245" t="s">
        <v>1</v>
      </c>
      <c r="I194" s="247"/>
      <c r="J194" s="244"/>
      <c r="K194" s="244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304</v>
      </c>
      <c r="AU194" s="252" t="s">
        <v>90</v>
      </c>
      <c r="AV194" s="14" t="s">
        <v>84</v>
      </c>
      <c r="AW194" s="14" t="s">
        <v>33</v>
      </c>
      <c r="AX194" s="14" t="s">
        <v>77</v>
      </c>
      <c r="AY194" s="252" t="s">
        <v>242</v>
      </c>
    </row>
    <row r="195" spans="1:65" s="14" customFormat="1">
      <c r="B195" s="243"/>
      <c r="C195" s="244"/>
      <c r="D195" s="228" t="s">
        <v>304</v>
      </c>
      <c r="E195" s="245" t="s">
        <v>1</v>
      </c>
      <c r="F195" s="246" t="s">
        <v>4418</v>
      </c>
      <c r="G195" s="244"/>
      <c r="H195" s="245" t="s">
        <v>1</v>
      </c>
      <c r="I195" s="247"/>
      <c r="J195" s="244"/>
      <c r="K195" s="244"/>
      <c r="L195" s="248"/>
      <c r="M195" s="249"/>
      <c r="N195" s="250"/>
      <c r="O195" s="250"/>
      <c r="P195" s="250"/>
      <c r="Q195" s="250"/>
      <c r="R195" s="250"/>
      <c r="S195" s="250"/>
      <c r="T195" s="251"/>
      <c r="AT195" s="252" t="s">
        <v>304</v>
      </c>
      <c r="AU195" s="252" t="s">
        <v>90</v>
      </c>
      <c r="AV195" s="14" t="s">
        <v>84</v>
      </c>
      <c r="AW195" s="14" t="s">
        <v>33</v>
      </c>
      <c r="AX195" s="14" t="s">
        <v>77</v>
      </c>
      <c r="AY195" s="252" t="s">
        <v>242</v>
      </c>
    </row>
    <row r="196" spans="1:65" s="13" customFormat="1">
      <c r="B196" s="226"/>
      <c r="C196" s="227"/>
      <c r="D196" s="228" t="s">
        <v>304</v>
      </c>
      <c r="E196" s="229" t="s">
        <v>1</v>
      </c>
      <c r="F196" s="230" t="s">
        <v>4506</v>
      </c>
      <c r="G196" s="227"/>
      <c r="H196" s="231">
        <v>3.96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77</v>
      </c>
      <c r="AY196" s="237" t="s">
        <v>242</v>
      </c>
    </row>
    <row r="197" spans="1:65" s="13" customFormat="1">
      <c r="B197" s="226"/>
      <c r="C197" s="227"/>
      <c r="D197" s="228" t="s">
        <v>304</v>
      </c>
      <c r="E197" s="229" t="s">
        <v>1</v>
      </c>
      <c r="F197" s="230" t="s">
        <v>4507</v>
      </c>
      <c r="G197" s="227"/>
      <c r="H197" s="231">
        <v>2.74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77</v>
      </c>
      <c r="AY197" s="237" t="s">
        <v>242</v>
      </c>
    </row>
    <row r="198" spans="1:65" s="14" customFormat="1">
      <c r="B198" s="243"/>
      <c r="C198" s="244"/>
      <c r="D198" s="228" t="s">
        <v>304</v>
      </c>
      <c r="E198" s="245" t="s">
        <v>1</v>
      </c>
      <c r="F198" s="246" t="s">
        <v>4421</v>
      </c>
      <c r="G198" s="244"/>
      <c r="H198" s="245" t="s">
        <v>1</v>
      </c>
      <c r="I198" s="247"/>
      <c r="J198" s="244"/>
      <c r="K198" s="244"/>
      <c r="L198" s="248"/>
      <c r="M198" s="249"/>
      <c r="N198" s="250"/>
      <c r="O198" s="250"/>
      <c r="P198" s="250"/>
      <c r="Q198" s="250"/>
      <c r="R198" s="250"/>
      <c r="S198" s="250"/>
      <c r="T198" s="251"/>
      <c r="AT198" s="252" t="s">
        <v>304</v>
      </c>
      <c r="AU198" s="252" t="s">
        <v>90</v>
      </c>
      <c r="AV198" s="14" t="s">
        <v>84</v>
      </c>
      <c r="AW198" s="14" t="s">
        <v>33</v>
      </c>
      <c r="AX198" s="14" t="s">
        <v>77</v>
      </c>
      <c r="AY198" s="252" t="s">
        <v>242</v>
      </c>
    </row>
    <row r="199" spans="1:65" s="13" customFormat="1">
      <c r="B199" s="226"/>
      <c r="C199" s="227"/>
      <c r="D199" s="228" t="s">
        <v>304</v>
      </c>
      <c r="E199" s="229" t="s">
        <v>1</v>
      </c>
      <c r="F199" s="230" t="s">
        <v>4508</v>
      </c>
      <c r="G199" s="227"/>
      <c r="H199" s="231">
        <v>5.8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304</v>
      </c>
      <c r="AU199" s="237" t="s">
        <v>90</v>
      </c>
      <c r="AV199" s="13" t="s">
        <v>90</v>
      </c>
      <c r="AW199" s="13" t="s">
        <v>33</v>
      </c>
      <c r="AX199" s="13" t="s">
        <v>77</v>
      </c>
      <c r="AY199" s="237" t="s">
        <v>242</v>
      </c>
    </row>
    <row r="200" spans="1:65" s="14" customFormat="1">
      <c r="B200" s="243"/>
      <c r="C200" s="244"/>
      <c r="D200" s="228" t="s">
        <v>304</v>
      </c>
      <c r="E200" s="245" t="s">
        <v>1</v>
      </c>
      <c r="F200" s="246" t="s">
        <v>4423</v>
      </c>
      <c r="G200" s="244"/>
      <c r="H200" s="245" t="s">
        <v>1</v>
      </c>
      <c r="I200" s="247"/>
      <c r="J200" s="244"/>
      <c r="K200" s="244"/>
      <c r="L200" s="248"/>
      <c r="M200" s="249"/>
      <c r="N200" s="250"/>
      <c r="O200" s="250"/>
      <c r="P200" s="250"/>
      <c r="Q200" s="250"/>
      <c r="R200" s="250"/>
      <c r="S200" s="250"/>
      <c r="T200" s="251"/>
      <c r="AT200" s="252" t="s">
        <v>304</v>
      </c>
      <c r="AU200" s="252" t="s">
        <v>90</v>
      </c>
      <c r="AV200" s="14" t="s">
        <v>84</v>
      </c>
      <c r="AW200" s="14" t="s">
        <v>33</v>
      </c>
      <c r="AX200" s="14" t="s">
        <v>77</v>
      </c>
      <c r="AY200" s="252" t="s">
        <v>242</v>
      </c>
    </row>
    <row r="201" spans="1:65" s="13" customFormat="1">
      <c r="B201" s="226"/>
      <c r="C201" s="227"/>
      <c r="D201" s="228" t="s">
        <v>304</v>
      </c>
      <c r="E201" s="229" t="s">
        <v>1</v>
      </c>
      <c r="F201" s="230" t="s">
        <v>4509</v>
      </c>
      <c r="G201" s="227"/>
      <c r="H201" s="231">
        <v>3.84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304</v>
      </c>
      <c r="AU201" s="237" t="s">
        <v>90</v>
      </c>
      <c r="AV201" s="13" t="s">
        <v>90</v>
      </c>
      <c r="AW201" s="13" t="s">
        <v>33</v>
      </c>
      <c r="AX201" s="13" t="s">
        <v>77</v>
      </c>
      <c r="AY201" s="237" t="s">
        <v>242</v>
      </c>
    </row>
    <row r="202" spans="1:65" s="15" customFormat="1">
      <c r="B202" s="253"/>
      <c r="C202" s="254"/>
      <c r="D202" s="228" t="s">
        <v>304</v>
      </c>
      <c r="E202" s="255" t="s">
        <v>1</v>
      </c>
      <c r="F202" s="256" t="s">
        <v>381</v>
      </c>
      <c r="G202" s="254"/>
      <c r="H202" s="257">
        <v>16.34</v>
      </c>
      <c r="I202" s="258"/>
      <c r="J202" s="254"/>
      <c r="K202" s="254"/>
      <c r="L202" s="259"/>
      <c r="M202" s="260"/>
      <c r="N202" s="261"/>
      <c r="O202" s="261"/>
      <c r="P202" s="261"/>
      <c r="Q202" s="261"/>
      <c r="R202" s="261"/>
      <c r="S202" s="261"/>
      <c r="T202" s="262"/>
      <c r="AT202" s="263" t="s">
        <v>304</v>
      </c>
      <c r="AU202" s="263" t="s">
        <v>90</v>
      </c>
      <c r="AV202" s="15" t="s">
        <v>100</v>
      </c>
      <c r="AW202" s="15" t="s">
        <v>33</v>
      </c>
      <c r="AX202" s="15" t="s">
        <v>77</v>
      </c>
      <c r="AY202" s="263" t="s">
        <v>242</v>
      </c>
    </row>
    <row r="203" spans="1:65" s="16" customFormat="1">
      <c r="B203" s="264"/>
      <c r="C203" s="265"/>
      <c r="D203" s="228" t="s">
        <v>304</v>
      </c>
      <c r="E203" s="266" t="s">
        <v>1</v>
      </c>
      <c r="F203" s="267" t="s">
        <v>388</v>
      </c>
      <c r="G203" s="265"/>
      <c r="H203" s="268">
        <v>20.18</v>
      </c>
      <c r="I203" s="269"/>
      <c r="J203" s="265"/>
      <c r="K203" s="265"/>
      <c r="L203" s="270"/>
      <c r="M203" s="271"/>
      <c r="N203" s="272"/>
      <c r="O203" s="272"/>
      <c r="P203" s="272"/>
      <c r="Q203" s="272"/>
      <c r="R203" s="272"/>
      <c r="S203" s="272"/>
      <c r="T203" s="273"/>
      <c r="AT203" s="274" t="s">
        <v>304</v>
      </c>
      <c r="AU203" s="274" t="s">
        <v>90</v>
      </c>
      <c r="AV203" s="16" t="s">
        <v>248</v>
      </c>
      <c r="AW203" s="16" t="s">
        <v>33</v>
      </c>
      <c r="AX203" s="16" t="s">
        <v>84</v>
      </c>
      <c r="AY203" s="274" t="s">
        <v>242</v>
      </c>
    </row>
    <row r="204" spans="1:65" s="2" customFormat="1" ht="22.15" customHeight="1">
      <c r="A204" s="35"/>
      <c r="B204" s="36"/>
      <c r="C204" s="215" t="s">
        <v>535</v>
      </c>
      <c r="D204" s="215" t="s">
        <v>261</v>
      </c>
      <c r="E204" s="216" t="s">
        <v>4282</v>
      </c>
      <c r="F204" s="217" t="s">
        <v>4283</v>
      </c>
      <c r="G204" s="218" t="s">
        <v>406</v>
      </c>
      <c r="H204" s="219">
        <v>0.95299999999999996</v>
      </c>
      <c r="I204" s="220"/>
      <c r="J204" s="221">
        <f>ROUND(I204*H204,2)</f>
        <v>0</v>
      </c>
      <c r="K204" s="222"/>
      <c r="L204" s="223"/>
      <c r="M204" s="224" t="s">
        <v>1</v>
      </c>
      <c r="N204" s="225" t="s">
        <v>43</v>
      </c>
      <c r="O204" s="76"/>
      <c r="P204" s="211">
        <f>O204*H204</f>
        <v>0</v>
      </c>
      <c r="Q204" s="211">
        <v>0.55000000000000004</v>
      </c>
      <c r="R204" s="211">
        <f>Q204*H204</f>
        <v>0.52415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569</v>
      </c>
      <c r="AT204" s="213" t="s">
        <v>261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311</v>
      </c>
      <c r="BM204" s="213" t="s">
        <v>4510</v>
      </c>
    </row>
    <row r="205" spans="1:65" s="14" customFormat="1">
      <c r="B205" s="243"/>
      <c r="C205" s="244"/>
      <c r="D205" s="228" t="s">
        <v>304</v>
      </c>
      <c r="E205" s="245" t="s">
        <v>1</v>
      </c>
      <c r="F205" s="246" t="s">
        <v>4275</v>
      </c>
      <c r="G205" s="244"/>
      <c r="H205" s="245" t="s">
        <v>1</v>
      </c>
      <c r="I205" s="247"/>
      <c r="J205" s="244"/>
      <c r="K205" s="244"/>
      <c r="L205" s="248"/>
      <c r="M205" s="249"/>
      <c r="N205" s="250"/>
      <c r="O205" s="250"/>
      <c r="P205" s="250"/>
      <c r="Q205" s="250"/>
      <c r="R205" s="250"/>
      <c r="S205" s="250"/>
      <c r="T205" s="251"/>
      <c r="AT205" s="252" t="s">
        <v>304</v>
      </c>
      <c r="AU205" s="252" t="s">
        <v>90</v>
      </c>
      <c r="AV205" s="14" t="s">
        <v>84</v>
      </c>
      <c r="AW205" s="14" t="s">
        <v>33</v>
      </c>
      <c r="AX205" s="14" t="s">
        <v>77</v>
      </c>
      <c r="AY205" s="252" t="s">
        <v>242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4285</v>
      </c>
      <c r="G206" s="227"/>
      <c r="H206" s="231">
        <v>2.4E-2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77</v>
      </c>
      <c r="AY206" s="237" t="s">
        <v>242</v>
      </c>
    </row>
    <row r="207" spans="1:65" s="13" customFormat="1">
      <c r="B207" s="226"/>
      <c r="C207" s="227"/>
      <c r="D207" s="228" t="s">
        <v>304</v>
      </c>
      <c r="E207" s="229" t="s">
        <v>1</v>
      </c>
      <c r="F207" s="230" t="s">
        <v>4286</v>
      </c>
      <c r="G207" s="227"/>
      <c r="H207" s="231">
        <v>8.0000000000000002E-3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77</v>
      </c>
      <c r="AY207" s="237" t="s">
        <v>242</v>
      </c>
    </row>
    <row r="208" spans="1:65" s="13" customFormat="1">
      <c r="B208" s="226"/>
      <c r="C208" s="227"/>
      <c r="D208" s="228" t="s">
        <v>304</v>
      </c>
      <c r="E208" s="229" t="s">
        <v>1</v>
      </c>
      <c r="F208" s="230" t="s">
        <v>4287</v>
      </c>
      <c r="G208" s="227"/>
      <c r="H208" s="231">
        <v>5.5E-2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304</v>
      </c>
      <c r="AU208" s="237" t="s">
        <v>90</v>
      </c>
      <c r="AV208" s="13" t="s">
        <v>90</v>
      </c>
      <c r="AW208" s="13" t="s">
        <v>33</v>
      </c>
      <c r="AX208" s="13" t="s">
        <v>77</v>
      </c>
      <c r="AY208" s="237" t="s">
        <v>242</v>
      </c>
    </row>
    <row r="209" spans="2:51" s="15" customFormat="1">
      <c r="B209" s="253"/>
      <c r="C209" s="254"/>
      <c r="D209" s="228" t="s">
        <v>304</v>
      </c>
      <c r="E209" s="255" t="s">
        <v>1</v>
      </c>
      <c r="F209" s="256" t="s">
        <v>381</v>
      </c>
      <c r="G209" s="254"/>
      <c r="H209" s="257">
        <v>8.6999999999999994E-2</v>
      </c>
      <c r="I209" s="258"/>
      <c r="J209" s="254"/>
      <c r="K209" s="254"/>
      <c r="L209" s="259"/>
      <c r="M209" s="260"/>
      <c r="N209" s="261"/>
      <c r="O209" s="261"/>
      <c r="P209" s="261"/>
      <c r="Q209" s="261"/>
      <c r="R209" s="261"/>
      <c r="S209" s="261"/>
      <c r="T209" s="262"/>
      <c r="AT209" s="263" t="s">
        <v>304</v>
      </c>
      <c r="AU209" s="263" t="s">
        <v>90</v>
      </c>
      <c r="AV209" s="15" t="s">
        <v>100</v>
      </c>
      <c r="AW209" s="15" t="s">
        <v>33</v>
      </c>
      <c r="AX209" s="15" t="s">
        <v>77</v>
      </c>
      <c r="AY209" s="263" t="s">
        <v>242</v>
      </c>
    </row>
    <row r="210" spans="2:51" s="13" customFormat="1">
      <c r="B210" s="226"/>
      <c r="C210" s="227"/>
      <c r="D210" s="228" t="s">
        <v>304</v>
      </c>
      <c r="E210" s="229" t="s">
        <v>1</v>
      </c>
      <c r="F210" s="230" t="s">
        <v>4511</v>
      </c>
      <c r="G210" s="227"/>
      <c r="H210" s="231">
        <v>0.124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77</v>
      </c>
      <c r="AY210" s="237" t="s">
        <v>242</v>
      </c>
    </row>
    <row r="211" spans="2:51" s="13" customFormat="1">
      <c r="B211" s="226"/>
      <c r="C211" s="227"/>
      <c r="D211" s="228" t="s">
        <v>304</v>
      </c>
      <c r="E211" s="229" t="s">
        <v>1</v>
      </c>
      <c r="F211" s="230" t="s">
        <v>4512</v>
      </c>
      <c r="G211" s="227"/>
      <c r="H211" s="231">
        <v>2.1999999999999999E-2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304</v>
      </c>
      <c r="AU211" s="237" t="s">
        <v>90</v>
      </c>
      <c r="AV211" s="13" t="s">
        <v>90</v>
      </c>
      <c r="AW211" s="13" t="s">
        <v>33</v>
      </c>
      <c r="AX211" s="13" t="s">
        <v>77</v>
      </c>
      <c r="AY211" s="237" t="s">
        <v>242</v>
      </c>
    </row>
    <row r="212" spans="2:51" s="13" customFormat="1">
      <c r="B212" s="226"/>
      <c r="C212" s="227"/>
      <c r="D212" s="228" t="s">
        <v>304</v>
      </c>
      <c r="E212" s="229" t="s">
        <v>1</v>
      </c>
      <c r="F212" s="230" t="s">
        <v>4513</v>
      </c>
      <c r="G212" s="227"/>
      <c r="H212" s="231">
        <v>0.106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304</v>
      </c>
      <c r="AU212" s="237" t="s">
        <v>90</v>
      </c>
      <c r="AV212" s="13" t="s">
        <v>90</v>
      </c>
      <c r="AW212" s="13" t="s">
        <v>33</v>
      </c>
      <c r="AX212" s="13" t="s">
        <v>77</v>
      </c>
      <c r="AY212" s="237" t="s">
        <v>242</v>
      </c>
    </row>
    <row r="213" spans="2:51" s="13" customFormat="1">
      <c r="B213" s="226"/>
      <c r="C213" s="227"/>
      <c r="D213" s="228" t="s">
        <v>304</v>
      </c>
      <c r="E213" s="229" t="s">
        <v>1</v>
      </c>
      <c r="F213" s="230" t="s">
        <v>4514</v>
      </c>
      <c r="G213" s="227"/>
      <c r="H213" s="231">
        <v>0.13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77</v>
      </c>
      <c r="AY213" s="237" t="s">
        <v>242</v>
      </c>
    </row>
    <row r="214" spans="2:51" s="14" customFormat="1">
      <c r="B214" s="243"/>
      <c r="C214" s="244"/>
      <c r="D214" s="228" t="s">
        <v>304</v>
      </c>
      <c r="E214" s="245" t="s">
        <v>1</v>
      </c>
      <c r="F214" s="246" t="s">
        <v>4414</v>
      </c>
      <c r="G214" s="244"/>
      <c r="H214" s="245" t="s">
        <v>1</v>
      </c>
      <c r="I214" s="247"/>
      <c r="J214" s="244"/>
      <c r="K214" s="244"/>
      <c r="L214" s="248"/>
      <c r="M214" s="249"/>
      <c r="N214" s="250"/>
      <c r="O214" s="250"/>
      <c r="P214" s="250"/>
      <c r="Q214" s="250"/>
      <c r="R214" s="250"/>
      <c r="S214" s="250"/>
      <c r="T214" s="251"/>
      <c r="AT214" s="252" t="s">
        <v>304</v>
      </c>
      <c r="AU214" s="252" t="s">
        <v>90</v>
      </c>
      <c r="AV214" s="14" t="s">
        <v>84</v>
      </c>
      <c r="AW214" s="14" t="s">
        <v>33</v>
      </c>
      <c r="AX214" s="14" t="s">
        <v>77</v>
      </c>
      <c r="AY214" s="252" t="s">
        <v>242</v>
      </c>
    </row>
    <row r="215" spans="2:51" s="13" customFormat="1">
      <c r="B215" s="226"/>
      <c r="C215" s="227"/>
      <c r="D215" s="228" t="s">
        <v>304</v>
      </c>
      <c r="E215" s="229" t="s">
        <v>1</v>
      </c>
      <c r="F215" s="230" t="s">
        <v>4515</v>
      </c>
      <c r="G215" s="227"/>
      <c r="H215" s="231">
        <v>4.7E-2</v>
      </c>
      <c r="I215" s="232"/>
      <c r="J215" s="227"/>
      <c r="K215" s="227"/>
      <c r="L215" s="233"/>
      <c r="M215" s="234"/>
      <c r="N215" s="235"/>
      <c r="O215" s="235"/>
      <c r="P215" s="235"/>
      <c r="Q215" s="235"/>
      <c r="R215" s="235"/>
      <c r="S215" s="235"/>
      <c r="T215" s="236"/>
      <c r="AT215" s="237" t="s">
        <v>304</v>
      </c>
      <c r="AU215" s="237" t="s">
        <v>90</v>
      </c>
      <c r="AV215" s="13" t="s">
        <v>90</v>
      </c>
      <c r="AW215" s="13" t="s">
        <v>33</v>
      </c>
      <c r="AX215" s="13" t="s">
        <v>77</v>
      </c>
      <c r="AY215" s="237" t="s">
        <v>242</v>
      </c>
    </row>
    <row r="216" spans="2:51" s="13" customFormat="1">
      <c r="B216" s="226"/>
      <c r="C216" s="227"/>
      <c r="D216" s="228" t="s">
        <v>304</v>
      </c>
      <c r="E216" s="229" t="s">
        <v>1</v>
      </c>
      <c r="F216" s="230" t="s">
        <v>4516</v>
      </c>
      <c r="G216" s="227"/>
      <c r="H216" s="231">
        <v>2.9000000000000001E-2</v>
      </c>
      <c r="I216" s="232"/>
      <c r="J216" s="227"/>
      <c r="K216" s="227"/>
      <c r="L216" s="233"/>
      <c r="M216" s="234"/>
      <c r="N216" s="235"/>
      <c r="O216" s="235"/>
      <c r="P216" s="235"/>
      <c r="Q216" s="235"/>
      <c r="R216" s="235"/>
      <c r="S216" s="235"/>
      <c r="T216" s="236"/>
      <c r="AT216" s="237" t="s">
        <v>304</v>
      </c>
      <c r="AU216" s="237" t="s">
        <v>90</v>
      </c>
      <c r="AV216" s="13" t="s">
        <v>90</v>
      </c>
      <c r="AW216" s="13" t="s">
        <v>33</v>
      </c>
      <c r="AX216" s="13" t="s">
        <v>77</v>
      </c>
      <c r="AY216" s="237" t="s">
        <v>242</v>
      </c>
    </row>
    <row r="217" spans="2:51" s="14" customFormat="1">
      <c r="B217" s="243"/>
      <c r="C217" s="244"/>
      <c r="D217" s="228" t="s">
        <v>304</v>
      </c>
      <c r="E217" s="245" t="s">
        <v>1</v>
      </c>
      <c r="F217" s="246" t="s">
        <v>4418</v>
      </c>
      <c r="G217" s="244"/>
      <c r="H217" s="245" t="s">
        <v>1</v>
      </c>
      <c r="I217" s="247"/>
      <c r="J217" s="244"/>
      <c r="K217" s="244"/>
      <c r="L217" s="248"/>
      <c r="M217" s="249"/>
      <c r="N217" s="250"/>
      <c r="O217" s="250"/>
      <c r="P217" s="250"/>
      <c r="Q217" s="250"/>
      <c r="R217" s="250"/>
      <c r="S217" s="250"/>
      <c r="T217" s="251"/>
      <c r="AT217" s="252" t="s">
        <v>304</v>
      </c>
      <c r="AU217" s="252" t="s">
        <v>90</v>
      </c>
      <c r="AV217" s="14" t="s">
        <v>84</v>
      </c>
      <c r="AW217" s="14" t="s">
        <v>33</v>
      </c>
      <c r="AX217" s="14" t="s">
        <v>77</v>
      </c>
      <c r="AY217" s="252" t="s">
        <v>242</v>
      </c>
    </row>
    <row r="218" spans="2:51" s="13" customFormat="1">
      <c r="B218" s="226"/>
      <c r="C218" s="227"/>
      <c r="D218" s="228" t="s">
        <v>304</v>
      </c>
      <c r="E218" s="229" t="s">
        <v>1</v>
      </c>
      <c r="F218" s="230" t="s">
        <v>4517</v>
      </c>
      <c r="G218" s="227"/>
      <c r="H218" s="231">
        <v>7.8E-2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AT218" s="237" t="s">
        <v>304</v>
      </c>
      <c r="AU218" s="237" t="s">
        <v>90</v>
      </c>
      <c r="AV218" s="13" t="s">
        <v>90</v>
      </c>
      <c r="AW218" s="13" t="s">
        <v>33</v>
      </c>
      <c r="AX218" s="13" t="s">
        <v>77</v>
      </c>
      <c r="AY218" s="237" t="s">
        <v>242</v>
      </c>
    </row>
    <row r="219" spans="2:51" s="13" customFormat="1">
      <c r="B219" s="226"/>
      <c r="C219" s="227"/>
      <c r="D219" s="228" t="s">
        <v>304</v>
      </c>
      <c r="E219" s="229" t="s">
        <v>1</v>
      </c>
      <c r="F219" s="230" t="s">
        <v>4518</v>
      </c>
      <c r="G219" s="227"/>
      <c r="H219" s="231">
        <v>5.3999999999999999E-2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77</v>
      </c>
      <c r="AY219" s="237" t="s">
        <v>242</v>
      </c>
    </row>
    <row r="220" spans="2:51" s="14" customFormat="1">
      <c r="B220" s="243"/>
      <c r="C220" s="244"/>
      <c r="D220" s="228" t="s">
        <v>304</v>
      </c>
      <c r="E220" s="245" t="s">
        <v>1</v>
      </c>
      <c r="F220" s="246" t="s">
        <v>4421</v>
      </c>
      <c r="G220" s="244"/>
      <c r="H220" s="245" t="s">
        <v>1</v>
      </c>
      <c r="I220" s="247"/>
      <c r="J220" s="244"/>
      <c r="K220" s="244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304</v>
      </c>
      <c r="AU220" s="252" t="s">
        <v>90</v>
      </c>
      <c r="AV220" s="14" t="s">
        <v>84</v>
      </c>
      <c r="AW220" s="14" t="s">
        <v>33</v>
      </c>
      <c r="AX220" s="14" t="s">
        <v>77</v>
      </c>
      <c r="AY220" s="252" t="s">
        <v>242</v>
      </c>
    </row>
    <row r="221" spans="2:51" s="13" customFormat="1">
      <c r="B221" s="226"/>
      <c r="C221" s="227"/>
      <c r="D221" s="228" t="s">
        <v>304</v>
      </c>
      <c r="E221" s="229" t="s">
        <v>1</v>
      </c>
      <c r="F221" s="230" t="s">
        <v>4519</v>
      </c>
      <c r="G221" s="227"/>
      <c r="H221" s="231">
        <v>0.114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304</v>
      </c>
      <c r="AU221" s="237" t="s">
        <v>90</v>
      </c>
      <c r="AV221" s="13" t="s">
        <v>90</v>
      </c>
      <c r="AW221" s="13" t="s">
        <v>33</v>
      </c>
      <c r="AX221" s="13" t="s">
        <v>77</v>
      </c>
      <c r="AY221" s="237" t="s">
        <v>242</v>
      </c>
    </row>
    <row r="222" spans="2:51" s="14" customFormat="1">
      <c r="B222" s="243"/>
      <c r="C222" s="244"/>
      <c r="D222" s="228" t="s">
        <v>304</v>
      </c>
      <c r="E222" s="245" t="s">
        <v>1</v>
      </c>
      <c r="F222" s="246" t="s">
        <v>4423</v>
      </c>
      <c r="G222" s="244"/>
      <c r="H222" s="245" t="s">
        <v>1</v>
      </c>
      <c r="I222" s="247"/>
      <c r="J222" s="244"/>
      <c r="K222" s="244"/>
      <c r="L222" s="248"/>
      <c r="M222" s="249"/>
      <c r="N222" s="250"/>
      <c r="O222" s="250"/>
      <c r="P222" s="250"/>
      <c r="Q222" s="250"/>
      <c r="R222" s="250"/>
      <c r="S222" s="250"/>
      <c r="T222" s="251"/>
      <c r="AT222" s="252" t="s">
        <v>304</v>
      </c>
      <c r="AU222" s="252" t="s">
        <v>90</v>
      </c>
      <c r="AV222" s="14" t="s">
        <v>84</v>
      </c>
      <c r="AW222" s="14" t="s">
        <v>33</v>
      </c>
      <c r="AX222" s="14" t="s">
        <v>77</v>
      </c>
      <c r="AY222" s="252" t="s">
        <v>242</v>
      </c>
    </row>
    <row r="223" spans="2:51" s="13" customFormat="1">
      <c r="B223" s="226"/>
      <c r="C223" s="227"/>
      <c r="D223" s="228" t="s">
        <v>304</v>
      </c>
      <c r="E223" s="229" t="s">
        <v>1</v>
      </c>
      <c r="F223" s="230" t="s">
        <v>4520</v>
      </c>
      <c r="G223" s="227"/>
      <c r="H223" s="231">
        <v>7.4999999999999997E-2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AT223" s="237" t="s">
        <v>304</v>
      </c>
      <c r="AU223" s="237" t="s">
        <v>90</v>
      </c>
      <c r="AV223" s="13" t="s">
        <v>90</v>
      </c>
      <c r="AW223" s="13" t="s">
        <v>33</v>
      </c>
      <c r="AX223" s="13" t="s">
        <v>77</v>
      </c>
      <c r="AY223" s="237" t="s">
        <v>242</v>
      </c>
    </row>
    <row r="224" spans="2:51" s="15" customFormat="1">
      <c r="B224" s="253"/>
      <c r="C224" s="254"/>
      <c r="D224" s="228" t="s">
        <v>304</v>
      </c>
      <c r="E224" s="255" t="s">
        <v>1</v>
      </c>
      <c r="F224" s="256" t="s">
        <v>381</v>
      </c>
      <c r="G224" s="254"/>
      <c r="H224" s="257">
        <v>0.77900000000000003</v>
      </c>
      <c r="I224" s="258"/>
      <c r="J224" s="254"/>
      <c r="K224" s="254"/>
      <c r="L224" s="259"/>
      <c r="M224" s="260"/>
      <c r="N224" s="261"/>
      <c r="O224" s="261"/>
      <c r="P224" s="261"/>
      <c r="Q224" s="261"/>
      <c r="R224" s="261"/>
      <c r="S224" s="261"/>
      <c r="T224" s="262"/>
      <c r="AT224" s="263" t="s">
        <v>304</v>
      </c>
      <c r="AU224" s="263" t="s">
        <v>90</v>
      </c>
      <c r="AV224" s="15" t="s">
        <v>100</v>
      </c>
      <c r="AW224" s="15" t="s">
        <v>33</v>
      </c>
      <c r="AX224" s="15" t="s">
        <v>77</v>
      </c>
      <c r="AY224" s="263" t="s">
        <v>242</v>
      </c>
    </row>
    <row r="225" spans="1:65" s="16" customFormat="1">
      <c r="B225" s="264"/>
      <c r="C225" s="265"/>
      <c r="D225" s="228" t="s">
        <v>304</v>
      </c>
      <c r="E225" s="266" t="s">
        <v>1</v>
      </c>
      <c r="F225" s="267" t="s">
        <v>388</v>
      </c>
      <c r="G225" s="265"/>
      <c r="H225" s="268">
        <v>0.86599999999999999</v>
      </c>
      <c r="I225" s="269"/>
      <c r="J225" s="265"/>
      <c r="K225" s="265"/>
      <c r="L225" s="270"/>
      <c r="M225" s="271"/>
      <c r="N225" s="272"/>
      <c r="O225" s="272"/>
      <c r="P225" s="272"/>
      <c r="Q225" s="272"/>
      <c r="R225" s="272"/>
      <c r="S225" s="272"/>
      <c r="T225" s="273"/>
      <c r="AT225" s="274" t="s">
        <v>304</v>
      </c>
      <c r="AU225" s="274" t="s">
        <v>90</v>
      </c>
      <c r="AV225" s="16" t="s">
        <v>248</v>
      </c>
      <c r="AW225" s="16" t="s">
        <v>33</v>
      </c>
      <c r="AX225" s="16" t="s">
        <v>84</v>
      </c>
      <c r="AY225" s="274" t="s">
        <v>242</v>
      </c>
    </row>
    <row r="226" spans="1:65" s="13" customFormat="1">
      <c r="B226" s="226"/>
      <c r="C226" s="227"/>
      <c r="D226" s="228" t="s">
        <v>304</v>
      </c>
      <c r="E226" s="227"/>
      <c r="F226" s="230" t="s">
        <v>4521</v>
      </c>
      <c r="G226" s="227"/>
      <c r="H226" s="231">
        <v>0.95299999999999996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4</v>
      </c>
      <c r="AX226" s="13" t="s">
        <v>84</v>
      </c>
      <c r="AY226" s="237" t="s">
        <v>242</v>
      </c>
    </row>
    <row r="227" spans="1:65" s="2" customFormat="1" ht="30" customHeight="1">
      <c r="A227" s="35"/>
      <c r="B227" s="36"/>
      <c r="C227" s="201" t="s">
        <v>547</v>
      </c>
      <c r="D227" s="201" t="s">
        <v>244</v>
      </c>
      <c r="E227" s="202" t="s">
        <v>4289</v>
      </c>
      <c r="F227" s="203" t="s">
        <v>4290</v>
      </c>
      <c r="G227" s="204" t="s">
        <v>247</v>
      </c>
      <c r="H227" s="205">
        <v>16.274000000000001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0</v>
      </c>
      <c r="R227" s="211">
        <f>Q227*H227</f>
        <v>0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311</v>
      </c>
      <c r="AT227" s="213" t="s">
        <v>244</v>
      </c>
      <c r="AU227" s="213" t="s">
        <v>90</v>
      </c>
      <c r="AY227" s="18" t="s">
        <v>242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90</v>
      </c>
      <c r="BK227" s="214">
        <f>ROUND(I227*H227,2)</f>
        <v>0</v>
      </c>
      <c r="BL227" s="18" t="s">
        <v>311</v>
      </c>
      <c r="BM227" s="213" t="s">
        <v>4522</v>
      </c>
    </row>
    <row r="228" spans="1:65" s="14" customFormat="1">
      <c r="B228" s="243"/>
      <c r="C228" s="244"/>
      <c r="D228" s="228" t="s">
        <v>304</v>
      </c>
      <c r="E228" s="245" t="s">
        <v>1</v>
      </c>
      <c r="F228" s="246" t="s">
        <v>4275</v>
      </c>
      <c r="G228" s="244"/>
      <c r="H228" s="245" t="s">
        <v>1</v>
      </c>
      <c r="I228" s="247"/>
      <c r="J228" s="244"/>
      <c r="K228" s="244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304</v>
      </c>
      <c r="AU228" s="252" t="s">
        <v>90</v>
      </c>
      <c r="AV228" s="14" t="s">
        <v>84</v>
      </c>
      <c r="AW228" s="14" t="s">
        <v>33</v>
      </c>
      <c r="AX228" s="14" t="s">
        <v>77</v>
      </c>
      <c r="AY228" s="252" t="s">
        <v>242</v>
      </c>
    </row>
    <row r="229" spans="1:65" s="13" customFormat="1">
      <c r="B229" s="226"/>
      <c r="C229" s="227"/>
      <c r="D229" s="228" t="s">
        <v>304</v>
      </c>
      <c r="E229" s="229" t="s">
        <v>1</v>
      </c>
      <c r="F229" s="230" t="s">
        <v>4292</v>
      </c>
      <c r="G229" s="227"/>
      <c r="H229" s="231">
        <v>1.1200000000000001</v>
      </c>
      <c r="I229" s="232"/>
      <c r="J229" s="227"/>
      <c r="K229" s="227"/>
      <c r="L229" s="233"/>
      <c r="M229" s="234"/>
      <c r="N229" s="235"/>
      <c r="O229" s="235"/>
      <c r="P229" s="235"/>
      <c r="Q229" s="235"/>
      <c r="R229" s="235"/>
      <c r="S229" s="235"/>
      <c r="T229" s="236"/>
      <c r="AT229" s="237" t="s">
        <v>304</v>
      </c>
      <c r="AU229" s="237" t="s">
        <v>90</v>
      </c>
      <c r="AV229" s="13" t="s">
        <v>90</v>
      </c>
      <c r="AW229" s="13" t="s">
        <v>33</v>
      </c>
      <c r="AX229" s="13" t="s">
        <v>77</v>
      </c>
      <c r="AY229" s="237" t="s">
        <v>242</v>
      </c>
    </row>
    <row r="230" spans="1:65" s="15" customFormat="1">
      <c r="B230" s="253"/>
      <c r="C230" s="254"/>
      <c r="D230" s="228" t="s">
        <v>304</v>
      </c>
      <c r="E230" s="255" t="s">
        <v>1</v>
      </c>
      <c r="F230" s="256" t="s">
        <v>381</v>
      </c>
      <c r="G230" s="254"/>
      <c r="H230" s="257">
        <v>1.1200000000000001</v>
      </c>
      <c r="I230" s="258"/>
      <c r="J230" s="254"/>
      <c r="K230" s="254"/>
      <c r="L230" s="259"/>
      <c r="M230" s="260"/>
      <c r="N230" s="261"/>
      <c r="O230" s="261"/>
      <c r="P230" s="261"/>
      <c r="Q230" s="261"/>
      <c r="R230" s="261"/>
      <c r="S230" s="261"/>
      <c r="T230" s="262"/>
      <c r="AT230" s="263" t="s">
        <v>304</v>
      </c>
      <c r="AU230" s="263" t="s">
        <v>90</v>
      </c>
      <c r="AV230" s="15" t="s">
        <v>100</v>
      </c>
      <c r="AW230" s="15" t="s">
        <v>33</v>
      </c>
      <c r="AX230" s="15" t="s">
        <v>77</v>
      </c>
      <c r="AY230" s="263" t="s">
        <v>242</v>
      </c>
    </row>
    <row r="231" spans="1:65" s="14" customFormat="1">
      <c r="B231" s="243"/>
      <c r="C231" s="244"/>
      <c r="D231" s="228" t="s">
        <v>304</v>
      </c>
      <c r="E231" s="245" t="s">
        <v>1</v>
      </c>
      <c r="F231" s="246" t="s">
        <v>4407</v>
      </c>
      <c r="G231" s="244"/>
      <c r="H231" s="245" t="s">
        <v>1</v>
      </c>
      <c r="I231" s="247"/>
      <c r="J231" s="244"/>
      <c r="K231" s="244"/>
      <c r="L231" s="248"/>
      <c r="M231" s="249"/>
      <c r="N231" s="250"/>
      <c r="O231" s="250"/>
      <c r="P231" s="250"/>
      <c r="Q231" s="250"/>
      <c r="R231" s="250"/>
      <c r="S231" s="250"/>
      <c r="T231" s="251"/>
      <c r="AT231" s="252" t="s">
        <v>304</v>
      </c>
      <c r="AU231" s="252" t="s">
        <v>90</v>
      </c>
      <c r="AV231" s="14" t="s">
        <v>84</v>
      </c>
      <c r="AW231" s="14" t="s">
        <v>33</v>
      </c>
      <c r="AX231" s="14" t="s">
        <v>77</v>
      </c>
      <c r="AY231" s="252" t="s">
        <v>242</v>
      </c>
    </row>
    <row r="232" spans="1:65" s="13" customFormat="1">
      <c r="B232" s="226"/>
      <c r="C232" s="227"/>
      <c r="D232" s="228" t="s">
        <v>304</v>
      </c>
      <c r="E232" s="229" t="s">
        <v>1</v>
      </c>
      <c r="F232" s="230" t="s">
        <v>4523</v>
      </c>
      <c r="G232" s="227"/>
      <c r="H232" s="231">
        <v>6.8070000000000004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304</v>
      </c>
      <c r="AU232" s="237" t="s">
        <v>90</v>
      </c>
      <c r="AV232" s="13" t="s">
        <v>90</v>
      </c>
      <c r="AW232" s="13" t="s">
        <v>33</v>
      </c>
      <c r="AX232" s="13" t="s">
        <v>77</v>
      </c>
      <c r="AY232" s="237" t="s">
        <v>242</v>
      </c>
    </row>
    <row r="233" spans="1:65" s="13" customFormat="1">
      <c r="B233" s="226"/>
      <c r="C233" s="227"/>
      <c r="D233" s="228" t="s">
        <v>304</v>
      </c>
      <c r="E233" s="229" t="s">
        <v>1</v>
      </c>
      <c r="F233" s="230" t="s">
        <v>4524</v>
      </c>
      <c r="G233" s="227"/>
      <c r="H233" s="231">
        <v>8.3469999999999995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77</v>
      </c>
      <c r="AY233" s="237" t="s">
        <v>242</v>
      </c>
    </row>
    <row r="234" spans="1:65" s="15" customFormat="1">
      <c r="B234" s="253"/>
      <c r="C234" s="254"/>
      <c r="D234" s="228" t="s">
        <v>304</v>
      </c>
      <c r="E234" s="255" t="s">
        <v>1</v>
      </c>
      <c r="F234" s="256" t="s">
        <v>381</v>
      </c>
      <c r="G234" s="254"/>
      <c r="H234" s="257">
        <v>15.154</v>
      </c>
      <c r="I234" s="258"/>
      <c r="J234" s="254"/>
      <c r="K234" s="254"/>
      <c r="L234" s="259"/>
      <c r="M234" s="260"/>
      <c r="N234" s="261"/>
      <c r="O234" s="261"/>
      <c r="P234" s="261"/>
      <c r="Q234" s="261"/>
      <c r="R234" s="261"/>
      <c r="S234" s="261"/>
      <c r="T234" s="262"/>
      <c r="AT234" s="263" t="s">
        <v>304</v>
      </c>
      <c r="AU234" s="263" t="s">
        <v>90</v>
      </c>
      <c r="AV234" s="15" t="s">
        <v>100</v>
      </c>
      <c r="AW234" s="15" t="s">
        <v>33</v>
      </c>
      <c r="AX234" s="15" t="s">
        <v>77</v>
      </c>
      <c r="AY234" s="263" t="s">
        <v>242</v>
      </c>
    </row>
    <row r="235" spans="1:65" s="16" customFormat="1">
      <c r="B235" s="264"/>
      <c r="C235" s="265"/>
      <c r="D235" s="228" t="s">
        <v>304</v>
      </c>
      <c r="E235" s="266" t="s">
        <v>1</v>
      </c>
      <c r="F235" s="267" t="s">
        <v>388</v>
      </c>
      <c r="G235" s="265"/>
      <c r="H235" s="268">
        <v>16.274000000000001</v>
      </c>
      <c r="I235" s="269"/>
      <c r="J235" s="265"/>
      <c r="K235" s="265"/>
      <c r="L235" s="270"/>
      <c r="M235" s="271"/>
      <c r="N235" s="272"/>
      <c r="O235" s="272"/>
      <c r="P235" s="272"/>
      <c r="Q235" s="272"/>
      <c r="R235" s="272"/>
      <c r="S235" s="272"/>
      <c r="T235" s="273"/>
      <c r="AT235" s="274" t="s">
        <v>304</v>
      </c>
      <c r="AU235" s="274" t="s">
        <v>90</v>
      </c>
      <c r="AV235" s="16" t="s">
        <v>248</v>
      </c>
      <c r="AW235" s="16" t="s">
        <v>33</v>
      </c>
      <c r="AX235" s="16" t="s">
        <v>84</v>
      </c>
      <c r="AY235" s="274" t="s">
        <v>242</v>
      </c>
    </row>
    <row r="236" spans="1:65" s="2" customFormat="1" ht="19.899999999999999" customHeight="1">
      <c r="A236" s="35"/>
      <c r="B236" s="36"/>
      <c r="C236" s="215" t="s">
        <v>553</v>
      </c>
      <c r="D236" s="215" t="s">
        <v>261</v>
      </c>
      <c r="E236" s="216" t="s">
        <v>4293</v>
      </c>
      <c r="F236" s="217" t="s">
        <v>4294</v>
      </c>
      <c r="G236" s="218" t="s">
        <v>406</v>
      </c>
      <c r="H236" s="219">
        <v>0.89500000000000002</v>
      </c>
      <c r="I236" s="220"/>
      <c r="J236" s="221">
        <f>ROUND(I236*H236,2)</f>
        <v>0</v>
      </c>
      <c r="K236" s="222"/>
      <c r="L236" s="223"/>
      <c r="M236" s="224" t="s">
        <v>1</v>
      </c>
      <c r="N236" s="225" t="s">
        <v>43</v>
      </c>
      <c r="O236" s="76"/>
      <c r="P236" s="211">
        <f>O236*H236</f>
        <v>0</v>
      </c>
      <c r="Q236" s="211">
        <v>0.55000000000000004</v>
      </c>
      <c r="R236" s="211">
        <f>Q236*H236</f>
        <v>0.49225000000000008</v>
      </c>
      <c r="S236" s="211">
        <v>0</v>
      </c>
      <c r="T236" s="21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3" t="s">
        <v>569</v>
      </c>
      <c r="AT236" s="213" t="s">
        <v>261</v>
      </c>
      <c r="AU236" s="213" t="s">
        <v>90</v>
      </c>
      <c r="AY236" s="18" t="s">
        <v>242</v>
      </c>
      <c r="BE236" s="214">
        <f>IF(N236="základná",J236,0)</f>
        <v>0</v>
      </c>
      <c r="BF236" s="214">
        <f>IF(N236="znížená",J236,0)</f>
        <v>0</v>
      </c>
      <c r="BG236" s="214">
        <f>IF(N236="zákl. prenesená",J236,0)</f>
        <v>0</v>
      </c>
      <c r="BH236" s="214">
        <f>IF(N236="zníž. prenesená",J236,0)</f>
        <v>0</v>
      </c>
      <c r="BI236" s="214">
        <f>IF(N236="nulová",J236,0)</f>
        <v>0</v>
      </c>
      <c r="BJ236" s="18" t="s">
        <v>90</v>
      </c>
      <c r="BK236" s="214">
        <f>ROUND(I236*H236,2)</f>
        <v>0</v>
      </c>
      <c r="BL236" s="18" t="s">
        <v>311</v>
      </c>
      <c r="BM236" s="213" t="s">
        <v>4525</v>
      </c>
    </row>
    <row r="237" spans="1:65" s="13" customFormat="1">
      <c r="B237" s="226"/>
      <c r="C237" s="227"/>
      <c r="D237" s="228" t="s">
        <v>304</v>
      </c>
      <c r="E237" s="229" t="s">
        <v>1</v>
      </c>
      <c r="F237" s="230" t="s">
        <v>4296</v>
      </c>
      <c r="G237" s="227"/>
      <c r="H237" s="231">
        <v>5.6000000000000001E-2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304</v>
      </c>
      <c r="AU237" s="237" t="s">
        <v>90</v>
      </c>
      <c r="AV237" s="13" t="s">
        <v>90</v>
      </c>
      <c r="AW237" s="13" t="s">
        <v>33</v>
      </c>
      <c r="AX237" s="13" t="s">
        <v>77</v>
      </c>
      <c r="AY237" s="237" t="s">
        <v>242</v>
      </c>
    </row>
    <row r="238" spans="1:65" s="13" customFormat="1">
      <c r="B238" s="226"/>
      <c r="C238" s="227"/>
      <c r="D238" s="228" t="s">
        <v>304</v>
      </c>
      <c r="E238" s="229" t="s">
        <v>1</v>
      </c>
      <c r="F238" s="230" t="s">
        <v>4526</v>
      </c>
      <c r="G238" s="227"/>
      <c r="H238" s="231">
        <v>0.75800000000000001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304</v>
      </c>
      <c r="AU238" s="237" t="s">
        <v>90</v>
      </c>
      <c r="AV238" s="13" t="s">
        <v>90</v>
      </c>
      <c r="AW238" s="13" t="s">
        <v>33</v>
      </c>
      <c r="AX238" s="13" t="s">
        <v>77</v>
      </c>
      <c r="AY238" s="237" t="s">
        <v>242</v>
      </c>
    </row>
    <row r="239" spans="1:65" s="16" customFormat="1">
      <c r="B239" s="264"/>
      <c r="C239" s="265"/>
      <c r="D239" s="228" t="s">
        <v>304</v>
      </c>
      <c r="E239" s="266" t="s">
        <v>1</v>
      </c>
      <c r="F239" s="267" t="s">
        <v>388</v>
      </c>
      <c r="G239" s="265"/>
      <c r="H239" s="268">
        <v>0.81399999999999995</v>
      </c>
      <c r="I239" s="269"/>
      <c r="J239" s="265"/>
      <c r="K239" s="265"/>
      <c r="L239" s="270"/>
      <c r="M239" s="271"/>
      <c r="N239" s="272"/>
      <c r="O239" s="272"/>
      <c r="P239" s="272"/>
      <c r="Q239" s="272"/>
      <c r="R239" s="272"/>
      <c r="S239" s="272"/>
      <c r="T239" s="273"/>
      <c r="AT239" s="274" t="s">
        <v>304</v>
      </c>
      <c r="AU239" s="274" t="s">
        <v>90</v>
      </c>
      <c r="AV239" s="16" t="s">
        <v>248</v>
      </c>
      <c r="AW239" s="16" t="s">
        <v>33</v>
      </c>
      <c r="AX239" s="16" t="s">
        <v>84</v>
      </c>
      <c r="AY239" s="274" t="s">
        <v>242</v>
      </c>
    </row>
    <row r="240" spans="1:65" s="13" customFormat="1">
      <c r="B240" s="226"/>
      <c r="C240" s="227"/>
      <c r="D240" s="228" t="s">
        <v>304</v>
      </c>
      <c r="E240" s="227"/>
      <c r="F240" s="230" t="s">
        <v>4527</v>
      </c>
      <c r="G240" s="227"/>
      <c r="H240" s="231">
        <v>0.89500000000000002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AT240" s="237" t="s">
        <v>304</v>
      </c>
      <c r="AU240" s="237" t="s">
        <v>90</v>
      </c>
      <c r="AV240" s="13" t="s">
        <v>90</v>
      </c>
      <c r="AW240" s="13" t="s">
        <v>4</v>
      </c>
      <c r="AX240" s="13" t="s">
        <v>84</v>
      </c>
      <c r="AY240" s="237" t="s">
        <v>242</v>
      </c>
    </row>
    <row r="241" spans="1:65" s="2" customFormat="1" ht="22.15" customHeight="1">
      <c r="A241" s="35"/>
      <c r="B241" s="36"/>
      <c r="C241" s="201" t="s">
        <v>565</v>
      </c>
      <c r="D241" s="201" t="s">
        <v>244</v>
      </c>
      <c r="E241" s="202" t="s">
        <v>4298</v>
      </c>
      <c r="F241" s="203" t="s">
        <v>4299</v>
      </c>
      <c r="G241" s="204" t="s">
        <v>406</v>
      </c>
      <c r="H241" s="205">
        <v>1.8480000000000001</v>
      </c>
      <c r="I241" s="206"/>
      <c r="J241" s="207">
        <f>ROUND(I241*H241,2)</f>
        <v>0</v>
      </c>
      <c r="K241" s="208"/>
      <c r="L241" s="40"/>
      <c r="M241" s="209" t="s">
        <v>1</v>
      </c>
      <c r="N241" s="210" t="s">
        <v>43</v>
      </c>
      <c r="O241" s="76"/>
      <c r="P241" s="211">
        <f>O241*H241</f>
        <v>0</v>
      </c>
      <c r="Q241" s="211">
        <v>2.3570000000000001E-2</v>
      </c>
      <c r="R241" s="211">
        <f>Q241*H241</f>
        <v>4.3557360000000003E-2</v>
      </c>
      <c r="S241" s="211">
        <v>0</v>
      </c>
      <c r="T241" s="21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13" t="s">
        <v>311</v>
      </c>
      <c r="AT241" s="213" t="s">
        <v>244</v>
      </c>
      <c r="AU241" s="213" t="s">
        <v>90</v>
      </c>
      <c r="AY241" s="18" t="s">
        <v>242</v>
      </c>
      <c r="BE241" s="214">
        <f>IF(N241="základná",J241,0)</f>
        <v>0</v>
      </c>
      <c r="BF241" s="214">
        <f>IF(N241="znížená",J241,0)</f>
        <v>0</v>
      </c>
      <c r="BG241" s="214">
        <f>IF(N241="zákl. prenesená",J241,0)</f>
        <v>0</v>
      </c>
      <c r="BH241" s="214">
        <f>IF(N241="zníž. prenesená",J241,0)</f>
        <v>0</v>
      </c>
      <c r="BI241" s="214">
        <f>IF(N241="nulová",J241,0)</f>
        <v>0</v>
      </c>
      <c r="BJ241" s="18" t="s">
        <v>90</v>
      </c>
      <c r="BK241" s="214">
        <f>ROUND(I241*H241,2)</f>
        <v>0</v>
      </c>
      <c r="BL241" s="18" t="s">
        <v>311</v>
      </c>
      <c r="BM241" s="213" t="s">
        <v>4528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4529</v>
      </c>
      <c r="G242" s="227"/>
      <c r="H242" s="231">
        <v>1.8480000000000001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84</v>
      </c>
      <c r="AY242" s="237" t="s">
        <v>242</v>
      </c>
    </row>
    <row r="243" spans="1:65" s="2" customFormat="1" ht="22.15" customHeight="1">
      <c r="A243" s="35"/>
      <c r="B243" s="36"/>
      <c r="C243" s="201" t="s">
        <v>569</v>
      </c>
      <c r="D243" s="201" t="s">
        <v>244</v>
      </c>
      <c r="E243" s="202" t="s">
        <v>4302</v>
      </c>
      <c r="F243" s="203" t="s">
        <v>4303</v>
      </c>
      <c r="G243" s="204" t="s">
        <v>792</v>
      </c>
      <c r="H243" s="275"/>
      <c r="I243" s="206"/>
      <c r="J243" s="207">
        <f>ROUND(I243*H243,2)</f>
        <v>0</v>
      </c>
      <c r="K243" s="208"/>
      <c r="L243" s="40"/>
      <c r="M243" s="209" t="s">
        <v>1</v>
      </c>
      <c r="N243" s="210" t="s">
        <v>43</v>
      </c>
      <c r="O243" s="76"/>
      <c r="P243" s="211">
        <f>O243*H243</f>
        <v>0</v>
      </c>
      <c r="Q243" s="211">
        <v>0</v>
      </c>
      <c r="R243" s="211">
        <f>Q243*H243</f>
        <v>0</v>
      </c>
      <c r="S243" s="211">
        <v>0</v>
      </c>
      <c r="T243" s="212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13" t="s">
        <v>311</v>
      </c>
      <c r="AT243" s="213" t="s">
        <v>244</v>
      </c>
      <c r="AU243" s="213" t="s">
        <v>90</v>
      </c>
      <c r="AY243" s="18" t="s">
        <v>242</v>
      </c>
      <c r="BE243" s="214">
        <f>IF(N243="základná",J243,0)</f>
        <v>0</v>
      </c>
      <c r="BF243" s="214">
        <f>IF(N243="znížená",J243,0)</f>
        <v>0</v>
      </c>
      <c r="BG243" s="214">
        <f>IF(N243="zákl. prenesená",J243,0)</f>
        <v>0</v>
      </c>
      <c r="BH243" s="214">
        <f>IF(N243="zníž. prenesená",J243,0)</f>
        <v>0</v>
      </c>
      <c r="BI243" s="214">
        <f>IF(N243="nulová",J243,0)</f>
        <v>0</v>
      </c>
      <c r="BJ243" s="18" t="s">
        <v>90</v>
      </c>
      <c r="BK243" s="214">
        <f>ROUND(I243*H243,2)</f>
        <v>0</v>
      </c>
      <c r="BL243" s="18" t="s">
        <v>311</v>
      </c>
      <c r="BM243" s="213" t="s">
        <v>4530</v>
      </c>
    </row>
    <row r="244" spans="1:65" s="12" customFormat="1" ht="22.9" customHeight="1">
      <c r="B244" s="185"/>
      <c r="C244" s="186"/>
      <c r="D244" s="187" t="s">
        <v>76</v>
      </c>
      <c r="E244" s="199" t="s">
        <v>4305</v>
      </c>
      <c r="F244" s="199" t="s">
        <v>4306</v>
      </c>
      <c r="G244" s="186"/>
      <c r="H244" s="186"/>
      <c r="I244" s="189"/>
      <c r="J244" s="200">
        <f>BK244</f>
        <v>0</v>
      </c>
      <c r="K244" s="186"/>
      <c r="L244" s="191"/>
      <c r="M244" s="192"/>
      <c r="N244" s="193"/>
      <c r="O244" s="193"/>
      <c r="P244" s="194">
        <f>SUM(P245:P254)</f>
        <v>0</v>
      </c>
      <c r="Q244" s="193"/>
      <c r="R244" s="194">
        <f>SUM(R245:R254)</f>
        <v>0.17543372000000002</v>
      </c>
      <c r="S244" s="193"/>
      <c r="T244" s="195">
        <f>SUM(T245:T254)</f>
        <v>0</v>
      </c>
      <c r="AR244" s="196" t="s">
        <v>90</v>
      </c>
      <c r="AT244" s="197" t="s">
        <v>76</v>
      </c>
      <c r="AU244" s="197" t="s">
        <v>84</v>
      </c>
      <c r="AY244" s="196" t="s">
        <v>242</v>
      </c>
      <c r="BK244" s="198">
        <f>SUM(BK245:BK254)</f>
        <v>0</v>
      </c>
    </row>
    <row r="245" spans="1:65" s="2" customFormat="1" ht="14.45" customHeight="1">
      <c r="A245" s="35"/>
      <c r="B245" s="36"/>
      <c r="C245" s="201" t="s">
        <v>573</v>
      </c>
      <c r="D245" s="201" t="s">
        <v>244</v>
      </c>
      <c r="E245" s="202" t="s">
        <v>4307</v>
      </c>
      <c r="F245" s="203" t="s">
        <v>4308</v>
      </c>
      <c r="G245" s="204" t="s">
        <v>247</v>
      </c>
      <c r="H245" s="205">
        <v>16.274000000000001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1.078E-2</v>
      </c>
      <c r="R245" s="211">
        <f>Q245*H245</f>
        <v>0.17543372000000002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311</v>
      </c>
      <c r="AT245" s="213" t="s">
        <v>244</v>
      </c>
      <c r="AU245" s="213" t="s">
        <v>90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311</v>
      </c>
      <c r="BM245" s="213" t="s">
        <v>4531</v>
      </c>
    </row>
    <row r="246" spans="1:65" s="14" customFormat="1">
      <c r="B246" s="243"/>
      <c r="C246" s="244"/>
      <c r="D246" s="228" t="s">
        <v>304</v>
      </c>
      <c r="E246" s="245" t="s">
        <v>1</v>
      </c>
      <c r="F246" s="246" t="s">
        <v>4275</v>
      </c>
      <c r="G246" s="244"/>
      <c r="H246" s="245" t="s">
        <v>1</v>
      </c>
      <c r="I246" s="247"/>
      <c r="J246" s="244"/>
      <c r="K246" s="244"/>
      <c r="L246" s="248"/>
      <c r="M246" s="249"/>
      <c r="N246" s="250"/>
      <c r="O246" s="250"/>
      <c r="P246" s="250"/>
      <c r="Q246" s="250"/>
      <c r="R246" s="250"/>
      <c r="S246" s="250"/>
      <c r="T246" s="251"/>
      <c r="AT246" s="252" t="s">
        <v>304</v>
      </c>
      <c r="AU246" s="252" t="s">
        <v>90</v>
      </c>
      <c r="AV246" s="14" t="s">
        <v>84</v>
      </c>
      <c r="AW246" s="14" t="s">
        <v>33</v>
      </c>
      <c r="AX246" s="14" t="s">
        <v>77</v>
      </c>
      <c r="AY246" s="252" t="s">
        <v>242</v>
      </c>
    </row>
    <row r="247" spans="1:65" s="13" customFormat="1">
      <c r="B247" s="226"/>
      <c r="C247" s="227"/>
      <c r="D247" s="228" t="s">
        <v>304</v>
      </c>
      <c r="E247" s="229" t="s">
        <v>1</v>
      </c>
      <c r="F247" s="230" t="s">
        <v>4310</v>
      </c>
      <c r="G247" s="227"/>
      <c r="H247" s="231">
        <v>1.1200000000000001</v>
      </c>
      <c r="I247" s="232"/>
      <c r="J247" s="227"/>
      <c r="K247" s="227"/>
      <c r="L247" s="233"/>
      <c r="M247" s="234"/>
      <c r="N247" s="235"/>
      <c r="O247" s="235"/>
      <c r="P247" s="235"/>
      <c r="Q247" s="235"/>
      <c r="R247" s="235"/>
      <c r="S247" s="235"/>
      <c r="T247" s="236"/>
      <c r="AT247" s="237" t="s">
        <v>304</v>
      </c>
      <c r="AU247" s="237" t="s">
        <v>90</v>
      </c>
      <c r="AV247" s="13" t="s">
        <v>90</v>
      </c>
      <c r="AW247" s="13" t="s">
        <v>33</v>
      </c>
      <c r="AX247" s="13" t="s">
        <v>77</v>
      </c>
      <c r="AY247" s="237" t="s">
        <v>242</v>
      </c>
    </row>
    <row r="248" spans="1:65" s="15" customFormat="1">
      <c r="B248" s="253"/>
      <c r="C248" s="254"/>
      <c r="D248" s="228" t="s">
        <v>304</v>
      </c>
      <c r="E248" s="255" t="s">
        <v>1</v>
      </c>
      <c r="F248" s="256" t="s">
        <v>381</v>
      </c>
      <c r="G248" s="254"/>
      <c r="H248" s="257">
        <v>1.1200000000000001</v>
      </c>
      <c r="I248" s="258"/>
      <c r="J248" s="254"/>
      <c r="K248" s="254"/>
      <c r="L248" s="259"/>
      <c r="M248" s="260"/>
      <c r="N248" s="261"/>
      <c r="O248" s="261"/>
      <c r="P248" s="261"/>
      <c r="Q248" s="261"/>
      <c r="R248" s="261"/>
      <c r="S248" s="261"/>
      <c r="T248" s="262"/>
      <c r="AT248" s="263" t="s">
        <v>304</v>
      </c>
      <c r="AU248" s="263" t="s">
        <v>90</v>
      </c>
      <c r="AV248" s="15" t="s">
        <v>100</v>
      </c>
      <c r="AW248" s="15" t="s">
        <v>33</v>
      </c>
      <c r="AX248" s="15" t="s">
        <v>77</v>
      </c>
      <c r="AY248" s="263" t="s">
        <v>242</v>
      </c>
    </row>
    <row r="249" spans="1:65" s="14" customFormat="1">
      <c r="B249" s="243"/>
      <c r="C249" s="244"/>
      <c r="D249" s="228" t="s">
        <v>304</v>
      </c>
      <c r="E249" s="245" t="s">
        <v>1</v>
      </c>
      <c r="F249" s="246" t="s">
        <v>4447</v>
      </c>
      <c r="G249" s="244"/>
      <c r="H249" s="245" t="s">
        <v>1</v>
      </c>
      <c r="I249" s="247"/>
      <c r="J249" s="244"/>
      <c r="K249" s="244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304</v>
      </c>
      <c r="AU249" s="252" t="s">
        <v>90</v>
      </c>
      <c r="AV249" s="14" t="s">
        <v>84</v>
      </c>
      <c r="AW249" s="14" t="s">
        <v>33</v>
      </c>
      <c r="AX249" s="14" t="s">
        <v>77</v>
      </c>
      <c r="AY249" s="252" t="s">
        <v>242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4523</v>
      </c>
      <c r="G250" s="227"/>
      <c r="H250" s="231">
        <v>6.8070000000000004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77</v>
      </c>
      <c r="AY250" s="237" t="s">
        <v>242</v>
      </c>
    </row>
    <row r="251" spans="1:65" s="13" customFormat="1">
      <c r="B251" s="226"/>
      <c r="C251" s="227"/>
      <c r="D251" s="228" t="s">
        <v>304</v>
      </c>
      <c r="E251" s="229" t="s">
        <v>1</v>
      </c>
      <c r="F251" s="230" t="s">
        <v>4524</v>
      </c>
      <c r="G251" s="227"/>
      <c r="H251" s="231">
        <v>8.3469999999999995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90</v>
      </c>
      <c r="AV251" s="13" t="s">
        <v>90</v>
      </c>
      <c r="AW251" s="13" t="s">
        <v>33</v>
      </c>
      <c r="AX251" s="13" t="s">
        <v>77</v>
      </c>
      <c r="AY251" s="237" t="s">
        <v>242</v>
      </c>
    </row>
    <row r="252" spans="1:65" s="15" customFormat="1">
      <c r="B252" s="253"/>
      <c r="C252" s="254"/>
      <c r="D252" s="228" t="s">
        <v>304</v>
      </c>
      <c r="E252" s="255" t="s">
        <v>1</v>
      </c>
      <c r="F252" s="256" t="s">
        <v>381</v>
      </c>
      <c r="G252" s="254"/>
      <c r="H252" s="257">
        <v>15.154</v>
      </c>
      <c r="I252" s="258"/>
      <c r="J252" s="254"/>
      <c r="K252" s="254"/>
      <c r="L252" s="259"/>
      <c r="M252" s="260"/>
      <c r="N252" s="261"/>
      <c r="O252" s="261"/>
      <c r="P252" s="261"/>
      <c r="Q252" s="261"/>
      <c r="R252" s="261"/>
      <c r="S252" s="261"/>
      <c r="T252" s="262"/>
      <c r="AT252" s="263" t="s">
        <v>304</v>
      </c>
      <c r="AU252" s="263" t="s">
        <v>90</v>
      </c>
      <c r="AV252" s="15" t="s">
        <v>100</v>
      </c>
      <c r="AW252" s="15" t="s">
        <v>33</v>
      </c>
      <c r="AX252" s="15" t="s">
        <v>77</v>
      </c>
      <c r="AY252" s="263" t="s">
        <v>242</v>
      </c>
    </row>
    <row r="253" spans="1:65" s="16" customFormat="1">
      <c r="B253" s="264"/>
      <c r="C253" s="265"/>
      <c r="D253" s="228" t="s">
        <v>304</v>
      </c>
      <c r="E253" s="266" t="s">
        <v>1</v>
      </c>
      <c r="F253" s="267" t="s">
        <v>388</v>
      </c>
      <c r="G253" s="265"/>
      <c r="H253" s="268">
        <v>16.274000000000001</v>
      </c>
      <c r="I253" s="269"/>
      <c r="J253" s="265"/>
      <c r="K253" s="265"/>
      <c r="L253" s="270"/>
      <c r="M253" s="271"/>
      <c r="N253" s="272"/>
      <c r="O253" s="272"/>
      <c r="P253" s="272"/>
      <c r="Q253" s="272"/>
      <c r="R253" s="272"/>
      <c r="S253" s="272"/>
      <c r="T253" s="273"/>
      <c r="AT253" s="274" t="s">
        <v>304</v>
      </c>
      <c r="AU253" s="274" t="s">
        <v>90</v>
      </c>
      <c r="AV253" s="16" t="s">
        <v>248</v>
      </c>
      <c r="AW253" s="16" t="s">
        <v>33</v>
      </c>
      <c r="AX253" s="16" t="s">
        <v>84</v>
      </c>
      <c r="AY253" s="274" t="s">
        <v>242</v>
      </c>
    </row>
    <row r="254" spans="1:65" s="2" customFormat="1" ht="19.899999999999999" customHeight="1">
      <c r="A254" s="35"/>
      <c r="B254" s="36"/>
      <c r="C254" s="201" t="s">
        <v>578</v>
      </c>
      <c r="D254" s="201" t="s">
        <v>244</v>
      </c>
      <c r="E254" s="202" t="s">
        <v>4311</v>
      </c>
      <c r="F254" s="203" t="s">
        <v>4312</v>
      </c>
      <c r="G254" s="204" t="s">
        <v>792</v>
      </c>
      <c r="H254" s="275"/>
      <c r="I254" s="206"/>
      <c r="J254" s="207">
        <f>ROUND(I254*H254,2)</f>
        <v>0</v>
      </c>
      <c r="K254" s="208"/>
      <c r="L254" s="40"/>
      <c r="M254" s="209" t="s">
        <v>1</v>
      </c>
      <c r="N254" s="210" t="s">
        <v>43</v>
      </c>
      <c r="O254" s="76"/>
      <c r="P254" s="211">
        <f>O254*H254</f>
        <v>0</v>
      </c>
      <c r="Q254" s="211">
        <v>0</v>
      </c>
      <c r="R254" s="211">
        <f>Q254*H254</f>
        <v>0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311</v>
      </c>
      <c r="AT254" s="213" t="s">
        <v>244</v>
      </c>
      <c r="AU254" s="213" t="s">
        <v>90</v>
      </c>
      <c r="AY254" s="18" t="s">
        <v>242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90</v>
      </c>
      <c r="BK254" s="214">
        <f>ROUND(I254*H254,2)</f>
        <v>0</v>
      </c>
      <c r="BL254" s="18" t="s">
        <v>311</v>
      </c>
      <c r="BM254" s="213" t="s">
        <v>4532</v>
      </c>
    </row>
    <row r="255" spans="1:65" s="12" customFormat="1" ht="22.9" customHeight="1">
      <c r="B255" s="185"/>
      <c r="C255" s="186"/>
      <c r="D255" s="187" t="s">
        <v>76</v>
      </c>
      <c r="E255" s="199" t="s">
        <v>1126</v>
      </c>
      <c r="F255" s="199" t="s">
        <v>1127</v>
      </c>
      <c r="G255" s="186"/>
      <c r="H255" s="186"/>
      <c r="I255" s="189"/>
      <c r="J255" s="200">
        <f>BK255</f>
        <v>0</v>
      </c>
      <c r="K255" s="186"/>
      <c r="L255" s="191"/>
      <c r="M255" s="192"/>
      <c r="N255" s="193"/>
      <c r="O255" s="193"/>
      <c r="P255" s="194">
        <f>SUM(P256:P305)</f>
        <v>0</v>
      </c>
      <c r="Q255" s="193"/>
      <c r="R255" s="194">
        <f>SUM(R256:R305)</f>
        <v>3.2865400000000003E-2</v>
      </c>
      <c r="S255" s="193"/>
      <c r="T255" s="195">
        <f>SUM(T256:T305)</f>
        <v>0</v>
      </c>
      <c r="AR255" s="196" t="s">
        <v>90</v>
      </c>
      <c r="AT255" s="197" t="s">
        <v>76</v>
      </c>
      <c r="AU255" s="197" t="s">
        <v>84</v>
      </c>
      <c r="AY255" s="196" t="s">
        <v>242</v>
      </c>
      <c r="BK255" s="198">
        <f>SUM(BK256:BK305)</f>
        <v>0</v>
      </c>
    </row>
    <row r="256" spans="1:65" s="2" customFormat="1" ht="22.15" customHeight="1">
      <c r="A256" s="35"/>
      <c r="B256" s="36"/>
      <c r="C256" s="201" t="s">
        <v>583</v>
      </c>
      <c r="D256" s="201" t="s">
        <v>244</v>
      </c>
      <c r="E256" s="202" t="s">
        <v>4314</v>
      </c>
      <c r="F256" s="203" t="s">
        <v>4315</v>
      </c>
      <c r="G256" s="204" t="s">
        <v>247</v>
      </c>
      <c r="H256" s="205">
        <v>51.218000000000004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2.2000000000000001E-4</v>
      </c>
      <c r="R256" s="211">
        <f>Q256*H256</f>
        <v>1.126796E-2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311</v>
      </c>
      <c r="AT256" s="213" t="s">
        <v>244</v>
      </c>
      <c r="AU256" s="213" t="s">
        <v>90</v>
      </c>
      <c r="AY256" s="18" t="s">
        <v>242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90</v>
      </c>
      <c r="BK256" s="214">
        <f>ROUND(I256*H256,2)</f>
        <v>0</v>
      </c>
      <c r="BL256" s="18" t="s">
        <v>311</v>
      </c>
      <c r="BM256" s="213" t="s">
        <v>4533</v>
      </c>
    </row>
    <row r="257" spans="2:51" s="14" customFormat="1">
      <c r="B257" s="243"/>
      <c r="C257" s="244"/>
      <c r="D257" s="228" t="s">
        <v>304</v>
      </c>
      <c r="E257" s="245" t="s">
        <v>1</v>
      </c>
      <c r="F257" s="246" t="s">
        <v>4275</v>
      </c>
      <c r="G257" s="244"/>
      <c r="H257" s="245" t="s">
        <v>1</v>
      </c>
      <c r="I257" s="247"/>
      <c r="J257" s="244"/>
      <c r="K257" s="244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304</v>
      </c>
      <c r="AU257" s="252" t="s">
        <v>90</v>
      </c>
      <c r="AV257" s="14" t="s">
        <v>84</v>
      </c>
      <c r="AW257" s="14" t="s">
        <v>33</v>
      </c>
      <c r="AX257" s="14" t="s">
        <v>77</v>
      </c>
      <c r="AY257" s="252" t="s">
        <v>242</v>
      </c>
    </row>
    <row r="258" spans="2:51" s="13" customFormat="1">
      <c r="B258" s="226"/>
      <c r="C258" s="227"/>
      <c r="D258" s="228" t="s">
        <v>304</v>
      </c>
      <c r="E258" s="229" t="s">
        <v>1</v>
      </c>
      <c r="F258" s="230" t="s">
        <v>4317</v>
      </c>
      <c r="G258" s="227"/>
      <c r="H258" s="231">
        <v>0.96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33</v>
      </c>
      <c r="AX258" s="13" t="s">
        <v>77</v>
      </c>
      <c r="AY258" s="237" t="s">
        <v>242</v>
      </c>
    </row>
    <row r="259" spans="2:51" s="13" customFormat="1">
      <c r="B259" s="226"/>
      <c r="C259" s="227"/>
      <c r="D259" s="228" t="s">
        <v>304</v>
      </c>
      <c r="E259" s="229" t="s">
        <v>1</v>
      </c>
      <c r="F259" s="230" t="s">
        <v>4318</v>
      </c>
      <c r="G259" s="227"/>
      <c r="H259" s="231">
        <v>0.41599999999999998</v>
      </c>
      <c r="I259" s="232"/>
      <c r="J259" s="227"/>
      <c r="K259" s="227"/>
      <c r="L259" s="233"/>
      <c r="M259" s="234"/>
      <c r="N259" s="235"/>
      <c r="O259" s="235"/>
      <c r="P259" s="235"/>
      <c r="Q259" s="235"/>
      <c r="R259" s="235"/>
      <c r="S259" s="235"/>
      <c r="T259" s="236"/>
      <c r="AT259" s="237" t="s">
        <v>304</v>
      </c>
      <c r="AU259" s="237" t="s">
        <v>90</v>
      </c>
      <c r="AV259" s="13" t="s">
        <v>90</v>
      </c>
      <c r="AW259" s="13" t="s">
        <v>33</v>
      </c>
      <c r="AX259" s="13" t="s">
        <v>77</v>
      </c>
      <c r="AY259" s="237" t="s">
        <v>242</v>
      </c>
    </row>
    <row r="260" spans="2:51" s="13" customFormat="1">
      <c r="B260" s="226"/>
      <c r="C260" s="227"/>
      <c r="D260" s="228" t="s">
        <v>304</v>
      </c>
      <c r="E260" s="229" t="s">
        <v>1</v>
      </c>
      <c r="F260" s="230" t="s">
        <v>4319</v>
      </c>
      <c r="G260" s="227"/>
      <c r="H260" s="231">
        <v>1.843</v>
      </c>
      <c r="I260" s="232"/>
      <c r="J260" s="227"/>
      <c r="K260" s="227"/>
      <c r="L260" s="233"/>
      <c r="M260" s="234"/>
      <c r="N260" s="235"/>
      <c r="O260" s="235"/>
      <c r="P260" s="235"/>
      <c r="Q260" s="235"/>
      <c r="R260" s="235"/>
      <c r="S260" s="235"/>
      <c r="T260" s="236"/>
      <c r="AT260" s="237" t="s">
        <v>304</v>
      </c>
      <c r="AU260" s="237" t="s">
        <v>90</v>
      </c>
      <c r="AV260" s="13" t="s">
        <v>90</v>
      </c>
      <c r="AW260" s="13" t="s">
        <v>33</v>
      </c>
      <c r="AX260" s="13" t="s">
        <v>77</v>
      </c>
      <c r="AY260" s="237" t="s">
        <v>242</v>
      </c>
    </row>
    <row r="261" spans="2:51" s="15" customFormat="1">
      <c r="B261" s="253"/>
      <c r="C261" s="254"/>
      <c r="D261" s="228" t="s">
        <v>304</v>
      </c>
      <c r="E261" s="255" t="s">
        <v>1</v>
      </c>
      <c r="F261" s="256" t="s">
        <v>381</v>
      </c>
      <c r="G261" s="254"/>
      <c r="H261" s="257">
        <v>3.2189999999999999</v>
      </c>
      <c r="I261" s="258"/>
      <c r="J261" s="254"/>
      <c r="K261" s="254"/>
      <c r="L261" s="259"/>
      <c r="M261" s="260"/>
      <c r="N261" s="261"/>
      <c r="O261" s="261"/>
      <c r="P261" s="261"/>
      <c r="Q261" s="261"/>
      <c r="R261" s="261"/>
      <c r="S261" s="261"/>
      <c r="T261" s="262"/>
      <c r="AT261" s="263" t="s">
        <v>304</v>
      </c>
      <c r="AU261" s="263" t="s">
        <v>90</v>
      </c>
      <c r="AV261" s="15" t="s">
        <v>100</v>
      </c>
      <c r="AW261" s="15" t="s">
        <v>33</v>
      </c>
      <c r="AX261" s="15" t="s">
        <v>77</v>
      </c>
      <c r="AY261" s="263" t="s">
        <v>242</v>
      </c>
    </row>
    <row r="262" spans="2:51" s="13" customFormat="1">
      <c r="B262" s="226"/>
      <c r="C262" s="227"/>
      <c r="D262" s="228" t="s">
        <v>304</v>
      </c>
      <c r="E262" s="229" t="s">
        <v>1</v>
      </c>
      <c r="F262" s="230" t="s">
        <v>4534</v>
      </c>
      <c r="G262" s="227"/>
      <c r="H262" s="231">
        <v>8.2880000000000003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77</v>
      </c>
      <c r="AY262" s="237" t="s">
        <v>242</v>
      </c>
    </row>
    <row r="263" spans="2:51" s="13" customFormat="1">
      <c r="B263" s="226"/>
      <c r="C263" s="227"/>
      <c r="D263" s="228" t="s">
        <v>304</v>
      </c>
      <c r="E263" s="229" t="s">
        <v>1</v>
      </c>
      <c r="F263" s="230" t="s">
        <v>4535</v>
      </c>
      <c r="G263" s="227"/>
      <c r="H263" s="231">
        <v>1.4590000000000001</v>
      </c>
      <c r="I263" s="232"/>
      <c r="J263" s="227"/>
      <c r="K263" s="227"/>
      <c r="L263" s="233"/>
      <c r="M263" s="234"/>
      <c r="N263" s="235"/>
      <c r="O263" s="235"/>
      <c r="P263" s="235"/>
      <c r="Q263" s="235"/>
      <c r="R263" s="235"/>
      <c r="S263" s="235"/>
      <c r="T263" s="236"/>
      <c r="AT263" s="237" t="s">
        <v>304</v>
      </c>
      <c r="AU263" s="237" t="s">
        <v>90</v>
      </c>
      <c r="AV263" s="13" t="s">
        <v>90</v>
      </c>
      <c r="AW263" s="13" t="s">
        <v>33</v>
      </c>
      <c r="AX263" s="13" t="s">
        <v>77</v>
      </c>
      <c r="AY263" s="237" t="s">
        <v>242</v>
      </c>
    </row>
    <row r="264" spans="2:51" s="13" customFormat="1">
      <c r="B264" s="226"/>
      <c r="C264" s="227"/>
      <c r="D264" s="228" t="s">
        <v>304</v>
      </c>
      <c r="E264" s="229" t="s">
        <v>1</v>
      </c>
      <c r="F264" s="230" t="s">
        <v>4536</v>
      </c>
      <c r="G264" s="227"/>
      <c r="H264" s="231">
        <v>4.42</v>
      </c>
      <c r="I264" s="232"/>
      <c r="J264" s="227"/>
      <c r="K264" s="227"/>
      <c r="L264" s="233"/>
      <c r="M264" s="234"/>
      <c r="N264" s="235"/>
      <c r="O264" s="235"/>
      <c r="P264" s="235"/>
      <c r="Q264" s="235"/>
      <c r="R264" s="235"/>
      <c r="S264" s="235"/>
      <c r="T264" s="236"/>
      <c r="AT264" s="237" t="s">
        <v>304</v>
      </c>
      <c r="AU264" s="237" t="s">
        <v>90</v>
      </c>
      <c r="AV264" s="13" t="s">
        <v>90</v>
      </c>
      <c r="AW264" s="13" t="s">
        <v>33</v>
      </c>
      <c r="AX264" s="13" t="s">
        <v>77</v>
      </c>
      <c r="AY264" s="237" t="s">
        <v>242</v>
      </c>
    </row>
    <row r="265" spans="2:51" s="13" customFormat="1">
      <c r="B265" s="226"/>
      <c r="C265" s="227"/>
      <c r="D265" s="228" t="s">
        <v>304</v>
      </c>
      <c r="E265" s="229" t="s">
        <v>1</v>
      </c>
      <c r="F265" s="230" t="s">
        <v>4537</v>
      </c>
      <c r="G265" s="227"/>
      <c r="H265" s="231">
        <v>5.42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90</v>
      </c>
      <c r="AV265" s="13" t="s">
        <v>90</v>
      </c>
      <c r="AW265" s="13" t="s">
        <v>33</v>
      </c>
      <c r="AX265" s="13" t="s">
        <v>77</v>
      </c>
      <c r="AY265" s="237" t="s">
        <v>242</v>
      </c>
    </row>
    <row r="266" spans="2:51" s="14" customFormat="1">
      <c r="B266" s="243"/>
      <c r="C266" s="244"/>
      <c r="D266" s="228" t="s">
        <v>304</v>
      </c>
      <c r="E266" s="245" t="s">
        <v>1</v>
      </c>
      <c r="F266" s="246" t="s">
        <v>4414</v>
      </c>
      <c r="G266" s="244"/>
      <c r="H266" s="245" t="s">
        <v>1</v>
      </c>
      <c r="I266" s="247"/>
      <c r="J266" s="244"/>
      <c r="K266" s="244"/>
      <c r="L266" s="248"/>
      <c r="M266" s="249"/>
      <c r="N266" s="250"/>
      <c r="O266" s="250"/>
      <c r="P266" s="250"/>
      <c r="Q266" s="250"/>
      <c r="R266" s="250"/>
      <c r="S266" s="250"/>
      <c r="T266" s="251"/>
      <c r="AT266" s="252" t="s">
        <v>304</v>
      </c>
      <c r="AU266" s="252" t="s">
        <v>90</v>
      </c>
      <c r="AV266" s="14" t="s">
        <v>84</v>
      </c>
      <c r="AW266" s="14" t="s">
        <v>33</v>
      </c>
      <c r="AX266" s="14" t="s">
        <v>77</v>
      </c>
      <c r="AY266" s="252" t="s">
        <v>242</v>
      </c>
    </row>
    <row r="267" spans="2:51" s="13" customFormat="1">
      <c r="B267" s="226"/>
      <c r="C267" s="227"/>
      <c r="D267" s="228" t="s">
        <v>304</v>
      </c>
      <c r="E267" s="229" t="s">
        <v>1</v>
      </c>
      <c r="F267" s="230" t="s">
        <v>4538</v>
      </c>
      <c r="G267" s="227"/>
      <c r="H267" s="231">
        <v>1.8440000000000001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90</v>
      </c>
      <c r="AV267" s="13" t="s">
        <v>90</v>
      </c>
      <c r="AW267" s="13" t="s">
        <v>33</v>
      </c>
      <c r="AX267" s="13" t="s">
        <v>77</v>
      </c>
      <c r="AY267" s="237" t="s">
        <v>242</v>
      </c>
    </row>
    <row r="268" spans="2:51" s="13" customFormat="1">
      <c r="B268" s="226"/>
      <c r="C268" s="227"/>
      <c r="D268" s="228" t="s">
        <v>304</v>
      </c>
      <c r="E268" s="229" t="s">
        <v>1</v>
      </c>
      <c r="F268" s="230" t="s">
        <v>4539</v>
      </c>
      <c r="G268" s="227"/>
      <c r="H268" s="231">
        <v>1.1439999999999999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AT268" s="237" t="s">
        <v>304</v>
      </c>
      <c r="AU268" s="237" t="s">
        <v>90</v>
      </c>
      <c r="AV268" s="13" t="s">
        <v>90</v>
      </c>
      <c r="AW268" s="13" t="s">
        <v>33</v>
      </c>
      <c r="AX268" s="13" t="s">
        <v>77</v>
      </c>
      <c r="AY268" s="237" t="s">
        <v>242</v>
      </c>
    </row>
    <row r="269" spans="2:51" s="14" customFormat="1">
      <c r="B269" s="243"/>
      <c r="C269" s="244"/>
      <c r="D269" s="228" t="s">
        <v>304</v>
      </c>
      <c r="E269" s="245" t="s">
        <v>1</v>
      </c>
      <c r="F269" s="246" t="s">
        <v>4418</v>
      </c>
      <c r="G269" s="244"/>
      <c r="H269" s="245" t="s">
        <v>1</v>
      </c>
      <c r="I269" s="247"/>
      <c r="J269" s="244"/>
      <c r="K269" s="244"/>
      <c r="L269" s="248"/>
      <c r="M269" s="249"/>
      <c r="N269" s="250"/>
      <c r="O269" s="250"/>
      <c r="P269" s="250"/>
      <c r="Q269" s="250"/>
      <c r="R269" s="250"/>
      <c r="S269" s="250"/>
      <c r="T269" s="251"/>
      <c r="AT269" s="252" t="s">
        <v>304</v>
      </c>
      <c r="AU269" s="252" t="s">
        <v>90</v>
      </c>
      <c r="AV269" s="14" t="s">
        <v>84</v>
      </c>
      <c r="AW269" s="14" t="s">
        <v>33</v>
      </c>
      <c r="AX269" s="14" t="s">
        <v>77</v>
      </c>
      <c r="AY269" s="252" t="s">
        <v>242</v>
      </c>
    </row>
    <row r="270" spans="2:51" s="13" customFormat="1">
      <c r="B270" s="226"/>
      <c r="C270" s="227"/>
      <c r="D270" s="228" t="s">
        <v>304</v>
      </c>
      <c r="E270" s="229" t="s">
        <v>1</v>
      </c>
      <c r="F270" s="230" t="s">
        <v>4540</v>
      </c>
      <c r="G270" s="227"/>
      <c r="H270" s="231">
        <v>2.218</v>
      </c>
      <c r="I270" s="232"/>
      <c r="J270" s="227"/>
      <c r="K270" s="227"/>
      <c r="L270" s="233"/>
      <c r="M270" s="234"/>
      <c r="N270" s="235"/>
      <c r="O270" s="235"/>
      <c r="P270" s="235"/>
      <c r="Q270" s="235"/>
      <c r="R270" s="235"/>
      <c r="S270" s="235"/>
      <c r="T270" s="236"/>
      <c r="AT270" s="237" t="s">
        <v>304</v>
      </c>
      <c r="AU270" s="237" t="s">
        <v>90</v>
      </c>
      <c r="AV270" s="13" t="s">
        <v>90</v>
      </c>
      <c r="AW270" s="13" t="s">
        <v>33</v>
      </c>
      <c r="AX270" s="13" t="s">
        <v>77</v>
      </c>
      <c r="AY270" s="237" t="s">
        <v>242</v>
      </c>
    </row>
    <row r="271" spans="2:51" s="13" customFormat="1">
      <c r="B271" s="226"/>
      <c r="C271" s="227"/>
      <c r="D271" s="228" t="s">
        <v>304</v>
      </c>
      <c r="E271" s="229" t="s">
        <v>1</v>
      </c>
      <c r="F271" s="230" t="s">
        <v>4541</v>
      </c>
      <c r="G271" s="227"/>
      <c r="H271" s="231">
        <v>1.534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304</v>
      </c>
      <c r="AU271" s="237" t="s">
        <v>90</v>
      </c>
      <c r="AV271" s="13" t="s">
        <v>90</v>
      </c>
      <c r="AW271" s="13" t="s">
        <v>33</v>
      </c>
      <c r="AX271" s="13" t="s">
        <v>77</v>
      </c>
      <c r="AY271" s="237" t="s">
        <v>242</v>
      </c>
    </row>
    <row r="272" spans="2:51" s="14" customFormat="1">
      <c r="B272" s="243"/>
      <c r="C272" s="244"/>
      <c r="D272" s="228" t="s">
        <v>304</v>
      </c>
      <c r="E272" s="245" t="s">
        <v>1</v>
      </c>
      <c r="F272" s="246" t="s">
        <v>4421</v>
      </c>
      <c r="G272" s="244"/>
      <c r="H272" s="245" t="s">
        <v>1</v>
      </c>
      <c r="I272" s="247"/>
      <c r="J272" s="244"/>
      <c r="K272" s="244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304</v>
      </c>
      <c r="AU272" s="252" t="s">
        <v>90</v>
      </c>
      <c r="AV272" s="14" t="s">
        <v>84</v>
      </c>
      <c r="AW272" s="14" t="s">
        <v>33</v>
      </c>
      <c r="AX272" s="14" t="s">
        <v>77</v>
      </c>
      <c r="AY272" s="252" t="s">
        <v>242</v>
      </c>
    </row>
    <row r="273" spans="1:65" s="13" customFormat="1">
      <c r="B273" s="226"/>
      <c r="C273" s="227"/>
      <c r="D273" s="228" t="s">
        <v>304</v>
      </c>
      <c r="E273" s="229" t="s">
        <v>1</v>
      </c>
      <c r="F273" s="230" t="s">
        <v>4542</v>
      </c>
      <c r="G273" s="227"/>
      <c r="H273" s="231">
        <v>3.2480000000000002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AT273" s="237" t="s">
        <v>304</v>
      </c>
      <c r="AU273" s="237" t="s">
        <v>90</v>
      </c>
      <c r="AV273" s="13" t="s">
        <v>90</v>
      </c>
      <c r="AW273" s="13" t="s">
        <v>33</v>
      </c>
      <c r="AX273" s="13" t="s">
        <v>77</v>
      </c>
      <c r="AY273" s="237" t="s">
        <v>242</v>
      </c>
    </row>
    <row r="274" spans="1:65" s="14" customFormat="1">
      <c r="B274" s="243"/>
      <c r="C274" s="244"/>
      <c r="D274" s="228" t="s">
        <v>304</v>
      </c>
      <c r="E274" s="245" t="s">
        <v>1</v>
      </c>
      <c r="F274" s="246" t="s">
        <v>4423</v>
      </c>
      <c r="G274" s="244"/>
      <c r="H274" s="245" t="s">
        <v>1</v>
      </c>
      <c r="I274" s="247"/>
      <c r="J274" s="244"/>
      <c r="K274" s="244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304</v>
      </c>
      <c r="AU274" s="252" t="s">
        <v>90</v>
      </c>
      <c r="AV274" s="14" t="s">
        <v>84</v>
      </c>
      <c r="AW274" s="14" t="s">
        <v>33</v>
      </c>
      <c r="AX274" s="14" t="s">
        <v>77</v>
      </c>
      <c r="AY274" s="252" t="s">
        <v>242</v>
      </c>
    </row>
    <row r="275" spans="1:65" s="13" customFormat="1">
      <c r="B275" s="226"/>
      <c r="C275" s="227"/>
      <c r="D275" s="228" t="s">
        <v>304</v>
      </c>
      <c r="E275" s="229" t="s">
        <v>1</v>
      </c>
      <c r="F275" s="230" t="s">
        <v>4543</v>
      </c>
      <c r="G275" s="227"/>
      <c r="H275" s="231">
        <v>2.15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AT275" s="237" t="s">
        <v>304</v>
      </c>
      <c r="AU275" s="237" t="s">
        <v>90</v>
      </c>
      <c r="AV275" s="13" t="s">
        <v>90</v>
      </c>
      <c r="AW275" s="13" t="s">
        <v>33</v>
      </c>
      <c r="AX275" s="13" t="s">
        <v>77</v>
      </c>
      <c r="AY275" s="237" t="s">
        <v>242</v>
      </c>
    </row>
    <row r="276" spans="1:65" s="15" customFormat="1">
      <c r="B276" s="253"/>
      <c r="C276" s="254"/>
      <c r="D276" s="228" t="s">
        <v>304</v>
      </c>
      <c r="E276" s="255" t="s">
        <v>1</v>
      </c>
      <c r="F276" s="256" t="s">
        <v>381</v>
      </c>
      <c r="G276" s="254"/>
      <c r="H276" s="257">
        <v>31.725000000000001</v>
      </c>
      <c r="I276" s="258"/>
      <c r="J276" s="254"/>
      <c r="K276" s="254"/>
      <c r="L276" s="259"/>
      <c r="M276" s="260"/>
      <c r="N276" s="261"/>
      <c r="O276" s="261"/>
      <c r="P276" s="261"/>
      <c r="Q276" s="261"/>
      <c r="R276" s="261"/>
      <c r="S276" s="261"/>
      <c r="T276" s="262"/>
      <c r="AT276" s="263" t="s">
        <v>304</v>
      </c>
      <c r="AU276" s="263" t="s">
        <v>90</v>
      </c>
      <c r="AV276" s="15" t="s">
        <v>100</v>
      </c>
      <c r="AW276" s="15" t="s">
        <v>33</v>
      </c>
      <c r="AX276" s="15" t="s">
        <v>77</v>
      </c>
      <c r="AY276" s="263" t="s">
        <v>242</v>
      </c>
    </row>
    <row r="277" spans="1:65" s="13" customFormat="1">
      <c r="B277" s="226"/>
      <c r="C277" s="227"/>
      <c r="D277" s="228" t="s">
        <v>304</v>
      </c>
      <c r="E277" s="229" t="s">
        <v>1</v>
      </c>
      <c r="F277" s="230" t="s">
        <v>4321</v>
      </c>
      <c r="G277" s="227"/>
      <c r="H277" s="231">
        <v>1.1200000000000001</v>
      </c>
      <c r="I277" s="232"/>
      <c r="J277" s="227"/>
      <c r="K277" s="227"/>
      <c r="L277" s="233"/>
      <c r="M277" s="234"/>
      <c r="N277" s="235"/>
      <c r="O277" s="235"/>
      <c r="P277" s="235"/>
      <c r="Q277" s="235"/>
      <c r="R277" s="235"/>
      <c r="S277" s="235"/>
      <c r="T277" s="236"/>
      <c r="AT277" s="237" t="s">
        <v>304</v>
      </c>
      <c r="AU277" s="237" t="s">
        <v>90</v>
      </c>
      <c r="AV277" s="13" t="s">
        <v>90</v>
      </c>
      <c r="AW277" s="13" t="s">
        <v>33</v>
      </c>
      <c r="AX277" s="13" t="s">
        <v>77</v>
      </c>
      <c r="AY277" s="237" t="s">
        <v>242</v>
      </c>
    </row>
    <row r="278" spans="1:65" s="13" customFormat="1">
      <c r="B278" s="226"/>
      <c r="C278" s="227"/>
      <c r="D278" s="228" t="s">
        <v>304</v>
      </c>
      <c r="E278" s="229" t="s">
        <v>1</v>
      </c>
      <c r="F278" s="230" t="s">
        <v>4544</v>
      </c>
      <c r="G278" s="227"/>
      <c r="H278" s="231">
        <v>15.154</v>
      </c>
      <c r="I278" s="232"/>
      <c r="J278" s="227"/>
      <c r="K278" s="227"/>
      <c r="L278" s="233"/>
      <c r="M278" s="234"/>
      <c r="N278" s="235"/>
      <c r="O278" s="235"/>
      <c r="P278" s="235"/>
      <c r="Q278" s="235"/>
      <c r="R278" s="235"/>
      <c r="S278" s="235"/>
      <c r="T278" s="236"/>
      <c r="AT278" s="237" t="s">
        <v>304</v>
      </c>
      <c r="AU278" s="237" t="s">
        <v>90</v>
      </c>
      <c r="AV278" s="13" t="s">
        <v>90</v>
      </c>
      <c r="AW278" s="13" t="s">
        <v>33</v>
      </c>
      <c r="AX278" s="13" t="s">
        <v>77</v>
      </c>
      <c r="AY278" s="237" t="s">
        <v>242</v>
      </c>
    </row>
    <row r="279" spans="1:65" s="15" customFormat="1">
      <c r="B279" s="253"/>
      <c r="C279" s="254"/>
      <c r="D279" s="228" t="s">
        <v>304</v>
      </c>
      <c r="E279" s="255" t="s">
        <v>1</v>
      </c>
      <c r="F279" s="256" t="s">
        <v>381</v>
      </c>
      <c r="G279" s="254"/>
      <c r="H279" s="257">
        <v>16.274000000000001</v>
      </c>
      <c r="I279" s="258"/>
      <c r="J279" s="254"/>
      <c r="K279" s="254"/>
      <c r="L279" s="259"/>
      <c r="M279" s="260"/>
      <c r="N279" s="261"/>
      <c r="O279" s="261"/>
      <c r="P279" s="261"/>
      <c r="Q279" s="261"/>
      <c r="R279" s="261"/>
      <c r="S279" s="261"/>
      <c r="T279" s="262"/>
      <c r="AT279" s="263" t="s">
        <v>304</v>
      </c>
      <c r="AU279" s="263" t="s">
        <v>90</v>
      </c>
      <c r="AV279" s="15" t="s">
        <v>100</v>
      </c>
      <c r="AW279" s="15" t="s">
        <v>33</v>
      </c>
      <c r="AX279" s="15" t="s">
        <v>77</v>
      </c>
      <c r="AY279" s="263" t="s">
        <v>242</v>
      </c>
    </row>
    <row r="280" spans="1:65" s="16" customFormat="1">
      <c r="B280" s="264"/>
      <c r="C280" s="265"/>
      <c r="D280" s="228" t="s">
        <v>304</v>
      </c>
      <c r="E280" s="266" t="s">
        <v>1</v>
      </c>
      <c r="F280" s="267" t="s">
        <v>388</v>
      </c>
      <c r="G280" s="265"/>
      <c r="H280" s="268">
        <v>51.218000000000004</v>
      </c>
      <c r="I280" s="269"/>
      <c r="J280" s="265"/>
      <c r="K280" s="265"/>
      <c r="L280" s="270"/>
      <c r="M280" s="271"/>
      <c r="N280" s="272"/>
      <c r="O280" s="272"/>
      <c r="P280" s="272"/>
      <c r="Q280" s="272"/>
      <c r="R280" s="272"/>
      <c r="S280" s="272"/>
      <c r="T280" s="273"/>
      <c r="AT280" s="274" t="s">
        <v>304</v>
      </c>
      <c r="AU280" s="274" t="s">
        <v>90</v>
      </c>
      <c r="AV280" s="16" t="s">
        <v>248</v>
      </c>
      <c r="AW280" s="16" t="s">
        <v>33</v>
      </c>
      <c r="AX280" s="16" t="s">
        <v>84</v>
      </c>
      <c r="AY280" s="274" t="s">
        <v>242</v>
      </c>
    </row>
    <row r="281" spans="1:65" s="2" customFormat="1" ht="19.899999999999999" customHeight="1">
      <c r="A281" s="35"/>
      <c r="B281" s="36"/>
      <c r="C281" s="201" t="s">
        <v>590</v>
      </c>
      <c r="D281" s="201" t="s">
        <v>244</v>
      </c>
      <c r="E281" s="202" t="s">
        <v>4322</v>
      </c>
      <c r="F281" s="203" t="s">
        <v>4323</v>
      </c>
      <c r="G281" s="204" t="s">
        <v>247</v>
      </c>
      <c r="H281" s="205">
        <v>67.492000000000004</v>
      </c>
      <c r="I281" s="206"/>
      <c r="J281" s="207">
        <f>ROUND(I281*H281,2)</f>
        <v>0</v>
      </c>
      <c r="K281" s="208"/>
      <c r="L281" s="40"/>
      <c r="M281" s="209" t="s">
        <v>1</v>
      </c>
      <c r="N281" s="210" t="s">
        <v>43</v>
      </c>
      <c r="O281" s="76"/>
      <c r="P281" s="211">
        <f>O281*H281</f>
        <v>0</v>
      </c>
      <c r="Q281" s="211">
        <v>3.2000000000000003E-4</v>
      </c>
      <c r="R281" s="211">
        <f>Q281*H281</f>
        <v>2.1597440000000002E-2</v>
      </c>
      <c r="S281" s="211">
        <v>0</v>
      </c>
      <c r="T281" s="21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13" t="s">
        <v>311</v>
      </c>
      <c r="AT281" s="213" t="s">
        <v>244</v>
      </c>
      <c r="AU281" s="213" t="s">
        <v>90</v>
      </c>
      <c r="AY281" s="18" t="s">
        <v>242</v>
      </c>
      <c r="BE281" s="214">
        <f>IF(N281="základná",J281,0)</f>
        <v>0</v>
      </c>
      <c r="BF281" s="214">
        <f>IF(N281="znížená",J281,0)</f>
        <v>0</v>
      </c>
      <c r="BG281" s="214">
        <f>IF(N281="zákl. prenesená",J281,0)</f>
        <v>0</v>
      </c>
      <c r="BH281" s="214">
        <f>IF(N281="zníž. prenesená",J281,0)</f>
        <v>0</v>
      </c>
      <c r="BI281" s="214">
        <f>IF(N281="nulová",J281,0)</f>
        <v>0</v>
      </c>
      <c r="BJ281" s="18" t="s">
        <v>90</v>
      </c>
      <c r="BK281" s="214">
        <f>ROUND(I281*H281,2)</f>
        <v>0</v>
      </c>
      <c r="BL281" s="18" t="s">
        <v>311</v>
      </c>
      <c r="BM281" s="213" t="s">
        <v>4545</v>
      </c>
    </row>
    <row r="282" spans="1:65" s="14" customFormat="1">
      <c r="B282" s="243"/>
      <c r="C282" s="244"/>
      <c r="D282" s="228" t="s">
        <v>304</v>
      </c>
      <c r="E282" s="245" t="s">
        <v>1</v>
      </c>
      <c r="F282" s="246" t="s">
        <v>4275</v>
      </c>
      <c r="G282" s="244"/>
      <c r="H282" s="245" t="s">
        <v>1</v>
      </c>
      <c r="I282" s="247"/>
      <c r="J282" s="244"/>
      <c r="K282" s="244"/>
      <c r="L282" s="248"/>
      <c r="M282" s="249"/>
      <c r="N282" s="250"/>
      <c r="O282" s="250"/>
      <c r="P282" s="250"/>
      <c r="Q282" s="250"/>
      <c r="R282" s="250"/>
      <c r="S282" s="250"/>
      <c r="T282" s="251"/>
      <c r="AT282" s="252" t="s">
        <v>304</v>
      </c>
      <c r="AU282" s="252" t="s">
        <v>90</v>
      </c>
      <c r="AV282" s="14" t="s">
        <v>84</v>
      </c>
      <c r="AW282" s="14" t="s">
        <v>33</v>
      </c>
      <c r="AX282" s="14" t="s">
        <v>77</v>
      </c>
      <c r="AY282" s="252" t="s">
        <v>242</v>
      </c>
    </row>
    <row r="283" spans="1:65" s="13" customFormat="1">
      <c r="B283" s="226"/>
      <c r="C283" s="227"/>
      <c r="D283" s="228" t="s">
        <v>304</v>
      </c>
      <c r="E283" s="229" t="s">
        <v>1</v>
      </c>
      <c r="F283" s="230" t="s">
        <v>4317</v>
      </c>
      <c r="G283" s="227"/>
      <c r="H283" s="231">
        <v>0.96</v>
      </c>
      <c r="I283" s="232"/>
      <c r="J283" s="227"/>
      <c r="K283" s="227"/>
      <c r="L283" s="233"/>
      <c r="M283" s="234"/>
      <c r="N283" s="235"/>
      <c r="O283" s="235"/>
      <c r="P283" s="235"/>
      <c r="Q283" s="235"/>
      <c r="R283" s="235"/>
      <c r="S283" s="235"/>
      <c r="T283" s="236"/>
      <c r="AT283" s="237" t="s">
        <v>304</v>
      </c>
      <c r="AU283" s="237" t="s">
        <v>90</v>
      </c>
      <c r="AV283" s="13" t="s">
        <v>90</v>
      </c>
      <c r="AW283" s="13" t="s">
        <v>33</v>
      </c>
      <c r="AX283" s="13" t="s">
        <v>77</v>
      </c>
      <c r="AY283" s="237" t="s">
        <v>242</v>
      </c>
    </row>
    <row r="284" spans="1:65" s="13" customFormat="1">
      <c r="B284" s="226"/>
      <c r="C284" s="227"/>
      <c r="D284" s="228" t="s">
        <v>304</v>
      </c>
      <c r="E284" s="229" t="s">
        <v>1</v>
      </c>
      <c r="F284" s="230" t="s">
        <v>4318</v>
      </c>
      <c r="G284" s="227"/>
      <c r="H284" s="231">
        <v>0.41599999999999998</v>
      </c>
      <c r="I284" s="232"/>
      <c r="J284" s="227"/>
      <c r="K284" s="227"/>
      <c r="L284" s="233"/>
      <c r="M284" s="234"/>
      <c r="N284" s="235"/>
      <c r="O284" s="235"/>
      <c r="P284" s="235"/>
      <c r="Q284" s="235"/>
      <c r="R284" s="235"/>
      <c r="S284" s="235"/>
      <c r="T284" s="236"/>
      <c r="AT284" s="237" t="s">
        <v>304</v>
      </c>
      <c r="AU284" s="237" t="s">
        <v>90</v>
      </c>
      <c r="AV284" s="13" t="s">
        <v>90</v>
      </c>
      <c r="AW284" s="13" t="s">
        <v>33</v>
      </c>
      <c r="AX284" s="13" t="s">
        <v>77</v>
      </c>
      <c r="AY284" s="237" t="s">
        <v>242</v>
      </c>
    </row>
    <row r="285" spans="1:65" s="13" customFormat="1">
      <c r="B285" s="226"/>
      <c r="C285" s="227"/>
      <c r="D285" s="228" t="s">
        <v>304</v>
      </c>
      <c r="E285" s="229" t="s">
        <v>1</v>
      </c>
      <c r="F285" s="230" t="s">
        <v>4319</v>
      </c>
      <c r="G285" s="227"/>
      <c r="H285" s="231">
        <v>1.843</v>
      </c>
      <c r="I285" s="232"/>
      <c r="J285" s="227"/>
      <c r="K285" s="227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304</v>
      </c>
      <c r="AU285" s="237" t="s">
        <v>90</v>
      </c>
      <c r="AV285" s="13" t="s">
        <v>90</v>
      </c>
      <c r="AW285" s="13" t="s">
        <v>33</v>
      </c>
      <c r="AX285" s="13" t="s">
        <v>77</v>
      </c>
      <c r="AY285" s="237" t="s">
        <v>242</v>
      </c>
    </row>
    <row r="286" spans="1:65" s="15" customFormat="1">
      <c r="B286" s="253"/>
      <c r="C286" s="254"/>
      <c r="D286" s="228" t="s">
        <v>304</v>
      </c>
      <c r="E286" s="255" t="s">
        <v>1</v>
      </c>
      <c r="F286" s="256" t="s">
        <v>381</v>
      </c>
      <c r="G286" s="254"/>
      <c r="H286" s="257">
        <v>3.2189999999999999</v>
      </c>
      <c r="I286" s="258"/>
      <c r="J286" s="254"/>
      <c r="K286" s="254"/>
      <c r="L286" s="259"/>
      <c r="M286" s="260"/>
      <c r="N286" s="261"/>
      <c r="O286" s="261"/>
      <c r="P286" s="261"/>
      <c r="Q286" s="261"/>
      <c r="R286" s="261"/>
      <c r="S286" s="261"/>
      <c r="T286" s="262"/>
      <c r="AT286" s="263" t="s">
        <v>304</v>
      </c>
      <c r="AU286" s="263" t="s">
        <v>90</v>
      </c>
      <c r="AV286" s="15" t="s">
        <v>100</v>
      </c>
      <c r="AW286" s="15" t="s">
        <v>33</v>
      </c>
      <c r="AX286" s="15" t="s">
        <v>77</v>
      </c>
      <c r="AY286" s="263" t="s">
        <v>242</v>
      </c>
    </row>
    <row r="287" spans="1:65" s="13" customFormat="1">
      <c r="B287" s="226"/>
      <c r="C287" s="227"/>
      <c r="D287" s="228" t="s">
        <v>304</v>
      </c>
      <c r="E287" s="229" t="s">
        <v>1</v>
      </c>
      <c r="F287" s="230" t="s">
        <v>4534</v>
      </c>
      <c r="G287" s="227"/>
      <c r="H287" s="231">
        <v>8.2880000000000003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AT287" s="237" t="s">
        <v>304</v>
      </c>
      <c r="AU287" s="237" t="s">
        <v>90</v>
      </c>
      <c r="AV287" s="13" t="s">
        <v>90</v>
      </c>
      <c r="AW287" s="13" t="s">
        <v>33</v>
      </c>
      <c r="AX287" s="13" t="s">
        <v>77</v>
      </c>
      <c r="AY287" s="237" t="s">
        <v>242</v>
      </c>
    </row>
    <row r="288" spans="1:65" s="13" customFormat="1">
      <c r="B288" s="226"/>
      <c r="C288" s="227"/>
      <c r="D288" s="228" t="s">
        <v>304</v>
      </c>
      <c r="E288" s="229" t="s">
        <v>1</v>
      </c>
      <c r="F288" s="230" t="s">
        <v>4535</v>
      </c>
      <c r="G288" s="227"/>
      <c r="H288" s="231">
        <v>1.4590000000000001</v>
      </c>
      <c r="I288" s="232"/>
      <c r="J288" s="227"/>
      <c r="K288" s="227"/>
      <c r="L288" s="233"/>
      <c r="M288" s="234"/>
      <c r="N288" s="235"/>
      <c r="O288" s="235"/>
      <c r="P288" s="235"/>
      <c r="Q288" s="235"/>
      <c r="R288" s="235"/>
      <c r="S288" s="235"/>
      <c r="T288" s="236"/>
      <c r="AT288" s="237" t="s">
        <v>304</v>
      </c>
      <c r="AU288" s="237" t="s">
        <v>90</v>
      </c>
      <c r="AV288" s="13" t="s">
        <v>90</v>
      </c>
      <c r="AW288" s="13" t="s">
        <v>33</v>
      </c>
      <c r="AX288" s="13" t="s">
        <v>77</v>
      </c>
      <c r="AY288" s="237" t="s">
        <v>242</v>
      </c>
    </row>
    <row r="289" spans="2:51" s="13" customFormat="1">
      <c r="B289" s="226"/>
      <c r="C289" s="227"/>
      <c r="D289" s="228" t="s">
        <v>304</v>
      </c>
      <c r="E289" s="229" t="s">
        <v>1</v>
      </c>
      <c r="F289" s="230" t="s">
        <v>4536</v>
      </c>
      <c r="G289" s="227"/>
      <c r="H289" s="231">
        <v>4.42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77</v>
      </c>
      <c r="AY289" s="237" t="s">
        <v>242</v>
      </c>
    </row>
    <row r="290" spans="2:51" s="13" customFormat="1">
      <c r="B290" s="226"/>
      <c r="C290" s="227"/>
      <c r="D290" s="228" t="s">
        <v>304</v>
      </c>
      <c r="E290" s="229" t="s">
        <v>1</v>
      </c>
      <c r="F290" s="230" t="s">
        <v>4537</v>
      </c>
      <c r="G290" s="227"/>
      <c r="H290" s="231">
        <v>5.42</v>
      </c>
      <c r="I290" s="232"/>
      <c r="J290" s="227"/>
      <c r="K290" s="227"/>
      <c r="L290" s="233"/>
      <c r="M290" s="234"/>
      <c r="N290" s="235"/>
      <c r="O290" s="235"/>
      <c r="P290" s="235"/>
      <c r="Q290" s="235"/>
      <c r="R290" s="235"/>
      <c r="S290" s="235"/>
      <c r="T290" s="236"/>
      <c r="AT290" s="237" t="s">
        <v>304</v>
      </c>
      <c r="AU290" s="237" t="s">
        <v>90</v>
      </c>
      <c r="AV290" s="13" t="s">
        <v>90</v>
      </c>
      <c r="AW290" s="13" t="s">
        <v>33</v>
      </c>
      <c r="AX290" s="13" t="s">
        <v>77</v>
      </c>
      <c r="AY290" s="237" t="s">
        <v>242</v>
      </c>
    </row>
    <row r="291" spans="2:51" s="14" customFormat="1">
      <c r="B291" s="243"/>
      <c r="C291" s="244"/>
      <c r="D291" s="228" t="s">
        <v>304</v>
      </c>
      <c r="E291" s="245" t="s">
        <v>1</v>
      </c>
      <c r="F291" s="246" t="s">
        <v>4414</v>
      </c>
      <c r="G291" s="244"/>
      <c r="H291" s="245" t="s">
        <v>1</v>
      </c>
      <c r="I291" s="247"/>
      <c r="J291" s="244"/>
      <c r="K291" s="244"/>
      <c r="L291" s="248"/>
      <c r="M291" s="249"/>
      <c r="N291" s="250"/>
      <c r="O291" s="250"/>
      <c r="P291" s="250"/>
      <c r="Q291" s="250"/>
      <c r="R291" s="250"/>
      <c r="S291" s="250"/>
      <c r="T291" s="251"/>
      <c r="AT291" s="252" t="s">
        <v>304</v>
      </c>
      <c r="AU291" s="252" t="s">
        <v>90</v>
      </c>
      <c r="AV291" s="14" t="s">
        <v>84</v>
      </c>
      <c r="AW291" s="14" t="s">
        <v>33</v>
      </c>
      <c r="AX291" s="14" t="s">
        <v>77</v>
      </c>
      <c r="AY291" s="252" t="s">
        <v>242</v>
      </c>
    </row>
    <row r="292" spans="2:51" s="13" customFormat="1">
      <c r="B292" s="226"/>
      <c r="C292" s="227"/>
      <c r="D292" s="228" t="s">
        <v>304</v>
      </c>
      <c r="E292" s="229" t="s">
        <v>1</v>
      </c>
      <c r="F292" s="230" t="s">
        <v>4538</v>
      </c>
      <c r="G292" s="227"/>
      <c r="H292" s="231">
        <v>1.8440000000000001</v>
      </c>
      <c r="I292" s="232"/>
      <c r="J292" s="227"/>
      <c r="K292" s="227"/>
      <c r="L292" s="233"/>
      <c r="M292" s="234"/>
      <c r="N292" s="235"/>
      <c r="O292" s="235"/>
      <c r="P292" s="235"/>
      <c r="Q292" s="235"/>
      <c r="R292" s="235"/>
      <c r="S292" s="235"/>
      <c r="T292" s="236"/>
      <c r="AT292" s="237" t="s">
        <v>304</v>
      </c>
      <c r="AU292" s="237" t="s">
        <v>90</v>
      </c>
      <c r="AV292" s="13" t="s">
        <v>90</v>
      </c>
      <c r="AW292" s="13" t="s">
        <v>33</v>
      </c>
      <c r="AX292" s="13" t="s">
        <v>77</v>
      </c>
      <c r="AY292" s="237" t="s">
        <v>242</v>
      </c>
    </row>
    <row r="293" spans="2:51" s="13" customFormat="1">
      <c r="B293" s="226"/>
      <c r="C293" s="227"/>
      <c r="D293" s="228" t="s">
        <v>304</v>
      </c>
      <c r="E293" s="229" t="s">
        <v>1</v>
      </c>
      <c r="F293" s="230" t="s">
        <v>4539</v>
      </c>
      <c r="G293" s="227"/>
      <c r="H293" s="231">
        <v>1.1439999999999999</v>
      </c>
      <c r="I293" s="232"/>
      <c r="J293" s="227"/>
      <c r="K293" s="227"/>
      <c r="L293" s="233"/>
      <c r="M293" s="234"/>
      <c r="N293" s="235"/>
      <c r="O293" s="235"/>
      <c r="P293" s="235"/>
      <c r="Q293" s="235"/>
      <c r="R293" s="235"/>
      <c r="S293" s="235"/>
      <c r="T293" s="236"/>
      <c r="AT293" s="237" t="s">
        <v>304</v>
      </c>
      <c r="AU293" s="237" t="s">
        <v>90</v>
      </c>
      <c r="AV293" s="13" t="s">
        <v>90</v>
      </c>
      <c r="AW293" s="13" t="s">
        <v>33</v>
      </c>
      <c r="AX293" s="13" t="s">
        <v>77</v>
      </c>
      <c r="AY293" s="237" t="s">
        <v>242</v>
      </c>
    </row>
    <row r="294" spans="2:51" s="14" customFormat="1">
      <c r="B294" s="243"/>
      <c r="C294" s="244"/>
      <c r="D294" s="228" t="s">
        <v>304</v>
      </c>
      <c r="E294" s="245" t="s">
        <v>1</v>
      </c>
      <c r="F294" s="246" t="s">
        <v>4418</v>
      </c>
      <c r="G294" s="244"/>
      <c r="H294" s="245" t="s">
        <v>1</v>
      </c>
      <c r="I294" s="247"/>
      <c r="J294" s="244"/>
      <c r="K294" s="244"/>
      <c r="L294" s="248"/>
      <c r="M294" s="249"/>
      <c r="N294" s="250"/>
      <c r="O294" s="250"/>
      <c r="P294" s="250"/>
      <c r="Q294" s="250"/>
      <c r="R294" s="250"/>
      <c r="S294" s="250"/>
      <c r="T294" s="251"/>
      <c r="AT294" s="252" t="s">
        <v>304</v>
      </c>
      <c r="AU294" s="252" t="s">
        <v>90</v>
      </c>
      <c r="AV294" s="14" t="s">
        <v>84</v>
      </c>
      <c r="AW294" s="14" t="s">
        <v>33</v>
      </c>
      <c r="AX294" s="14" t="s">
        <v>77</v>
      </c>
      <c r="AY294" s="252" t="s">
        <v>242</v>
      </c>
    </row>
    <row r="295" spans="2:51" s="13" customFormat="1">
      <c r="B295" s="226"/>
      <c r="C295" s="227"/>
      <c r="D295" s="228" t="s">
        <v>304</v>
      </c>
      <c r="E295" s="229" t="s">
        <v>1</v>
      </c>
      <c r="F295" s="230" t="s">
        <v>4540</v>
      </c>
      <c r="G295" s="227"/>
      <c r="H295" s="231">
        <v>2.218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77</v>
      </c>
      <c r="AY295" s="237" t="s">
        <v>242</v>
      </c>
    </row>
    <row r="296" spans="2:51" s="13" customFormat="1">
      <c r="B296" s="226"/>
      <c r="C296" s="227"/>
      <c r="D296" s="228" t="s">
        <v>304</v>
      </c>
      <c r="E296" s="229" t="s">
        <v>1</v>
      </c>
      <c r="F296" s="230" t="s">
        <v>4541</v>
      </c>
      <c r="G296" s="227"/>
      <c r="H296" s="231">
        <v>1.534</v>
      </c>
      <c r="I296" s="232"/>
      <c r="J296" s="227"/>
      <c r="K296" s="227"/>
      <c r="L296" s="233"/>
      <c r="M296" s="234"/>
      <c r="N296" s="235"/>
      <c r="O296" s="235"/>
      <c r="P296" s="235"/>
      <c r="Q296" s="235"/>
      <c r="R296" s="235"/>
      <c r="S296" s="235"/>
      <c r="T296" s="236"/>
      <c r="AT296" s="237" t="s">
        <v>304</v>
      </c>
      <c r="AU296" s="237" t="s">
        <v>90</v>
      </c>
      <c r="AV296" s="13" t="s">
        <v>90</v>
      </c>
      <c r="AW296" s="13" t="s">
        <v>33</v>
      </c>
      <c r="AX296" s="13" t="s">
        <v>77</v>
      </c>
      <c r="AY296" s="237" t="s">
        <v>242</v>
      </c>
    </row>
    <row r="297" spans="2:51" s="14" customFormat="1">
      <c r="B297" s="243"/>
      <c r="C297" s="244"/>
      <c r="D297" s="228" t="s">
        <v>304</v>
      </c>
      <c r="E297" s="245" t="s">
        <v>1</v>
      </c>
      <c r="F297" s="246" t="s">
        <v>4421</v>
      </c>
      <c r="G297" s="244"/>
      <c r="H297" s="245" t="s">
        <v>1</v>
      </c>
      <c r="I297" s="247"/>
      <c r="J297" s="244"/>
      <c r="K297" s="244"/>
      <c r="L297" s="248"/>
      <c r="M297" s="249"/>
      <c r="N297" s="250"/>
      <c r="O297" s="250"/>
      <c r="P297" s="250"/>
      <c r="Q297" s="250"/>
      <c r="R297" s="250"/>
      <c r="S297" s="250"/>
      <c r="T297" s="251"/>
      <c r="AT297" s="252" t="s">
        <v>304</v>
      </c>
      <c r="AU297" s="252" t="s">
        <v>90</v>
      </c>
      <c r="AV297" s="14" t="s">
        <v>84</v>
      </c>
      <c r="AW297" s="14" t="s">
        <v>33</v>
      </c>
      <c r="AX297" s="14" t="s">
        <v>77</v>
      </c>
      <c r="AY297" s="252" t="s">
        <v>242</v>
      </c>
    </row>
    <row r="298" spans="2:51" s="13" customFormat="1">
      <c r="B298" s="226"/>
      <c r="C298" s="227"/>
      <c r="D298" s="228" t="s">
        <v>304</v>
      </c>
      <c r="E298" s="229" t="s">
        <v>1</v>
      </c>
      <c r="F298" s="230" t="s">
        <v>4542</v>
      </c>
      <c r="G298" s="227"/>
      <c r="H298" s="231">
        <v>3.2480000000000002</v>
      </c>
      <c r="I298" s="232"/>
      <c r="J298" s="227"/>
      <c r="K298" s="227"/>
      <c r="L298" s="233"/>
      <c r="M298" s="234"/>
      <c r="N298" s="235"/>
      <c r="O298" s="235"/>
      <c r="P298" s="235"/>
      <c r="Q298" s="235"/>
      <c r="R298" s="235"/>
      <c r="S298" s="235"/>
      <c r="T298" s="236"/>
      <c r="AT298" s="237" t="s">
        <v>304</v>
      </c>
      <c r="AU298" s="237" t="s">
        <v>90</v>
      </c>
      <c r="AV298" s="13" t="s">
        <v>90</v>
      </c>
      <c r="AW298" s="13" t="s">
        <v>33</v>
      </c>
      <c r="AX298" s="13" t="s">
        <v>77</v>
      </c>
      <c r="AY298" s="237" t="s">
        <v>242</v>
      </c>
    </row>
    <row r="299" spans="2:51" s="14" customFormat="1">
      <c r="B299" s="243"/>
      <c r="C299" s="244"/>
      <c r="D299" s="228" t="s">
        <v>304</v>
      </c>
      <c r="E299" s="245" t="s">
        <v>1</v>
      </c>
      <c r="F299" s="246" t="s">
        <v>4423</v>
      </c>
      <c r="G299" s="244"/>
      <c r="H299" s="245" t="s">
        <v>1</v>
      </c>
      <c r="I299" s="247"/>
      <c r="J299" s="244"/>
      <c r="K299" s="244"/>
      <c r="L299" s="248"/>
      <c r="M299" s="249"/>
      <c r="N299" s="250"/>
      <c r="O299" s="250"/>
      <c r="P299" s="250"/>
      <c r="Q299" s="250"/>
      <c r="R299" s="250"/>
      <c r="S299" s="250"/>
      <c r="T299" s="251"/>
      <c r="AT299" s="252" t="s">
        <v>304</v>
      </c>
      <c r="AU299" s="252" t="s">
        <v>90</v>
      </c>
      <c r="AV299" s="14" t="s">
        <v>84</v>
      </c>
      <c r="AW299" s="14" t="s">
        <v>33</v>
      </c>
      <c r="AX299" s="14" t="s">
        <v>77</v>
      </c>
      <c r="AY299" s="252" t="s">
        <v>242</v>
      </c>
    </row>
    <row r="300" spans="2:51" s="13" customFormat="1">
      <c r="B300" s="226"/>
      <c r="C300" s="227"/>
      <c r="D300" s="228" t="s">
        <v>304</v>
      </c>
      <c r="E300" s="229" t="s">
        <v>1</v>
      </c>
      <c r="F300" s="230" t="s">
        <v>4543</v>
      </c>
      <c r="G300" s="227"/>
      <c r="H300" s="231">
        <v>2.15</v>
      </c>
      <c r="I300" s="232"/>
      <c r="J300" s="227"/>
      <c r="K300" s="227"/>
      <c r="L300" s="233"/>
      <c r="M300" s="234"/>
      <c r="N300" s="235"/>
      <c r="O300" s="235"/>
      <c r="P300" s="235"/>
      <c r="Q300" s="235"/>
      <c r="R300" s="235"/>
      <c r="S300" s="235"/>
      <c r="T300" s="236"/>
      <c r="AT300" s="237" t="s">
        <v>304</v>
      </c>
      <c r="AU300" s="237" t="s">
        <v>90</v>
      </c>
      <c r="AV300" s="13" t="s">
        <v>90</v>
      </c>
      <c r="AW300" s="13" t="s">
        <v>33</v>
      </c>
      <c r="AX300" s="13" t="s">
        <v>77</v>
      </c>
      <c r="AY300" s="237" t="s">
        <v>242</v>
      </c>
    </row>
    <row r="301" spans="2:51" s="15" customFormat="1">
      <c r="B301" s="253"/>
      <c r="C301" s="254"/>
      <c r="D301" s="228" t="s">
        <v>304</v>
      </c>
      <c r="E301" s="255" t="s">
        <v>1</v>
      </c>
      <c r="F301" s="256" t="s">
        <v>381</v>
      </c>
      <c r="G301" s="254"/>
      <c r="H301" s="257">
        <v>31.725000000000001</v>
      </c>
      <c r="I301" s="258"/>
      <c r="J301" s="254"/>
      <c r="K301" s="254"/>
      <c r="L301" s="259"/>
      <c r="M301" s="260"/>
      <c r="N301" s="261"/>
      <c r="O301" s="261"/>
      <c r="P301" s="261"/>
      <c r="Q301" s="261"/>
      <c r="R301" s="261"/>
      <c r="S301" s="261"/>
      <c r="T301" s="262"/>
      <c r="AT301" s="263" t="s">
        <v>304</v>
      </c>
      <c r="AU301" s="263" t="s">
        <v>90</v>
      </c>
      <c r="AV301" s="15" t="s">
        <v>100</v>
      </c>
      <c r="AW301" s="15" t="s">
        <v>33</v>
      </c>
      <c r="AX301" s="15" t="s">
        <v>77</v>
      </c>
      <c r="AY301" s="263" t="s">
        <v>242</v>
      </c>
    </row>
    <row r="302" spans="2:51" s="13" customFormat="1">
      <c r="B302" s="226"/>
      <c r="C302" s="227"/>
      <c r="D302" s="228" t="s">
        <v>304</v>
      </c>
      <c r="E302" s="229" t="s">
        <v>1</v>
      </c>
      <c r="F302" s="230" t="s">
        <v>4325</v>
      </c>
      <c r="G302" s="227"/>
      <c r="H302" s="231">
        <v>2.2400000000000002</v>
      </c>
      <c r="I302" s="232"/>
      <c r="J302" s="227"/>
      <c r="K302" s="227"/>
      <c r="L302" s="233"/>
      <c r="M302" s="234"/>
      <c r="N302" s="235"/>
      <c r="O302" s="235"/>
      <c r="P302" s="235"/>
      <c r="Q302" s="235"/>
      <c r="R302" s="235"/>
      <c r="S302" s="235"/>
      <c r="T302" s="236"/>
      <c r="AT302" s="237" t="s">
        <v>304</v>
      </c>
      <c r="AU302" s="237" t="s">
        <v>90</v>
      </c>
      <c r="AV302" s="13" t="s">
        <v>90</v>
      </c>
      <c r="AW302" s="13" t="s">
        <v>33</v>
      </c>
      <c r="AX302" s="13" t="s">
        <v>77</v>
      </c>
      <c r="AY302" s="237" t="s">
        <v>242</v>
      </c>
    </row>
    <row r="303" spans="2:51" s="13" customFormat="1">
      <c r="B303" s="226"/>
      <c r="C303" s="227"/>
      <c r="D303" s="228" t="s">
        <v>304</v>
      </c>
      <c r="E303" s="229" t="s">
        <v>1</v>
      </c>
      <c r="F303" s="230" t="s">
        <v>4546</v>
      </c>
      <c r="G303" s="227"/>
      <c r="H303" s="231">
        <v>30.308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33</v>
      </c>
      <c r="AX303" s="13" t="s">
        <v>77</v>
      </c>
      <c r="AY303" s="237" t="s">
        <v>242</v>
      </c>
    </row>
    <row r="304" spans="2:51" s="15" customFormat="1">
      <c r="B304" s="253"/>
      <c r="C304" s="254"/>
      <c r="D304" s="228" t="s">
        <v>304</v>
      </c>
      <c r="E304" s="255" t="s">
        <v>1</v>
      </c>
      <c r="F304" s="256" t="s">
        <v>381</v>
      </c>
      <c r="G304" s="254"/>
      <c r="H304" s="257">
        <v>32.548000000000002</v>
      </c>
      <c r="I304" s="258"/>
      <c r="J304" s="254"/>
      <c r="K304" s="254"/>
      <c r="L304" s="259"/>
      <c r="M304" s="260"/>
      <c r="N304" s="261"/>
      <c r="O304" s="261"/>
      <c r="P304" s="261"/>
      <c r="Q304" s="261"/>
      <c r="R304" s="261"/>
      <c r="S304" s="261"/>
      <c r="T304" s="262"/>
      <c r="AT304" s="263" t="s">
        <v>304</v>
      </c>
      <c r="AU304" s="263" t="s">
        <v>90</v>
      </c>
      <c r="AV304" s="15" t="s">
        <v>100</v>
      </c>
      <c r="AW304" s="15" t="s">
        <v>33</v>
      </c>
      <c r="AX304" s="15" t="s">
        <v>77</v>
      </c>
      <c r="AY304" s="263" t="s">
        <v>242</v>
      </c>
    </row>
    <row r="305" spans="1:51" s="16" customFormat="1">
      <c r="B305" s="264"/>
      <c r="C305" s="265"/>
      <c r="D305" s="228" t="s">
        <v>304</v>
      </c>
      <c r="E305" s="266" t="s">
        <v>1</v>
      </c>
      <c r="F305" s="267" t="s">
        <v>388</v>
      </c>
      <c r="G305" s="265"/>
      <c r="H305" s="268">
        <v>67.492000000000004</v>
      </c>
      <c r="I305" s="269"/>
      <c r="J305" s="265"/>
      <c r="K305" s="265"/>
      <c r="L305" s="270"/>
      <c r="M305" s="281"/>
      <c r="N305" s="282"/>
      <c r="O305" s="282"/>
      <c r="P305" s="282"/>
      <c r="Q305" s="282"/>
      <c r="R305" s="282"/>
      <c r="S305" s="282"/>
      <c r="T305" s="283"/>
      <c r="AT305" s="274" t="s">
        <v>304</v>
      </c>
      <c r="AU305" s="274" t="s">
        <v>90</v>
      </c>
      <c r="AV305" s="16" t="s">
        <v>248</v>
      </c>
      <c r="AW305" s="16" t="s">
        <v>33</v>
      </c>
      <c r="AX305" s="16" t="s">
        <v>84</v>
      </c>
      <c r="AY305" s="274" t="s">
        <v>242</v>
      </c>
    </row>
    <row r="306" spans="1:51" s="2" customFormat="1" ht="6.95" customHeight="1">
      <c r="A306" s="35"/>
      <c r="B306" s="59"/>
      <c r="C306" s="60"/>
      <c r="D306" s="60"/>
      <c r="E306" s="60"/>
      <c r="F306" s="60"/>
      <c r="G306" s="60"/>
      <c r="H306" s="60"/>
      <c r="I306" s="60"/>
      <c r="J306" s="60"/>
      <c r="K306" s="60"/>
      <c r="L306" s="40"/>
      <c r="M306" s="35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</row>
  </sheetData>
  <sheetProtection algorithmName="SHA-512" hashValue="eNSp2qLj46cAYjtcejKBkXDAWpcQJlM5Yk1YFMWqVE1e4vErkxTafnYIY6Y54rCf+6+sXq6rM5y0WPdYOjZITQ==" saltValue="rgZOhIyxj2yZELl/q4J1mL1bn6cgh0UiUvpMDOK/VY58XVTBQqMJwDJ3aTj7qFB/mLcyPl2tmcR8P3Gt+sMMWg==" spinCount="100000" sheet="1" objects="1" scenarios="1" formatColumns="0" formatRows="0" autoFilter="0"/>
  <autoFilter ref="C129:K305" xr:uid="{00000000-0009-0000-0000-00001E000000}"/>
  <mergeCells count="12">
    <mergeCell ref="E122:H122"/>
    <mergeCell ref="L2:V2"/>
    <mergeCell ref="E85:H85"/>
    <mergeCell ref="E87:H87"/>
    <mergeCell ref="E89:H89"/>
    <mergeCell ref="E118:H118"/>
    <mergeCell ref="E120:H120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2:BM12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200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4547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4548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ROUND(J122,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ROUND((SUM(BE122:BE125)),  2)</f>
        <v>0</v>
      </c>
      <c r="G35" s="136"/>
      <c r="H35" s="136"/>
      <c r="I35" s="137">
        <v>0.2</v>
      </c>
      <c r="J35" s="135">
        <f>ROUND(((SUM(BE122:BE125))*I35),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ROUND((SUM(BF122:BF125)),  2)</f>
        <v>0</v>
      </c>
      <c r="G36" s="136"/>
      <c r="H36" s="136"/>
      <c r="I36" s="137">
        <v>0.2</v>
      </c>
      <c r="J36" s="135">
        <f>ROUND(((SUM(BF122:BF125))*I36),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ROUND((SUM(BG122:BG125)),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ROUND((SUM(BH122:BH125)),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ROUND((SUM(BI122:BI125)),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4547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1136-5-1 - SO 05.1 Osvetlenie priechodu pre cyklistov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J122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1151</v>
      </c>
      <c r="E99" s="165"/>
      <c r="F99" s="165"/>
      <c r="G99" s="165"/>
      <c r="H99" s="165"/>
      <c r="I99" s="165"/>
      <c r="J99" s="166">
        <f>J123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2528</v>
      </c>
      <c r="E100" s="170"/>
      <c r="F100" s="170"/>
      <c r="G100" s="170"/>
      <c r="H100" s="170"/>
      <c r="I100" s="170"/>
      <c r="J100" s="171">
        <f>J124</f>
        <v>0</v>
      </c>
      <c r="K100" s="109"/>
      <c r="L100" s="172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228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4.45" customHeight="1">
      <c r="A110" s="35"/>
      <c r="B110" s="36"/>
      <c r="C110" s="37"/>
      <c r="D110" s="37"/>
      <c r="E110" s="334" t="str">
        <f>E7</f>
        <v>Cyklotrasa Rimavská Sobota - Poltár</v>
      </c>
      <c r="F110" s="335"/>
      <c r="G110" s="335"/>
      <c r="H110" s="335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214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4.45" customHeight="1">
      <c r="A112" s="35"/>
      <c r="B112" s="36"/>
      <c r="C112" s="37"/>
      <c r="D112" s="37"/>
      <c r="E112" s="334" t="s">
        <v>4547</v>
      </c>
      <c r="F112" s="333"/>
      <c r="G112" s="333"/>
      <c r="H112" s="333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216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6" customHeight="1">
      <c r="A114" s="35"/>
      <c r="B114" s="36"/>
      <c r="C114" s="37"/>
      <c r="D114" s="37"/>
      <c r="E114" s="307" t="str">
        <f>E11</f>
        <v>1136-5-1 - SO 05.1 Osvetlenie priechodu pre cyklistov</v>
      </c>
      <c r="F114" s="333"/>
      <c r="G114" s="333"/>
      <c r="H114" s="333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F14</f>
        <v>Rimavská Sobota, Poltár</v>
      </c>
      <c r="G116" s="37"/>
      <c r="H116" s="37"/>
      <c r="I116" s="30" t="s">
        <v>21</v>
      </c>
      <c r="J116" s="71">
        <f>IF(J14="","",J14)</f>
        <v>0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9" customHeight="1">
      <c r="A118" s="35"/>
      <c r="B118" s="36"/>
      <c r="C118" s="30" t="s">
        <v>22</v>
      </c>
      <c r="D118" s="37"/>
      <c r="E118" s="37"/>
      <c r="F118" s="28" t="str">
        <f>E17</f>
        <v>Banskobystrický samosprávny kraj, B. Bystrica</v>
      </c>
      <c r="G118" s="37"/>
      <c r="H118" s="37"/>
      <c r="I118" s="30" t="s">
        <v>29</v>
      </c>
      <c r="J118" s="33" t="str">
        <f>E23</f>
        <v>Cykloprojekt s.r.o., Bratislava, Laurinská 18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6" customHeight="1">
      <c r="A119" s="35"/>
      <c r="B119" s="36"/>
      <c r="C119" s="30" t="s">
        <v>27</v>
      </c>
      <c r="D119" s="37"/>
      <c r="E119" s="37"/>
      <c r="F119" s="28" t="str">
        <f>IF(E20="","",E20)</f>
        <v>Vyplň údaj</v>
      </c>
      <c r="G119" s="37"/>
      <c r="H119" s="37"/>
      <c r="I119" s="30" t="s">
        <v>34</v>
      </c>
      <c r="J119" s="33" t="str">
        <f>E26</f>
        <v xml:space="preserve"> 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73"/>
      <c r="B121" s="174"/>
      <c r="C121" s="175" t="s">
        <v>229</v>
      </c>
      <c r="D121" s="176" t="s">
        <v>62</v>
      </c>
      <c r="E121" s="176" t="s">
        <v>58</v>
      </c>
      <c r="F121" s="176" t="s">
        <v>59</v>
      </c>
      <c r="G121" s="176" t="s">
        <v>230</v>
      </c>
      <c r="H121" s="176" t="s">
        <v>231</v>
      </c>
      <c r="I121" s="176" t="s">
        <v>232</v>
      </c>
      <c r="J121" s="177" t="s">
        <v>220</v>
      </c>
      <c r="K121" s="178" t="s">
        <v>233</v>
      </c>
      <c r="L121" s="179"/>
      <c r="M121" s="80" t="s">
        <v>1</v>
      </c>
      <c r="N121" s="81" t="s">
        <v>41</v>
      </c>
      <c r="O121" s="81" t="s">
        <v>234</v>
      </c>
      <c r="P121" s="81" t="s">
        <v>235</v>
      </c>
      <c r="Q121" s="81" t="s">
        <v>236</v>
      </c>
      <c r="R121" s="81" t="s">
        <v>237</v>
      </c>
      <c r="S121" s="81" t="s">
        <v>238</v>
      </c>
      <c r="T121" s="82" t="s">
        <v>239</v>
      </c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</row>
    <row r="122" spans="1:65" s="2" customFormat="1" ht="22.9" customHeight="1">
      <c r="A122" s="35"/>
      <c r="B122" s="36"/>
      <c r="C122" s="87" t="s">
        <v>221</v>
      </c>
      <c r="D122" s="37"/>
      <c r="E122" s="37"/>
      <c r="F122" s="37"/>
      <c r="G122" s="37"/>
      <c r="H122" s="37"/>
      <c r="I122" s="37"/>
      <c r="J122" s="180">
        <f>BK122</f>
        <v>0</v>
      </c>
      <c r="K122" s="37"/>
      <c r="L122" s="40"/>
      <c r="M122" s="83"/>
      <c r="N122" s="181"/>
      <c r="O122" s="84"/>
      <c r="P122" s="182">
        <f>P123</f>
        <v>0</v>
      </c>
      <c r="Q122" s="84"/>
      <c r="R122" s="182">
        <f>R123</f>
        <v>0</v>
      </c>
      <c r="S122" s="84"/>
      <c r="T122" s="183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222</v>
      </c>
      <c r="BK122" s="184">
        <f>BK123</f>
        <v>0</v>
      </c>
    </row>
    <row r="123" spans="1:65" s="12" customFormat="1" ht="25.9" customHeight="1">
      <c r="B123" s="185"/>
      <c r="C123" s="186"/>
      <c r="D123" s="187" t="s">
        <v>76</v>
      </c>
      <c r="E123" s="188" t="s">
        <v>261</v>
      </c>
      <c r="F123" s="188" t="s">
        <v>1388</v>
      </c>
      <c r="G123" s="186"/>
      <c r="H123" s="186"/>
      <c r="I123" s="189"/>
      <c r="J123" s="190">
        <f>BK123</f>
        <v>0</v>
      </c>
      <c r="K123" s="186"/>
      <c r="L123" s="191"/>
      <c r="M123" s="192"/>
      <c r="N123" s="193"/>
      <c r="O123" s="193"/>
      <c r="P123" s="194">
        <f>P124</f>
        <v>0</v>
      </c>
      <c r="Q123" s="193"/>
      <c r="R123" s="194">
        <f>R124</f>
        <v>0</v>
      </c>
      <c r="S123" s="193"/>
      <c r="T123" s="195">
        <f>T124</f>
        <v>0</v>
      </c>
      <c r="AR123" s="196" t="s">
        <v>100</v>
      </c>
      <c r="AT123" s="197" t="s">
        <v>76</v>
      </c>
      <c r="AU123" s="197" t="s">
        <v>77</v>
      </c>
      <c r="AY123" s="196" t="s">
        <v>242</v>
      </c>
      <c r="BK123" s="198">
        <f>BK124</f>
        <v>0</v>
      </c>
    </row>
    <row r="124" spans="1:65" s="12" customFormat="1" ht="22.9" customHeight="1">
      <c r="B124" s="185"/>
      <c r="C124" s="186"/>
      <c r="D124" s="187" t="s">
        <v>76</v>
      </c>
      <c r="E124" s="199" t="s">
        <v>2529</v>
      </c>
      <c r="F124" s="199" t="s">
        <v>2530</v>
      </c>
      <c r="G124" s="186"/>
      <c r="H124" s="186"/>
      <c r="I124" s="189"/>
      <c r="J124" s="200">
        <f>BK124</f>
        <v>0</v>
      </c>
      <c r="K124" s="186"/>
      <c r="L124" s="191"/>
      <c r="M124" s="192"/>
      <c r="N124" s="193"/>
      <c r="O124" s="193"/>
      <c r="P124" s="194">
        <f>P125</f>
        <v>0</v>
      </c>
      <c r="Q124" s="193"/>
      <c r="R124" s="194">
        <f>R125</f>
        <v>0</v>
      </c>
      <c r="S124" s="193"/>
      <c r="T124" s="195">
        <f>T125</f>
        <v>0</v>
      </c>
      <c r="AR124" s="196" t="s">
        <v>100</v>
      </c>
      <c r="AT124" s="197" t="s">
        <v>76</v>
      </c>
      <c r="AU124" s="197" t="s">
        <v>84</v>
      </c>
      <c r="AY124" s="196" t="s">
        <v>242</v>
      </c>
      <c r="BK124" s="198">
        <f>BK125</f>
        <v>0</v>
      </c>
    </row>
    <row r="125" spans="1:65" s="2" customFormat="1" ht="14.45" customHeight="1">
      <c r="A125" s="35"/>
      <c r="B125" s="36"/>
      <c r="C125" s="201" t="s">
        <v>84</v>
      </c>
      <c r="D125" s="201" t="s">
        <v>244</v>
      </c>
      <c r="E125" s="202" t="s">
        <v>2529</v>
      </c>
      <c r="F125" s="203" t="s">
        <v>4549</v>
      </c>
      <c r="G125" s="204" t="s">
        <v>2532</v>
      </c>
      <c r="H125" s="205">
        <v>1</v>
      </c>
      <c r="I125" s="206"/>
      <c r="J125" s="207">
        <f>ROUND(I125*H125,2)</f>
        <v>0</v>
      </c>
      <c r="K125" s="208"/>
      <c r="L125" s="40"/>
      <c r="M125" s="238" t="s">
        <v>1</v>
      </c>
      <c r="N125" s="239" t="s">
        <v>43</v>
      </c>
      <c r="O125" s="240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13" t="s">
        <v>737</v>
      </c>
      <c r="AT125" s="213" t="s">
        <v>244</v>
      </c>
      <c r="AU125" s="213" t="s">
        <v>90</v>
      </c>
      <c r="AY125" s="18" t="s">
        <v>242</v>
      </c>
      <c r="BE125" s="214">
        <f>IF(N125="základná",J125,0)</f>
        <v>0</v>
      </c>
      <c r="BF125" s="214">
        <f>IF(N125="znížená",J125,0)</f>
        <v>0</v>
      </c>
      <c r="BG125" s="214">
        <f>IF(N125="zákl. prenesená",J125,0)</f>
        <v>0</v>
      </c>
      <c r="BH125" s="214">
        <f>IF(N125="zníž. prenesená",J125,0)</f>
        <v>0</v>
      </c>
      <c r="BI125" s="214">
        <f>IF(N125="nulová",J125,0)</f>
        <v>0</v>
      </c>
      <c r="BJ125" s="18" t="s">
        <v>90</v>
      </c>
      <c r="BK125" s="214">
        <f>ROUND(I125*H125,2)</f>
        <v>0</v>
      </c>
      <c r="BL125" s="18" t="s">
        <v>737</v>
      </c>
      <c r="BM125" s="213" t="s">
        <v>4550</v>
      </c>
    </row>
    <row r="126" spans="1:65" s="2" customFormat="1" ht="6.95" customHeight="1">
      <c r="A126" s="35"/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40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algorithmName="SHA-512" hashValue="XD3345SKs777ODCqh8vxanx7408jXpJfzRe/Zxtn8gdyFeUtXbR1hLnNl2N50LtcV/WMbIuG2Em8uYkm068u5A==" saltValue="SyNbe0F7zcNJmAyWs7fOBZ9FgT3tXas396G9jhwxk1HtakjRwY4HYFamMm2wlG1TGRFco29x/jl+LaRjyCYjbQ==" spinCount="100000" sheet="1" objects="1" scenarios="1" formatColumns="0" formatRows="0" autoFilter="0"/>
  <autoFilter ref="C121:K125" xr:uid="{00000000-0009-0000-0000-00001F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2:BM12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203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4547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4551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ROUND(J122,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ROUND((SUM(BE122:BE125)),  2)</f>
        <v>0</v>
      </c>
      <c r="G35" s="136"/>
      <c r="H35" s="136"/>
      <c r="I35" s="137">
        <v>0.2</v>
      </c>
      <c r="J35" s="135">
        <f>ROUND(((SUM(BE122:BE125))*I35),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ROUND((SUM(BF122:BF125)),  2)</f>
        <v>0</v>
      </c>
      <c r="G36" s="136"/>
      <c r="H36" s="136"/>
      <c r="I36" s="137">
        <v>0.2</v>
      </c>
      <c r="J36" s="135">
        <f>ROUND(((SUM(BF122:BF125))*I36),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ROUND((SUM(BG122:BG125)),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ROUND((SUM(BH122:BH125)),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ROUND((SUM(BI122:BI125)),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4547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1136-5-2 - SO 05.2 Osvetlenie priechodu pre cyklistov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J122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1151</v>
      </c>
      <c r="E99" s="165"/>
      <c r="F99" s="165"/>
      <c r="G99" s="165"/>
      <c r="H99" s="165"/>
      <c r="I99" s="165"/>
      <c r="J99" s="166">
        <f>J123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2528</v>
      </c>
      <c r="E100" s="170"/>
      <c r="F100" s="170"/>
      <c r="G100" s="170"/>
      <c r="H100" s="170"/>
      <c r="I100" s="170"/>
      <c r="J100" s="171">
        <f>J124</f>
        <v>0</v>
      </c>
      <c r="K100" s="109"/>
      <c r="L100" s="172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228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4.45" customHeight="1">
      <c r="A110" s="35"/>
      <c r="B110" s="36"/>
      <c r="C110" s="37"/>
      <c r="D110" s="37"/>
      <c r="E110" s="334" t="str">
        <f>E7</f>
        <v>Cyklotrasa Rimavská Sobota - Poltár</v>
      </c>
      <c r="F110" s="335"/>
      <c r="G110" s="335"/>
      <c r="H110" s="335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214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4.45" customHeight="1">
      <c r="A112" s="35"/>
      <c r="B112" s="36"/>
      <c r="C112" s="37"/>
      <c r="D112" s="37"/>
      <c r="E112" s="334" t="s">
        <v>4547</v>
      </c>
      <c r="F112" s="333"/>
      <c r="G112" s="333"/>
      <c r="H112" s="333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216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6" customHeight="1">
      <c r="A114" s="35"/>
      <c r="B114" s="36"/>
      <c r="C114" s="37"/>
      <c r="D114" s="37"/>
      <c r="E114" s="307" t="str">
        <f>E11</f>
        <v>1136-5-2 - SO 05.2 Osvetlenie priechodu pre cyklistov</v>
      </c>
      <c r="F114" s="333"/>
      <c r="G114" s="333"/>
      <c r="H114" s="333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F14</f>
        <v>Rimavská Sobota, Poltár</v>
      </c>
      <c r="G116" s="37"/>
      <c r="H116" s="37"/>
      <c r="I116" s="30" t="s">
        <v>21</v>
      </c>
      <c r="J116" s="71">
        <f>IF(J14="","",J14)</f>
        <v>0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9" customHeight="1">
      <c r="A118" s="35"/>
      <c r="B118" s="36"/>
      <c r="C118" s="30" t="s">
        <v>22</v>
      </c>
      <c r="D118" s="37"/>
      <c r="E118" s="37"/>
      <c r="F118" s="28" t="str">
        <f>E17</f>
        <v>Banskobystrický samosprávny kraj, B. Bystrica</v>
      </c>
      <c r="G118" s="37"/>
      <c r="H118" s="37"/>
      <c r="I118" s="30" t="s">
        <v>29</v>
      </c>
      <c r="J118" s="33" t="str">
        <f>E23</f>
        <v>Cykloprojekt s.r.o., Bratislava, Laurinská 18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6" customHeight="1">
      <c r="A119" s="35"/>
      <c r="B119" s="36"/>
      <c r="C119" s="30" t="s">
        <v>27</v>
      </c>
      <c r="D119" s="37"/>
      <c r="E119" s="37"/>
      <c r="F119" s="28" t="str">
        <f>IF(E20="","",E20)</f>
        <v>Vyplň údaj</v>
      </c>
      <c r="G119" s="37"/>
      <c r="H119" s="37"/>
      <c r="I119" s="30" t="s">
        <v>34</v>
      </c>
      <c r="J119" s="33" t="str">
        <f>E26</f>
        <v xml:space="preserve"> 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73"/>
      <c r="B121" s="174"/>
      <c r="C121" s="175" t="s">
        <v>229</v>
      </c>
      <c r="D121" s="176" t="s">
        <v>62</v>
      </c>
      <c r="E121" s="176" t="s">
        <v>58</v>
      </c>
      <c r="F121" s="176" t="s">
        <v>59</v>
      </c>
      <c r="G121" s="176" t="s">
        <v>230</v>
      </c>
      <c r="H121" s="176" t="s">
        <v>231</v>
      </c>
      <c r="I121" s="176" t="s">
        <v>232</v>
      </c>
      <c r="J121" s="177" t="s">
        <v>220</v>
      </c>
      <c r="K121" s="178" t="s">
        <v>233</v>
      </c>
      <c r="L121" s="179"/>
      <c r="M121" s="80" t="s">
        <v>1</v>
      </c>
      <c r="N121" s="81" t="s">
        <v>41</v>
      </c>
      <c r="O121" s="81" t="s">
        <v>234</v>
      </c>
      <c r="P121" s="81" t="s">
        <v>235</v>
      </c>
      <c r="Q121" s="81" t="s">
        <v>236</v>
      </c>
      <c r="R121" s="81" t="s">
        <v>237</v>
      </c>
      <c r="S121" s="81" t="s">
        <v>238</v>
      </c>
      <c r="T121" s="82" t="s">
        <v>239</v>
      </c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</row>
    <row r="122" spans="1:65" s="2" customFormat="1" ht="22.9" customHeight="1">
      <c r="A122" s="35"/>
      <c r="B122" s="36"/>
      <c r="C122" s="87" t="s">
        <v>221</v>
      </c>
      <c r="D122" s="37"/>
      <c r="E122" s="37"/>
      <c r="F122" s="37"/>
      <c r="G122" s="37"/>
      <c r="H122" s="37"/>
      <c r="I122" s="37"/>
      <c r="J122" s="180">
        <f>BK122</f>
        <v>0</v>
      </c>
      <c r="K122" s="37"/>
      <c r="L122" s="40"/>
      <c r="M122" s="83"/>
      <c r="N122" s="181"/>
      <c r="O122" s="84"/>
      <c r="P122" s="182">
        <f>P123</f>
        <v>0</v>
      </c>
      <c r="Q122" s="84"/>
      <c r="R122" s="182">
        <f>R123</f>
        <v>0</v>
      </c>
      <c r="S122" s="84"/>
      <c r="T122" s="183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222</v>
      </c>
      <c r="BK122" s="184">
        <f>BK123</f>
        <v>0</v>
      </c>
    </row>
    <row r="123" spans="1:65" s="12" customFormat="1" ht="25.9" customHeight="1">
      <c r="B123" s="185"/>
      <c r="C123" s="186"/>
      <c r="D123" s="187" t="s">
        <v>76</v>
      </c>
      <c r="E123" s="188" t="s">
        <v>261</v>
      </c>
      <c r="F123" s="188" t="s">
        <v>1388</v>
      </c>
      <c r="G123" s="186"/>
      <c r="H123" s="186"/>
      <c r="I123" s="189"/>
      <c r="J123" s="190">
        <f>BK123</f>
        <v>0</v>
      </c>
      <c r="K123" s="186"/>
      <c r="L123" s="191"/>
      <c r="M123" s="192"/>
      <c r="N123" s="193"/>
      <c r="O123" s="193"/>
      <c r="P123" s="194">
        <f>P124</f>
        <v>0</v>
      </c>
      <c r="Q123" s="193"/>
      <c r="R123" s="194">
        <f>R124</f>
        <v>0</v>
      </c>
      <c r="S123" s="193"/>
      <c r="T123" s="195">
        <f>T124</f>
        <v>0</v>
      </c>
      <c r="AR123" s="196" t="s">
        <v>100</v>
      </c>
      <c r="AT123" s="197" t="s">
        <v>76</v>
      </c>
      <c r="AU123" s="197" t="s">
        <v>77</v>
      </c>
      <c r="AY123" s="196" t="s">
        <v>242</v>
      </c>
      <c r="BK123" s="198">
        <f>BK124</f>
        <v>0</v>
      </c>
    </row>
    <row r="124" spans="1:65" s="12" customFormat="1" ht="22.9" customHeight="1">
      <c r="B124" s="185"/>
      <c r="C124" s="186"/>
      <c r="D124" s="187" t="s">
        <v>76</v>
      </c>
      <c r="E124" s="199" t="s">
        <v>2529</v>
      </c>
      <c r="F124" s="199" t="s">
        <v>2530</v>
      </c>
      <c r="G124" s="186"/>
      <c r="H124" s="186"/>
      <c r="I124" s="189"/>
      <c r="J124" s="200">
        <f>BK124</f>
        <v>0</v>
      </c>
      <c r="K124" s="186"/>
      <c r="L124" s="191"/>
      <c r="M124" s="192"/>
      <c r="N124" s="193"/>
      <c r="O124" s="193"/>
      <c r="P124" s="194">
        <f>P125</f>
        <v>0</v>
      </c>
      <c r="Q124" s="193"/>
      <c r="R124" s="194">
        <f>R125</f>
        <v>0</v>
      </c>
      <c r="S124" s="193"/>
      <c r="T124" s="195">
        <f>T125</f>
        <v>0</v>
      </c>
      <c r="AR124" s="196" t="s">
        <v>100</v>
      </c>
      <c r="AT124" s="197" t="s">
        <v>76</v>
      </c>
      <c r="AU124" s="197" t="s">
        <v>84</v>
      </c>
      <c r="AY124" s="196" t="s">
        <v>242</v>
      </c>
      <c r="BK124" s="198">
        <f>BK125</f>
        <v>0</v>
      </c>
    </row>
    <row r="125" spans="1:65" s="2" customFormat="1" ht="14.45" customHeight="1">
      <c r="A125" s="35"/>
      <c r="B125" s="36"/>
      <c r="C125" s="201" t="s">
        <v>84</v>
      </c>
      <c r="D125" s="201" t="s">
        <v>244</v>
      </c>
      <c r="E125" s="202" t="s">
        <v>2529</v>
      </c>
      <c r="F125" s="203" t="s">
        <v>4549</v>
      </c>
      <c r="G125" s="204" t="s">
        <v>2532</v>
      </c>
      <c r="H125" s="205">
        <v>1</v>
      </c>
      <c r="I125" s="206"/>
      <c r="J125" s="207">
        <f>ROUND(I125*H125,2)</f>
        <v>0</v>
      </c>
      <c r="K125" s="208"/>
      <c r="L125" s="40"/>
      <c r="M125" s="238" t="s">
        <v>1</v>
      </c>
      <c r="N125" s="239" t="s">
        <v>43</v>
      </c>
      <c r="O125" s="240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13" t="s">
        <v>737</v>
      </c>
      <c r="AT125" s="213" t="s">
        <v>244</v>
      </c>
      <c r="AU125" s="213" t="s">
        <v>90</v>
      </c>
      <c r="AY125" s="18" t="s">
        <v>242</v>
      </c>
      <c r="BE125" s="214">
        <f>IF(N125="základná",J125,0)</f>
        <v>0</v>
      </c>
      <c r="BF125" s="214">
        <f>IF(N125="znížená",J125,0)</f>
        <v>0</v>
      </c>
      <c r="BG125" s="214">
        <f>IF(N125="zákl. prenesená",J125,0)</f>
        <v>0</v>
      </c>
      <c r="BH125" s="214">
        <f>IF(N125="zníž. prenesená",J125,0)</f>
        <v>0</v>
      </c>
      <c r="BI125" s="214">
        <f>IF(N125="nulová",J125,0)</f>
        <v>0</v>
      </c>
      <c r="BJ125" s="18" t="s">
        <v>90</v>
      </c>
      <c r="BK125" s="214">
        <f>ROUND(I125*H125,2)</f>
        <v>0</v>
      </c>
      <c r="BL125" s="18" t="s">
        <v>737</v>
      </c>
      <c r="BM125" s="213" t="s">
        <v>4550</v>
      </c>
    </row>
    <row r="126" spans="1:65" s="2" customFormat="1" ht="6.95" customHeight="1">
      <c r="A126" s="35"/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40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algorithmName="SHA-512" hashValue="wIvttFc95HM7YcvmeTz3LwV0RXbiS1O50i2UIv514MabROcGh39EV813utjAic9jR5kGWYKm/H42WBzrOt1CoQ==" saltValue="q+rvqJgtQJN+AcLEf/kkalbxTP3k7Pw3X6LNkbYmVx0ZOQdoj3Q6PKyzyZSkNSFPMEilF4YOIzvIkaV2rhHQwA==" spinCount="100000" sheet="1" objects="1" scenarios="1" formatColumns="0" formatRows="0" autoFilter="0"/>
  <autoFilter ref="C121:K125" xr:uid="{00000000-0009-0000-0000-000020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2:BM12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206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4547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4552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ROUND(J122,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ROUND((SUM(BE122:BE125)),  2)</f>
        <v>0</v>
      </c>
      <c r="G35" s="136"/>
      <c r="H35" s="136"/>
      <c r="I35" s="137">
        <v>0.2</v>
      </c>
      <c r="J35" s="135">
        <f>ROUND(((SUM(BE122:BE125))*I35),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ROUND((SUM(BF122:BF125)),  2)</f>
        <v>0</v>
      </c>
      <c r="G36" s="136"/>
      <c r="H36" s="136"/>
      <c r="I36" s="137">
        <v>0.2</v>
      </c>
      <c r="J36" s="135">
        <f>ROUND(((SUM(BF122:BF125))*I36),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ROUND((SUM(BG122:BG125)),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ROUND((SUM(BH122:BH125)),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ROUND((SUM(BI122:BI125)),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4547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1136-5-3 - SO 05.3 Osvetlenie priechodu pre cyklistov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J122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1151</v>
      </c>
      <c r="E99" s="165"/>
      <c r="F99" s="165"/>
      <c r="G99" s="165"/>
      <c r="H99" s="165"/>
      <c r="I99" s="165"/>
      <c r="J99" s="166">
        <f>J123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2528</v>
      </c>
      <c r="E100" s="170"/>
      <c r="F100" s="170"/>
      <c r="G100" s="170"/>
      <c r="H100" s="170"/>
      <c r="I100" s="170"/>
      <c r="J100" s="171">
        <f>J124</f>
        <v>0</v>
      </c>
      <c r="K100" s="109"/>
      <c r="L100" s="172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228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4.45" customHeight="1">
      <c r="A110" s="35"/>
      <c r="B110" s="36"/>
      <c r="C110" s="37"/>
      <c r="D110" s="37"/>
      <c r="E110" s="334" t="str">
        <f>E7</f>
        <v>Cyklotrasa Rimavská Sobota - Poltár</v>
      </c>
      <c r="F110" s="335"/>
      <c r="G110" s="335"/>
      <c r="H110" s="335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214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4.45" customHeight="1">
      <c r="A112" s="35"/>
      <c r="B112" s="36"/>
      <c r="C112" s="37"/>
      <c r="D112" s="37"/>
      <c r="E112" s="334" t="s">
        <v>4547</v>
      </c>
      <c r="F112" s="333"/>
      <c r="G112" s="333"/>
      <c r="H112" s="333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216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6" customHeight="1">
      <c r="A114" s="35"/>
      <c r="B114" s="36"/>
      <c r="C114" s="37"/>
      <c r="D114" s="37"/>
      <c r="E114" s="307" t="str">
        <f>E11</f>
        <v>1136-5-3 - SO 05.3 Osvetlenie priechodu pre cyklistov</v>
      </c>
      <c r="F114" s="333"/>
      <c r="G114" s="333"/>
      <c r="H114" s="333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F14</f>
        <v>Rimavská Sobota, Poltár</v>
      </c>
      <c r="G116" s="37"/>
      <c r="H116" s="37"/>
      <c r="I116" s="30" t="s">
        <v>21</v>
      </c>
      <c r="J116" s="71">
        <f>IF(J14="","",J14)</f>
        <v>0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9" customHeight="1">
      <c r="A118" s="35"/>
      <c r="B118" s="36"/>
      <c r="C118" s="30" t="s">
        <v>22</v>
      </c>
      <c r="D118" s="37"/>
      <c r="E118" s="37"/>
      <c r="F118" s="28" t="str">
        <f>E17</f>
        <v>Banskobystrický samosprávny kraj, B. Bystrica</v>
      </c>
      <c r="G118" s="37"/>
      <c r="H118" s="37"/>
      <c r="I118" s="30" t="s">
        <v>29</v>
      </c>
      <c r="J118" s="33" t="str">
        <f>E23</f>
        <v>Cykloprojekt s.r.o., Bratislava, Laurinská 18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6" customHeight="1">
      <c r="A119" s="35"/>
      <c r="B119" s="36"/>
      <c r="C119" s="30" t="s">
        <v>27</v>
      </c>
      <c r="D119" s="37"/>
      <c r="E119" s="37"/>
      <c r="F119" s="28" t="str">
        <f>IF(E20="","",E20)</f>
        <v>Vyplň údaj</v>
      </c>
      <c r="G119" s="37"/>
      <c r="H119" s="37"/>
      <c r="I119" s="30" t="s">
        <v>34</v>
      </c>
      <c r="J119" s="33" t="str">
        <f>E26</f>
        <v xml:space="preserve"> 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73"/>
      <c r="B121" s="174"/>
      <c r="C121" s="175" t="s">
        <v>229</v>
      </c>
      <c r="D121" s="176" t="s">
        <v>62</v>
      </c>
      <c r="E121" s="176" t="s">
        <v>58</v>
      </c>
      <c r="F121" s="176" t="s">
        <v>59</v>
      </c>
      <c r="G121" s="176" t="s">
        <v>230</v>
      </c>
      <c r="H121" s="176" t="s">
        <v>231</v>
      </c>
      <c r="I121" s="176" t="s">
        <v>232</v>
      </c>
      <c r="J121" s="177" t="s">
        <v>220</v>
      </c>
      <c r="K121" s="178" t="s">
        <v>233</v>
      </c>
      <c r="L121" s="179"/>
      <c r="M121" s="80" t="s">
        <v>1</v>
      </c>
      <c r="N121" s="81" t="s">
        <v>41</v>
      </c>
      <c r="O121" s="81" t="s">
        <v>234</v>
      </c>
      <c r="P121" s="81" t="s">
        <v>235</v>
      </c>
      <c r="Q121" s="81" t="s">
        <v>236</v>
      </c>
      <c r="R121" s="81" t="s">
        <v>237</v>
      </c>
      <c r="S121" s="81" t="s">
        <v>238</v>
      </c>
      <c r="T121" s="82" t="s">
        <v>239</v>
      </c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</row>
    <row r="122" spans="1:65" s="2" customFormat="1" ht="22.9" customHeight="1">
      <c r="A122" s="35"/>
      <c r="B122" s="36"/>
      <c r="C122" s="87" t="s">
        <v>221</v>
      </c>
      <c r="D122" s="37"/>
      <c r="E122" s="37"/>
      <c r="F122" s="37"/>
      <c r="G122" s="37"/>
      <c r="H122" s="37"/>
      <c r="I122" s="37"/>
      <c r="J122" s="180">
        <f>BK122</f>
        <v>0</v>
      </c>
      <c r="K122" s="37"/>
      <c r="L122" s="40"/>
      <c r="M122" s="83"/>
      <c r="N122" s="181"/>
      <c r="O122" s="84"/>
      <c r="P122" s="182">
        <f>P123</f>
        <v>0</v>
      </c>
      <c r="Q122" s="84"/>
      <c r="R122" s="182">
        <f>R123</f>
        <v>0</v>
      </c>
      <c r="S122" s="84"/>
      <c r="T122" s="183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222</v>
      </c>
      <c r="BK122" s="184">
        <f>BK123</f>
        <v>0</v>
      </c>
    </row>
    <row r="123" spans="1:65" s="12" customFormat="1" ht="25.9" customHeight="1">
      <c r="B123" s="185"/>
      <c r="C123" s="186"/>
      <c r="D123" s="187" t="s">
        <v>76</v>
      </c>
      <c r="E123" s="188" t="s">
        <v>261</v>
      </c>
      <c r="F123" s="188" t="s">
        <v>1388</v>
      </c>
      <c r="G123" s="186"/>
      <c r="H123" s="186"/>
      <c r="I123" s="189"/>
      <c r="J123" s="190">
        <f>BK123</f>
        <v>0</v>
      </c>
      <c r="K123" s="186"/>
      <c r="L123" s="191"/>
      <c r="M123" s="192"/>
      <c r="N123" s="193"/>
      <c r="O123" s="193"/>
      <c r="P123" s="194">
        <f>P124</f>
        <v>0</v>
      </c>
      <c r="Q123" s="193"/>
      <c r="R123" s="194">
        <f>R124</f>
        <v>0</v>
      </c>
      <c r="S123" s="193"/>
      <c r="T123" s="195">
        <f>T124</f>
        <v>0</v>
      </c>
      <c r="AR123" s="196" t="s">
        <v>100</v>
      </c>
      <c r="AT123" s="197" t="s">
        <v>76</v>
      </c>
      <c r="AU123" s="197" t="s">
        <v>77</v>
      </c>
      <c r="AY123" s="196" t="s">
        <v>242</v>
      </c>
      <c r="BK123" s="198">
        <f>BK124</f>
        <v>0</v>
      </c>
    </row>
    <row r="124" spans="1:65" s="12" customFormat="1" ht="22.9" customHeight="1">
      <c r="B124" s="185"/>
      <c r="C124" s="186"/>
      <c r="D124" s="187" t="s">
        <v>76</v>
      </c>
      <c r="E124" s="199" t="s">
        <v>2529</v>
      </c>
      <c r="F124" s="199" t="s">
        <v>2530</v>
      </c>
      <c r="G124" s="186"/>
      <c r="H124" s="186"/>
      <c r="I124" s="189"/>
      <c r="J124" s="200">
        <f>BK124</f>
        <v>0</v>
      </c>
      <c r="K124" s="186"/>
      <c r="L124" s="191"/>
      <c r="M124" s="192"/>
      <c r="N124" s="193"/>
      <c r="O124" s="193"/>
      <c r="P124" s="194">
        <f>P125</f>
        <v>0</v>
      </c>
      <c r="Q124" s="193"/>
      <c r="R124" s="194">
        <f>R125</f>
        <v>0</v>
      </c>
      <c r="S124" s="193"/>
      <c r="T124" s="195">
        <f>T125</f>
        <v>0</v>
      </c>
      <c r="AR124" s="196" t="s">
        <v>100</v>
      </c>
      <c r="AT124" s="197" t="s">
        <v>76</v>
      </c>
      <c r="AU124" s="197" t="s">
        <v>84</v>
      </c>
      <c r="AY124" s="196" t="s">
        <v>242</v>
      </c>
      <c r="BK124" s="198">
        <f>BK125</f>
        <v>0</v>
      </c>
    </row>
    <row r="125" spans="1:65" s="2" customFormat="1" ht="14.45" customHeight="1">
      <c r="A125" s="35"/>
      <c r="B125" s="36"/>
      <c r="C125" s="201" t="s">
        <v>84</v>
      </c>
      <c r="D125" s="201" t="s">
        <v>244</v>
      </c>
      <c r="E125" s="202" t="s">
        <v>2529</v>
      </c>
      <c r="F125" s="203" t="s">
        <v>4549</v>
      </c>
      <c r="G125" s="204" t="s">
        <v>2532</v>
      </c>
      <c r="H125" s="205">
        <v>1</v>
      </c>
      <c r="I125" s="206"/>
      <c r="J125" s="207">
        <f>ROUND(I125*H125,2)</f>
        <v>0</v>
      </c>
      <c r="K125" s="208"/>
      <c r="L125" s="40"/>
      <c r="M125" s="238" t="s">
        <v>1</v>
      </c>
      <c r="N125" s="239" t="s">
        <v>43</v>
      </c>
      <c r="O125" s="240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13" t="s">
        <v>737</v>
      </c>
      <c r="AT125" s="213" t="s">
        <v>244</v>
      </c>
      <c r="AU125" s="213" t="s">
        <v>90</v>
      </c>
      <c r="AY125" s="18" t="s">
        <v>242</v>
      </c>
      <c r="BE125" s="214">
        <f>IF(N125="základná",J125,0)</f>
        <v>0</v>
      </c>
      <c r="BF125" s="214">
        <f>IF(N125="znížená",J125,0)</f>
        <v>0</v>
      </c>
      <c r="BG125" s="214">
        <f>IF(N125="zákl. prenesená",J125,0)</f>
        <v>0</v>
      </c>
      <c r="BH125" s="214">
        <f>IF(N125="zníž. prenesená",J125,0)</f>
        <v>0</v>
      </c>
      <c r="BI125" s="214">
        <f>IF(N125="nulová",J125,0)</f>
        <v>0</v>
      </c>
      <c r="BJ125" s="18" t="s">
        <v>90</v>
      </c>
      <c r="BK125" s="214">
        <f>ROUND(I125*H125,2)</f>
        <v>0</v>
      </c>
      <c r="BL125" s="18" t="s">
        <v>737</v>
      </c>
      <c r="BM125" s="213" t="s">
        <v>4550</v>
      </c>
    </row>
    <row r="126" spans="1:65" s="2" customFormat="1" ht="6.95" customHeight="1">
      <c r="A126" s="35"/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40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algorithmName="SHA-512" hashValue="d95irqWy2Pr3wcp0fNlxBX4O0LdpQujeK10Di9h3eGh0PZSOQvUgDoMtGe/Ji9luZFWOfHLAYWbSajJ1neIHFg==" saltValue="WEhjs65wtQsWGUXd5y/boj/pozSoXUfDU3XOnNJa1OJe6c/vgzBBzIEv2pkGUb/OcqJfHnTLkOoMmEuIsWX+mw==" spinCount="100000" sheet="1" objects="1" scenarios="1" formatColumns="0" formatRows="0" autoFilter="0"/>
  <autoFilter ref="C121:K125" xr:uid="{00000000-0009-0000-0000-000021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2:BM12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209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4547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4553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ROUND(J122,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ROUND((SUM(BE122:BE125)),  2)</f>
        <v>0</v>
      </c>
      <c r="G35" s="136"/>
      <c r="H35" s="136"/>
      <c r="I35" s="137">
        <v>0.2</v>
      </c>
      <c r="J35" s="135">
        <f>ROUND(((SUM(BE122:BE125))*I35),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ROUND((SUM(BF122:BF125)),  2)</f>
        <v>0</v>
      </c>
      <c r="G36" s="136"/>
      <c r="H36" s="136"/>
      <c r="I36" s="137">
        <v>0.2</v>
      </c>
      <c r="J36" s="135">
        <f>ROUND(((SUM(BF122:BF125))*I36),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ROUND((SUM(BG122:BG125)),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ROUND((SUM(BH122:BH125)),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ROUND((SUM(BI122:BI125)),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4547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1136-5-4 - SO 05.4 Osvetlenie priechodu pre cyklistov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J122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1151</v>
      </c>
      <c r="E99" s="165"/>
      <c r="F99" s="165"/>
      <c r="G99" s="165"/>
      <c r="H99" s="165"/>
      <c r="I99" s="165"/>
      <c r="J99" s="166">
        <f>J123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2528</v>
      </c>
      <c r="E100" s="170"/>
      <c r="F100" s="170"/>
      <c r="G100" s="170"/>
      <c r="H100" s="170"/>
      <c r="I100" s="170"/>
      <c r="J100" s="171">
        <f>J124</f>
        <v>0</v>
      </c>
      <c r="K100" s="109"/>
      <c r="L100" s="172"/>
    </row>
    <row r="101" spans="1:47" s="2" customFormat="1" ht="21.75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5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pans="1:47" s="2" customFormat="1" ht="6.95" customHeight="1">
      <c r="A102" s="35"/>
      <c r="B102" s="59"/>
      <c r="C102" s="60"/>
      <c r="D102" s="60"/>
      <c r="E102" s="60"/>
      <c r="F102" s="60"/>
      <c r="G102" s="60"/>
      <c r="H102" s="60"/>
      <c r="I102" s="60"/>
      <c r="J102" s="60"/>
      <c r="K102" s="60"/>
      <c r="L102" s="5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pans="1:47" s="2" customFormat="1" ht="6.95" customHeight="1">
      <c r="A106" s="35"/>
      <c r="B106" s="61"/>
      <c r="C106" s="62"/>
      <c r="D106" s="62"/>
      <c r="E106" s="62"/>
      <c r="F106" s="62"/>
      <c r="G106" s="62"/>
      <c r="H106" s="62"/>
      <c r="I106" s="62"/>
      <c r="J106" s="62"/>
      <c r="K106" s="62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47" s="2" customFormat="1" ht="24.95" customHeight="1">
      <c r="A107" s="35"/>
      <c r="B107" s="36"/>
      <c r="C107" s="24" t="s">
        <v>228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47" s="2" customFormat="1" ht="6.95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47" s="2" customFormat="1" ht="12" customHeight="1">
      <c r="A109" s="35"/>
      <c r="B109" s="36"/>
      <c r="C109" s="30" t="s">
        <v>15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47" s="2" customFormat="1" ht="14.45" customHeight="1">
      <c r="A110" s="35"/>
      <c r="B110" s="36"/>
      <c r="C110" s="37"/>
      <c r="D110" s="37"/>
      <c r="E110" s="334" t="str">
        <f>E7</f>
        <v>Cyklotrasa Rimavská Sobota - Poltár</v>
      </c>
      <c r="F110" s="335"/>
      <c r="G110" s="335"/>
      <c r="H110" s="335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1" customFormat="1" ht="12" customHeight="1">
      <c r="B111" s="22"/>
      <c r="C111" s="30" t="s">
        <v>214</v>
      </c>
      <c r="D111" s="23"/>
      <c r="E111" s="23"/>
      <c r="F111" s="23"/>
      <c r="G111" s="23"/>
      <c r="H111" s="23"/>
      <c r="I111" s="23"/>
      <c r="J111" s="23"/>
      <c r="K111" s="23"/>
      <c r="L111" s="21"/>
    </row>
    <row r="112" spans="1:47" s="2" customFormat="1" ht="14.45" customHeight="1">
      <c r="A112" s="35"/>
      <c r="B112" s="36"/>
      <c r="C112" s="37"/>
      <c r="D112" s="37"/>
      <c r="E112" s="334" t="s">
        <v>4547</v>
      </c>
      <c r="F112" s="333"/>
      <c r="G112" s="333"/>
      <c r="H112" s="333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12" customHeight="1">
      <c r="A113" s="35"/>
      <c r="B113" s="36"/>
      <c r="C113" s="30" t="s">
        <v>216</v>
      </c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15.6" customHeight="1">
      <c r="A114" s="35"/>
      <c r="B114" s="36"/>
      <c r="C114" s="37"/>
      <c r="D114" s="37"/>
      <c r="E114" s="307" t="str">
        <f>E11</f>
        <v>1136-5-4 - SO 05.4 Osvetlenie priechodu pre cyklistov</v>
      </c>
      <c r="F114" s="333"/>
      <c r="G114" s="333"/>
      <c r="H114" s="333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6.9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2" customHeight="1">
      <c r="A116" s="35"/>
      <c r="B116" s="36"/>
      <c r="C116" s="30" t="s">
        <v>19</v>
      </c>
      <c r="D116" s="37"/>
      <c r="E116" s="37"/>
      <c r="F116" s="28" t="str">
        <f>F14</f>
        <v>Rimavská Sobota, Poltár</v>
      </c>
      <c r="G116" s="37"/>
      <c r="H116" s="37"/>
      <c r="I116" s="30" t="s">
        <v>21</v>
      </c>
      <c r="J116" s="71">
        <f>IF(J14="","",J14)</f>
        <v>0</v>
      </c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65" s="2" customFormat="1" ht="40.9" customHeight="1">
      <c r="A118" s="35"/>
      <c r="B118" s="36"/>
      <c r="C118" s="30" t="s">
        <v>22</v>
      </c>
      <c r="D118" s="37"/>
      <c r="E118" s="37"/>
      <c r="F118" s="28" t="str">
        <f>E17</f>
        <v>Banskobystrický samosprávny kraj, B. Bystrica</v>
      </c>
      <c r="G118" s="37"/>
      <c r="H118" s="37"/>
      <c r="I118" s="30" t="s">
        <v>29</v>
      </c>
      <c r="J118" s="33" t="str">
        <f>E23</f>
        <v>Cykloprojekt s.r.o., Bratislava, Laurinská 18</v>
      </c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65" s="2" customFormat="1" ht="15.6" customHeight="1">
      <c r="A119" s="35"/>
      <c r="B119" s="36"/>
      <c r="C119" s="30" t="s">
        <v>27</v>
      </c>
      <c r="D119" s="37"/>
      <c r="E119" s="37"/>
      <c r="F119" s="28" t="str">
        <f>IF(E20="","",E20)</f>
        <v>Vyplň údaj</v>
      </c>
      <c r="G119" s="37"/>
      <c r="H119" s="37"/>
      <c r="I119" s="30" t="s">
        <v>34</v>
      </c>
      <c r="J119" s="33" t="str">
        <f>E26</f>
        <v xml:space="preserve"> </v>
      </c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65" s="2" customFormat="1" ht="10.35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65" s="11" customFormat="1" ht="29.25" customHeight="1">
      <c r="A121" s="173"/>
      <c r="B121" s="174"/>
      <c r="C121" s="175" t="s">
        <v>229</v>
      </c>
      <c r="D121" s="176" t="s">
        <v>62</v>
      </c>
      <c r="E121" s="176" t="s">
        <v>58</v>
      </c>
      <c r="F121" s="176" t="s">
        <v>59</v>
      </c>
      <c r="G121" s="176" t="s">
        <v>230</v>
      </c>
      <c r="H121" s="176" t="s">
        <v>231</v>
      </c>
      <c r="I121" s="176" t="s">
        <v>232</v>
      </c>
      <c r="J121" s="177" t="s">
        <v>220</v>
      </c>
      <c r="K121" s="178" t="s">
        <v>233</v>
      </c>
      <c r="L121" s="179"/>
      <c r="M121" s="80" t="s">
        <v>1</v>
      </c>
      <c r="N121" s="81" t="s">
        <v>41</v>
      </c>
      <c r="O121" s="81" t="s">
        <v>234</v>
      </c>
      <c r="P121" s="81" t="s">
        <v>235</v>
      </c>
      <c r="Q121" s="81" t="s">
        <v>236</v>
      </c>
      <c r="R121" s="81" t="s">
        <v>237</v>
      </c>
      <c r="S121" s="81" t="s">
        <v>238</v>
      </c>
      <c r="T121" s="82" t="s">
        <v>239</v>
      </c>
      <c r="U121" s="173"/>
      <c r="V121" s="173"/>
      <c r="W121" s="173"/>
      <c r="X121" s="173"/>
      <c r="Y121" s="173"/>
      <c r="Z121" s="173"/>
      <c r="AA121" s="173"/>
      <c r="AB121" s="173"/>
      <c r="AC121" s="173"/>
      <c r="AD121" s="173"/>
      <c r="AE121" s="173"/>
    </row>
    <row r="122" spans="1:65" s="2" customFormat="1" ht="22.9" customHeight="1">
      <c r="A122" s="35"/>
      <c r="B122" s="36"/>
      <c r="C122" s="87" t="s">
        <v>221</v>
      </c>
      <c r="D122" s="37"/>
      <c r="E122" s="37"/>
      <c r="F122" s="37"/>
      <c r="G122" s="37"/>
      <c r="H122" s="37"/>
      <c r="I122" s="37"/>
      <c r="J122" s="180">
        <f>BK122</f>
        <v>0</v>
      </c>
      <c r="K122" s="37"/>
      <c r="L122" s="40"/>
      <c r="M122" s="83"/>
      <c r="N122" s="181"/>
      <c r="O122" s="84"/>
      <c r="P122" s="182">
        <f>P123</f>
        <v>0</v>
      </c>
      <c r="Q122" s="84"/>
      <c r="R122" s="182">
        <f>R123</f>
        <v>0</v>
      </c>
      <c r="S122" s="84"/>
      <c r="T122" s="183">
        <f>T123</f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T122" s="18" t="s">
        <v>76</v>
      </c>
      <c r="AU122" s="18" t="s">
        <v>222</v>
      </c>
      <c r="BK122" s="184">
        <f>BK123</f>
        <v>0</v>
      </c>
    </row>
    <row r="123" spans="1:65" s="12" customFormat="1" ht="25.9" customHeight="1">
      <c r="B123" s="185"/>
      <c r="C123" s="186"/>
      <c r="D123" s="187" t="s">
        <v>76</v>
      </c>
      <c r="E123" s="188" t="s">
        <v>261</v>
      </c>
      <c r="F123" s="188" t="s">
        <v>1388</v>
      </c>
      <c r="G123" s="186"/>
      <c r="H123" s="186"/>
      <c r="I123" s="189"/>
      <c r="J123" s="190">
        <f>BK123</f>
        <v>0</v>
      </c>
      <c r="K123" s="186"/>
      <c r="L123" s="191"/>
      <c r="M123" s="192"/>
      <c r="N123" s="193"/>
      <c r="O123" s="193"/>
      <c r="P123" s="194">
        <f>P124</f>
        <v>0</v>
      </c>
      <c r="Q123" s="193"/>
      <c r="R123" s="194">
        <f>R124</f>
        <v>0</v>
      </c>
      <c r="S123" s="193"/>
      <c r="T123" s="195">
        <f>T124</f>
        <v>0</v>
      </c>
      <c r="AR123" s="196" t="s">
        <v>100</v>
      </c>
      <c r="AT123" s="197" t="s">
        <v>76</v>
      </c>
      <c r="AU123" s="197" t="s">
        <v>77</v>
      </c>
      <c r="AY123" s="196" t="s">
        <v>242</v>
      </c>
      <c r="BK123" s="198">
        <f>BK124</f>
        <v>0</v>
      </c>
    </row>
    <row r="124" spans="1:65" s="12" customFormat="1" ht="22.9" customHeight="1">
      <c r="B124" s="185"/>
      <c r="C124" s="186"/>
      <c r="D124" s="187" t="s">
        <v>76</v>
      </c>
      <c r="E124" s="199" t="s">
        <v>2529</v>
      </c>
      <c r="F124" s="199" t="s">
        <v>2530</v>
      </c>
      <c r="G124" s="186"/>
      <c r="H124" s="186"/>
      <c r="I124" s="189"/>
      <c r="J124" s="200">
        <f>BK124</f>
        <v>0</v>
      </c>
      <c r="K124" s="186"/>
      <c r="L124" s="191"/>
      <c r="M124" s="192"/>
      <c r="N124" s="193"/>
      <c r="O124" s="193"/>
      <c r="P124" s="194">
        <f>P125</f>
        <v>0</v>
      </c>
      <c r="Q124" s="193"/>
      <c r="R124" s="194">
        <f>R125</f>
        <v>0</v>
      </c>
      <c r="S124" s="193"/>
      <c r="T124" s="195">
        <f>T125</f>
        <v>0</v>
      </c>
      <c r="AR124" s="196" t="s">
        <v>100</v>
      </c>
      <c r="AT124" s="197" t="s">
        <v>76</v>
      </c>
      <c r="AU124" s="197" t="s">
        <v>84</v>
      </c>
      <c r="AY124" s="196" t="s">
        <v>242</v>
      </c>
      <c r="BK124" s="198">
        <f>BK125</f>
        <v>0</v>
      </c>
    </row>
    <row r="125" spans="1:65" s="2" customFormat="1" ht="14.45" customHeight="1">
      <c r="A125" s="35"/>
      <c r="B125" s="36"/>
      <c r="C125" s="201" t="s">
        <v>84</v>
      </c>
      <c r="D125" s="201" t="s">
        <v>244</v>
      </c>
      <c r="E125" s="202" t="s">
        <v>2529</v>
      </c>
      <c r="F125" s="203" t="s">
        <v>4549</v>
      </c>
      <c r="G125" s="204" t="s">
        <v>2532</v>
      </c>
      <c r="H125" s="205">
        <v>1</v>
      </c>
      <c r="I125" s="206"/>
      <c r="J125" s="207">
        <f>ROUND(I125*H125,2)</f>
        <v>0</v>
      </c>
      <c r="K125" s="208"/>
      <c r="L125" s="40"/>
      <c r="M125" s="238" t="s">
        <v>1</v>
      </c>
      <c r="N125" s="239" t="s">
        <v>43</v>
      </c>
      <c r="O125" s="240"/>
      <c r="P125" s="241">
        <f>O125*H125</f>
        <v>0</v>
      </c>
      <c r="Q125" s="241">
        <v>0</v>
      </c>
      <c r="R125" s="241">
        <f>Q125*H125</f>
        <v>0</v>
      </c>
      <c r="S125" s="241">
        <v>0</v>
      </c>
      <c r="T125" s="242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13" t="s">
        <v>737</v>
      </c>
      <c r="AT125" s="213" t="s">
        <v>244</v>
      </c>
      <c r="AU125" s="213" t="s">
        <v>90</v>
      </c>
      <c r="AY125" s="18" t="s">
        <v>242</v>
      </c>
      <c r="BE125" s="214">
        <f>IF(N125="základná",J125,0)</f>
        <v>0</v>
      </c>
      <c r="BF125" s="214">
        <f>IF(N125="znížená",J125,0)</f>
        <v>0</v>
      </c>
      <c r="BG125" s="214">
        <f>IF(N125="zákl. prenesená",J125,0)</f>
        <v>0</v>
      </c>
      <c r="BH125" s="214">
        <f>IF(N125="zníž. prenesená",J125,0)</f>
        <v>0</v>
      </c>
      <c r="BI125" s="214">
        <f>IF(N125="nulová",J125,0)</f>
        <v>0</v>
      </c>
      <c r="BJ125" s="18" t="s">
        <v>90</v>
      </c>
      <c r="BK125" s="214">
        <f>ROUND(I125*H125,2)</f>
        <v>0</v>
      </c>
      <c r="BL125" s="18" t="s">
        <v>737</v>
      </c>
      <c r="BM125" s="213" t="s">
        <v>4550</v>
      </c>
    </row>
    <row r="126" spans="1:65" s="2" customFormat="1" ht="6.95" customHeight="1">
      <c r="A126" s="35"/>
      <c r="B126" s="59"/>
      <c r="C126" s="60"/>
      <c r="D126" s="60"/>
      <c r="E126" s="60"/>
      <c r="F126" s="60"/>
      <c r="G126" s="60"/>
      <c r="H126" s="60"/>
      <c r="I126" s="60"/>
      <c r="J126" s="60"/>
      <c r="K126" s="60"/>
      <c r="L126" s="40"/>
      <c r="M126" s="35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</sheetData>
  <sheetProtection algorithmName="SHA-512" hashValue="2c/nb+/wbP8TQ+F4BzVPsaKfsyefDaLJ8KDYkWefhv5+XhjSGx8J5VduYbrK7q91YtKDDBz0hcDAvFszEHw5Wg==" saltValue="AXucDCuXEWqN8r8P2QOTZIlLig2q1G3drfqXceD1SmU/f9namEmI6WKTneMwH87/emDN85QhQGsfg8bBQ10QaQ==" spinCount="100000" sheet="1" objects="1" scenarios="1" formatColumns="0" formatRows="0" autoFilter="0"/>
  <autoFilter ref="C121:K125" xr:uid="{00000000-0009-0000-0000-000022000000}"/>
  <mergeCells count="12">
    <mergeCell ref="E114:H114"/>
    <mergeCell ref="L2:V2"/>
    <mergeCell ref="E85:H85"/>
    <mergeCell ref="E87:H87"/>
    <mergeCell ref="E89:H89"/>
    <mergeCell ref="E110:H110"/>
    <mergeCell ref="E112:H11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2:BM128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212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2" customFormat="1" ht="12" customHeight="1">
      <c r="A8" s="35"/>
      <c r="B8" s="40"/>
      <c r="C8" s="35"/>
      <c r="D8" s="124" t="s">
        <v>214</v>
      </c>
      <c r="E8" s="35"/>
      <c r="F8" s="35"/>
      <c r="G8" s="35"/>
      <c r="H8" s="35"/>
      <c r="I8" s="35"/>
      <c r="J8" s="35"/>
      <c r="K8" s="35"/>
      <c r="L8" s="5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pans="1:46" s="2" customFormat="1" ht="15.6" customHeight="1">
      <c r="A9" s="35"/>
      <c r="B9" s="40"/>
      <c r="C9" s="35"/>
      <c r="D9" s="35"/>
      <c r="E9" s="339" t="s">
        <v>4554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>
      <c r="A10" s="35"/>
      <c r="B10" s="40"/>
      <c r="C10" s="35"/>
      <c r="D10" s="35"/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2" customHeight="1">
      <c r="A11" s="35"/>
      <c r="B11" s="40"/>
      <c r="C11" s="35"/>
      <c r="D11" s="124" t="s">
        <v>17</v>
      </c>
      <c r="E11" s="35"/>
      <c r="F11" s="115" t="s">
        <v>1</v>
      </c>
      <c r="G11" s="35"/>
      <c r="H11" s="35"/>
      <c r="I11" s="124" t="s">
        <v>18</v>
      </c>
      <c r="J11" s="115" t="s">
        <v>1</v>
      </c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4" t="s">
        <v>19</v>
      </c>
      <c r="E12" s="35"/>
      <c r="F12" s="115" t="s">
        <v>20</v>
      </c>
      <c r="G12" s="35"/>
      <c r="H12" s="35"/>
      <c r="I12" s="124" t="s">
        <v>21</v>
      </c>
      <c r="J12" s="125">
        <f>'Rekapitulácia stavby'!AN8</f>
        <v>0</v>
      </c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0.9" customHeight="1">
      <c r="A13" s="35"/>
      <c r="B13" s="40"/>
      <c r="C13" s="35"/>
      <c r="D13" s="35"/>
      <c r="E13" s="35"/>
      <c r="F13" s="35"/>
      <c r="G13" s="35"/>
      <c r="H13" s="35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22</v>
      </c>
      <c r="E14" s="35"/>
      <c r="F14" s="35"/>
      <c r="G14" s="35"/>
      <c r="H14" s="35"/>
      <c r="I14" s="124" t="s">
        <v>23</v>
      </c>
      <c r="J14" s="115" t="s">
        <v>24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8" customHeight="1">
      <c r="A15" s="35"/>
      <c r="B15" s="40"/>
      <c r="C15" s="35"/>
      <c r="D15" s="35"/>
      <c r="E15" s="115" t="s">
        <v>25</v>
      </c>
      <c r="F15" s="35"/>
      <c r="G15" s="35"/>
      <c r="H15" s="35"/>
      <c r="I15" s="124" t="s">
        <v>26</v>
      </c>
      <c r="J15" s="115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6.95" customHeight="1">
      <c r="A16" s="35"/>
      <c r="B16" s="40"/>
      <c r="C16" s="35"/>
      <c r="D16" s="35"/>
      <c r="E16" s="35"/>
      <c r="F16" s="35"/>
      <c r="G16" s="35"/>
      <c r="H16" s="35"/>
      <c r="I16" s="35"/>
      <c r="J16" s="35"/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2" customHeight="1">
      <c r="A17" s="35"/>
      <c r="B17" s="40"/>
      <c r="C17" s="35"/>
      <c r="D17" s="124" t="s">
        <v>27</v>
      </c>
      <c r="E17" s="35"/>
      <c r="F17" s="35"/>
      <c r="G17" s="35"/>
      <c r="H17" s="35"/>
      <c r="I17" s="124" t="s">
        <v>23</v>
      </c>
      <c r="J17" s="31" t="str">
        <f>'Rekapitulácia stavby'!AN13</f>
        <v>Vyplň údaj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8" customHeight="1">
      <c r="A18" s="35"/>
      <c r="B18" s="40"/>
      <c r="C18" s="35"/>
      <c r="D18" s="35"/>
      <c r="E18" s="340" t="str">
        <f>'Rekapitulácia stavby'!E14</f>
        <v>Vyplň údaj</v>
      </c>
      <c r="F18" s="341"/>
      <c r="G18" s="341"/>
      <c r="H18" s="341"/>
      <c r="I18" s="124" t="s">
        <v>26</v>
      </c>
      <c r="J18" s="31" t="str">
        <f>'Rekapitulácia stavby'!AN14</f>
        <v>Vyplň údaj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6.95" customHeight="1">
      <c r="A19" s="35"/>
      <c r="B19" s="40"/>
      <c r="C19" s="35"/>
      <c r="D19" s="35"/>
      <c r="E19" s="35"/>
      <c r="F19" s="35"/>
      <c r="G19" s="35"/>
      <c r="H19" s="35"/>
      <c r="I19" s="35"/>
      <c r="J19" s="35"/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2" customHeight="1">
      <c r="A20" s="35"/>
      <c r="B20" s="40"/>
      <c r="C20" s="35"/>
      <c r="D20" s="124" t="s">
        <v>29</v>
      </c>
      <c r="E20" s="35"/>
      <c r="F20" s="35"/>
      <c r="G20" s="35"/>
      <c r="H20" s="35"/>
      <c r="I20" s="124" t="s">
        <v>23</v>
      </c>
      <c r="J20" s="115" t="s">
        <v>30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8" customHeight="1">
      <c r="A21" s="35"/>
      <c r="B21" s="40"/>
      <c r="C21" s="35"/>
      <c r="D21" s="35"/>
      <c r="E21" s="115" t="s">
        <v>31</v>
      </c>
      <c r="F21" s="35"/>
      <c r="G21" s="35"/>
      <c r="H21" s="35"/>
      <c r="I21" s="124" t="s">
        <v>26</v>
      </c>
      <c r="J21" s="115" t="s">
        <v>32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6.95" customHeight="1">
      <c r="A22" s="35"/>
      <c r="B22" s="40"/>
      <c r="C22" s="35"/>
      <c r="D22" s="35"/>
      <c r="E22" s="35"/>
      <c r="F22" s="35"/>
      <c r="G22" s="35"/>
      <c r="H22" s="35"/>
      <c r="I22" s="35"/>
      <c r="J22" s="35"/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2" customHeight="1">
      <c r="A23" s="35"/>
      <c r="B23" s="40"/>
      <c r="C23" s="35"/>
      <c r="D23" s="124" t="s">
        <v>34</v>
      </c>
      <c r="E23" s="35"/>
      <c r="F23" s="35"/>
      <c r="G23" s="35"/>
      <c r="H23" s="35"/>
      <c r="I23" s="124" t="s">
        <v>23</v>
      </c>
      <c r="J23" s="115" t="str">
        <f>IF('Rekapitulácia stavby'!AN19="","",'Rekapitulácia stavby'!AN19)</f>
        <v/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8" customHeight="1">
      <c r="A24" s="35"/>
      <c r="B24" s="40"/>
      <c r="C24" s="35"/>
      <c r="D24" s="35"/>
      <c r="E24" s="115" t="str">
        <f>IF('Rekapitulácia stavby'!E20="","",'Rekapitulácia stavby'!E20)</f>
        <v xml:space="preserve"> </v>
      </c>
      <c r="F24" s="35"/>
      <c r="G24" s="35"/>
      <c r="H24" s="35"/>
      <c r="I24" s="124" t="s">
        <v>26</v>
      </c>
      <c r="J24" s="115" t="str">
        <f>IF('Rekapitulácia stavby'!AN20="","",'Rekapitulácia stavby'!AN20)</f>
        <v/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6.95" customHeight="1">
      <c r="A25" s="35"/>
      <c r="B25" s="40"/>
      <c r="C25" s="35"/>
      <c r="D25" s="35"/>
      <c r="E25" s="35"/>
      <c r="F25" s="35"/>
      <c r="G25" s="35"/>
      <c r="H25" s="35"/>
      <c r="I25" s="35"/>
      <c r="J25" s="35"/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2" customHeight="1">
      <c r="A26" s="35"/>
      <c r="B26" s="40"/>
      <c r="C26" s="35"/>
      <c r="D26" s="124" t="s">
        <v>36</v>
      </c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8" customFormat="1" ht="14.45" customHeight="1">
      <c r="A27" s="126"/>
      <c r="B27" s="127"/>
      <c r="C27" s="126"/>
      <c r="D27" s="126"/>
      <c r="E27" s="342" t="s">
        <v>1</v>
      </c>
      <c r="F27" s="342"/>
      <c r="G27" s="342"/>
      <c r="H27" s="342"/>
      <c r="I27" s="126"/>
      <c r="J27" s="126"/>
      <c r="K27" s="126"/>
      <c r="L27" s="128"/>
      <c r="S27" s="126"/>
      <c r="T27" s="126"/>
      <c r="U27" s="126"/>
      <c r="V27" s="126"/>
      <c r="W27" s="126"/>
      <c r="X27" s="126"/>
      <c r="Y27" s="126"/>
      <c r="Z27" s="126"/>
      <c r="AA27" s="126"/>
      <c r="AB27" s="126"/>
      <c r="AC27" s="126"/>
      <c r="AD27" s="126"/>
      <c r="AE27" s="126"/>
    </row>
    <row r="28" spans="1:31" s="2" customFormat="1" ht="6.95" customHeight="1">
      <c r="A28" s="35"/>
      <c r="B28" s="40"/>
      <c r="C28" s="35"/>
      <c r="D28" s="35"/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129"/>
      <c r="E29" s="129"/>
      <c r="F29" s="129"/>
      <c r="G29" s="129"/>
      <c r="H29" s="129"/>
      <c r="I29" s="129"/>
      <c r="J29" s="129"/>
      <c r="K29" s="129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25.35" customHeight="1">
      <c r="A30" s="35"/>
      <c r="B30" s="40"/>
      <c r="C30" s="35"/>
      <c r="D30" s="130" t="s">
        <v>37</v>
      </c>
      <c r="E30" s="35"/>
      <c r="F30" s="35"/>
      <c r="G30" s="35"/>
      <c r="H30" s="35"/>
      <c r="I30" s="35"/>
      <c r="J30" s="131">
        <f>ROUND(J118, 2)</f>
        <v>0</v>
      </c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14.45" customHeight="1">
      <c r="A32" s="35"/>
      <c r="B32" s="40"/>
      <c r="C32" s="35"/>
      <c r="D32" s="35"/>
      <c r="E32" s="35"/>
      <c r="F32" s="132" t="s">
        <v>39</v>
      </c>
      <c r="G32" s="35"/>
      <c r="H32" s="35"/>
      <c r="I32" s="132" t="s">
        <v>38</v>
      </c>
      <c r="J32" s="132" t="s">
        <v>40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14.45" customHeight="1">
      <c r="A33" s="35"/>
      <c r="B33" s="40"/>
      <c r="C33" s="35"/>
      <c r="D33" s="133" t="s">
        <v>41</v>
      </c>
      <c r="E33" s="134" t="s">
        <v>42</v>
      </c>
      <c r="F33" s="135">
        <f>ROUND((SUM(BE118:BE127)),  2)</f>
        <v>0</v>
      </c>
      <c r="G33" s="136"/>
      <c r="H33" s="136"/>
      <c r="I33" s="137">
        <v>0.2</v>
      </c>
      <c r="J33" s="135">
        <f>ROUND(((SUM(BE118:BE127))*I33),  2)</f>
        <v>0</v>
      </c>
      <c r="K33" s="35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134" t="s">
        <v>43</v>
      </c>
      <c r="F34" s="135">
        <f>ROUND((SUM(BF118:BF127)),  2)</f>
        <v>0</v>
      </c>
      <c r="G34" s="136"/>
      <c r="H34" s="136"/>
      <c r="I34" s="137">
        <v>0.2</v>
      </c>
      <c r="J34" s="135">
        <f>ROUND(((SUM(BF118:BF127))*I34), 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hidden="1" customHeight="1">
      <c r="A35" s="35"/>
      <c r="B35" s="40"/>
      <c r="C35" s="35"/>
      <c r="D35" s="35"/>
      <c r="E35" s="124" t="s">
        <v>44</v>
      </c>
      <c r="F35" s="138">
        <f>ROUND((SUM(BG118:BG127)),  2)</f>
        <v>0</v>
      </c>
      <c r="G35" s="35"/>
      <c r="H35" s="35"/>
      <c r="I35" s="139">
        <v>0.2</v>
      </c>
      <c r="J35" s="138">
        <f>0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hidden="1" customHeight="1">
      <c r="A36" s="35"/>
      <c r="B36" s="40"/>
      <c r="C36" s="35"/>
      <c r="D36" s="35"/>
      <c r="E36" s="124" t="s">
        <v>45</v>
      </c>
      <c r="F36" s="138">
        <f>ROUND((SUM(BH118:BH127)),  2)</f>
        <v>0</v>
      </c>
      <c r="G36" s="35"/>
      <c r="H36" s="35"/>
      <c r="I36" s="139">
        <v>0.2</v>
      </c>
      <c r="J36" s="138">
        <f>0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34" t="s">
        <v>46</v>
      </c>
      <c r="F37" s="135">
        <f>ROUND((SUM(BI118:BI127)),  2)</f>
        <v>0</v>
      </c>
      <c r="G37" s="136"/>
      <c r="H37" s="136"/>
      <c r="I37" s="137">
        <v>0</v>
      </c>
      <c r="J37" s="135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6.95" customHeight="1">
      <c r="A38" s="35"/>
      <c r="B38" s="40"/>
      <c r="C38" s="35"/>
      <c r="D38" s="35"/>
      <c r="E38" s="35"/>
      <c r="F38" s="35"/>
      <c r="G38" s="35"/>
      <c r="H38" s="35"/>
      <c r="I38" s="35"/>
      <c r="J38" s="35"/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25.35" customHeight="1">
      <c r="A39" s="35"/>
      <c r="B39" s="40"/>
      <c r="C39" s="140"/>
      <c r="D39" s="141" t="s">
        <v>47</v>
      </c>
      <c r="E39" s="142"/>
      <c r="F39" s="142"/>
      <c r="G39" s="143" t="s">
        <v>48</v>
      </c>
      <c r="H39" s="144" t="s">
        <v>49</v>
      </c>
      <c r="I39" s="142"/>
      <c r="J39" s="145">
        <f>SUM(J30:J37)</f>
        <v>0</v>
      </c>
      <c r="K39" s="146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1" customFormat="1" ht="14.45" customHeight="1">
      <c r="B41" s="21"/>
      <c r="L41" s="21"/>
    </row>
    <row r="42" spans="1:31" s="1" customFormat="1" ht="14.45" customHeight="1">
      <c r="B42" s="21"/>
      <c r="L42" s="21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47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47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47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47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47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47" s="2" customFormat="1" ht="12" customHeight="1">
      <c r="A86" s="35"/>
      <c r="B86" s="36"/>
      <c r="C86" s="30" t="s">
        <v>214</v>
      </c>
      <c r="D86" s="37"/>
      <c r="E86" s="37"/>
      <c r="F86" s="37"/>
      <c r="G86" s="37"/>
      <c r="H86" s="37"/>
      <c r="I86" s="37"/>
      <c r="J86" s="37"/>
      <c r="K86" s="37"/>
      <c r="L86" s="5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pans="1:47" s="2" customFormat="1" ht="15.6" customHeight="1">
      <c r="A87" s="35"/>
      <c r="B87" s="36"/>
      <c r="C87" s="37"/>
      <c r="D87" s="37"/>
      <c r="E87" s="307" t="str">
        <f>E9</f>
        <v>1136-6 - Ostatné náklady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47" s="2" customFormat="1" ht="6.95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47" s="2" customFormat="1" ht="12" customHeight="1">
      <c r="A89" s="35"/>
      <c r="B89" s="36"/>
      <c r="C89" s="30" t="s">
        <v>19</v>
      </c>
      <c r="D89" s="37"/>
      <c r="E89" s="37"/>
      <c r="F89" s="28" t="str">
        <f>F12</f>
        <v>Rimavská Sobota, Poltár</v>
      </c>
      <c r="G89" s="37"/>
      <c r="H89" s="37"/>
      <c r="I89" s="30" t="s">
        <v>21</v>
      </c>
      <c r="J89" s="71">
        <f>IF(J12="","",J12)</f>
        <v>0</v>
      </c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47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47" s="2" customFormat="1" ht="40.9" customHeight="1">
      <c r="A91" s="35"/>
      <c r="B91" s="36"/>
      <c r="C91" s="30" t="s">
        <v>22</v>
      </c>
      <c r="D91" s="37"/>
      <c r="E91" s="37"/>
      <c r="F91" s="28" t="str">
        <f>E15</f>
        <v>Banskobystrický samosprávny kraj, B. Bystrica</v>
      </c>
      <c r="G91" s="37"/>
      <c r="H91" s="37"/>
      <c r="I91" s="30" t="s">
        <v>29</v>
      </c>
      <c r="J91" s="33" t="str">
        <f>E21</f>
        <v>Cykloprojekt s.r.o., Bratislava, Laurinská 18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47" s="2" customFormat="1" ht="15.6" customHeight="1">
      <c r="A92" s="35"/>
      <c r="B92" s="36"/>
      <c r="C92" s="30" t="s">
        <v>27</v>
      </c>
      <c r="D92" s="37"/>
      <c r="E92" s="37"/>
      <c r="F92" s="28" t="str">
        <f>IF(E18="","",E18)</f>
        <v>Vyplň údaj</v>
      </c>
      <c r="G92" s="37"/>
      <c r="H92" s="37"/>
      <c r="I92" s="30" t="s">
        <v>34</v>
      </c>
      <c r="J92" s="33" t="str">
        <f>E24</f>
        <v xml:space="preserve"> </v>
      </c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47" s="2" customFormat="1" ht="10.35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47" s="2" customFormat="1" ht="29.25" customHeight="1">
      <c r="A94" s="35"/>
      <c r="B94" s="36"/>
      <c r="C94" s="158" t="s">
        <v>219</v>
      </c>
      <c r="D94" s="159"/>
      <c r="E94" s="159"/>
      <c r="F94" s="159"/>
      <c r="G94" s="159"/>
      <c r="H94" s="159"/>
      <c r="I94" s="159"/>
      <c r="J94" s="160" t="s">
        <v>220</v>
      </c>
      <c r="K94" s="159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47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47" s="2" customFormat="1" ht="22.9" customHeight="1">
      <c r="A96" s="35"/>
      <c r="B96" s="36"/>
      <c r="C96" s="161" t="s">
        <v>221</v>
      </c>
      <c r="D96" s="37"/>
      <c r="E96" s="37"/>
      <c r="F96" s="37"/>
      <c r="G96" s="37"/>
      <c r="H96" s="37"/>
      <c r="I96" s="37"/>
      <c r="J96" s="89">
        <f>J118</f>
        <v>0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8" t="s">
        <v>222</v>
      </c>
    </row>
    <row r="97" spans="1:31" s="9" customFormat="1" ht="24.95" customHeight="1">
      <c r="B97" s="162"/>
      <c r="C97" s="163"/>
      <c r="D97" s="164" t="s">
        <v>4555</v>
      </c>
      <c r="E97" s="165"/>
      <c r="F97" s="165"/>
      <c r="G97" s="165"/>
      <c r="H97" s="165"/>
      <c r="I97" s="165"/>
      <c r="J97" s="166">
        <f>J119</f>
        <v>0</v>
      </c>
      <c r="K97" s="163"/>
      <c r="L97" s="167"/>
    </row>
    <row r="98" spans="1:31" s="10" customFormat="1" ht="19.899999999999999" customHeight="1">
      <c r="B98" s="168"/>
      <c r="C98" s="109"/>
      <c r="D98" s="169" t="s">
        <v>4556</v>
      </c>
      <c r="E98" s="170"/>
      <c r="F98" s="170"/>
      <c r="G98" s="170"/>
      <c r="H98" s="170"/>
      <c r="I98" s="170"/>
      <c r="J98" s="171">
        <f>J120</f>
        <v>0</v>
      </c>
      <c r="K98" s="109"/>
      <c r="L98" s="172"/>
    </row>
    <row r="99" spans="1:31" s="2" customFormat="1" ht="21.7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31" s="2" customFormat="1" ht="6.95" customHeight="1">
      <c r="A100" s="35"/>
      <c r="B100" s="59"/>
      <c r="C100" s="60"/>
      <c r="D100" s="60"/>
      <c r="E100" s="60"/>
      <c r="F100" s="60"/>
      <c r="G100" s="60"/>
      <c r="H100" s="60"/>
      <c r="I100" s="60"/>
      <c r="J100" s="60"/>
      <c r="K100" s="60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</row>
    <row r="104" spans="1:31" s="2" customFormat="1" ht="6.95" customHeight="1">
      <c r="A104" s="35"/>
      <c r="B104" s="61"/>
      <c r="C104" s="62"/>
      <c r="D104" s="62"/>
      <c r="E104" s="62"/>
      <c r="F104" s="62"/>
      <c r="G104" s="62"/>
      <c r="H104" s="62"/>
      <c r="I104" s="62"/>
      <c r="J104" s="62"/>
      <c r="K104" s="62"/>
      <c r="L104" s="5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pans="1:31" s="2" customFormat="1" ht="24.95" customHeight="1">
      <c r="A105" s="35"/>
      <c r="B105" s="36"/>
      <c r="C105" s="24" t="s">
        <v>228</v>
      </c>
      <c r="D105" s="37"/>
      <c r="E105" s="37"/>
      <c r="F105" s="37"/>
      <c r="G105" s="37"/>
      <c r="H105" s="37"/>
      <c r="I105" s="37"/>
      <c r="J105" s="37"/>
      <c r="K105" s="37"/>
      <c r="L105" s="5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pans="1:31" s="2" customFormat="1" ht="6.95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5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pans="1:31" s="2" customFormat="1" ht="12" customHeight="1">
      <c r="A107" s="35"/>
      <c r="B107" s="36"/>
      <c r="C107" s="30" t="s">
        <v>15</v>
      </c>
      <c r="D107" s="37"/>
      <c r="E107" s="37"/>
      <c r="F107" s="37"/>
      <c r="G107" s="37"/>
      <c r="H107" s="37"/>
      <c r="I107" s="37"/>
      <c r="J107" s="37"/>
      <c r="K107" s="37"/>
      <c r="L107" s="5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pans="1:31" s="2" customFormat="1" ht="14.45" customHeight="1">
      <c r="A108" s="35"/>
      <c r="B108" s="36"/>
      <c r="C108" s="37"/>
      <c r="D108" s="37"/>
      <c r="E108" s="334" t="str">
        <f>E7</f>
        <v>Cyklotrasa Rimavská Sobota - Poltár</v>
      </c>
      <c r="F108" s="335"/>
      <c r="G108" s="335"/>
      <c r="H108" s="335"/>
      <c r="I108" s="37"/>
      <c r="J108" s="37"/>
      <c r="K108" s="37"/>
      <c r="L108" s="5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pans="1:31" s="2" customFormat="1" ht="12" customHeight="1">
      <c r="A109" s="35"/>
      <c r="B109" s="36"/>
      <c r="C109" s="30" t="s">
        <v>214</v>
      </c>
      <c r="D109" s="37"/>
      <c r="E109" s="37"/>
      <c r="F109" s="37"/>
      <c r="G109" s="37"/>
      <c r="H109" s="37"/>
      <c r="I109" s="37"/>
      <c r="J109" s="37"/>
      <c r="K109" s="37"/>
      <c r="L109" s="5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pans="1:31" s="2" customFormat="1" ht="15.6" customHeight="1">
      <c r="A110" s="35"/>
      <c r="B110" s="36"/>
      <c r="C110" s="37"/>
      <c r="D110" s="37"/>
      <c r="E110" s="307" t="str">
        <f>E9</f>
        <v>1136-6 - Ostatné náklady</v>
      </c>
      <c r="F110" s="333"/>
      <c r="G110" s="333"/>
      <c r="H110" s="333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31" s="2" customFormat="1" ht="6.95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pans="1:31" s="2" customFormat="1" ht="12" customHeight="1">
      <c r="A112" s="35"/>
      <c r="B112" s="36"/>
      <c r="C112" s="30" t="s">
        <v>19</v>
      </c>
      <c r="D112" s="37"/>
      <c r="E112" s="37"/>
      <c r="F112" s="28" t="str">
        <f>F12</f>
        <v>Rimavská Sobota, Poltár</v>
      </c>
      <c r="G112" s="37"/>
      <c r="H112" s="37"/>
      <c r="I112" s="30" t="s">
        <v>21</v>
      </c>
      <c r="J112" s="71">
        <f>IF(J12="","",J12)</f>
        <v>0</v>
      </c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65" s="2" customFormat="1" ht="6.95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pans="1:65" s="2" customFormat="1" ht="40.9" customHeight="1">
      <c r="A114" s="35"/>
      <c r="B114" s="36"/>
      <c r="C114" s="30" t="s">
        <v>22</v>
      </c>
      <c r="D114" s="37"/>
      <c r="E114" s="37"/>
      <c r="F114" s="28" t="str">
        <f>E15</f>
        <v>Banskobystrický samosprávny kraj, B. Bystrica</v>
      </c>
      <c r="G114" s="37"/>
      <c r="H114" s="37"/>
      <c r="I114" s="30" t="s">
        <v>29</v>
      </c>
      <c r="J114" s="33" t="str">
        <f>E21</f>
        <v>Cykloprojekt s.r.o., Bratislava, Laurinská 18</v>
      </c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65" s="2" customFormat="1" ht="15.6" customHeight="1">
      <c r="A115" s="35"/>
      <c r="B115" s="36"/>
      <c r="C115" s="30" t="s">
        <v>27</v>
      </c>
      <c r="D115" s="37"/>
      <c r="E115" s="37"/>
      <c r="F115" s="28" t="str">
        <f>IF(E18="","",E18)</f>
        <v>Vyplň údaj</v>
      </c>
      <c r="G115" s="37"/>
      <c r="H115" s="37"/>
      <c r="I115" s="30" t="s">
        <v>34</v>
      </c>
      <c r="J115" s="33" t="str">
        <f>E24</f>
        <v xml:space="preserve"> </v>
      </c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65" s="2" customFormat="1" ht="10.3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65" s="11" customFormat="1" ht="29.25" customHeight="1">
      <c r="A117" s="173"/>
      <c r="B117" s="174"/>
      <c r="C117" s="175" t="s">
        <v>229</v>
      </c>
      <c r="D117" s="176" t="s">
        <v>62</v>
      </c>
      <c r="E117" s="176" t="s">
        <v>58</v>
      </c>
      <c r="F117" s="176" t="s">
        <v>59</v>
      </c>
      <c r="G117" s="176" t="s">
        <v>230</v>
      </c>
      <c r="H117" s="176" t="s">
        <v>231</v>
      </c>
      <c r="I117" s="176" t="s">
        <v>232</v>
      </c>
      <c r="J117" s="177" t="s">
        <v>220</v>
      </c>
      <c r="K117" s="178" t="s">
        <v>233</v>
      </c>
      <c r="L117" s="179"/>
      <c r="M117" s="80" t="s">
        <v>1</v>
      </c>
      <c r="N117" s="81" t="s">
        <v>41</v>
      </c>
      <c r="O117" s="81" t="s">
        <v>234</v>
      </c>
      <c r="P117" s="81" t="s">
        <v>235</v>
      </c>
      <c r="Q117" s="81" t="s">
        <v>236</v>
      </c>
      <c r="R117" s="81" t="s">
        <v>237</v>
      </c>
      <c r="S117" s="81" t="s">
        <v>238</v>
      </c>
      <c r="T117" s="82" t="s">
        <v>239</v>
      </c>
      <c r="U117" s="173"/>
      <c r="V117" s="173"/>
      <c r="W117" s="173"/>
      <c r="X117" s="173"/>
      <c r="Y117" s="173"/>
      <c r="Z117" s="173"/>
      <c r="AA117" s="173"/>
      <c r="AB117" s="173"/>
      <c r="AC117" s="173"/>
      <c r="AD117" s="173"/>
      <c r="AE117" s="173"/>
    </row>
    <row r="118" spans="1:65" s="2" customFormat="1" ht="22.9" customHeight="1">
      <c r="A118" s="35"/>
      <c r="B118" s="36"/>
      <c r="C118" s="87" t="s">
        <v>221</v>
      </c>
      <c r="D118" s="37"/>
      <c r="E118" s="37"/>
      <c r="F118" s="37"/>
      <c r="G118" s="37"/>
      <c r="H118" s="37"/>
      <c r="I118" s="37"/>
      <c r="J118" s="180">
        <f>BK118</f>
        <v>0</v>
      </c>
      <c r="K118" s="37"/>
      <c r="L118" s="40"/>
      <c r="M118" s="83"/>
      <c r="N118" s="181"/>
      <c r="O118" s="84"/>
      <c r="P118" s="182">
        <f>P119</f>
        <v>0</v>
      </c>
      <c r="Q118" s="84"/>
      <c r="R118" s="182">
        <f>R119</f>
        <v>0</v>
      </c>
      <c r="S118" s="84"/>
      <c r="T118" s="183">
        <f>T119</f>
        <v>0</v>
      </c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  <c r="AT118" s="18" t="s">
        <v>76</v>
      </c>
      <c r="AU118" s="18" t="s">
        <v>222</v>
      </c>
      <c r="BK118" s="184">
        <f>BK119</f>
        <v>0</v>
      </c>
    </row>
    <row r="119" spans="1:65" s="12" customFormat="1" ht="25.9" customHeight="1">
      <c r="B119" s="185"/>
      <c r="C119" s="186"/>
      <c r="D119" s="187" t="s">
        <v>76</v>
      </c>
      <c r="E119" s="188" t="s">
        <v>4557</v>
      </c>
      <c r="F119" s="188" t="s">
        <v>4558</v>
      </c>
      <c r="G119" s="186"/>
      <c r="H119" s="186"/>
      <c r="I119" s="189"/>
      <c r="J119" s="190">
        <f>BK119</f>
        <v>0</v>
      </c>
      <c r="K119" s="186"/>
      <c r="L119" s="191"/>
      <c r="M119" s="192"/>
      <c r="N119" s="193"/>
      <c r="O119" s="193"/>
      <c r="P119" s="194">
        <f>P120</f>
        <v>0</v>
      </c>
      <c r="Q119" s="193"/>
      <c r="R119" s="194">
        <f>R120</f>
        <v>0</v>
      </c>
      <c r="S119" s="193"/>
      <c r="T119" s="195">
        <f>T120</f>
        <v>0</v>
      </c>
      <c r="AR119" s="196" t="s">
        <v>248</v>
      </c>
      <c r="AT119" s="197" t="s">
        <v>76</v>
      </c>
      <c r="AU119" s="197" t="s">
        <v>77</v>
      </c>
      <c r="AY119" s="196" t="s">
        <v>242</v>
      </c>
      <c r="BK119" s="198">
        <f>BK120</f>
        <v>0</v>
      </c>
    </row>
    <row r="120" spans="1:65" s="12" customFormat="1" ht="22.9" customHeight="1">
      <c r="B120" s="185"/>
      <c r="C120" s="186"/>
      <c r="D120" s="187" t="s">
        <v>76</v>
      </c>
      <c r="E120" s="199" t="s">
        <v>4557</v>
      </c>
      <c r="F120" s="199" t="s">
        <v>4558</v>
      </c>
      <c r="G120" s="186"/>
      <c r="H120" s="186"/>
      <c r="I120" s="189"/>
      <c r="J120" s="200">
        <f>BK120</f>
        <v>0</v>
      </c>
      <c r="K120" s="186"/>
      <c r="L120" s="191"/>
      <c r="M120" s="192"/>
      <c r="N120" s="193"/>
      <c r="O120" s="193"/>
      <c r="P120" s="194">
        <f>SUM(P121:P127)</f>
        <v>0</v>
      </c>
      <c r="Q120" s="193"/>
      <c r="R120" s="194">
        <f>SUM(R121:R127)</f>
        <v>0</v>
      </c>
      <c r="S120" s="193"/>
      <c r="T120" s="195">
        <f>SUM(T121:T127)</f>
        <v>0</v>
      </c>
      <c r="AR120" s="196" t="s">
        <v>248</v>
      </c>
      <c r="AT120" s="197" t="s">
        <v>76</v>
      </c>
      <c r="AU120" s="197" t="s">
        <v>84</v>
      </c>
      <c r="AY120" s="196" t="s">
        <v>242</v>
      </c>
      <c r="BK120" s="198">
        <f>SUM(BK121:BK127)</f>
        <v>0</v>
      </c>
    </row>
    <row r="121" spans="1:65" s="2" customFormat="1" ht="34.9" customHeight="1">
      <c r="A121" s="35"/>
      <c r="B121" s="36"/>
      <c r="C121" s="201" t="s">
        <v>84</v>
      </c>
      <c r="D121" s="201" t="s">
        <v>244</v>
      </c>
      <c r="E121" s="202" t="s">
        <v>4559</v>
      </c>
      <c r="F121" s="203" t="s">
        <v>4560</v>
      </c>
      <c r="G121" s="204" t="s">
        <v>1139</v>
      </c>
      <c r="H121" s="205">
        <v>1</v>
      </c>
      <c r="I121" s="206"/>
      <c r="J121" s="207">
        <f t="shared" ref="J121:J127" si="0">ROUND(I121*H121,2)</f>
        <v>0</v>
      </c>
      <c r="K121" s="208"/>
      <c r="L121" s="40"/>
      <c r="M121" s="209" t="s">
        <v>1</v>
      </c>
      <c r="N121" s="210" t="s">
        <v>43</v>
      </c>
      <c r="O121" s="76"/>
      <c r="P121" s="211">
        <f t="shared" ref="P121:P127" si="1">O121*H121</f>
        <v>0</v>
      </c>
      <c r="Q121" s="211">
        <v>0</v>
      </c>
      <c r="R121" s="211">
        <f t="shared" ref="R121:R127" si="2">Q121*H121</f>
        <v>0</v>
      </c>
      <c r="S121" s="211">
        <v>0</v>
      </c>
      <c r="T121" s="212">
        <f t="shared" ref="T121:T127" si="3">S121*H121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R121" s="213" t="s">
        <v>4561</v>
      </c>
      <c r="AT121" s="213" t="s">
        <v>244</v>
      </c>
      <c r="AU121" s="213" t="s">
        <v>90</v>
      </c>
      <c r="AY121" s="18" t="s">
        <v>242</v>
      </c>
      <c r="BE121" s="214">
        <f t="shared" ref="BE121:BE127" si="4">IF(N121="základná",J121,0)</f>
        <v>0</v>
      </c>
      <c r="BF121" s="214">
        <f t="shared" ref="BF121:BF127" si="5">IF(N121="znížená",J121,0)</f>
        <v>0</v>
      </c>
      <c r="BG121" s="214">
        <f t="shared" ref="BG121:BG127" si="6">IF(N121="zákl. prenesená",J121,0)</f>
        <v>0</v>
      </c>
      <c r="BH121" s="214">
        <f t="shared" ref="BH121:BH127" si="7">IF(N121="zníž. prenesená",J121,0)</f>
        <v>0</v>
      </c>
      <c r="BI121" s="214">
        <f t="shared" ref="BI121:BI127" si="8">IF(N121="nulová",J121,0)</f>
        <v>0</v>
      </c>
      <c r="BJ121" s="18" t="s">
        <v>90</v>
      </c>
      <c r="BK121" s="214">
        <f t="shared" ref="BK121:BK127" si="9">ROUND(I121*H121,2)</f>
        <v>0</v>
      </c>
      <c r="BL121" s="18" t="s">
        <v>4561</v>
      </c>
      <c r="BM121" s="213" t="s">
        <v>4562</v>
      </c>
    </row>
    <row r="122" spans="1:65" s="2" customFormat="1" ht="45" customHeight="1">
      <c r="A122" s="35"/>
      <c r="B122" s="36"/>
      <c r="C122" s="201" t="s">
        <v>90</v>
      </c>
      <c r="D122" s="201" t="s">
        <v>244</v>
      </c>
      <c r="E122" s="202" t="s">
        <v>4563</v>
      </c>
      <c r="F122" s="203" t="s">
        <v>4564</v>
      </c>
      <c r="G122" s="204" t="s">
        <v>1139</v>
      </c>
      <c r="H122" s="205">
        <v>1</v>
      </c>
      <c r="I122" s="206"/>
      <c r="J122" s="207">
        <f t="shared" si="0"/>
        <v>0</v>
      </c>
      <c r="K122" s="208"/>
      <c r="L122" s="40"/>
      <c r="M122" s="209" t="s">
        <v>1</v>
      </c>
      <c r="N122" s="210" t="s">
        <v>43</v>
      </c>
      <c r="O122" s="76"/>
      <c r="P122" s="211">
        <f t="shared" si="1"/>
        <v>0</v>
      </c>
      <c r="Q122" s="211">
        <v>0</v>
      </c>
      <c r="R122" s="211">
        <f t="shared" si="2"/>
        <v>0</v>
      </c>
      <c r="S122" s="211">
        <v>0</v>
      </c>
      <c r="T122" s="212">
        <f t="shared" si="3"/>
        <v>0</v>
      </c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R122" s="213" t="s">
        <v>4561</v>
      </c>
      <c r="AT122" s="213" t="s">
        <v>244</v>
      </c>
      <c r="AU122" s="213" t="s">
        <v>90</v>
      </c>
      <c r="AY122" s="18" t="s">
        <v>242</v>
      </c>
      <c r="BE122" s="214">
        <f t="shared" si="4"/>
        <v>0</v>
      </c>
      <c r="BF122" s="214">
        <f t="shared" si="5"/>
        <v>0</v>
      </c>
      <c r="BG122" s="214">
        <f t="shared" si="6"/>
        <v>0</v>
      </c>
      <c r="BH122" s="214">
        <f t="shared" si="7"/>
        <v>0</v>
      </c>
      <c r="BI122" s="214">
        <f t="shared" si="8"/>
        <v>0</v>
      </c>
      <c r="BJ122" s="18" t="s">
        <v>90</v>
      </c>
      <c r="BK122" s="214">
        <f t="shared" si="9"/>
        <v>0</v>
      </c>
      <c r="BL122" s="18" t="s">
        <v>4561</v>
      </c>
      <c r="BM122" s="213" t="s">
        <v>4565</v>
      </c>
    </row>
    <row r="123" spans="1:65" s="2" customFormat="1" ht="22.15" customHeight="1">
      <c r="A123" s="35"/>
      <c r="B123" s="36"/>
      <c r="C123" s="201" t="s">
        <v>100</v>
      </c>
      <c r="D123" s="201" t="s">
        <v>244</v>
      </c>
      <c r="E123" s="202" t="s">
        <v>1142</v>
      </c>
      <c r="F123" s="203" t="s">
        <v>4566</v>
      </c>
      <c r="G123" s="204" t="s">
        <v>1139</v>
      </c>
      <c r="H123" s="205">
        <v>1</v>
      </c>
      <c r="I123" s="206"/>
      <c r="J123" s="207">
        <f t="shared" si="0"/>
        <v>0</v>
      </c>
      <c r="K123" s="208"/>
      <c r="L123" s="40"/>
      <c r="M123" s="209" t="s">
        <v>1</v>
      </c>
      <c r="N123" s="210" t="s">
        <v>43</v>
      </c>
      <c r="O123" s="76"/>
      <c r="P123" s="211">
        <f t="shared" si="1"/>
        <v>0</v>
      </c>
      <c r="Q123" s="211">
        <v>0</v>
      </c>
      <c r="R123" s="211">
        <f t="shared" si="2"/>
        <v>0</v>
      </c>
      <c r="S123" s="211">
        <v>0</v>
      </c>
      <c r="T123" s="212">
        <f t="shared" si="3"/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13" t="s">
        <v>4561</v>
      </c>
      <c r="AT123" s="213" t="s">
        <v>244</v>
      </c>
      <c r="AU123" s="213" t="s">
        <v>90</v>
      </c>
      <c r="AY123" s="18" t="s">
        <v>242</v>
      </c>
      <c r="BE123" s="214">
        <f t="shared" si="4"/>
        <v>0</v>
      </c>
      <c r="BF123" s="214">
        <f t="shared" si="5"/>
        <v>0</v>
      </c>
      <c r="BG123" s="214">
        <f t="shared" si="6"/>
        <v>0</v>
      </c>
      <c r="BH123" s="214">
        <f t="shared" si="7"/>
        <v>0</v>
      </c>
      <c r="BI123" s="214">
        <f t="shared" si="8"/>
        <v>0</v>
      </c>
      <c r="BJ123" s="18" t="s">
        <v>90</v>
      </c>
      <c r="BK123" s="214">
        <f t="shared" si="9"/>
        <v>0</v>
      </c>
      <c r="BL123" s="18" t="s">
        <v>4561</v>
      </c>
      <c r="BM123" s="213" t="s">
        <v>4567</v>
      </c>
    </row>
    <row r="124" spans="1:65" s="2" customFormat="1" ht="22.15" customHeight="1">
      <c r="A124" s="35"/>
      <c r="B124" s="36"/>
      <c r="C124" s="201" t="s">
        <v>248</v>
      </c>
      <c r="D124" s="201" t="s">
        <v>244</v>
      </c>
      <c r="E124" s="202" t="s">
        <v>4568</v>
      </c>
      <c r="F124" s="203" t="s">
        <v>4569</v>
      </c>
      <c r="G124" s="204" t="s">
        <v>1139</v>
      </c>
      <c r="H124" s="205">
        <v>1</v>
      </c>
      <c r="I124" s="206"/>
      <c r="J124" s="207">
        <f t="shared" si="0"/>
        <v>0</v>
      </c>
      <c r="K124" s="208"/>
      <c r="L124" s="40"/>
      <c r="M124" s="209" t="s">
        <v>1</v>
      </c>
      <c r="N124" s="210" t="s">
        <v>43</v>
      </c>
      <c r="O124" s="76"/>
      <c r="P124" s="211">
        <f t="shared" si="1"/>
        <v>0</v>
      </c>
      <c r="Q124" s="211">
        <v>0</v>
      </c>
      <c r="R124" s="211">
        <f t="shared" si="2"/>
        <v>0</v>
      </c>
      <c r="S124" s="211">
        <v>0</v>
      </c>
      <c r="T124" s="212">
        <f t="shared" si="3"/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13" t="s">
        <v>4561</v>
      </c>
      <c r="AT124" s="213" t="s">
        <v>244</v>
      </c>
      <c r="AU124" s="213" t="s">
        <v>90</v>
      </c>
      <c r="AY124" s="18" t="s">
        <v>242</v>
      </c>
      <c r="BE124" s="214">
        <f t="shared" si="4"/>
        <v>0</v>
      </c>
      <c r="BF124" s="214">
        <f t="shared" si="5"/>
        <v>0</v>
      </c>
      <c r="BG124" s="214">
        <f t="shared" si="6"/>
        <v>0</v>
      </c>
      <c r="BH124" s="214">
        <f t="shared" si="7"/>
        <v>0</v>
      </c>
      <c r="BI124" s="214">
        <f t="shared" si="8"/>
        <v>0</v>
      </c>
      <c r="BJ124" s="18" t="s">
        <v>90</v>
      </c>
      <c r="BK124" s="214">
        <f t="shared" si="9"/>
        <v>0</v>
      </c>
      <c r="BL124" s="18" t="s">
        <v>4561</v>
      </c>
      <c r="BM124" s="213" t="s">
        <v>4570</v>
      </c>
    </row>
    <row r="125" spans="1:65" s="2" customFormat="1" ht="22.15" customHeight="1">
      <c r="A125" s="35"/>
      <c r="B125" s="36"/>
      <c r="C125" s="201" t="s">
        <v>250</v>
      </c>
      <c r="D125" s="201" t="s">
        <v>244</v>
      </c>
      <c r="E125" s="202" t="s">
        <v>4571</v>
      </c>
      <c r="F125" s="203" t="s">
        <v>4572</v>
      </c>
      <c r="G125" s="204" t="s">
        <v>1139</v>
      </c>
      <c r="H125" s="205">
        <v>1</v>
      </c>
      <c r="I125" s="206"/>
      <c r="J125" s="207">
        <f t="shared" si="0"/>
        <v>0</v>
      </c>
      <c r="K125" s="208"/>
      <c r="L125" s="40"/>
      <c r="M125" s="209" t="s">
        <v>1</v>
      </c>
      <c r="N125" s="210" t="s">
        <v>43</v>
      </c>
      <c r="O125" s="76"/>
      <c r="P125" s="211">
        <f t="shared" si="1"/>
        <v>0</v>
      </c>
      <c r="Q125" s="211">
        <v>0</v>
      </c>
      <c r="R125" s="211">
        <f t="shared" si="2"/>
        <v>0</v>
      </c>
      <c r="S125" s="211">
        <v>0</v>
      </c>
      <c r="T125" s="212">
        <f t="shared" si="3"/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13" t="s">
        <v>4561</v>
      </c>
      <c r="AT125" s="213" t="s">
        <v>244</v>
      </c>
      <c r="AU125" s="213" t="s">
        <v>90</v>
      </c>
      <c r="AY125" s="18" t="s">
        <v>242</v>
      </c>
      <c r="BE125" s="214">
        <f t="shared" si="4"/>
        <v>0</v>
      </c>
      <c r="BF125" s="214">
        <f t="shared" si="5"/>
        <v>0</v>
      </c>
      <c r="BG125" s="214">
        <f t="shared" si="6"/>
        <v>0</v>
      </c>
      <c r="BH125" s="214">
        <f t="shared" si="7"/>
        <v>0</v>
      </c>
      <c r="BI125" s="214">
        <f t="shared" si="8"/>
        <v>0</v>
      </c>
      <c r="BJ125" s="18" t="s">
        <v>90</v>
      </c>
      <c r="BK125" s="214">
        <f t="shared" si="9"/>
        <v>0</v>
      </c>
      <c r="BL125" s="18" t="s">
        <v>4561</v>
      </c>
      <c r="BM125" s="213" t="s">
        <v>4573</v>
      </c>
    </row>
    <row r="126" spans="1:65" s="2" customFormat="1" ht="30" customHeight="1">
      <c r="A126" s="35"/>
      <c r="B126" s="36"/>
      <c r="C126" s="201" t="s">
        <v>269</v>
      </c>
      <c r="D126" s="201" t="s">
        <v>244</v>
      </c>
      <c r="E126" s="202" t="s">
        <v>4574</v>
      </c>
      <c r="F126" s="203" t="s">
        <v>4575</v>
      </c>
      <c r="G126" s="204" t="s">
        <v>1139</v>
      </c>
      <c r="H126" s="205">
        <v>1</v>
      </c>
      <c r="I126" s="206"/>
      <c r="J126" s="207">
        <f t="shared" si="0"/>
        <v>0</v>
      </c>
      <c r="K126" s="208"/>
      <c r="L126" s="40"/>
      <c r="M126" s="209" t="s">
        <v>1</v>
      </c>
      <c r="N126" s="210" t="s">
        <v>43</v>
      </c>
      <c r="O126" s="76"/>
      <c r="P126" s="211">
        <f t="shared" si="1"/>
        <v>0</v>
      </c>
      <c r="Q126" s="211">
        <v>0</v>
      </c>
      <c r="R126" s="211">
        <f t="shared" si="2"/>
        <v>0</v>
      </c>
      <c r="S126" s="211">
        <v>0</v>
      </c>
      <c r="T126" s="212">
        <f t="shared" si="3"/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13" t="s">
        <v>4561</v>
      </c>
      <c r="AT126" s="213" t="s">
        <v>244</v>
      </c>
      <c r="AU126" s="213" t="s">
        <v>90</v>
      </c>
      <c r="AY126" s="18" t="s">
        <v>242</v>
      </c>
      <c r="BE126" s="214">
        <f t="shared" si="4"/>
        <v>0</v>
      </c>
      <c r="BF126" s="214">
        <f t="shared" si="5"/>
        <v>0</v>
      </c>
      <c r="BG126" s="214">
        <f t="shared" si="6"/>
        <v>0</v>
      </c>
      <c r="BH126" s="214">
        <f t="shared" si="7"/>
        <v>0</v>
      </c>
      <c r="BI126" s="214">
        <f t="shared" si="8"/>
        <v>0</v>
      </c>
      <c r="BJ126" s="18" t="s">
        <v>90</v>
      </c>
      <c r="BK126" s="214">
        <f t="shared" si="9"/>
        <v>0</v>
      </c>
      <c r="BL126" s="18" t="s">
        <v>4561</v>
      </c>
      <c r="BM126" s="213" t="s">
        <v>4576</v>
      </c>
    </row>
    <row r="127" spans="1:65" s="2" customFormat="1" ht="22.15" customHeight="1">
      <c r="A127" s="35"/>
      <c r="B127" s="36"/>
      <c r="C127" s="201" t="s">
        <v>273</v>
      </c>
      <c r="D127" s="201" t="s">
        <v>244</v>
      </c>
      <c r="E127" s="202" t="s">
        <v>4577</v>
      </c>
      <c r="F127" s="203" t="s">
        <v>4578</v>
      </c>
      <c r="G127" s="204" t="s">
        <v>2532</v>
      </c>
      <c r="H127" s="205">
        <v>1</v>
      </c>
      <c r="I127" s="206"/>
      <c r="J127" s="207">
        <f t="shared" si="0"/>
        <v>0</v>
      </c>
      <c r="K127" s="208"/>
      <c r="L127" s="40"/>
      <c r="M127" s="238" t="s">
        <v>1</v>
      </c>
      <c r="N127" s="239" t="s">
        <v>43</v>
      </c>
      <c r="O127" s="240"/>
      <c r="P127" s="241">
        <f t="shared" si="1"/>
        <v>0</v>
      </c>
      <c r="Q127" s="241">
        <v>0</v>
      </c>
      <c r="R127" s="241">
        <f t="shared" si="2"/>
        <v>0</v>
      </c>
      <c r="S127" s="241">
        <v>0</v>
      </c>
      <c r="T127" s="242">
        <f t="shared" si="3"/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13" t="s">
        <v>4561</v>
      </c>
      <c r="AT127" s="213" t="s">
        <v>244</v>
      </c>
      <c r="AU127" s="213" t="s">
        <v>90</v>
      </c>
      <c r="AY127" s="18" t="s">
        <v>242</v>
      </c>
      <c r="BE127" s="214">
        <f t="shared" si="4"/>
        <v>0</v>
      </c>
      <c r="BF127" s="214">
        <f t="shared" si="5"/>
        <v>0</v>
      </c>
      <c r="BG127" s="214">
        <f t="shared" si="6"/>
        <v>0</v>
      </c>
      <c r="BH127" s="214">
        <f t="shared" si="7"/>
        <v>0</v>
      </c>
      <c r="BI127" s="214">
        <f t="shared" si="8"/>
        <v>0</v>
      </c>
      <c r="BJ127" s="18" t="s">
        <v>90</v>
      </c>
      <c r="BK127" s="214">
        <f t="shared" si="9"/>
        <v>0</v>
      </c>
      <c r="BL127" s="18" t="s">
        <v>4561</v>
      </c>
      <c r="BM127" s="213" t="s">
        <v>4579</v>
      </c>
    </row>
    <row r="128" spans="1:65" s="2" customFormat="1" ht="6.95" customHeight="1">
      <c r="A128" s="35"/>
      <c r="B128" s="59"/>
      <c r="C128" s="60"/>
      <c r="D128" s="60"/>
      <c r="E128" s="60"/>
      <c r="F128" s="60"/>
      <c r="G128" s="60"/>
      <c r="H128" s="60"/>
      <c r="I128" s="60"/>
      <c r="J128" s="60"/>
      <c r="K128" s="60"/>
      <c r="L128" s="40"/>
      <c r="M128" s="35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</sheetData>
  <sheetProtection algorithmName="SHA-512" hashValue="Sse4MGuJBRBuQusaIZ9kx3DfMidNT3RraDmAs/AX+LR0AvAegpqoINvQbPogcC1e0Wr9GHB4h3KJ22ujIjcPbw==" saltValue="9AKD6ueSlpfZOplHitYQ+zWYwxKjRp/uDX2eCnXh1R4BkLjOf/rn0x8tHz68TrdhgnDyXcKNLY1fDqSNdpPy5w==" spinCount="100000" sheet="1" objects="1" scenarios="1" formatColumns="0" formatRows="0" autoFilter="0"/>
  <autoFilter ref="C117:K127" xr:uid="{00000000-0009-0000-0000-000023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587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101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ht="12.75">
      <c r="B8" s="21"/>
      <c r="D8" s="124" t="s">
        <v>214</v>
      </c>
      <c r="L8" s="21"/>
    </row>
    <row r="9" spans="1:46" s="1" customFormat="1" ht="14.45" customHeight="1">
      <c r="B9" s="21"/>
      <c r="E9" s="336" t="s">
        <v>215</v>
      </c>
      <c r="F9" s="314"/>
      <c r="G9" s="314"/>
      <c r="H9" s="314"/>
      <c r="L9" s="21"/>
    </row>
    <row r="10" spans="1:46" s="1" customFormat="1" ht="12" customHeight="1">
      <c r="B10" s="21"/>
      <c r="D10" s="124" t="s">
        <v>216</v>
      </c>
      <c r="L10" s="21"/>
    </row>
    <row r="11" spans="1:46" s="2" customFormat="1" ht="14.45" customHeight="1">
      <c r="A11" s="35"/>
      <c r="B11" s="40"/>
      <c r="C11" s="35"/>
      <c r="D11" s="35"/>
      <c r="E11" s="344" t="s">
        <v>794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4" t="s">
        <v>795</v>
      </c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5.6" customHeight="1">
      <c r="A13" s="35"/>
      <c r="B13" s="40"/>
      <c r="C13" s="35"/>
      <c r="D13" s="35"/>
      <c r="E13" s="339" t="s">
        <v>796</v>
      </c>
      <c r="F13" s="338"/>
      <c r="G13" s="338"/>
      <c r="H13" s="338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4" t="s">
        <v>17</v>
      </c>
      <c r="E15" s="35"/>
      <c r="F15" s="115" t="s">
        <v>1</v>
      </c>
      <c r="G15" s="35"/>
      <c r="H15" s="35"/>
      <c r="I15" s="124" t="s">
        <v>18</v>
      </c>
      <c r="J15" s="115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19</v>
      </c>
      <c r="E16" s="35"/>
      <c r="F16" s="115" t="s">
        <v>20</v>
      </c>
      <c r="G16" s="35"/>
      <c r="H16" s="35"/>
      <c r="I16" s="124" t="s">
        <v>21</v>
      </c>
      <c r="J16" s="125">
        <f>'Rekapitulácia stavby'!AN8</f>
        <v>0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4" t="s">
        <v>22</v>
      </c>
      <c r="E18" s="35"/>
      <c r="F18" s="35"/>
      <c r="G18" s="35"/>
      <c r="H18" s="35"/>
      <c r="I18" s="124" t="s">
        <v>23</v>
      </c>
      <c r="J18" s="115" t="s">
        <v>24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5" t="s">
        <v>25</v>
      </c>
      <c r="F19" s="35"/>
      <c r="G19" s="35"/>
      <c r="H19" s="35"/>
      <c r="I19" s="124" t="s">
        <v>26</v>
      </c>
      <c r="J19" s="115" t="s">
        <v>1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4" t="s">
        <v>27</v>
      </c>
      <c r="E21" s="35"/>
      <c r="F21" s="35"/>
      <c r="G21" s="35"/>
      <c r="H21" s="35"/>
      <c r="I21" s="124" t="s">
        <v>23</v>
      </c>
      <c r="J21" s="31" t="str">
        <f>'Rekapitulácia stavby'!AN13</f>
        <v>Vyplň údaj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40" t="str">
        <f>'Rekapitulácia stavby'!E14</f>
        <v>Vyplň údaj</v>
      </c>
      <c r="F22" s="341"/>
      <c r="G22" s="341"/>
      <c r="H22" s="341"/>
      <c r="I22" s="124" t="s">
        <v>26</v>
      </c>
      <c r="J22" s="31" t="str">
        <f>'Rekapitulácia stavby'!AN14</f>
        <v>Vyplň údaj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4" t="s">
        <v>29</v>
      </c>
      <c r="E24" s="35"/>
      <c r="F24" s="35"/>
      <c r="G24" s="35"/>
      <c r="H24" s="35"/>
      <c r="I24" s="124" t="s">
        <v>23</v>
      </c>
      <c r="J24" s="115" t="s">
        <v>30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5" t="s">
        <v>31</v>
      </c>
      <c r="F25" s="35"/>
      <c r="G25" s="35"/>
      <c r="H25" s="35"/>
      <c r="I25" s="124" t="s">
        <v>26</v>
      </c>
      <c r="J25" s="115" t="s">
        <v>32</v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4" t="s">
        <v>34</v>
      </c>
      <c r="E27" s="35"/>
      <c r="F27" s="35"/>
      <c r="G27" s="35"/>
      <c r="H27" s="35"/>
      <c r="I27" s="124" t="s">
        <v>23</v>
      </c>
      <c r="J27" s="115" t="str">
        <f>IF('Rekapitulácia stavby'!AN19="","",'Rekapitulácia stavby'!AN19)</f>
        <v/>
      </c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5" t="str">
        <f>IF('Rekapitulácia stavby'!E20="","",'Rekapitulácia stavby'!E20)</f>
        <v xml:space="preserve"> </v>
      </c>
      <c r="F28" s="35"/>
      <c r="G28" s="35"/>
      <c r="H28" s="35"/>
      <c r="I28" s="124" t="s">
        <v>26</v>
      </c>
      <c r="J28" s="115" t="str">
        <f>IF('Rekapitulácia stavby'!AN20="","",'Rekapitulácia stavby'!AN20)</f>
        <v/>
      </c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4" t="s">
        <v>36</v>
      </c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4.45" customHeight="1">
      <c r="A31" s="126"/>
      <c r="B31" s="127"/>
      <c r="C31" s="126"/>
      <c r="D31" s="126"/>
      <c r="E31" s="342" t="s">
        <v>1</v>
      </c>
      <c r="F31" s="342"/>
      <c r="G31" s="342"/>
      <c r="H31" s="342"/>
      <c r="I31" s="126"/>
      <c r="J31" s="126"/>
      <c r="K31" s="126"/>
      <c r="L31" s="128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30" t="s">
        <v>37</v>
      </c>
      <c r="E34" s="35"/>
      <c r="F34" s="35"/>
      <c r="G34" s="35"/>
      <c r="H34" s="35"/>
      <c r="I34" s="35"/>
      <c r="J34" s="131">
        <f>ROUND(J133,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9"/>
      <c r="E35" s="129"/>
      <c r="F35" s="129"/>
      <c r="G35" s="129"/>
      <c r="H35" s="129"/>
      <c r="I35" s="129"/>
      <c r="J35" s="129"/>
      <c r="K35" s="129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32" t="s">
        <v>39</v>
      </c>
      <c r="G36" s="35"/>
      <c r="H36" s="35"/>
      <c r="I36" s="132" t="s">
        <v>38</v>
      </c>
      <c r="J36" s="132" t="s">
        <v>40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33" t="s">
        <v>41</v>
      </c>
      <c r="E37" s="134" t="s">
        <v>42</v>
      </c>
      <c r="F37" s="135">
        <f>ROUND((SUM(BE133:BE586)),  2)</f>
        <v>0</v>
      </c>
      <c r="G37" s="136"/>
      <c r="H37" s="136"/>
      <c r="I37" s="137">
        <v>0.2</v>
      </c>
      <c r="J37" s="135">
        <f>ROUND(((SUM(BE133:BE586))*I37),  2)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34" t="s">
        <v>43</v>
      </c>
      <c r="F38" s="135">
        <f>ROUND((SUM(BF133:BF586)),  2)</f>
        <v>0</v>
      </c>
      <c r="G38" s="136"/>
      <c r="H38" s="136"/>
      <c r="I38" s="137">
        <v>0.2</v>
      </c>
      <c r="J38" s="135">
        <f>ROUND(((SUM(BF133:BF586))*I38),  2)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4" t="s">
        <v>44</v>
      </c>
      <c r="F39" s="138">
        <f>ROUND((SUM(BG133:BG586)),  2)</f>
        <v>0</v>
      </c>
      <c r="G39" s="35"/>
      <c r="H39" s="35"/>
      <c r="I39" s="139">
        <v>0.2</v>
      </c>
      <c r="J39" s="138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4" t="s">
        <v>45</v>
      </c>
      <c r="F40" s="138">
        <f>ROUND((SUM(BH133:BH586)),  2)</f>
        <v>0</v>
      </c>
      <c r="G40" s="35"/>
      <c r="H40" s="35"/>
      <c r="I40" s="139">
        <v>0.2</v>
      </c>
      <c r="J40" s="138">
        <f>0</f>
        <v>0</v>
      </c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34" t="s">
        <v>46</v>
      </c>
      <c r="F41" s="135">
        <f>ROUND((SUM(BI133:BI586)),  2)</f>
        <v>0</v>
      </c>
      <c r="G41" s="136"/>
      <c r="H41" s="136"/>
      <c r="I41" s="137">
        <v>0</v>
      </c>
      <c r="J41" s="135">
        <f>0</f>
        <v>0</v>
      </c>
      <c r="K41" s="35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40"/>
      <c r="D43" s="141" t="s">
        <v>47</v>
      </c>
      <c r="E43" s="142"/>
      <c r="F43" s="142"/>
      <c r="G43" s="143" t="s">
        <v>48</v>
      </c>
      <c r="H43" s="144" t="s">
        <v>49</v>
      </c>
      <c r="I43" s="142"/>
      <c r="J43" s="145">
        <f>SUM(J34:J41)</f>
        <v>0</v>
      </c>
      <c r="K43" s="146"/>
      <c r="L43" s="5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4.45" customHeight="1">
      <c r="B87" s="22"/>
      <c r="C87" s="23"/>
      <c r="D87" s="23"/>
      <c r="E87" s="334" t="s">
        <v>215</v>
      </c>
      <c r="F87" s="319"/>
      <c r="G87" s="319"/>
      <c r="H87" s="319"/>
      <c r="I87" s="23"/>
      <c r="J87" s="23"/>
      <c r="K87" s="23"/>
      <c r="L87" s="21"/>
    </row>
    <row r="88" spans="1:31" s="1" customFormat="1" ht="12" customHeight="1">
      <c r="B88" s="22"/>
      <c r="C88" s="30" t="s">
        <v>216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4.45" customHeight="1">
      <c r="A89" s="35"/>
      <c r="B89" s="36"/>
      <c r="C89" s="37"/>
      <c r="D89" s="37"/>
      <c r="E89" s="343" t="s">
        <v>794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795</v>
      </c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5.6" customHeight="1">
      <c r="A91" s="35"/>
      <c r="B91" s="36"/>
      <c r="C91" s="37"/>
      <c r="D91" s="37"/>
      <c r="E91" s="307" t="str">
        <f>E13</f>
        <v xml:space="preserve">1136-1-3-1 - SO 01.3 - Cyklotrasa </v>
      </c>
      <c r="F91" s="333"/>
      <c r="G91" s="333"/>
      <c r="H91" s="333"/>
      <c r="I91" s="37"/>
      <c r="J91" s="37"/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19</v>
      </c>
      <c r="D93" s="37"/>
      <c r="E93" s="37"/>
      <c r="F93" s="28" t="str">
        <f>F16</f>
        <v>Rimavská Sobota, Poltár</v>
      </c>
      <c r="G93" s="37"/>
      <c r="H93" s="37"/>
      <c r="I93" s="30" t="s">
        <v>21</v>
      </c>
      <c r="J93" s="71">
        <f>IF(J16="","",J16)</f>
        <v>0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40.9" customHeight="1">
      <c r="A95" s="35"/>
      <c r="B95" s="36"/>
      <c r="C95" s="30" t="s">
        <v>22</v>
      </c>
      <c r="D95" s="37"/>
      <c r="E95" s="37"/>
      <c r="F95" s="28" t="str">
        <f>E19</f>
        <v>Banskobystrický samosprávny kraj, B. Bystrica</v>
      </c>
      <c r="G95" s="37"/>
      <c r="H95" s="37"/>
      <c r="I95" s="30" t="s">
        <v>29</v>
      </c>
      <c r="J95" s="33" t="str">
        <f>E25</f>
        <v>Cykloprojekt s.r.o., Bratislava, Laurinská 18</v>
      </c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6" customHeight="1">
      <c r="A96" s="35"/>
      <c r="B96" s="36"/>
      <c r="C96" s="30" t="s">
        <v>27</v>
      </c>
      <c r="D96" s="37"/>
      <c r="E96" s="37"/>
      <c r="F96" s="28" t="str">
        <f>IF(E22="","",E22)</f>
        <v>Vyplň údaj</v>
      </c>
      <c r="G96" s="37"/>
      <c r="H96" s="37"/>
      <c r="I96" s="30" t="s">
        <v>34</v>
      </c>
      <c r="J96" s="33" t="str">
        <f>E28</f>
        <v xml:space="preserve"> 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8" t="s">
        <v>219</v>
      </c>
      <c r="D98" s="159"/>
      <c r="E98" s="159"/>
      <c r="F98" s="159"/>
      <c r="G98" s="159"/>
      <c r="H98" s="159"/>
      <c r="I98" s="159"/>
      <c r="J98" s="160" t="s">
        <v>220</v>
      </c>
      <c r="K98" s="159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61" t="s">
        <v>221</v>
      </c>
      <c r="D100" s="37"/>
      <c r="E100" s="37"/>
      <c r="F100" s="37"/>
      <c r="G100" s="37"/>
      <c r="H100" s="37"/>
      <c r="I100" s="37"/>
      <c r="J100" s="89">
        <f>J133</f>
        <v>0</v>
      </c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222</v>
      </c>
    </row>
    <row r="101" spans="1:47" s="9" customFormat="1" ht="24.95" customHeight="1">
      <c r="B101" s="162"/>
      <c r="C101" s="163"/>
      <c r="D101" s="164" t="s">
        <v>223</v>
      </c>
      <c r="E101" s="165"/>
      <c r="F101" s="165"/>
      <c r="G101" s="165"/>
      <c r="H101" s="165"/>
      <c r="I101" s="165"/>
      <c r="J101" s="166">
        <f>J134</f>
        <v>0</v>
      </c>
      <c r="K101" s="163"/>
      <c r="L101" s="167"/>
    </row>
    <row r="102" spans="1:47" s="10" customFormat="1" ht="19.899999999999999" customHeight="1">
      <c r="B102" s="168"/>
      <c r="C102" s="109"/>
      <c r="D102" s="169" t="s">
        <v>224</v>
      </c>
      <c r="E102" s="170"/>
      <c r="F102" s="170"/>
      <c r="G102" s="170"/>
      <c r="H102" s="170"/>
      <c r="I102" s="170"/>
      <c r="J102" s="171">
        <f>J135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363</v>
      </c>
      <c r="E103" s="170"/>
      <c r="F103" s="170"/>
      <c r="G103" s="170"/>
      <c r="H103" s="170"/>
      <c r="I103" s="170"/>
      <c r="J103" s="171">
        <f>J218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J251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J401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J406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J578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J580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366</v>
      </c>
      <c r="E109" s="170"/>
      <c r="F109" s="170"/>
      <c r="G109" s="170"/>
      <c r="H109" s="170"/>
      <c r="I109" s="170"/>
      <c r="J109" s="171">
        <f>J581</f>
        <v>0</v>
      </c>
      <c r="K109" s="109"/>
      <c r="L109" s="172"/>
    </row>
    <row r="110" spans="1:47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228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15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4.45" customHeight="1">
      <c r="A119" s="35"/>
      <c r="B119" s="36"/>
      <c r="C119" s="37"/>
      <c r="D119" s="37"/>
      <c r="E119" s="334" t="str">
        <f>E7</f>
        <v>Cyklotrasa Rimavská Sobota - Poltár</v>
      </c>
      <c r="F119" s="335"/>
      <c r="G119" s="335"/>
      <c r="H119" s="335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1" customFormat="1" ht="12" customHeight="1">
      <c r="B120" s="22"/>
      <c r="C120" s="30" t="s">
        <v>214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1" customFormat="1" ht="14.45" customHeight="1">
      <c r="B121" s="22"/>
      <c r="C121" s="23"/>
      <c r="D121" s="23"/>
      <c r="E121" s="334" t="s">
        <v>215</v>
      </c>
      <c r="F121" s="319"/>
      <c r="G121" s="319"/>
      <c r="H121" s="319"/>
      <c r="I121" s="23"/>
      <c r="J121" s="23"/>
      <c r="K121" s="23"/>
      <c r="L121" s="21"/>
    </row>
    <row r="122" spans="1:31" s="1" customFormat="1" ht="12" customHeight="1">
      <c r="B122" s="22"/>
      <c r="C122" s="30" t="s">
        <v>216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pans="1:31" s="2" customFormat="1" ht="14.45" customHeight="1">
      <c r="A123" s="35"/>
      <c r="B123" s="36"/>
      <c r="C123" s="37"/>
      <c r="D123" s="37"/>
      <c r="E123" s="343" t="s">
        <v>794</v>
      </c>
      <c r="F123" s="333"/>
      <c r="G123" s="333"/>
      <c r="H123" s="333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795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6" customHeight="1">
      <c r="A125" s="35"/>
      <c r="B125" s="36"/>
      <c r="C125" s="37"/>
      <c r="D125" s="37"/>
      <c r="E125" s="307" t="str">
        <f>E13</f>
        <v xml:space="preserve">1136-1-3-1 - SO 01.3 - Cyklotrasa </v>
      </c>
      <c r="F125" s="333"/>
      <c r="G125" s="333"/>
      <c r="H125" s="333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19</v>
      </c>
      <c r="D127" s="37"/>
      <c r="E127" s="37"/>
      <c r="F127" s="28" t="str">
        <f>F16</f>
        <v>Rimavská Sobota, Poltár</v>
      </c>
      <c r="G127" s="37"/>
      <c r="H127" s="37"/>
      <c r="I127" s="30" t="s">
        <v>21</v>
      </c>
      <c r="J127" s="71">
        <f>IF(J16="","",J16)</f>
        <v>0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9" customHeight="1">
      <c r="A129" s="35"/>
      <c r="B129" s="36"/>
      <c r="C129" s="30" t="s">
        <v>22</v>
      </c>
      <c r="D129" s="37"/>
      <c r="E129" s="37"/>
      <c r="F129" s="28" t="str">
        <f>E19</f>
        <v>Banskobystrický samosprávny kraj, B. Bystrica</v>
      </c>
      <c r="G129" s="37"/>
      <c r="H129" s="37"/>
      <c r="I129" s="30" t="s">
        <v>29</v>
      </c>
      <c r="J129" s="33" t="str">
        <f>E25</f>
        <v>Cykloprojekt s.r.o., Bratislava, Laurinská 18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6" customHeight="1">
      <c r="A130" s="35"/>
      <c r="B130" s="36"/>
      <c r="C130" s="30" t="s">
        <v>27</v>
      </c>
      <c r="D130" s="37"/>
      <c r="E130" s="37"/>
      <c r="F130" s="28" t="str">
        <f>IF(E22="","",E22)</f>
        <v>Vyplň údaj</v>
      </c>
      <c r="G130" s="37"/>
      <c r="H130" s="37"/>
      <c r="I130" s="30" t="s">
        <v>34</v>
      </c>
      <c r="J130" s="33" t="str">
        <f>E28</f>
        <v xml:space="preserve"> 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73"/>
      <c r="B132" s="174"/>
      <c r="C132" s="175" t="s">
        <v>229</v>
      </c>
      <c r="D132" s="176" t="s">
        <v>62</v>
      </c>
      <c r="E132" s="176" t="s">
        <v>58</v>
      </c>
      <c r="F132" s="176" t="s">
        <v>59</v>
      </c>
      <c r="G132" s="176" t="s">
        <v>230</v>
      </c>
      <c r="H132" s="176" t="s">
        <v>231</v>
      </c>
      <c r="I132" s="176" t="s">
        <v>232</v>
      </c>
      <c r="J132" s="177" t="s">
        <v>220</v>
      </c>
      <c r="K132" s="178" t="s">
        <v>233</v>
      </c>
      <c r="L132" s="179"/>
      <c r="M132" s="80" t="s">
        <v>1</v>
      </c>
      <c r="N132" s="81" t="s">
        <v>41</v>
      </c>
      <c r="O132" s="81" t="s">
        <v>234</v>
      </c>
      <c r="P132" s="81" t="s">
        <v>235</v>
      </c>
      <c r="Q132" s="81" t="s">
        <v>236</v>
      </c>
      <c r="R132" s="81" t="s">
        <v>237</v>
      </c>
      <c r="S132" s="81" t="s">
        <v>238</v>
      </c>
      <c r="T132" s="82" t="s">
        <v>239</v>
      </c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</row>
    <row r="133" spans="1:65" s="2" customFormat="1" ht="22.9" customHeight="1">
      <c r="A133" s="35"/>
      <c r="B133" s="36"/>
      <c r="C133" s="87" t="s">
        <v>221</v>
      </c>
      <c r="D133" s="37"/>
      <c r="E133" s="37"/>
      <c r="F133" s="37"/>
      <c r="G133" s="37"/>
      <c r="H133" s="37"/>
      <c r="I133" s="37"/>
      <c r="J133" s="180">
        <f>BK133</f>
        <v>0</v>
      </c>
      <c r="K133" s="37"/>
      <c r="L133" s="40"/>
      <c r="M133" s="83"/>
      <c r="N133" s="181"/>
      <c r="O133" s="84"/>
      <c r="P133" s="182">
        <f>P134+P580</f>
        <v>0</v>
      </c>
      <c r="Q133" s="84"/>
      <c r="R133" s="182">
        <f>R134+R580</f>
        <v>29342.148876960007</v>
      </c>
      <c r="S133" s="84"/>
      <c r="T133" s="183">
        <f>T134+T580</f>
        <v>2494.1938200000004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76</v>
      </c>
      <c r="AU133" s="18" t="s">
        <v>222</v>
      </c>
      <c r="BK133" s="184">
        <f>BK134+BK580</f>
        <v>0</v>
      </c>
    </row>
    <row r="134" spans="1:65" s="12" customFormat="1" ht="25.9" customHeight="1">
      <c r="B134" s="185"/>
      <c r="C134" s="186"/>
      <c r="D134" s="187" t="s">
        <v>76</v>
      </c>
      <c r="E134" s="188" t="s">
        <v>240</v>
      </c>
      <c r="F134" s="188" t="s">
        <v>241</v>
      </c>
      <c r="G134" s="186"/>
      <c r="H134" s="186"/>
      <c r="I134" s="189"/>
      <c r="J134" s="190">
        <f>BK134</f>
        <v>0</v>
      </c>
      <c r="K134" s="186"/>
      <c r="L134" s="191"/>
      <c r="M134" s="192"/>
      <c r="N134" s="193"/>
      <c r="O134" s="193"/>
      <c r="P134" s="194">
        <f>P135+P218+P251+P401+P406+P578</f>
        <v>0</v>
      </c>
      <c r="Q134" s="193"/>
      <c r="R134" s="194">
        <f>R135+R218+R251+R401+R406+R578</f>
        <v>29342.148876960007</v>
      </c>
      <c r="S134" s="193"/>
      <c r="T134" s="195">
        <f>T135+T218+T251+T401+T406+T578</f>
        <v>2494.1938200000004</v>
      </c>
      <c r="AR134" s="196" t="s">
        <v>84</v>
      </c>
      <c r="AT134" s="197" t="s">
        <v>76</v>
      </c>
      <c r="AU134" s="197" t="s">
        <v>77</v>
      </c>
      <c r="AY134" s="196" t="s">
        <v>242</v>
      </c>
      <c r="BK134" s="198">
        <f>BK135+BK218+BK251+BK401+BK406+BK578</f>
        <v>0</v>
      </c>
    </row>
    <row r="135" spans="1:65" s="12" customFormat="1" ht="22.9" customHeight="1">
      <c r="B135" s="185"/>
      <c r="C135" s="186"/>
      <c r="D135" s="187" t="s">
        <v>76</v>
      </c>
      <c r="E135" s="199" t="s">
        <v>84</v>
      </c>
      <c r="F135" s="199" t="s">
        <v>243</v>
      </c>
      <c r="G135" s="186"/>
      <c r="H135" s="186"/>
      <c r="I135" s="189"/>
      <c r="J135" s="200">
        <f>BK135</f>
        <v>0</v>
      </c>
      <c r="K135" s="186"/>
      <c r="L135" s="191"/>
      <c r="M135" s="192"/>
      <c r="N135" s="193"/>
      <c r="O135" s="193"/>
      <c r="P135" s="194">
        <f>SUM(P136:P217)</f>
        <v>0</v>
      </c>
      <c r="Q135" s="193"/>
      <c r="R135" s="194">
        <f>SUM(R136:R217)</f>
        <v>2.3400000000000003E-5</v>
      </c>
      <c r="S135" s="193"/>
      <c r="T135" s="195">
        <f>SUM(T136:T217)</f>
        <v>17.53302</v>
      </c>
      <c r="AR135" s="196" t="s">
        <v>84</v>
      </c>
      <c r="AT135" s="197" t="s">
        <v>76</v>
      </c>
      <c r="AU135" s="197" t="s">
        <v>84</v>
      </c>
      <c r="AY135" s="196" t="s">
        <v>242</v>
      </c>
      <c r="BK135" s="198">
        <f>SUM(BK136:BK217)</f>
        <v>0</v>
      </c>
    </row>
    <row r="136" spans="1:65" s="2" customFormat="1" ht="34.9" customHeight="1">
      <c r="A136" s="35"/>
      <c r="B136" s="36"/>
      <c r="C136" s="201" t="s">
        <v>84</v>
      </c>
      <c r="D136" s="201" t="s">
        <v>244</v>
      </c>
      <c r="E136" s="202" t="s">
        <v>367</v>
      </c>
      <c r="F136" s="203" t="s">
        <v>368</v>
      </c>
      <c r="G136" s="204" t="s">
        <v>247</v>
      </c>
      <c r="H136" s="205">
        <v>7459.1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248</v>
      </c>
      <c r="AT136" s="213" t="s">
        <v>244</v>
      </c>
      <c r="AU136" s="213" t="s">
        <v>90</v>
      </c>
      <c r="AY136" s="18" t="s">
        <v>242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90</v>
      </c>
      <c r="BK136" s="214">
        <f>ROUND(I136*H136,2)</f>
        <v>0</v>
      </c>
      <c r="BL136" s="18" t="s">
        <v>248</v>
      </c>
      <c r="BM136" s="213" t="s">
        <v>797</v>
      </c>
    </row>
    <row r="137" spans="1:65" s="14" customFormat="1">
      <c r="B137" s="243"/>
      <c r="C137" s="244"/>
      <c r="D137" s="228" t="s">
        <v>304</v>
      </c>
      <c r="E137" s="245" t="s">
        <v>1</v>
      </c>
      <c r="F137" s="246" t="s">
        <v>370</v>
      </c>
      <c r="G137" s="244"/>
      <c r="H137" s="245" t="s">
        <v>1</v>
      </c>
      <c r="I137" s="247"/>
      <c r="J137" s="244"/>
      <c r="K137" s="244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304</v>
      </c>
      <c r="AU137" s="252" t="s">
        <v>90</v>
      </c>
      <c r="AV137" s="14" t="s">
        <v>84</v>
      </c>
      <c r="AW137" s="14" t="s">
        <v>33</v>
      </c>
      <c r="AX137" s="14" t="s">
        <v>77</v>
      </c>
      <c r="AY137" s="252" t="s">
        <v>242</v>
      </c>
    </row>
    <row r="138" spans="1:65" s="14" customFormat="1">
      <c r="B138" s="243"/>
      <c r="C138" s="244"/>
      <c r="D138" s="228" t="s">
        <v>304</v>
      </c>
      <c r="E138" s="245" t="s">
        <v>1</v>
      </c>
      <c r="F138" s="246" t="s">
        <v>798</v>
      </c>
      <c r="G138" s="244"/>
      <c r="H138" s="245" t="s">
        <v>1</v>
      </c>
      <c r="I138" s="247"/>
      <c r="J138" s="244"/>
      <c r="K138" s="244"/>
      <c r="L138" s="248"/>
      <c r="M138" s="249"/>
      <c r="N138" s="250"/>
      <c r="O138" s="250"/>
      <c r="P138" s="250"/>
      <c r="Q138" s="250"/>
      <c r="R138" s="250"/>
      <c r="S138" s="250"/>
      <c r="T138" s="251"/>
      <c r="AT138" s="252" t="s">
        <v>304</v>
      </c>
      <c r="AU138" s="252" t="s">
        <v>90</v>
      </c>
      <c r="AV138" s="14" t="s">
        <v>84</v>
      </c>
      <c r="AW138" s="14" t="s">
        <v>33</v>
      </c>
      <c r="AX138" s="14" t="s">
        <v>77</v>
      </c>
      <c r="AY138" s="252" t="s">
        <v>242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799</v>
      </c>
      <c r="G139" s="227"/>
      <c r="H139" s="231">
        <v>1556.28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77</v>
      </c>
      <c r="AY139" s="237" t="s">
        <v>242</v>
      </c>
    </row>
    <row r="140" spans="1:65" s="14" customFormat="1">
      <c r="B140" s="243"/>
      <c r="C140" s="244"/>
      <c r="D140" s="228" t="s">
        <v>304</v>
      </c>
      <c r="E140" s="245" t="s">
        <v>1</v>
      </c>
      <c r="F140" s="246" t="s">
        <v>800</v>
      </c>
      <c r="G140" s="244"/>
      <c r="H140" s="245" t="s">
        <v>1</v>
      </c>
      <c r="I140" s="247"/>
      <c r="J140" s="244"/>
      <c r="K140" s="244"/>
      <c r="L140" s="248"/>
      <c r="M140" s="249"/>
      <c r="N140" s="250"/>
      <c r="O140" s="250"/>
      <c r="P140" s="250"/>
      <c r="Q140" s="250"/>
      <c r="R140" s="250"/>
      <c r="S140" s="250"/>
      <c r="T140" s="251"/>
      <c r="AT140" s="252" t="s">
        <v>304</v>
      </c>
      <c r="AU140" s="252" t="s">
        <v>90</v>
      </c>
      <c r="AV140" s="14" t="s">
        <v>84</v>
      </c>
      <c r="AW140" s="14" t="s">
        <v>33</v>
      </c>
      <c r="AX140" s="14" t="s">
        <v>77</v>
      </c>
      <c r="AY140" s="252" t="s">
        <v>242</v>
      </c>
    </row>
    <row r="141" spans="1:65" s="13" customFormat="1">
      <c r="B141" s="226"/>
      <c r="C141" s="227"/>
      <c r="D141" s="228" t="s">
        <v>304</v>
      </c>
      <c r="E141" s="229" t="s">
        <v>1</v>
      </c>
      <c r="F141" s="230" t="s">
        <v>801</v>
      </c>
      <c r="G141" s="227"/>
      <c r="H141" s="231">
        <v>672.42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304</v>
      </c>
      <c r="AU141" s="237" t="s">
        <v>90</v>
      </c>
      <c r="AV141" s="13" t="s">
        <v>90</v>
      </c>
      <c r="AW141" s="13" t="s">
        <v>33</v>
      </c>
      <c r="AX141" s="13" t="s">
        <v>77</v>
      </c>
      <c r="AY141" s="237" t="s">
        <v>242</v>
      </c>
    </row>
    <row r="142" spans="1:65" s="14" customFormat="1">
      <c r="B142" s="243"/>
      <c r="C142" s="244"/>
      <c r="D142" s="228" t="s">
        <v>304</v>
      </c>
      <c r="E142" s="245" t="s">
        <v>1</v>
      </c>
      <c r="F142" s="246" t="s">
        <v>802</v>
      </c>
      <c r="G142" s="244"/>
      <c r="H142" s="245" t="s">
        <v>1</v>
      </c>
      <c r="I142" s="247"/>
      <c r="J142" s="244"/>
      <c r="K142" s="244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304</v>
      </c>
      <c r="AU142" s="252" t="s">
        <v>90</v>
      </c>
      <c r="AV142" s="14" t="s">
        <v>84</v>
      </c>
      <c r="AW142" s="14" t="s">
        <v>33</v>
      </c>
      <c r="AX142" s="14" t="s">
        <v>77</v>
      </c>
      <c r="AY142" s="252" t="s">
        <v>242</v>
      </c>
    </row>
    <row r="143" spans="1:65" s="13" customFormat="1">
      <c r="B143" s="226"/>
      <c r="C143" s="227"/>
      <c r="D143" s="228" t="s">
        <v>304</v>
      </c>
      <c r="E143" s="229" t="s">
        <v>1</v>
      </c>
      <c r="F143" s="230" t="s">
        <v>803</v>
      </c>
      <c r="G143" s="227"/>
      <c r="H143" s="231">
        <v>1839.9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304</v>
      </c>
      <c r="AU143" s="237" t="s">
        <v>90</v>
      </c>
      <c r="AV143" s="13" t="s">
        <v>90</v>
      </c>
      <c r="AW143" s="13" t="s">
        <v>33</v>
      </c>
      <c r="AX143" s="13" t="s">
        <v>77</v>
      </c>
      <c r="AY143" s="237" t="s">
        <v>242</v>
      </c>
    </row>
    <row r="144" spans="1:65" s="15" customFormat="1">
      <c r="B144" s="253"/>
      <c r="C144" s="254"/>
      <c r="D144" s="228" t="s">
        <v>304</v>
      </c>
      <c r="E144" s="255" t="s">
        <v>1</v>
      </c>
      <c r="F144" s="256" t="s">
        <v>381</v>
      </c>
      <c r="G144" s="254"/>
      <c r="H144" s="257">
        <v>4068.6</v>
      </c>
      <c r="I144" s="258"/>
      <c r="J144" s="254"/>
      <c r="K144" s="254"/>
      <c r="L144" s="259"/>
      <c r="M144" s="260"/>
      <c r="N144" s="261"/>
      <c r="O144" s="261"/>
      <c r="P144" s="261"/>
      <c r="Q144" s="261"/>
      <c r="R144" s="261"/>
      <c r="S144" s="261"/>
      <c r="T144" s="262"/>
      <c r="AT144" s="263" t="s">
        <v>304</v>
      </c>
      <c r="AU144" s="263" t="s">
        <v>90</v>
      </c>
      <c r="AV144" s="15" t="s">
        <v>100</v>
      </c>
      <c r="AW144" s="15" t="s">
        <v>33</v>
      </c>
      <c r="AX144" s="15" t="s">
        <v>77</v>
      </c>
      <c r="AY144" s="263" t="s">
        <v>242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382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4" customFormat="1">
      <c r="B146" s="243"/>
      <c r="C146" s="244"/>
      <c r="D146" s="228" t="s">
        <v>304</v>
      </c>
      <c r="E146" s="245" t="s">
        <v>1</v>
      </c>
      <c r="F146" s="246" t="s">
        <v>798</v>
      </c>
      <c r="G146" s="244"/>
      <c r="H146" s="245" t="s">
        <v>1</v>
      </c>
      <c r="I146" s="247"/>
      <c r="J146" s="244"/>
      <c r="K146" s="244"/>
      <c r="L146" s="248"/>
      <c r="M146" s="249"/>
      <c r="N146" s="250"/>
      <c r="O146" s="250"/>
      <c r="P146" s="250"/>
      <c r="Q146" s="250"/>
      <c r="R146" s="250"/>
      <c r="S146" s="250"/>
      <c r="T146" s="251"/>
      <c r="AT146" s="252" t="s">
        <v>304</v>
      </c>
      <c r="AU146" s="252" t="s">
        <v>90</v>
      </c>
      <c r="AV146" s="14" t="s">
        <v>84</v>
      </c>
      <c r="AW146" s="14" t="s">
        <v>33</v>
      </c>
      <c r="AX146" s="14" t="s">
        <v>77</v>
      </c>
      <c r="AY146" s="252" t="s">
        <v>242</v>
      </c>
    </row>
    <row r="147" spans="1:65" s="13" customFormat="1">
      <c r="B147" s="226"/>
      <c r="C147" s="227"/>
      <c r="D147" s="228" t="s">
        <v>304</v>
      </c>
      <c r="E147" s="229" t="s">
        <v>1</v>
      </c>
      <c r="F147" s="230" t="s">
        <v>804</v>
      </c>
      <c r="G147" s="227"/>
      <c r="H147" s="231">
        <v>1296.9000000000001</v>
      </c>
      <c r="I147" s="232"/>
      <c r="J147" s="227"/>
      <c r="K147" s="227"/>
      <c r="L147" s="233"/>
      <c r="M147" s="234"/>
      <c r="N147" s="235"/>
      <c r="O147" s="235"/>
      <c r="P147" s="235"/>
      <c r="Q147" s="235"/>
      <c r="R147" s="235"/>
      <c r="S147" s="235"/>
      <c r="T147" s="236"/>
      <c r="AT147" s="237" t="s">
        <v>304</v>
      </c>
      <c r="AU147" s="237" t="s">
        <v>90</v>
      </c>
      <c r="AV147" s="13" t="s">
        <v>90</v>
      </c>
      <c r="AW147" s="13" t="s">
        <v>33</v>
      </c>
      <c r="AX147" s="13" t="s">
        <v>77</v>
      </c>
      <c r="AY147" s="237" t="s">
        <v>242</v>
      </c>
    </row>
    <row r="148" spans="1:65" s="14" customFormat="1">
      <c r="B148" s="243"/>
      <c r="C148" s="244"/>
      <c r="D148" s="228" t="s">
        <v>304</v>
      </c>
      <c r="E148" s="245" t="s">
        <v>1</v>
      </c>
      <c r="F148" s="246" t="s">
        <v>800</v>
      </c>
      <c r="G148" s="244"/>
      <c r="H148" s="245" t="s">
        <v>1</v>
      </c>
      <c r="I148" s="247"/>
      <c r="J148" s="244"/>
      <c r="K148" s="244"/>
      <c r="L148" s="248"/>
      <c r="M148" s="249"/>
      <c r="N148" s="250"/>
      <c r="O148" s="250"/>
      <c r="P148" s="250"/>
      <c r="Q148" s="250"/>
      <c r="R148" s="250"/>
      <c r="S148" s="250"/>
      <c r="T148" s="251"/>
      <c r="AT148" s="252" t="s">
        <v>304</v>
      </c>
      <c r="AU148" s="252" t="s">
        <v>90</v>
      </c>
      <c r="AV148" s="14" t="s">
        <v>84</v>
      </c>
      <c r="AW148" s="14" t="s">
        <v>33</v>
      </c>
      <c r="AX148" s="14" t="s">
        <v>77</v>
      </c>
      <c r="AY148" s="252" t="s">
        <v>242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805</v>
      </c>
      <c r="G149" s="227"/>
      <c r="H149" s="231">
        <v>560.35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4" customFormat="1">
      <c r="B150" s="243"/>
      <c r="C150" s="244"/>
      <c r="D150" s="228" t="s">
        <v>304</v>
      </c>
      <c r="E150" s="245" t="s">
        <v>1</v>
      </c>
      <c r="F150" s="246" t="s">
        <v>802</v>
      </c>
      <c r="G150" s="244"/>
      <c r="H150" s="245" t="s">
        <v>1</v>
      </c>
      <c r="I150" s="247"/>
      <c r="J150" s="244"/>
      <c r="K150" s="244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304</v>
      </c>
      <c r="AU150" s="252" t="s">
        <v>90</v>
      </c>
      <c r="AV150" s="14" t="s">
        <v>84</v>
      </c>
      <c r="AW150" s="14" t="s">
        <v>33</v>
      </c>
      <c r="AX150" s="14" t="s">
        <v>77</v>
      </c>
      <c r="AY150" s="252" t="s">
        <v>242</v>
      </c>
    </row>
    <row r="151" spans="1:65" s="13" customFormat="1">
      <c r="B151" s="226"/>
      <c r="C151" s="227"/>
      <c r="D151" s="228" t="s">
        <v>304</v>
      </c>
      <c r="E151" s="229" t="s">
        <v>1</v>
      </c>
      <c r="F151" s="230" t="s">
        <v>806</v>
      </c>
      <c r="G151" s="227"/>
      <c r="H151" s="231">
        <v>1533.25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304</v>
      </c>
      <c r="AU151" s="237" t="s">
        <v>90</v>
      </c>
      <c r="AV151" s="13" t="s">
        <v>90</v>
      </c>
      <c r="AW151" s="13" t="s">
        <v>33</v>
      </c>
      <c r="AX151" s="13" t="s">
        <v>77</v>
      </c>
      <c r="AY151" s="237" t="s">
        <v>242</v>
      </c>
    </row>
    <row r="152" spans="1:65" s="15" customFormat="1">
      <c r="B152" s="253"/>
      <c r="C152" s="254"/>
      <c r="D152" s="228" t="s">
        <v>304</v>
      </c>
      <c r="E152" s="255" t="s">
        <v>1</v>
      </c>
      <c r="F152" s="256" t="s">
        <v>381</v>
      </c>
      <c r="G152" s="254"/>
      <c r="H152" s="257">
        <v>3390.5</v>
      </c>
      <c r="I152" s="258"/>
      <c r="J152" s="254"/>
      <c r="K152" s="254"/>
      <c r="L152" s="259"/>
      <c r="M152" s="260"/>
      <c r="N152" s="261"/>
      <c r="O152" s="261"/>
      <c r="P152" s="261"/>
      <c r="Q152" s="261"/>
      <c r="R152" s="261"/>
      <c r="S152" s="261"/>
      <c r="T152" s="262"/>
      <c r="AT152" s="263" t="s">
        <v>304</v>
      </c>
      <c r="AU152" s="263" t="s">
        <v>90</v>
      </c>
      <c r="AV152" s="15" t="s">
        <v>100</v>
      </c>
      <c r="AW152" s="15" t="s">
        <v>33</v>
      </c>
      <c r="AX152" s="15" t="s">
        <v>77</v>
      </c>
      <c r="AY152" s="263" t="s">
        <v>242</v>
      </c>
    </row>
    <row r="153" spans="1:65" s="16" customFormat="1">
      <c r="B153" s="264"/>
      <c r="C153" s="265"/>
      <c r="D153" s="228" t="s">
        <v>304</v>
      </c>
      <c r="E153" s="266" t="s">
        <v>1</v>
      </c>
      <c r="F153" s="267" t="s">
        <v>388</v>
      </c>
      <c r="G153" s="265"/>
      <c r="H153" s="268">
        <v>7459.1</v>
      </c>
      <c r="I153" s="269"/>
      <c r="J153" s="265"/>
      <c r="K153" s="265"/>
      <c r="L153" s="270"/>
      <c r="M153" s="271"/>
      <c r="N153" s="272"/>
      <c r="O153" s="272"/>
      <c r="P153" s="272"/>
      <c r="Q153" s="272"/>
      <c r="R153" s="272"/>
      <c r="S153" s="272"/>
      <c r="T153" s="273"/>
      <c r="AT153" s="274" t="s">
        <v>304</v>
      </c>
      <c r="AU153" s="274" t="s">
        <v>90</v>
      </c>
      <c r="AV153" s="16" t="s">
        <v>248</v>
      </c>
      <c r="AW153" s="16" t="s">
        <v>33</v>
      </c>
      <c r="AX153" s="16" t="s">
        <v>84</v>
      </c>
      <c r="AY153" s="274" t="s">
        <v>242</v>
      </c>
    </row>
    <row r="154" spans="1:65" s="2" customFormat="1" ht="22.15" customHeight="1">
      <c r="A154" s="35"/>
      <c r="B154" s="36"/>
      <c r="C154" s="201" t="s">
        <v>90</v>
      </c>
      <c r="D154" s="201" t="s">
        <v>244</v>
      </c>
      <c r="E154" s="202" t="s">
        <v>389</v>
      </c>
      <c r="F154" s="203" t="s">
        <v>390</v>
      </c>
      <c r="G154" s="204" t="s">
        <v>247</v>
      </c>
      <c r="H154" s="205">
        <v>16274.4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807</v>
      </c>
    </row>
    <row r="155" spans="1:65" s="14" customFormat="1">
      <c r="B155" s="243"/>
      <c r="C155" s="244"/>
      <c r="D155" s="228" t="s">
        <v>304</v>
      </c>
      <c r="E155" s="245" t="s">
        <v>1</v>
      </c>
      <c r="F155" s="246" t="s">
        <v>392</v>
      </c>
      <c r="G155" s="244"/>
      <c r="H155" s="245" t="s">
        <v>1</v>
      </c>
      <c r="I155" s="247"/>
      <c r="J155" s="244"/>
      <c r="K155" s="244"/>
      <c r="L155" s="248"/>
      <c r="M155" s="249"/>
      <c r="N155" s="250"/>
      <c r="O155" s="250"/>
      <c r="P155" s="250"/>
      <c r="Q155" s="250"/>
      <c r="R155" s="250"/>
      <c r="S155" s="250"/>
      <c r="T155" s="251"/>
      <c r="AT155" s="252" t="s">
        <v>304</v>
      </c>
      <c r="AU155" s="252" t="s">
        <v>90</v>
      </c>
      <c r="AV155" s="14" t="s">
        <v>84</v>
      </c>
      <c r="AW155" s="14" t="s">
        <v>33</v>
      </c>
      <c r="AX155" s="14" t="s">
        <v>77</v>
      </c>
      <c r="AY155" s="252" t="s">
        <v>242</v>
      </c>
    </row>
    <row r="156" spans="1:65" s="14" customFormat="1">
      <c r="B156" s="243"/>
      <c r="C156" s="244"/>
      <c r="D156" s="228" t="s">
        <v>304</v>
      </c>
      <c r="E156" s="245" t="s">
        <v>1</v>
      </c>
      <c r="F156" s="246" t="s">
        <v>798</v>
      </c>
      <c r="G156" s="244"/>
      <c r="H156" s="245" t="s">
        <v>1</v>
      </c>
      <c r="I156" s="247"/>
      <c r="J156" s="244"/>
      <c r="K156" s="244"/>
      <c r="L156" s="248"/>
      <c r="M156" s="249"/>
      <c r="N156" s="250"/>
      <c r="O156" s="250"/>
      <c r="P156" s="250"/>
      <c r="Q156" s="250"/>
      <c r="R156" s="250"/>
      <c r="S156" s="250"/>
      <c r="T156" s="251"/>
      <c r="AT156" s="252" t="s">
        <v>304</v>
      </c>
      <c r="AU156" s="252" t="s">
        <v>90</v>
      </c>
      <c r="AV156" s="14" t="s">
        <v>84</v>
      </c>
      <c r="AW156" s="14" t="s">
        <v>33</v>
      </c>
      <c r="AX156" s="14" t="s">
        <v>77</v>
      </c>
      <c r="AY156" s="252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808</v>
      </c>
      <c r="G157" s="227"/>
      <c r="H157" s="231">
        <v>2334.42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4" customFormat="1">
      <c r="B158" s="243"/>
      <c r="C158" s="244"/>
      <c r="D158" s="228" t="s">
        <v>304</v>
      </c>
      <c r="E158" s="245" t="s">
        <v>1</v>
      </c>
      <c r="F158" s="246" t="s">
        <v>800</v>
      </c>
      <c r="G158" s="244"/>
      <c r="H158" s="245" t="s">
        <v>1</v>
      </c>
      <c r="I158" s="247"/>
      <c r="J158" s="244"/>
      <c r="K158" s="244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304</v>
      </c>
      <c r="AU158" s="252" t="s">
        <v>90</v>
      </c>
      <c r="AV158" s="14" t="s">
        <v>84</v>
      </c>
      <c r="AW158" s="14" t="s">
        <v>33</v>
      </c>
      <c r="AX158" s="14" t="s">
        <v>77</v>
      </c>
      <c r="AY158" s="252" t="s">
        <v>242</v>
      </c>
    </row>
    <row r="159" spans="1:65" s="13" customFormat="1">
      <c r="B159" s="226"/>
      <c r="C159" s="227"/>
      <c r="D159" s="228" t="s">
        <v>304</v>
      </c>
      <c r="E159" s="229" t="s">
        <v>1</v>
      </c>
      <c r="F159" s="230" t="s">
        <v>809</v>
      </c>
      <c r="G159" s="227"/>
      <c r="H159" s="231">
        <v>1008.63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304</v>
      </c>
      <c r="AU159" s="237" t="s">
        <v>90</v>
      </c>
      <c r="AV159" s="13" t="s">
        <v>90</v>
      </c>
      <c r="AW159" s="13" t="s">
        <v>33</v>
      </c>
      <c r="AX159" s="13" t="s">
        <v>77</v>
      </c>
      <c r="AY159" s="237" t="s">
        <v>242</v>
      </c>
    </row>
    <row r="160" spans="1:65" s="14" customFormat="1">
      <c r="B160" s="243"/>
      <c r="C160" s="244"/>
      <c r="D160" s="228" t="s">
        <v>304</v>
      </c>
      <c r="E160" s="245" t="s">
        <v>1</v>
      </c>
      <c r="F160" s="246" t="s">
        <v>802</v>
      </c>
      <c r="G160" s="244"/>
      <c r="H160" s="245" t="s">
        <v>1</v>
      </c>
      <c r="I160" s="247"/>
      <c r="J160" s="244"/>
      <c r="K160" s="244"/>
      <c r="L160" s="248"/>
      <c r="M160" s="249"/>
      <c r="N160" s="250"/>
      <c r="O160" s="250"/>
      <c r="P160" s="250"/>
      <c r="Q160" s="250"/>
      <c r="R160" s="250"/>
      <c r="S160" s="250"/>
      <c r="T160" s="251"/>
      <c r="AT160" s="252" t="s">
        <v>304</v>
      </c>
      <c r="AU160" s="252" t="s">
        <v>90</v>
      </c>
      <c r="AV160" s="14" t="s">
        <v>84</v>
      </c>
      <c r="AW160" s="14" t="s">
        <v>33</v>
      </c>
      <c r="AX160" s="14" t="s">
        <v>77</v>
      </c>
      <c r="AY160" s="252" t="s">
        <v>242</v>
      </c>
    </row>
    <row r="161" spans="1:65" s="13" customFormat="1">
      <c r="B161" s="226"/>
      <c r="C161" s="227"/>
      <c r="D161" s="228" t="s">
        <v>304</v>
      </c>
      <c r="E161" s="229" t="s">
        <v>1</v>
      </c>
      <c r="F161" s="230" t="s">
        <v>810</v>
      </c>
      <c r="G161" s="227"/>
      <c r="H161" s="231">
        <v>2759.85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77</v>
      </c>
      <c r="AY161" s="237" t="s">
        <v>242</v>
      </c>
    </row>
    <row r="162" spans="1:65" s="15" customFormat="1">
      <c r="B162" s="253"/>
      <c r="C162" s="254"/>
      <c r="D162" s="228" t="s">
        <v>304</v>
      </c>
      <c r="E162" s="255" t="s">
        <v>1</v>
      </c>
      <c r="F162" s="256" t="s">
        <v>381</v>
      </c>
      <c r="G162" s="254"/>
      <c r="H162" s="257">
        <v>6102.9</v>
      </c>
      <c r="I162" s="258"/>
      <c r="J162" s="254"/>
      <c r="K162" s="254"/>
      <c r="L162" s="259"/>
      <c r="M162" s="260"/>
      <c r="N162" s="261"/>
      <c r="O162" s="261"/>
      <c r="P162" s="261"/>
      <c r="Q162" s="261"/>
      <c r="R162" s="261"/>
      <c r="S162" s="261"/>
      <c r="T162" s="262"/>
      <c r="AT162" s="263" t="s">
        <v>304</v>
      </c>
      <c r="AU162" s="263" t="s">
        <v>90</v>
      </c>
      <c r="AV162" s="15" t="s">
        <v>100</v>
      </c>
      <c r="AW162" s="15" t="s">
        <v>33</v>
      </c>
      <c r="AX162" s="15" t="s">
        <v>77</v>
      </c>
      <c r="AY162" s="263" t="s">
        <v>242</v>
      </c>
    </row>
    <row r="163" spans="1:65" s="14" customFormat="1">
      <c r="B163" s="243"/>
      <c r="C163" s="244"/>
      <c r="D163" s="228" t="s">
        <v>304</v>
      </c>
      <c r="E163" s="245" t="s">
        <v>1</v>
      </c>
      <c r="F163" s="246" t="s">
        <v>398</v>
      </c>
      <c r="G163" s="244"/>
      <c r="H163" s="245" t="s">
        <v>1</v>
      </c>
      <c r="I163" s="247"/>
      <c r="J163" s="244"/>
      <c r="K163" s="244"/>
      <c r="L163" s="248"/>
      <c r="M163" s="249"/>
      <c r="N163" s="250"/>
      <c r="O163" s="250"/>
      <c r="P163" s="250"/>
      <c r="Q163" s="250"/>
      <c r="R163" s="250"/>
      <c r="S163" s="250"/>
      <c r="T163" s="251"/>
      <c r="AT163" s="252" t="s">
        <v>304</v>
      </c>
      <c r="AU163" s="252" t="s">
        <v>90</v>
      </c>
      <c r="AV163" s="14" t="s">
        <v>84</v>
      </c>
      <c r="AW163" s="14" t="s">
        <v>33</v>
      </c>
      <c r="AX163" s="14" t="s">
        <v>77</v>
      </c>
      <c r="AY163" s="252" t="s">
        <v>242</v>
      </c>
    </row>
    <row r="164" spans="1:65" s="14" customFormat="1">
      <c r="B164" s="243"/>
      <c r="C164" s="244"/>
      <c r="D164" s="228" t="s">
        <v>304</v>
      </c>
      <c r="E164" s="245" t="s">
        <v>1</v>
      </c>
      <c r="F164" s="246" t="s">
        <v>798</v>
      </c>
      <c r="G164" s="244"/>
      <c r="H164" s="245" t="s">
        <v>1</v>
      </c>
      <c r="I164" s="247"/>
      <c r="J164" s="244"/>
      <c r="K164" s="244"/>
      <c r="L164" s="248"/>
      <c r="M164" s="249"/>
      <c r="N164" s="250"/>
      <c r="O164" s="250"/>
      <c r="P164" s="250"/>
      <c r="Q164" s="250"/>
      <c r="R164" s="250"/>
      <c r="S164" s="250"/>
      <c r="T164" s="251"/>
      <c r="AT164" s="252" t="s">
        <v>304</v>
      </c>
      <c r="AU164" s="252" t="s">
        <v>90</v>
      </c>
      <c r="AV164" s="14" t="s">
        <v>84</v>
      </c>
      <c r="AW164" s="14" t="s">
        <v>33</v>
      </c>
      <c r="AX164" s="14" t="s">
        <v>77</v>
      </c>
      <c r="AY164" s="252" t="s">
        <v>242</v>
      </c>
    </row>
    <row r="165" spans="1:65" s="13" customFormat="1">
      <c r="B165" s="226"/>
      <c r="C165" s="227"/>
      <c r="D165" s="228" t="s">
        <v>304</v>
      </c>
      <c r="E165" s="229" t="s">
        <v>1</v>
      </c>
      <c r="F165" s="230" t="s">
        <v>811</v>
      </c>
      <c r="G165" s="227"/>
      <c r="H165" s="231">
        <v>3890.7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304</v>
      </c>
      <c r="AU165" s="237" t="s">
        <v>90</v>
      </c>
      <c r="AV165" s="13" t="s">
        <v>90</v>
      </c>
      <c r="AW165" s="13" t="s">
        <v>33</v>
      </c>
      <c r="AX165" s="13" t="s">
        <v>77</v>
      </c>
      <c r="AY165" s="237" t="s">
        <v>242</v>
      </c>
    </row>
    <row r="166" spans="1:65" s="14" customFormat="1">
      <c r="B166" s="243"/>
      <c r="C166" s="244"/>
      <c r="D166" s="228" t="s">
        <v>304</v>
      </c>
      <c r="E166" s="245" t="s">
        <v>1</v>
      </c>
      <c r="F166" s="246" t="s">
        <v>800</v>
      </c>
      <c r="G166" s="244"/>
      <c r="H166" s="245" t="s">
        <v>1</v>
      </c>
      <c r="I166" s="247"/>
      <c r="J166" s="244"/>
      <c r="K166" s="244"/>
      <c r="L166" s="248"/>
      <c r="M166" s="249"/>
      <c r="N166" s="250"/>
      <c r="O166" s="250"/>
      <c r="P166" s="250"/>
      <c r="Q166" s="250"/>
      <c r="R166" s="250"/>
      <c r="S166" s="250"/>
      <c r="T166" s="251"/>
      <c r="AT166" s="252" t="s">
        <v>304</v>
      </c>
      <c r="AU166" s="252" t="s">
        <v>90</v>
      </c>
      <c r="AV166" s="14" t="s">
        <v>84</v>
      </c>
      <c r="AW166" s="14" t="s">
        <v>33</v>
      </c>
      <c r="AX166" s="14" t="s">
        <v>77</v>
      </c>
      <c r="AY166" s="252" t="s">
        <v>242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812</v>
      </c>
      <c r="G167" s="227"/>
      <c r="H167" s="231">
        <v>1681.05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77</v>
      </c>
      <c r="AY167" s="237" t="s">
        <v>242</v>
      </c>
    </row>
    <row r="168" spans="1:65" s="14" customFormat="1">
      <c r="B168" s="243"/>
      <c r="C168" s="244"/>
      <c r="D168" s="228" t="s">
        <v>304</v>
      </c>
      <c r="E168" s="245" t="s">
        <v>1</v>
      </c>
      <c r="F168" s="246" t="s">
        <v>802</v>
      </c>
      <c r="G168" s="244"/>
      <c r="H168" s="245" t="s">
        <v>1</v>
      </c>
      <c r="I168" s="247"/>
      <c r="J168" s="244"/>
      <c r="K168" s="244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304</v>
      </c>
      <c r="AU168" s="252" t="s">
        <v>90</v>
      </c>
      <c r="AV168" s="14" t="s">
        <v>84</v>
      </c>
      <c r="AW168" s="14" t="s">
        <v>33</v>
      </c>
      <c r="AX168" s="14" t="s">
        <v>77</v>
      </c>
      <c r="AY168" s="252" t="s">
        <v>242</v>
      </c>
    </row>
    <row r="169" spans="1:65" s="13" customFormat="1">
      <c r="B169" s="226"/>
      <c r="C169" s="227"/>
      <c r="D169" s="228" t="s">
        <v>304</v>
      </c>
      <c r="E169" s="229" t="s">
        <v>1</v>
      </c>
      <c r="F169" s="230" t="s">
        <v>813</v>
      </c>
      <c r="G169" s="227"/>
      <c r="H169" s="231">
        <v>4599.75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304</v>
      </c>
      <c r="AU169" s="237" t="s">
        <v>90</v>
      </c>
      <c r="AV169" s="13" t="s">
        <v>90</v>
      </c>
      <c r="AW169" s="13" t="s">
        <v>33</v>
      </c>
      <c r="AX169" s="13" t="s">
        <v>77</v>
      </c>
      <c r="AY169" s="237" t="s">
        <v>242</v>
      </c>
    </row>
    <row r="170" spans="1:65" s="15" customFormat="1">
      <c r="B170" s="253"/>
      <c r="C170" s="254"/>
      <c r="D170" s="228" t="s">
        <v>304</v>
      </c>
      <c r="E170" s="255" t="s">
        <v>1</v>
      </c>
      <c r="F170" s="256" t="s">
        <v>381</v>
      </c>
      <c r="G170" s="254"/>
      <c r="H170" s="257">
        <v>10171.5</v>
      </c>
      <c r="I170" s="258"/>
      <c r="J170" s="254"/>
      <c r="K170" s="254"/>
      <c r="L170" s="259"/>
      <c r="M170" s="260"/>
      <c r="N170" s="261"/>
      <c r="O170" s="261"/>
      <c r="P170" s="261"/>
      <c r="Q170" s="261"/>
      <c r="R170" s="261"/>
      <c r="S170" s="261"/>
      <c r="T170" s="262"/>
      <c r="AT170" s="263" t="s">
        <v>304</v>
      </c>
      <c r="AU170" s="263" t="s">
        <v>90</v>
      </c>
      <c r="AV170" s="15" t="s">
        <v>100</v>
      </c>
      <c r="AW170" s="15" t="s">
        <v>33</v>
      </c>
      <c r="AX170" s="15" t="s">
        <v>77</v>
      </c>
      <c r="AY170" s="263" t="s">
        <v>242</v>
      </c>
    </row>
    <row r="171" spans="1:65" s="16" customFormat="1">
      <c r="B171" s="264"/>
      <c r="C171" s="265"/>
      <c r="D171" s="228" t="s">
        <v>304</v>
      </c>
      <c r="E171" s="266" t="s">
        <v>1</v>
      </c>
      <c r="F171" s="267" t="s">
        <v>388</v>
      </c>
      <c r="G171" s="265"/>
      <c r="H171" s="268">
        <v>16274.399999999998</v>
      </c>
      <c r="I171" s="269"/>
      <c r="J171" s="265"/>
      <c r="K171" s="265"/>
      <c r="L171" s="270"/>
      <c r="M171" s="271"/>
      <c r="N171" s="272"/>
      <c r="O171" s="272"/>
      <c r="P171" s="272"/>
      <c r="Q171" s="272"/>
      <c r="R171" s="272"/>
      <c r="S171" s="272"/>
      <c r="T171" s="273"/>
      <c r="AT171" s="274" t="s">
        <v>304</v>
      </c>
      <c r="AU171" s="274" t="s">
        <v>90</v>
      </c>
      <c r="AV171" s="16" t="s">
        <v>248</v>
      </c>
      <c r="AW171" s="16" t="s">
        <v>33</v>
      </c>
      <c r="AX171" s="16" t="s">
        <v>84</v>
      </c>
      <c r="AY171" s="274" t="s">
        <v>242</v>
      </c>
    </row>
    <row r="172" spans="1:65" s="2" customFormat="1" ht="30" customHeight="1">
      <c r="A172" s="35"/>
      <c r="B172" s="36"/>
      <c r="C172" s="201" t="s">
        <v>100</v>
      </c>
      <c r="D172" s="201" t="s">
        <v>244</v>
      </c>
      <c r="E172" s="202" t="s">
        <v>404</v>
      </c>
      <c r="F172" s="203" t="s">
        <v>405</v>
      </c>
      <c r="G172" s="204" t="s">
        <v>406</v>
      </c>
      <c r="H172" s="205">
        <v>81.372</v>
      </c>
      <c r="I172" s="206"/>
      <c r="J172" s="207">
        <f>ROUND(I172*H172,2)</f>
        <v>0</v>
      </c>
      <c r="K172" s="208"/>
      <c r="L172" s="40"/>
      <c r="M172" s="209" t="s">
        <v>1</v>
      </c>
      <c r="N172" s="210" t="s">
        <v>43</v>
      </c>
      <c r="O172" s="76"/>
      <c r="P172" s="211">
        <f>O172*H172</f>
        <v>0</v>
      </c>
      <c r="Q172" s="211">
        <v>0</v>
      </c>
      <c r="R172" s="211">
        <f>Q172*H172</f>
        <v>0</v>
      </c>
      <c r="S172" s="211">
        <v>0</v>
      </c>
      <c r="T172" s="21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3" t="s">
        <v>248</v>
      </c>
      <c r="AT172" s="213" t="s">
        <v>244</v>
      </c>
      <c r="AU172" s="213" t="s">
        <v>90</v>
      </c>
      <c r="AY172" s="18" t="s">
        <v>242</v>
      </c>
      <c r="BE172" s="214">
        <f>IF(N172="základná",J172,0)</f>
        <v>0</v>
      </c>
      <c r="BF172" s="214">
        <f>IF(N172="znížená",J172,0)</f>
        <v>0</v>
      </c>
      <c r="BG172" s="214">
        <f>IF(N172="zákl. prenesená",J172,0)</f>
        <v>0</v>
      </c>
      <c r="BH172" s="214">
        <f>IF(N172="zníž. prenesená",J172,0)</f>
        <v>0</v>
      </c>
      <c r="BI172" s="214">
        <f>IF(N172="nulová",J172,0)</f>
        <v>0</v>
      </c>
      <c r="BJ172" s="18" t="s">
        <v>90</v>
      </c>
      <c r="BK172" s="214">
        <f>ROUND(I172*H172,2)</f>
        <v>0</v>
      </c>
      <c r="BL172" s="18" t="s">
        <v>248</v>
      </c>
      <c r="BM172" s="213" t="s">
        <v>814</v>
      </c>
    </row>
    <row r="173" spans="1:65" s="14" customFormat="1">
      <c r="B173" s="243"/>
      <c r="C173" s="244"/>
      <c r="D173" s="228" t="s">
        <v>304</v>
      </c>
      <c r="E173" s="245" t="s">
        <v>1</v>
      </c>
      <c r="F173" s="246" t="s">
        <v>798</v>
      </c>
      <c r="G173" s="244"/>
      <c r="H173" s="245" t="s">
        <v>1</v>
      </c>
      <c r="I173" s="247"/>
      <c r="J173" s="244"/>
      <c r="K173" s="244"/>
      <c r="L173" s="248"/>
      <c r="M173" s="249"/>
      <c r="N173" s="250"/>
      <c r="O173" s="250"/>
      <c r="P173" s="250"/>
      <c r="Q173" s="250"/>
      <c r="R173" s="250"/>
      <c r="S173" s="250"/>
      <c r="T173" s="251"/>
      <c r="AT173" s="252" t="s">
        <v>304</v>
      </c>
      <c r="AU173" s="252" t="s">
        <v>90</v>
      </c>
      <c r="AV173" s="14" t="s">
        <v>84</v>
      </c>
      <c r="AW173" s="14" t="s">
        <v>33</v>
      </c>
      <c r="AX173" s="14" t="s">
        <v>77</v>
      </c>
      <c r="AY173" s="252" t="s">
        <v>242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815</v>
      </c>
      <c r="G174" s="227"/>
      <c r="H174" s="231">
        <v>31.126000000000001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77</v>
      </c>
      <c r="AY174" s="237" t="s">
        <v>242</v>
      </c>
    </row>
    <row r="175" spans="1:65" s="14" customFormat="1">
      <c r="B175" s="243"/>
      <c r="C175" s="244"/>
      <c r="D175" s="228" t="s">
        <v>304</v>
      </c>
      <c r="E175" s="245" t="s">
        <v>1</v>
      </c>
      <c r="F175" s="246" t="s">
        <v>800</v>
      </c>
      <c r="G175" s="244"/>
      <c r="H175" s="245" t="s">
        <v>1</v>
      </c>
      <c r="I175" s="247"/>
      <c r="J175" s="244"/>
      <c r="K175" s="244"/>
      <c r="L175" s="248"/>
      <c r="M175" s="249"/>
      <c r="N175" s="250"/>
      <c r="O175" s="250"/>
      <c r="P175" s="250"/>
      <c r="Q175" s="250"/>
      <c r="R175" s="250"/>
      <c r="S175" s="250"/>
      <c r="T175" s="251"/>
      <c r="AT175" s="252" t="s">
        <v>304</v>
      </c>
      <c r="AU175" s="252" t="s">
        <v>90</v>
      </c>
      <c r="AV175" s="14" t="s">
        <v>84</v>
      </c>
      <c r="AW175" s="14" t="s">
        <v>33</v>
      </c>
      <c r="AX175" s="14" t="s">
        <v>77</v>
      </c>
      <c r="AY175" s="252" t="s">
        <v>242</v>
      </c>
    </row>
    <row r="176" spans="1:65" s="13" customFormat="1">
      <c r="B176" s="226"/>
      <c r="C176" s="227"/>
      <c r="D176" s="228" t="s">
        <v>304</v>
      </c>
      <c r="E176" s="229" t="s">
        <v>1</v>
      </c>
      <c r="F176" s="230" t="s">
        <v>816</v>
      </c>
      <c r="G176" s="227"/>
      <c r="H176" s="231">
        <v>13.448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77</v>
      </c>
      <c r="AY176" s="237" t="s">
        <v>242</v>
      </c>
    </row>
    <row r="177" spans="1:65" s="14" customFormat="1">
      <c r="B177" s="243"/>
      <c r="C177" s="244"/>
      <c r="D177" s="228" t="s">
        <v>304</v>
      </c>
      <c r="E177" s="245" t="s">
        <v>1</v>
      </c>
      <c r="F177" s="246" t="s">
        <v>802</v>
      </c>
      <c r="G177" s="244"/>
      <c r="H177" s="245" t="s">
        <v>1</v>
      </c>
      <c r="I177" s="247"/>
      <c r="J177" s="244"/>
      <c r="K177" s="244"/>
      <c r="L177" s="248"/>
      <c r="M177" s="249"/>
      <c r="N177" s="250"/>
      <c r="O177" s="250"/>
      <c r="P177" s="250"/>
      <c r="Q177" s="250"/>
      <c r="R177" s="250"/>
      <c r="S177" s="250"/>
      <c r="T177" s="251"/>
      <c r="AT177" s="252" t="s">
        <v>304</v>
      </c>
      <c r="AU177" s="252" t="s">
        <v>90</v>
      </c>
      <c r="AV177" s="14" t="s">
        <v>84</v>
      </c>
      <c r="AW177" s="14" t="s">
        <v>33</v>
      </c>
      <c r="AX177" s="14" t="s">
        <v>77</v>
      </c>
      <c r="AY177" s="252" t="s">
        <v>242</v>
      </c>
    </row>
    <row r="178" spans="1:65" s="13" customFormat="1">
      <c r="B178" s="226"/>
      <c r="C178" s="227"/>
      <c r="D178" s="228" t="s">
        <v>304</v>
      </c>
      <c r="E178" s="229" t="s">
        <v>1</v>
      </c>
      <c r="F178" s="230" t="s">
        <v>817</v>
      </c>
      <c r="G178" s="227"/>
      <c r="H178" s="231">
        <v>36.798000000000002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304</v>
      </c>
      <c r="AU178" s="237" t="s">
        <v>90</v>
      </c>
      <c r="AV178" s="13" t="s">
        <v>90</v>
      </c>
      <c r="AW178" s="13" t="s">
        <v>33</v>
      </c>
      <c r="AX178" s="13" t="s">
        <v>77</v>
      </c>
      <c r="AY178" s="237" t="s">
        <v>242</v>
      </c>
    </row>
    <row r="179" spans="1:65" s="16" customFormat="1">
      <c r="B179" s="264"/>
      <c r="C179" s="265"/>
      <c r="D179" s="228" t="s">
        <v>304</v>
      </c>
      <c r="E179" s="266" t="s">
        <v>1</v>
      </c>
      <c r="F179" s="267" t="s">
        <v>388</v>
      </c>
      <c r="G179" s="265"/>
      <c r="H179" s="268">
        <v>81.372</v>
      </c>
      <c r="I179" s="269"/>
      <c r="J179" s="265"/>
      <c r="K179" s="265"/>
      <c r="L179" s="270"/>
      <c r="M179" s="271"/>
      <c r="N179" s="272"/>
      <c r="O179" s="272"/>
      <c r="P179" s="272"/>
      <c r="Q179" s="272"/>
      <c r="R179" s="272"/>
      <c r="S179" s="272"/>
      <c r="T179" s="273"/>
      <c r="AT179" s="274" t="s">
        <v>304</v>
      </c>
      <c r="AU179" s="274" t="s">
        <v>90</v>
      </c>
      <c r="AV179" s="16" t="s">
        <v>248</v>
      </c>
      <c r="AW179" s="16" t="s">
        <v>33</v>
      </c>
      <c r="AX179" s="16" t="s">
        <v>84</v>
      </c>
      <c r="AY179" s="274" t="s">
        <v>242</v>
      </c>
    </row>
    <row r="180" spans="1:65" s="2" customFormat="1" ht="34.9" customHeight="1">
      <c r="A180" s="35"/>
      <c r="B180" s="36"/>
      <c r="C180" s="201" t="s">
        <v>248</v>
      </c>
      <c r="D180" s="201" t="s">
        <v>244</v>
      </c>
      <c r="E180" s="202" t="s">
        <v>413</v>
      </c>
      <c r="F180" s="203" t="s">
        <v>414</v>
      </c>
      <c r="G180" s="204" t="s">
        <v>247</v>
      </c>
      <c r="H180" s="205">
        <v>35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0</v>
      </c>
      <c r="R180" s="211">
        <f>Q180*H180</f>
        <v>0</v>
      </c>
      <c r="S180" s="211">
        <v>0.5</v>
      </c>
      <c r="T180" s="212">
        <f>S180*H180</f>
        <v>17.5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818</v>
      </c>
    </row>
    <row r="181" spans="1:65" s="14" customFormat="1">
      <c r="B181" s="243"/>
      <c r="C181" s="244"/>
      <c r="D181" s="228" t="s">
        <v>304</v>
      </c>
      <c r="E181" s="245" t="s">
        <v>1</v>
      </c>
      <c r="F181" s="246" t="s">
        <v>798</v>
      </c>
      <c r="G181" s="244"/>
      <c r="H181" s="245" t="s">
        <v>1</v>
      </c>
      <c r="I181" s="247"/>
      <c r="J181" s="244"/>
      <c r="K181" s="244"/>
      <c r="L181" s="248"/>
      <c r="M181" s="249"/>
      <c r="N181" s="250"/>
      <c r="O181" s="250"/>
      <c r="P181" s="250"/>
      <c r="Q181" s="250"/>
      <c r="R181" s="250"/>
      <c r="S181" s="250"/>
      <c r="T181" s="251"/>
      <c r="AT181" s="252" t="s">
        <v>304</v>
      </c>
      <c r="AU181" s="252" t="s">
        <v>90</v>
      </c>
      <c r="AV181" s="14" t="s">
        <v>84</v>
      </c>
      <c r="AW181" s="14" t="s">
        <v>33</v>
      </c>
      <c r="AX181" s="14" t="s">
        <v>77</v>
      </c>
      <c r="AY181" s="252" t="s">
        <v>242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417</v>
      </c>
      <c r="G182" s="227"/>
      <c r="H182" s="231">
        <v>35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84</v>
      </c>
      <c r="AY182" s="237" t="s">
        <v>242</v>
      </c>
    </row>
    <row r="183" spans="1:65" s="2" customFormat="1" ht="30" customHeight="1">
      <c r="A183" s="35"/>
      <c r="B183" s="36"/>
      <c r="C183" s="201" t="s">
        <v>250</v>
      </c>
      <c r="D183" s="201" t="s">
        <v>244</v>
      </c>
      <c r="E183" s="202" t="s">
        <v>245</v>
      </c>
      <c r="F183" s="203" t="s">
        <v>418</v>
      </c>
      <c r="G183" s="204" t="s">
        <v>247</v>
      </c>
      <c r="H183" s="205">
        <v>0.26</v>
      </c>
      <c r="I183" s="206"/>
      <c r="J183" s="207">
        <f>ROUND(I183*H183,2)</f>
        <v>0</v>
      </c>
      <c r="K183" s="208"/>
      <c r="L183" s="40"/>
      <c r="M183" s="209" t="s">
        <v>1</v>
      </c>
      <c r="N183" s="210" t="s">
        <v>43</v>
      </c>
      <c r="O183" s="76"/>
      <c r="P183" s="211">
        <f>O183*H183</f>
        <v>0</v>
      </c>
      <c r="Q183" s="211">
        <v>9.0000000000000006E-5</v>
      </c>
      <c r="R183" s="211">
        <f>Q183*H183</f>
        <v>2.3400000000000003E-5</v>
      </c>
      <c r="S183" s="211">
        <v>0.127</v>
      </c>
      <c r="T183" s="212">
        <f>S183*H183</f>
        <v>3.3020000000000001E-2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3" t="s">
        <v>248</v>
      </c>
      <c r="AT183" s="213" t="s">
        <v>244</v>
      </c>
      <c r="AU183" s="213" t="s">
        <v>90</v>
      </c>
      <c r="AY183" s="18" t="s">
        <v>242</v>
      </c>
      <c r="BE183" s="214">
        <f>IF(N183="základná",J183,0)</f>
        <v>0</v>
      </c>
      <c r="BF183" s="214">
        <f>IF(N183="znížená",J183,0)</f>
        <v>0</v>
      </c>
      <c r="BG183" s="214">
        <f>IF(N183="zákl. prenesená",J183,0)</f>
        <v>0</v>
      </c>
      <c r="BH183" s="214">
        <f>IF(N183="zníž. prenesená",J183,0)</f>
        <v>0</v>
      </c>
      <c r="BI183" s="214">
        <f>IF(N183="nulová",J183,0)</f>
        <v>0</v>
      </c>
      <c r="BJ183" s="18" t="s">
        <v>90</v>
      </c>
      <c r="BK183" s="214">
        <f>ROUND(I183*H183,2)</f>
        <v>0</v>
      </c>
      <c r="BL183" s="18" t="s">
        <v>248</v>
      </c>
      <c r="BM183" s="213" t="s">
        <v>819</v>
      </c>
    </row>
    <row r="184" spans="1:65" s="14" customFormat="1">
      <c r="B184" s="243"/>
      <c r="C184" s="244"/>
      <c r="D184" s="228" t="s">
        <v>304</v>
      </c>
      <c r="E184" s="245" t="s">
        <v>1</v>
      </c>
      <c r="F184" s="246" t="s">
        <v>800</v>
      </c>
      <c r="G184" s="244"/>
      <c r="H184" s="245" t="s">
        <v>1</v>
      </c>
      <c r="I184" s="247"/>
      <c r="J184" s="244"/>
      <c r="K184" s="244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304</v>
      </c>
      <c r="AU184" s="252" t="s">
        <v>90</v>
      </c>
      <c r="AV184" s="14" t="s">
        <v>84</v>
      </c>
      <c r="AW184" s="14" t="s">
        <v>33</v>
      </c>
      <c r="AX184" s="14" t="s">
        <v>77</v>
      </c>
      <c r="AY184" s="252" t="s">
        <v>242</v>
      </c>
    </row>
    <row r="185" spans="1:65" s="13" customFormat="1">
      <c r="B185" s="226"/>
      <c r="C185" s="227"/>
      <c r="D185" s="228" t="s">
        <v>304</v>
      </c>
      <c r="E185" s="229" t="s">
        <v>1</v>
      </c>
      <c r="F185" s="230" t="s">
        <v>421</v>
      </c>
      <c r="G185" s="227"/>
      <c r="H185" s="231">
        <v>0.11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304</v>
      </c>
      <c r="AU185" s="237" t="s">
        <v>90</v>
      </c>
      <c r="AV185" s="13" t="s">
        <v>90</v>
      </c>
      <c r="AW185" s="13" t="s">
        <v>33</v>
      </c>
      <c r="AX185" s="13" t="s">
        <v>77</v>
      </c>
      <c r="AY185" s="237" t="s">
        <v>242</v>
      </c>
    </row>
    <row r="186" spans="1:65" s="14" customFormat="1">
      <c r="B186" s="243"/>
      <c r="C186" s="244"/>
      <c r="D186" s="228" t="s">
        <v>304</v>
      </c>
      <c r="E186" s="245" t="s">
        <v>1</v>
      </c>
      <c r="F186" s="246" t="s">
        <v>802</v>
      </c>
      <c r="G186" s="244"/>
      <c r="H186" s="245" t="s">
        <v>1</v>
      </c>
      <c r="I186" s="247"/>
      <c r="J186" s="244"/>
      <c r="K186" s="244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304</v>
      </c>
      <c r="AU186" s="252" t="s">
        <v>90</v>
      </c>
      <c r="AV186" s="14" t="s">
        <v>84</v>
      </c>
      <c r="AW186" s="14" t="s">
        <v>33</v>
      </c>
      <c r="AX186" s="14" t="s">
        <v>77</v>
      </c>
      <c r="AY186" s="252" t="s">
        <v>242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820</v>
      </c>
      <c r="G187" s="227"/>
      <c r="H187" s="231">
        <v>0.15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77</v>
      </c>
      <c r="AY187" s="237" t="s">
        <v>242</v>
      </c>
    </row>
    <row r="188" spans="1:65" s="16" customFormat="1">
      <c r="B188" s="264"/>
      <c r="C188" s="265"/>
      <c r="D188" s="228" t="s">
        <v>304</v>
      </c>
      <c r="E188" s="266" t="s">
        <v>1</v>
      </c>
      <c r="F188" s="267" t="s">
        <v>388</v>
      </c>
      <c r="G188" s="265"/>
      <c r="H188" s="268">
        <v>0.26</v>
      </c>
      <c r="I188" s="269"/>
      <c r="J188" s="265"/>
      <c r="K188" s="265"/>
      <c r="L188" s="270"/>
      <c r="M188" s="271"/>
      <c r="N188" s="272"/>
      <c r="O188" s="272"/>
      <c r="P188" s="272"/>
      <c r="Q188" s="272"/>
      <c r="R188" s="272"/>
      <c r="S188" s="272"/>
      <c r="T188" s="273"/>
      <c r="AT188" s="274" t="s">
        <v>304</v>
      </c>
      <c r="AU188" s="274" t="s">
        <v>90</v>
      </c>
      <c r="AV188" s="16" t="s">
        <v>248</v>
      </c>
      <c r="AW188" s="16" t="s">
        <v>33</v>
      </c>
      <c r="AX188" s="16" t="s">
        <v>84</v>
      </c>
      <c r="AY188" s="274" t="s">
        <v>242</v>
      </c>
    </row>
    <row r="189" spans="1:65" s="2" customFormat="1" ht="30" customHeight="1">
      <c r="A189" s="35"/>
      <c r="B189" s="36"/>
      <c r="C189" s="201" t="s">
        <v>269</v>
      </c>
      <c r="D189" s="201" t="s">
        <v>244</v>
      </c>
      <c r="E189" s="202" t="s">
        <v>433</v>
      </c>
      <c r="F189" s="203" t="s">
        <v>434</v>
      </c>
      <c r="G189" s="204" t="s">
        <v>406</v>
      </c>
      <c r="H189" s="205">
        <v>305.89400000000001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0</v>
      </c>
      <c r="R189" s="211">
        <f>Q189*H189</f>
        <v>0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821</v>
      </c>
    </row>
    <row r="190" spans="1:65" s="14" customFormat="1">
      <c r="B190" s="243"/>
      <c r="C190" s="244"/>
      <c r="D190" s="228" t="s">
        <v>304</v>
      </c>
      <c r="E190" s="245" t="s">
        <v>1</v>
      </c>
      <c r="F190" s="246" t="s">
        <v>822</v>
      </c>
      <c r="G190" s="244"/>
      <c r="H190" s="245" t="s">
        <v>1</v>
      </c>
      <c r="I190" s="247"/>
      <c r="J190" s="244"/>
      <c r="K190" s="244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304</v>
      </c>
      <c r="AU190" s="252" t="s">
        <v>90</v>
      </c>
      <c r="AV190" s="14" t="s">
        <v>84</v>
      </c>
      <c r="AW190" s="14" t="s">
        <v>33</v>
      </c>
      <c r="AX190" s="14" t="s">
        <v>77</v>
      </c>
      <c r="AY190" s="252" t="s">
        <v>242</v>
      </c>
    </row>
    <row r="191" spans="1:65" s="14" customFormat="1">
      <c r="B191" s="243"/>
      <c r="C191" s="244"/>
      <c r="D191" s="228" t="s">
        <v>304</v>
      </c>
      <c r="E191" s="245" t="s">
        <v>1</v>
      </c>
      <c r="F191" s="246" t="s">
        <v>823</v>
      </c>
      <c r="G191" s="244"/>
      <c r="H191" s="245" t="s">
        <v>1</v>
      </c>
      <c r="I191" s="247"/>
      <c r="J191" s="244"/>
      <c r="K191" s="244"/>
      <c r="L191" s="248"/>
      <c r="M191" s="249"/>
      <c r="N191" s="250"/>
      <c r="O191" s="250"/>
      <c r="P191" s="250"/>
      <c r="Q191" s="250"/>
      <c r="R191" s="250"/>
      <c r="S191" s="250"/>
      <c r="T191" s="251"/>
      <c r="AT191" s="252" t="s">
        <v>304</v>
      </c>
      <c r="AU191" s="252" t="s">
        <v>90</v>
      </c>
      <c r="AV191" s="14" t="s">
        <v>84</v>
      </c>
      <c r="AW191" s="14" t="s">
        <v>33</v>
      </c>
      <c r="AX191" s="14" t="s">
        <v>77</v>
      </c>
      <c r="AY191" s="252" t="s">
        <v>242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824</v>
      </c>
      <c r="G192" s="227"/>
      <c r="H192" s="231">
        <v>305.89400000000001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84</v>
      </c>
      <c r="AY192" s="237" t="s">
        <v>242</v>
      </c>
    </row>
    <row r="193" spans="1:65" s="2" customFormat="1" ht="22.15" customHeight="1">
      <c r="A193" s="35"/>
      <c r="B193" s="36"/>
      <c r="C193" s="201" t="s">
        <v>273</v>
      </c>
      <c r="D193" s="201" t="s">
        <v>244</v>
      </c>
      <c r="E193" s="202" t="s">
        <v>430</v>
      </c>
      <c r="F193" s="203" t="s">
        <v>431</v>
      </c>
      <c r="G193" s="204" t="s">
        <v>406</v>
      </c>
      <c r="H193" s="205">
        <v>305.89400000000001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0</v>
      </c>
      <c r="R193" s="211">
        <f>Q193*H193</f>
        <v>0</v>
      </c>
      <c r="S193" s="211">
        <v>0</v>
      </c>
      <c r="T193" s="212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248</v>
      </c>
      <c r="AT193" s="213" t="s">
        <v>244</v>
      </c>
      <c r="AU193" s="213" t="s">
        <v>90</v>
      </c>
      <c r="AY193" s="18" t="s">
        <v>242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90</v>
      </c>
      <c r="BK193" s="214">
        <f>ROUND(I193*H193,2)</f>
        <v>0</v>
      </c>
      <c r="BL193" s="18" t="s">
        <v>248</v>
      </c>
      <c r="BM193" s="213" t="s">
        <v>825</v>
      </c>
    </row>
    <row r="194" spans="1:65" s="2" customFormat="1" ht="34.9" customHeight="1">
      <c r="A194" s="35"/>
      <c r="B194" s="36"/>
      <c r="C194" s="201" t="s">
        <v>264</v>
      </c>
      <c r="D194" s="201" t="s">
        <v>244</v>
      </c>
      <c r="E194" s="202" t="s">
        <v>422</v>
      </c>
      <c r="F194" s="203" t="s">
        <v>423</v>
      </c>
      <c r="G194" s="204" t="s">
        <v>406</v>
      </c>
      <c r="H194" s="205">
        <v>82.96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0</v>
      </c>
      <c r="R194" s="211">
        <f>Q194*H194</f>
        <v>0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248</v>
      </c>
      <c r="AT194" s="213" t="s">
        <v>244</v>
      </c>
      <c r="AU194" s="213" t="s">
        <v>90</v>
      </c>
      <c r="AY194" s="18" t="s">
        <v>242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90</v>
      </c>
      <c r="BK194" s="214">
        <f>ROUND(I194*H194,2)</f>
        <v>0</v>
      </c>
      <c r="BL194" s="18" t="s">
        <v>248</v>
      </c>
      <c r="BM194" s="213" t="s">
        <v>826</v>
      </c>
    </row>
    <row r="195" spans="1:65" s="14" customFormat="1">
      <c r="B195" s="243"/>
      <c r="C195" s="244"/>
      <c r="D195" s="228" t="s">
        <v>304</v>
      </c>
      <c r="E195" s="245" t="s">
        <v>1</v>
      </c>
      <c r="F195" s="246" t="s">
        <v>476</v>
      </c>
      <c r="G195" s="244"/>
      <c r="H195" s="245" t="s">
        <v>1</v>
      </c>
      <c r="I195" s="247"/>
      <c r="J195" s="244"/>
      <c r="K195" s="244"/>
      <c r="L195" s="248"/>
      <c r="M195" s="249"/>
      <c r="N195" s="250"/>
      <c r="O195" s="250"/>
      <c r="P195" s="250"/>
      <c r="Q195" s="250"/>
      <c r="R195" s="250"/>
      <c r="S195" s="250"/>
      <c r="T195" s="251"/>
      <c r="AT195" s="252" t="s">
        <v>304</v>
      </c>
      <c r="AU195" s="252" t="s">
        <v>90</v>
      </c>
      <c r="AV195" s="14" t="s">
        <v>84</v>
      </c>
      <c r="AW195" s="14" t="s">
        <v>33</v>
      </c>
      <c r="AX195" s="14" t="s">
        <v>77</v>
      </c>
      <c r="AY195" s="252" t="s">
        <v>242</v>
      </c>
    </row>
    <row r="196" spans="1:65" s="14" customFormat="1">
      <c r="B196" s="243"/>
      <c r="C196" s="244"/>
      <c r="D196" s="228" t="s">
        <v>304</v>
      </c>
      <c r="E196" s="245" t="s">
        <v>1</v>
      </c>
      <c r="F196" s="246" t="s">
        <v>827</v>
      </c>
      <c r="G196" s="244"/>
      <c r="H196" s="245" t="s">
        <v>1</v>
      </c>
      <c r="I196" s="247"/>
      <c r="J196" s="244"/>
      <c r="K196" s="244"/>
      <c r="L196" s="248"/>
      <c r="M196" s="249"/>
      <c r="N196" s="250"/>
      <c r="O196" s="250"/>
      <c r="P196" s="250"/>
      <c r="Q196" s="250"/>
      <c r="R196" s="250"/>
      <c r="S196" s="250"/>
      <c r="T196" s="251"/>
      <c r="AT196" s="252" t="s">
        <v>304</v>
      </c>
      <c r="AU196" s="252" t="s">
        <v>90</v>
      </c>
      <c r="AV196" s="14" t="s">
        <v>84</v>
      </c>
      <c r="AW196" s="14" t="s">
        <v>33</v>
      </c>
      <c r="AX196" s="14" t="s">
        <v>77</v>
      </c>
      <c r="AY196" s="252" t="s">
        <v>242</v>
      </c>
    </row>
    <row r="197" spans="1:65" s="14" customFormat="1">
      <c r="B197" s="243"/>
      <c r="C197" s="244"/>
      <c r="D197" s="228" t="s">
        <v>304</v>
      </c>
      <c r="E197" s="245" t="s">
        <v>1</v>
      </c>
      <c r="F197" s="246" t="s">
        <v>798</v>
      </c>
      <c r="G197" s="244"/>
      <c r="H197" s="245" t="s">
        <v>1</v>
      </c>
      <c r="I197" s="247"/>
      <c r="J197" s="244"/>
      <c r="K197" s="244"/>
      <c r="L197" s="248"/>
      <c r="M197" s="249"/>
      <c r="N197" s="250"/>
      <c r="O197" s="250"/>
      <c r="P197" s="250"/>
      <c r="Q197" s="250"/>
      <c r="R197" s="250"/>
      <c r="S197" s="250"/>
      <c r="T197" s="251"/>
      <c r="AT197" s="252" t="s">
        <v>304</v>
      </c>
      <c r="AU197" s="252" t="s">
        <v>90</v>
      </c>
      <c r="AV197" s="14" t="s">
        <v>84</v>
      </c>
      <c r="AW197" s="14" t="s">
        <v>33</v>
      </c>
      <c r="AX197" s="14" t="s">
        <v>77</v>
      </c>
      <c r="AY197" s="252" t="s">
        <v>242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429</v>
      </c>
      <c r="G198" s="227"/>
      <c r="H198" s="231">
        <v>20.74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77</v>
      </c>
      <c r="AY198" s="237" t="s">
        <v>242</v>
      </c>
    </row>
    <row r="199" spans="1:65" s="14" customFormat="1">
      <c r="B199" s="243"/>
      <c r="C199" s="244"/>
      <c r="D199" s="228" t="s">
        <v>304</v>
      </c>
      <c r="E199" s="245" t="s">
        <v>1</v>
      </c>
      <c r="F199" s="246" t="s">
        <v>800</v>
      </c>
      <c r="G199" s="244"/>
      <c r="H199" s="245" t="s">
        <v>1</v>
      </c>
      <c r="I199" s="247"/>
      <c r="J199" s="244"/>
      <c r="K199" s="244"/>
      <c r="L199" s="248"/>
      <c r="M199" s="249"/>
      <c r="N199" s="250"/>
      <c r="O199" s="250"/>
      <c r="P199" s="250"/>
      <c r="Q199" s="250"/>
      <c r="R199" s="250"/>
      <c r="S199" s="250"/>
      <c r="T199" s="251"/>
      <c r="AT199" s="252" t="s">
        <v>304</v>
      </c>
      <c r="AU199" s="252" t="s">
        <v>90</v>
      </c>
      <c r="AV199" s="14" t="s">
        <v>84</v>
      </c>
      <c r="AW199" s="14" t="s">
        <v>33</v>
      </c>
      <c r="AX199" s="14" t="s">
        <v>77</v>
      </c>
      <c r="AY199" s="252" t="s">
        <v>242</v>
      </c>
    </row>
    <row r="200" spans="1:65" s="13" customFormat="1">
      <c r="B200" s="226"/>
      <c r="C200" s="227"/>
      <c r="D200" s="228" t="s">
        <v>304</v>
      </c>
      <c r="E200" s="229" t="s">
        <v>1</v>
      </c>
      <c r="F200" s="230" t="s">
        <v>429</v>
      </c>
      <c r="G200" s="227"/>
      <c r="H200" s="231">
        <v>20.74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33</v>
      </c>
      <c r="AX200" s="13" t="s">
        <v>77</v>
      </c>
      <c r="AY200" s="237" t="s">
        <v>242</v>
      </c>
    </row>
    <row r="201" spans="1:65" s="14" customFormat="1">
      <c r="B201" s="243"/>
      <c r="C201" s="244"/>
      <c r="D201" s="228" t="s">
        <v>304</v>
      </c>
      <c r="E201" s="245" t="s">
        <v>1</v>
      </c>
      <c r="F201" s="246" t="s">
        <v>802</v>
      </c>
      <c r="G201" s="244"/>
      <c r="H201" s="245" t="s">
        <v>1</v>
      </c>
      <c r="I201" s="247"/>
      <c r="J201" s="244"/>
      <c r="K201" s="244"/>
      <c r="L201" s="248"/>
      <c r="M201" s="249"/>
      <c r="N201" s="250"/>
      <c r="O201" s="250"/>
      <c r="P201" s="250"/>
      <c r="Q201" s="250"/>
      <c r="R201" s="250"/>
      <c r="S201" s="250"/>
      <c r="T201" s="251"/>
      <c r="AT201" s="252" t="s">
        <v>304</v>
      </c>
      <c r="AU201" s="252" t="s">
        <v>90</v>
      </c>
      <c r="AV201" s="14" t="s">
        <v>84</v>
      </c>
      <c r="AW201" s="14" t="s">
        <v>33</v>
      </c>
      <c r="AX201" s="14" t="s">
        <v>77</v>
      </c>
      <c r="AY201" s="252" t="s">
        <v>242</v>
      </c>
    </row>
    <row r="202" spans="1:65" s="13" customFormat="1">
      <c r="B202" s="226"/>
      <c r="C202" s="227"/>
      <c r="D202" s="228" t="s">
        <v>304</v>
      </c>
      <c r="E202" s="229" t="s">
        <v>1</v>
      </c>
      <c r="F202" s="230" t="s">
        <v>828</v>
      </c>
      <c r="G202" s="227"/>
      <c r="H202" s="231">
        <v>41.48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77</v>
      </c>
      <c r="AY202" s="237" t="s">
        <v>242</v>
      </c>
    </row>
    <row r="203" spans="1:65" s="16" customFormat="1">
      <c r="B203" s="264"/>
      <c r="C203" s="265"/>
      <c r="D203" s="228" t="s">
        <v>304</v>
      </c>
      <c r="E203" s="266" t="s">
        <v>1</v>
      </c>
      <c r="F203" s="267" t="s">
        <v>388</v>
      </c>
      <c r="G203" s="265"/>
      <c r="H203" s="268">
        <v>82.96</v>
      </c>
      <c r="I203" s="269"/>
      <c r="J203" s="265"/>
      <c r="K203" s="265"/>
      <c r="L203" s="270"/>
      <c r="M203" s="271"/>
      <c r="N203" s="272"/>
      <c r="O203" s="272"/>
      <c r="P203" s="272"/>
      <c r="Q203" s="272"/>
      <c r="R203" s="272"/>
      <c r="S203" s="272"/>
      <c r="T203" s="273"/>
      <c r="AT203" s="274" t="s">
        <v>304</v>
      </c>
      <c r="AU203" s="274" t="s">
        <v>90</v>
      </c>
      <c r="AV203" s="16" t="s">
        <v>248</v>
      </c>
      <c r="AW203" s="16" t="s">
        <v>33</v>
      </c>
      <c r="AX203" s="16" t="s">
        <v>84</v>
      </c>
      <c r="AY203" s="274" t="s">
        <v>242</v>
      </c>
    </row>
    <row r="204" spans="1:65" s="2" customFormat="1" ht="22.15" customHeight="1">
      <c r="A204" s="35"/>
      <c r="B204" s="36"/>
      <c r="C204" s="201" t="s">
        <v>255</v>
      </c>
      <c r="D204" s="201" t="s">
        <v>244</v>
      </c>
      <c r="E204" s="202" t="s">
        <v>430</v>
      </c>
      <c r="F204" s="203" t="s">
        <v>431</v>
      </c>
      <c r="G204" s="204" t="s">
        <v>406</v>
      </c>
      <c r="H204" s="205">
        <v>82.96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0</v>
      </c>
      <c r="R204" s="211">
        <f>Q204*H204</f>
        <v>0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248</v>
      </c>
      <c r="AT204" s="213" t="s">
        <v>244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248</v>
      </c>
      <c r="BM204" s="213" t="s">
        <v>829</v>
      </c>
    </row>
    <row r="205" spans="1:65" s="2" customFormat="1" ht="19.899999999999999" customHeight="1">
      <c r="A205" s="35"/>
      <c r="B205" s="36"/>
      <c r="C205" s="201" t="s">
        <v>284</v>
      </c>
      <c r="D205" s="201" t="s">
        <v>244</v>
      </c>
      <c r="E205" s="202" t="s">
        <v>830</v>
      </c>
      <c r="F205" s="203" t="s">
        <v>831</v>
      </c>
      <c r="G205" s="204" t="s">
        <v>406</v>
      </c>
      <c r="H205" s="205">
        <v>95.625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0</v>
      </c>
      <c r="R205" s="211">
        <f>Q205*H205</f>
        <v>0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248</v>
      </c>
      <c r="AT205" s="213" t="s">
        <v>244</v>
      </c>
      <c r="AU205" s="213" t="s">
        <v>90</v>
      </c>
      <c r="AY205" s="18" t="s">
        <v>242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90</v>
      </c>
      <c r="BK205" s="214">
        <f>ROUND(I205*H205,2)</f>
        <v>0</v>
      </c>
      <c r="BL205" s="18" t="s">
        <v>248</v>
      </c>
      <c r="BM205" s="213" t="s">
        <v>832</v>
      </c>
    </row>
    <row r="206" spans="1:65" s="14" customFormat="1">
      <c r="B206" s="243"/>
      <c r="C206" s="244"/>
      <c r="D206" s="228" t="s">
        <v>304</v>
      </c>
      <c r="E206" s="245" t="s">
        <v>1</v>
      </c>
      <c r="F206" s="246" t="s">
        <v>802</v>
      </c>
      <c r="G206" s="244"/>
      <c r="H206" s="245" t="s">
        <v>1</v>
      </c>
      <c r="I206" s="247"/>
      <c r="J206" s="244"/>
      <c r="K206" s="244"/>
      <c r="L206" s="248"/>
      <c r="M206" s="249"/>
      <c r="N206" s="250"/>
      <c r="O206" s="250"/>
      <c r="P206" s="250"/>
      <c r="Q206" s="250"/>
      <c r="R206" s="250"/>
      <c r="S206" s="250"/>
      <c r="T206" s="251"/>
      <c r="AT206" s="252" t="s">
        <v>304</v>
      </c>
      <c r="AU206" s="252" t="s">
        <v>90</v>
      </c>
      <c r="AV206" s="14" t="s">
        <v>84</v>
      </c>
      <c r="AW206" s="14" t="s">
        <v>33</v>
      </c>
      <c r="AX206" s="14" t="s">
        <v>77</v>
      </c>
      <c r="AY206" s="252" t="s">
        <v>242</v>
      </c>
    </row>
    <row r="207" spans="1:65" s="13" customFormat="1">
      <c r="B207" s="226"/>
      <c r="C207" s="227"/>
      <c r="D207" s="228" t="s">
        <v>304</v>
      </c>
      <c r="E207" s="229" t="s">
        <v>1</v>
      </c>
      <c r="F207" s="230" t="s">
        <v>833</v>
      </c>
      <c r="G207" s="227"/>
      <c r="H207" s="231">
        <v>95.625</v>
      </c>
      <c r="I207" s="232"/>
      <c r="J207" s="227"/>
      <c r="K207" s="227"/>
      <c r="L207" s="233"/>
      <c r="M207" s="234"/>
      <c r="N207" s="235"/>
      <c r="O207" s="235"/>
      <c r="P207" s="235"/>
      <c r="Q207" s="235"/>
      <c r="R207" s="235"/>
      <c r="S207" s="235"/>
      <c r="T207" s="236"/>
      <c r="AT207" s="237" t="s">
        <v>304</v>
      </c>
      <c r="AU207" s="237" t="s">
        <v>90</v>
      </c>
      <c r="AV207" s="13" t="s">
        <v>90</v>
      </c>
      <c r="AW207" s="13" t="s">
        <v>33</v>
      </c>
      <c r="AX207" s="13" t="s">
        <v>84</v>
      </c>
      <c r="AY207" s="237" t="s">
        <v>242</v>
      </c>
    </row>
    <row r="208" spans="1:65" s="2" customFormat="1" ht="30" customHeight="1">
      <c r="A208" s="35"/>
      <c r="B208" s="36"/>
      <c r="C208" s="201" t="s">
        <v>288</v>
      </c>
      <c r="D208" s="201" t="s">
        <v>244</v>
      </c>
      <c r="E208" s="202" t="s">
        <v>834</v>
      </c>
      <c r="F208" s="203" t="s">
        <v>835</v>
      </c>
      <c r="G208" s="204" t="s">
        <v>406</v>
      </c>
      <c r="H208" s="205">
        <v>95.625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0</v>
      </c>
      <c r="R208" s="211">
        <f>Q208*H208</f>
        <v>0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248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836</v>
      </c>
    </row>
    <row r="209" spans="1:65" s="2" customFormat="1" ht="30" customHeight="1">
      <c r="A209" s="35"/>
      <c r="B209" s="36"/>
      <c r="C209" s="201" t="s">
        <v>292</v>
      </c>
      <c r="D209" s="201" t="s">
        <v>244</v>
      </c>
      <c r="E209" s="202" t="s">
        <v>440</v>
      </c>
      <c r="F209" s="203" t="s">
        <v>441</v>
      </c>
      <c r="G209" s="204" t="s">
        <v>406</v>
      </c>
      <c r="H209" s="205">
        <v>484.47899999999998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0</v>
      </c>
      <c r="R209" s="211">
        <f>Q209*H209</f>
        <v>0</v>
      </c>
      <c r="S209" s="211">
        <v>0</v>
      </c>
      <c r="T209" s="21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248</v>
      </c>
      <c r="AT209" s="213" t="s">
        <v>244</v>
      </c>
      <c r="AU209" s="213" t="s">
        <v>90</v>
      </c>
      <c r="AY209" s="18" t="s">
        <v>242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90</v>
      </c>
      <c r="BK209" s="214">
        <f>ROUND(I209*H209,2)</f>
        <v>0</v>
      </c>
      <c r="BL209" s="18" t="s">
        <v>248</v>
      </c>
      <c r="BM209" s="213" t="s">
        <v>837</v>
      </c>
    </row>
    <row r="210" spans="1:65" s="13" customFormat="1">
      <c r="B210" s="226"/>
      <c r="C210" s="227"/>
      <c r="D210" s="228" t="s">
        <v>304</v>
      </c>
      <c r="E210" s="229" t="s">
        <v>1</v>
      </c>
      <c r="F210" s="230" t="s">
        <v>838</v>
      </c>
      <c r="G210" s="227"/>
      <c r="H210" s="231">
        <v>484.47899999999998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84</v>
      </c>
      <c r="AY210" s="237" t="s">
        <v>242</v>
      </c>
    </row>
    <row r="211" spans="1:65" s="2" customFormat="1" ht="34.9" customHeight="1">
      <c r="A211" s="35"/>
      <c r="B211" s="36"/>
      <c r="C211" s="201" t="s">
        <v>296</v>
      </c>
      <c r="D211" s="201" t="s">
        <v>244</v>
      </c>
      <c r="E211" s="202" t="s">
        <v>444</v>
      </c>
      <c r="F211" s="203" t="s">
        <v>445</v>
      </c>
      <c r="G211" s="204" t="s">
        <v>406</v>
      </c>
      <c r="H211" s="205">
        <v>1937.9159999999999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0</v>
      </c>
      <c r="R211" s="211">
        <f>Q211*H211</f>
        <v>0</v>
      </c>
      <c r="S211" s="211">
        <v>0</v>
      </c>
      <c r="T211" s="21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839</v>
      </c>
    </row>
    <row r="212" spans="1:65" s="13" customFormat="1">
      <c r="B212" s="226"/>
      <c r="C212" s="227"/>
      <c r="D212" s="228" t="s">
        <v>304</v>
      </c>
      <c r="E212" s="227"/>
      <c r="F212" s="230" t="s">
        <v>840</v>
      </c>
      <c r="G212" s="227"/>
      <c r="H212" s="231">
        <v>1937.9159999999999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304</v>
      </c>
      <c r="AU212" s="237" t="s">
        <v>90</v>
      </c>
      <c r="AV212" s="13" t="s">
        <v>90</v>
      </c>
      <c r="AW212" s="13" t="s">
        <v>4</v>
      </c>
      <c r="AX212" s="13" t="s">
        <v>84</v>
      </c>
      <c r="AY212" s="237" t="s">
        <v>242</v>
      </c>
    </row>
    <row r="213" spans="1:65" s="2" customFormat="1" ht="22.15" customHeight="1">
      <c r="A213" s="35"/>
      <c r="B213" s="36"/>
      <c r="C213" s="201" t="s">
        <v>300</v>
      </c>
      <c r="D213" s="201" t="s">
        <v>244</v>
      </c>
      <c r="E213" s="202" t="s">
        <v>448</v>
      </c>
      <c r="F213" s="203" t="s">
        <v>449</v>
      </c>
      <c r="G213" s="204" t="s">
        <v>406</v>
      </c>
      <c r="H213" s="205">
        <v>484.17899999999997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0</v>
      </c>
      <c r="R213" s="211">
        <f>Q213*H213</f>
        <v>0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248</v>
      </c>
      <c r="AT213" s="213" t="s">
        <v>244</v>
      </c>
      <c r="AU213" s="213" t="s">
        <v>90</v>
      </c>
      <c r="AY213" s="18" t="s">
        <v>242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90</v>
      </c>
      <c r="BK213" s="214">
        <f>ROUND(I213*H213,2)</f>
        <v>0</v>
      </c>
      <c r="BL213" s="18" t="s">
        <v>248</v>
      </c>
      <c r="BM213" s="213" t="s">
        <v>841</v>
      </c>
    </row>
    <row r="214" spans="1:65" s="2" customFormat="1" ht="19.899999999999999" customHeight="1">
      <c r="A214" s="35"/>
      <c r="B214" s="36"/>
      <c r="C214" s="201" t="s">
        <v>306</v>
      </c>
      <c r="D214" s="201" t="s">
        <v>244</v>
      </c>
      <c r="E214" s="202" t="s">
        <v>451</v>
      </c>
      <c r="F214" s="203" t="s">
        <v>452</v>
      </c>
      <c r="G214" s="204" t="s">
        <v>406</v>
      </c>
      <c r="H214" s="205">
        <v>484.47899999999998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0</v>
      </c>
      <c r="R214" s="211">
        <f>Q214*H214</f>
        <v>0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842</v>
      </c>
    </row>
    <row r="215" spans="1:65" s="2" customFormat="1" ht="22.15" customHeight="1">
      <c r="A215" s="35"/>
      <c r="B215" s="36"/>
      <c r="C215" s="201" t="s">
        <v>311</v>
      </c>
      <c r="D215" s="201" t="s">
        <v>244</v>
      </c>
      <c r="E215" s="202" t="s">
        <v>843</v>
      </c>
      <c r="F215" s="203" t="s">
        <v>844</v>
      </c>
      <c r="G215" s="204" t="s">
        <v>247</v>
      </c>
      <c r="H215" s="205">
        <v>510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0</v>
      </c>
      <c r="R215" s="211">
        <f>Q215*H215</f>
        <v>0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248</v>
      </c>
      <c r="AT215" s="213" t="s">
        <v>244</v>
      </c>
      <c r="AU215" s="213" t="s">
        <v>90</v>
      </c>
      <c r="AY215" s="18" t="s">
        <v>242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90</v>
      </c>
      <c r="BK215" s="214">
        <f>ROUND(I215*H215,2)</f>
        <v>0</v>
      </c>
      <c r="BL215" s="18" t="s">
        <v>248</v>
      </c>
      <c r="BM215" s="213" t="s">
        <v>845</v>
      </c>
    </row>
    <row r="216" spans="1:65" s="14" customFormat="1">
      <c r="B216" s="243"/>
      <c r="C216" s="244"/>
      <c r="D216" s="228" t="s">
        <v>304</v>
      </c>
      <c r="E216" s="245" t="s">
        <v>1</v>
      </c>
      <c r="F216" s="246" t="s">
        <v>802</v>
      </c>
      <c r="G216" s="244"/>
      <c r="H216" s="245" t="s">
        <v>1</v>
      </c>
      <c r="I216" s="247"/>
      <c r="J216" s="244"/>
      <c r="K216" s="244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304</v>
      </c>
      <c r="AU216" s="252" t="s">
        <v>90</v>
      </c>
      <c r="AV216" s="14" t="s">
        <v>84</v>
      </c>
      <c r="AW216" s="14" t="s">
        <v>33</v>
      </c>
      <c r="AX216" s="14" t="s">
        <v>77</v>
      </c>
      <c r="AY216" s="252" t="s">
        <v>242</v>
      </c>
    </row>
    <row r="217" spans="1:65" s="13" customFormat="1">
      <c r="B217" s="226"/>
      <c r="C217" s="227"/>
      <c r="D217" s="228" t="s">
        <v>304</v>
      </c>
      <c r="E217" s="229" t="s">
        <v>1</v>
      </c>
      <c r="F217" s="230" t="s">
        <v>846</v>
      </c>
      <c r="G217" s="227"/>
      <c r="H217" s="231">
        <v>510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84</v>
      </c>
      <c r="AY217" s="237" t="s">
        <v>242</v>
      </c>
    </row>
    <row r="218" spans="1:65" s="12" customFormat="1" ht="22.9" customHeight="1">
      <c r="B218" s="185"/>
      <c r="C218" s="186"/>
      <c r="D218" s="187" t="s">
        <v>76</v>
      </c>
      <c r="E218" s="199" t="s">
        <v>90</v>
      </c>
      <c r="F218" s="199" t="s">
        <v>454</v>
      </c>
      <c r="G218" s="186"/>
      <c r="H218" s="186"/>
      <c r="I218" s="189"/>
      <c r="J218" s="200">
        <f>BK218</f>
        <v>0</v>
      </c>
      <c r="K218" s="186"/>
      <c r="L218" s="191"/>
      <c r="M218" s="192"/>
      <c r="N218" s="193"/>
      <c r="O218" s="193"/>
      <c r="P218" s="194">
        <f>SUM(P219:P250)</f>
        <v>0</v>
      </c>
      <c r="Q218" s="193"/>
      <c r="R218" s="194">
        <f>SUM(R219:R250)</f>
        <v>14.937923059999999</v>
      </c>
      <c r="S218" s="193"/>
      <c r="T218" s="195">
        <f>SUM(T219:T250)</f>
        <v>0</v>
      </c>
      <c r="AR218" s="196" t="s">
        <v>84</v>
      </c>
      <c r="AT218" s="197" t="s">
        <v>76</v>
      </c>
      <c r="AU218" s="197" t="s">
        <v>84</v>
      </c>
      <c r="AY218" s="196" t="s">
        <v>242</v>
      </c>
      <c r="BK218" s="198">
        <f>SUM(BK219:BK250)</f>
        <v>0</v>
      </c>
    </row>
    <row r="219" spans="1:65" s="2" customFormat="1" ht="34.9" customHeight="1">
      <c r="A219" s="35"/>
      <c r="B219" s="36"/>
      <c r="C219" s="201" t="s">
        <v>316</v>
      </c>
      <c r="D219" s="201" t="s">
        <v>244</v>
      </c>
      <c r="E219" s="202" t="s">
        <v>455</v>
      </c>
      <c r="F219" s="203" t="s">
        <v>456</v>
      </c>
      <c r="G219" s="204" t="s">
        <v>247</v>
      </c>
      <c r="H219" s="205">
        <v>147</v>
      </c>
      <c r="I219" s="206"/>
      <c r="J219" s="207">
        <f>ROUND(I219*H219,2)</f>
        <v>0</v>
      </c>
      <c r="K219" s="208"/>
      <c r="L219" s="40"/>
      <c r="M219" s="209" t="s">
        <v>1</v>
      </c>
      <c r="N219" s="210" t="s">
        <v>43</v>
      </c>
      <c r="O219" s="76"/>
      <c r="P219" s="211">
        <f>O219*H219</f>
        <v>0</v>
      </c>
      <c r="Q219" s="211">
        <v>0</v>
      </c>
      <c r="R219" s="211">
        <f>Q219*H219</f>
        <v>0</v>
      </c>
      <c r="S219" s="211">
        <v>0</v>
      </c>
      <c r="T219" s="212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13" t="s">
        <v>248</v>
      </c>
      <c r="AT219" s="213" t="s">
        <v>244</v>
      </c>
      <c r="AU219" s="213" t="s">
        <v>90</v>
      </c>
      <c r="AY219" s="18" t="s">
        <v>242</v>
      </c>
      <c r="BE219" s="214">
        <f>IF(N219="základná",J219,0)</f>
        <v>0</v>
      </c>
      <c r="BF219" s="214">
        <f>IF(N219="znížená",J219,0)</f>
        <v>0</v>
      </c>
      <c r="BG219" s="214">
        <f>IF(N219="zákl. prenesená",J219,0)</f>
        <v>0</v>
      </c>
      <c r="BH219" s="214">
        <f>IF(N219="zníž. prenesená",J219,0)</f>
        <v>0</v>
      </c>
      <c r="BI219" s="214">
        <f>IF(N219="nulová",J219,0)</f>
        <v>0</v>
      </c>
      <c r="BJ219" s="18" t="s">
        <v>90</v>
      </c>
      <c r="BK219" s="214">
        <f>ROUND(I219*H219,2)</f>
        <v>0</v>
      </c>
      <c r="BL219" s="18" t="s">
        <v>248</v>
      </c>
      <c r="BM219" s="213" t="s">
        <v>847</v>
      </c>
    </row>
    <row r="220" spans="1:65" s="14" customFormat="1">
      <c r="B220" s="243"/>
      <c r="C220" s="244"/>
      <c r="D220" s="228" t="s">
        <v>304</v>
      </c>
      <c r="E220" s="245" t="s">
        <v>1</v>
      </c>
      <c r="F220" s="246" t="s">
        <v>798</v>
      </c>
      <c r="G220" s="244"/>
      <c r="H220" s="245" t="s">
        <v>1</v>
      </c>
      <c r="I220" s="247"/>
      <c r="J220" s="244"/>
      <c r="K220" s="244"/>
      <c r="L220" s="248"/>
      <c r="M220" s="249"/>
      <c r="N220" s="250"/>
      <c r="O220" s="250"/>
      <c r="P220" s="250"/>
      <c r="Q220" s="250"/>
      <c r="R220" s="250"/>
      <c r="S220" s="250"/>
      <c r="T220" s="251"/>
      <c r="AT220" s="252" t="s">
        <v>304</v>
      </c>
      <c r="AU220" s="252" t="s">
        <v>90</v>
      </c>
      <c r="AV220" s="14" t="s">
        <v>84</v>
      </c>
      <c r="AW220" s="14" t="s">
        <v>33</v>
      </c>
      <c r="AX220" s="14" t="s">
        <v>77</v>
      </c>
      <c r="AY220" s="252" t="s">
        <v>242</v>
      </c>
    </row>
    <row r="221" spans="1:65" s="14" customFormat="1" ht="22.5">
      <c r="B221" s="243"/>
      <c r="C221" s="244"/>
      <c r="D221" s="228" t="s">
        <v>304</v>
      </c>
      <c r="E221" s="245" t="s">
        <v>1</v>
      </c>
      <c r="F221" s="246" t="s">
        <v>848</v>
      </c>
      <c r="G221" s="244"/>
      <c r="H221" s="245" t="s">
        <v>1</v>
      </c>
      <c r="I221" s="247"/>
      <c r="J221" s="244"/>
      <c r="K221" s="244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304</v>
      </c>
      <c r="AU221" s="252" t="s">
        <v>90</v>
      </c>
      <c r="AV221" s="14" t="s">
        <v>84</v>
      </c>
      <c r="AW221" s="14" t="s">
        <v>33</v>
      </c>
      <c r="AX221" s="14" t="s">
        <v>77</v>
      </c>
      <c r="AY221" s="252" t="s">
        <v>242</v>
      </c>
    </row>
    <row r="222" spans="1:65" s="13" customFormat="1">
      <c r="B222" s="226"/>
      <c r="C222" s="227"/>
      <c r="D222" s="228" t="s">
        <v>304</v>
      </c>
      <c r="E222" s="229" t="s">
        <v>1</v>
      </c>
      <c r="F222" s="230" t="s">
        <v>849</v>
      </c>
      <c r="G222" s="227"/>
      <c r="H222" s="231">
        <v>147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AT222" s="237" t="s">
        <v>304</v>
      </c>
      <c r="AU222" s="237" t="s">
        <v>90</v>
      </c>
      <c r="AV222" s="13" t="s">
        <v>90</v>
      </c>
      <c r="AW222" s="13" t="s">
        <v>33</v>
      </c>
      <c r="AX222" s="13" t="s">
        <v>84</v>
      </c>
      <c r="AY222" s="237" t="s">
        <v>242</v>
      </c>
    </row>
    <row r="223" spans="1:65" s="2" customFormat="1" ht="30" customHeight="1">
      <c r="A223" s="35"/>
      <c r="B223" s="36"/>
      <c r="C223" s="201" t="s">
        <v>320</v>
      </c>
      <c r="D223" s="201" t="s">
        <v>244</v>
      </c>
      <c r="E223" s="202" t="s">
        <v>466</v>
      </c>
      <c r="F223" s="203" t="s">
        <v>467</v>
      </c>
      <c r="G223" s="204" t="s">
        <v>247</v>
      </c>
      <c r="H223" s="205">
        <v>1529.471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3.0000000000000001E-5</v>
      </c>
      <c r="R223" s="211">
        <f>Q223*H223</f>
        <v>4.5884130000000002E-2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850</v>
      </c>
    </row>
    <row r="224" spans="1:65" s="14" customFormat="1">
      <c r="B224" s="243"/>
      <c r="C224" s="244"/>
      <c r="D224" s="228" t="s">
        <v>304</v>
      </c>
      <c r="E224" s="245" t="s">
        <v>1</v>
      </c>
      <c r="F224" s="246" t="s">
        <v>851</v>
      </c>
      <c r="G224" s="244"/>
      <c r="H224" s="245" t="s">
        <v>1</v>
      </c>
      <c r="I224" s="247"/>
      <c r="J224" s="244"/>
      <c r="K224" s="244"/>
      <c r="L224" s="248"/>
      <c r="M224" s="249"/>
      <c r="N224" s="250"/>
      <c r="O224" s="250"/>
      <c r="P224" s="250"/>
      <c r="Q224" s="250"/>
      <c r="R224" s="250"/>
      <c r="S224" s="250"/>
      <c r="T224" s="251"/>
      <c r="AT224" s="252" t="s">
        <v>304</v>
      </c>
      <c r="AU224" s="252" t="s">
        <v>90</v>
      </c>
      <c r="AV224" s="14" t="s">
        <v>84</v>
      </c>
      <c r="AW224" s="14" t="s">
        <v>33</v>
      </c>
      <c r="AX224" s="14" t="s">
        <v>77</v>
      </c>
      <c r="AY224" s="252" t="s">
        <v>242</v>
      </c>
    </row>
    <row r="225" spans="1:65" s="13" customFormat="1">
      <c r="B225" s="226"/>
      <c r="C225" s="227"/>
      <c r="D225" s="228" t="s">
        <v>304</v>
      </c>
      <c r="E225" s="229" t="s">
        <v>1</v>
      </c>
      <c r="F225" s="230" t="s">
        <v>852</v>
      </c>
      <c r="G225" s="227"/>
      <c r="H225" s="231">
        <v>1529.471</v>
      </c>
      <c r="I225" s="232"/>
      <c r="J225" s="227"/>
      <c r="K225" s="227"/>
      <c r="L225" s="233"/>
      <c r="M225" s="234"/>
      <c r="N225" s="235"/>
      <c r="O225" s="235"/>
      <c r="P225" s="235"/>
      <c r="Q225" s="235"/>
      <c r="R225" s="235"/>
      <c r="S225" s="235"/>
      <c r="T225" s="236"/>
      <c r="AT225" s="237" t="s">
        <v>304</v>
      </c>
      <c r="AU225" s="237" t="s">
        <v>90</v>
      </c>
      <c r="AV225" s="13" t="s">
        <v>90</v>
      </c>
      <c r="AW225" s="13" t="s">
        <v>33</v>
      </c>
      <c r="AX225" s="13" t="s">
        <v>84</v>
      </c>
      <c r="AY225" s="237" t="s">
        <v>242</v>
      </c>
    </row>
    <row r="226" spans="1:65" s="2" customFormat="1" ht="14.45" customHeight="1">
      <c r="A226" s="35"/>
      <c r="B226" s="36"/>
      <c r="C226" s="215" t="s">
        <v>326</v>
      </c>
      <c r="D226" s="215" t="s">
        <v>261</v>
      </c>
      <c r="E226" s="216" t="s">
        <v>469</v>
      </c>
      <c r="F226" s="217" t="s">
        <v>470</v>
      </c>
      <c r="G226" s="218" t="s">
        <v>247</v>
      </c>
      <c r="H226" s="219">
        <v>1560.06</v>
      </c>
      <c r="I226" s="220"/>
      <c r="J226" s="221">
        <f>ROUND(I226*H226,2)</f>
        <v>0</v>
      </c>
      <c r="K226" s="222"/>
      <c r="L226" s="223"/>
      <c r="M226" s="224" t="s">
        <v>1</v>
      </c>
      <c r="N226" s="225" t="s">
        <v>43</v>
      </c>
      <c r="O226" s="76"/>
      <c r="P226" s="211">
        <f>O226*H226</f>
        <v>0</v>
      </c>
      <c r="Q226" s="211">
        <v>2.0000000000000001E-4</v>
      </c>
      <c r="R226" s="211">
        <f>Q226*H226</f>
        <v>0.31201200000000001</v>
      </c>
      <c r="S226" s="211">
        <v>0</v>
      </c>
      <c r="T226" s="212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3" t="s">
        <v>264</v>
      </c>
      <c r="AT226" s="213" t="s">
        <v>261</v>
      </c>
      <c r="AU226" s="213" t="s">
        <v>90</v>
      </c>
      <c r="AY226" s="18" t="s">
        <v>242</v>
      </c>
      <c r="BE226" s="214">
        <f>IF(N226="základná",J226,0)</f>
        <v>0</v>
      </c>
      <c r="BF226" s="214">
        <f>IF(N226="znížená",J226,0)</f>
        <v>0</v>
      </c>
      <c r="BG226" s="214">
        <f>IF(N226="zákl. prenesená",J226,0)</f>
        <v>0</v>
      </c>
      <c r="BH226" s="214">
        <f>IF(N226="zníž. prenesená",J226,0)</f>
        <v>0</v>
      </c>
      <c r="BI226" s="214">
        <f>IF(N226="nulová",J226,0)</f>
        <v>0</v>
      </c>
      <c r="BJ226" s="18" t="s">
        <v>90</v>
      </c>
      <c r="BK226" s="214">
        <f>ROUND(I226*H226,2)</f>
        <v>0</v>
      </c>
      <c r="BL226" s="18" t="s">
        <v>248</v>
      </c>
      <c r="BM226" s="213" t="s">
        <v>853</v>
      </c>
    </row>
    <row r="227" spans="1:65" s="13" customFormat="1">
      <c r="B227" s="226"/>
      <c r="C227" s="227"/>
      <c r="D227" s="228" t="s">
        <v>304</v>
      </c>
      <c r="E227" s="227"/>
      <c r="F227" s="230" t="s">
        <v>854</v>
      </c>
      <c r="G227" s="227"/>
      <c r="H227" s="231">
        <v>1560.06</v>
      </c>
      <c r="I227" s="232"/>
      <c r="J227" s="227"/>
      <c r="K227" s="227"/>
      <c r="L227" s="233"/>
      <c r="M227" s="234"/>
      <c r="N227" s="235"/>
      <c r="O227" s="235"/>
      <c r="P227" s="235"/>
      <c r="Q227" s="235"/>
      <c r="R227" s="235"/>
      <c r="S227" s="235"/>
      <c r="T227" s="236"/>
      <c r="AT227" s="237" t="s">
        <v>304</v>
      </c>
      <c r="AU227" s="237" t="s">
        <v>90</v>
      </c>
      <c r="AV227" s="13" t="s">
        <v>90</v>
      </c>
      <c r="AW227" s="13" t="s">
        <v>4</v>
      </c>
      <c r="AX227" s="13" t="s">
        <v>84</v>
      </c>
      <c r="AY227" s="237" t="s">
        <v>242</v>
      </c>
    </row>
    <row r="228" spans="1:65" s="2" customFormat="1" ht="30" customHeight="1">
      <c r="A228" s="35"/>
      <c r="B228" s="36"/>
      <c r="C228" s="201" t="s">
        <v>7</v>
      </c>
      <c r="D228" s="201" t="s">
        <v>244</v>
      </c>
      <c r="E228" s="202" t="s">
        <v>473</v>
      </c>
      <c r="F228" s="203" t="s">
        <v>474</v>
      </c>
      <c r="G228" s="204" t="s">
        <v>247</v>
      </c>
      <c r="H228" s="205">
        <v>25500.7</v>
      </c>
      <c r="I228" s="206"/>
      <c r="J228" s="207">
        <f>ROUND(I228*H228,2)</f>
        <v>0</v>
      </c>
      <c r="K228" s="208"/>
      <c r="L228" s="40"/>
      <c r="M228" s="209" t="s">
        <v>1</v>
      </c>
      <c r="N228" s="210" t="s">
        <v>43</v>
      </c>
      <c r="O228" s="76"/>
      <c r="P228" s="211">
        <f>O228*H228</f>
        <v>0</v>
      </c>
      <c r="Q228" s="211">
        <v>3.0000000000000001E-5</v>
      </c>
      <c r="R228" s="211">
        <f>Q228*H228</f>
        <v>0.76502100000000006</v>
      </c>
      <c r="S228" s="211">
        <v>0</v>
      </c>
      <c r="T228" s="212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13" t="s">
        <v>248</v>
      </c>
      <c r="AT228" s="213" t="s">
        <v>244</v>
      </c>
      <c r="AU228" s="213" t="s">
        <v>90</v>
      </c>
      <c r="AY228" s="18" t="s">
        <v>242</v>
      </c>
      <c r="BE228" s="214">
        <f>IF(N228="základná",J228,0)</f>
        <v>0</v>
      </c>
      <c r="BF228" s="214">
        <f>IF(N228="znížená",J228,0)</f>
        <v>0</v>
      </c>
      <c r="BG228" s="214">
        <f>IF(N228="zákl. prenesená",J228,0)</f>
        <v>0</v>
      </c>
      <c r="BH228" s="214">
        <f>IF(N228="zníž. prenesená",J228,0)</f>
        <v>0</v>
      </c>
      <c r="BI228" s="214">
        <f>IF(N228="nulová",J228,0)</f>
        <v>0</v>
      </c>
      <c r="BJ228" s="18" t="s">
        <v>90</v>
      </c>
      <c r="BK228" s="214">
        <f>ROUND(I228*H228,2)</f>
        <v>0</v>
      </c>
      <c r="BL228" s="18" t="s">
        <v>248</v>
      </c>
      <c r="BM228" s="213" t="s">
        <v>855</v>
      </c>
    </row>
    <row r="229" spans="1:65" s="14" customFormat="1">
      <c r="B229" s="243"/>
      <c r="C229" s="244"/>
      <c r="D229" s="228" t="s">
        <v>304</v>
      </c>
      <c r="E229" s="245" t="s">
        <v>1</v>
      </c>
      <c r="F229" s="246" t="s">
        <v>856</v>
      </c>
      <c r="G229" s="244"/>
      <c r="H229" s="245" t="s">
        <v>1</v>
      </c>
      <c r="I229" s="247"/>
      <c r="J229" s="244"/>
      <c r="K229" s="244"/>
      <c r="L229" s="248"/>
      <c r="M229" s="249"/>
      <c r="N229" s="250"/>
      <c r="O229" s="250"/>
      <c r="P229" s="250"/>
      <c r="Q229" s="250"/>
      <c r="R229" s="250"/>
      <c r="S229" s="250"/>
      <c r="T229" s="251"/>
      <c r="AT229" s="252" t="s">
        <v>304</v>
      </c>
      <c r="AU229" s="252" t="s">
        <v>90</v>
      </c>
      <c r="AV229" s="14" t="s">
        <v>84</v>
      </c>
      <c r="AW229" s="14" t="s">
        <v>33</v>
      </c>
      <c r="AX229" s="14" t="s">
        <v>77</v>
      </c>
      <c r="AY229" s="252" t="s">
        <v>242</v>
      </c>
    </row>
    <row r="230" spans="1:65" s="14" customFormat="1">
      <c r="B230" s="243"/>
      <c r="C230" s="244"/>
      <c r="D230" s="228" t="s">
        <v>304</v>
      </c>
      <c r="E230" s="245" t="s">
        <v>1</v>
      </c>
      <c r="F230" s="246" t="s">
        <v>798</v>
      </c>
      <c r="G230" s="244"/>
      <c r="H230" s="245" t="s">
        <v>1</v>
      </c>
      <c r="I230" s="247"/>
      <c r="J230" s="244"/>
      <c r="K230" s="244"/>
      <c r="L230" s="248"/>
      <c r="M230" s="249"/>
      <c r="N230" s="250"/>
      <c r="O230" s="250"/>
      <c r="P230" s="250"/>
      <c r="Q230" s="250"/>
      <c r="R230" s="250"/>
      <c r="S230" s="250"/>
      <c r="T230" s="251"/>
      <c r="AT230" s="252" t="s">
        <v>304</v>
      </c>
      <c r="AU230" s="252" t="s">
        <v>90</v>
      </c>
      <c r="AV230" s="14" t="s">
        <v>84</v>
      </c>
      <c r="AW230" s="14" t="s">
        <v>33</v>
      </c>
      <c r="AX230" s="14" t="s">
        <v>77</v>
      </c>
      <c r="AY230" s="252" t="s">
        <v>242</v>
      </c>
    </row>
    <row r="231" spans="1:65" s="13" customFormat="1">
      <c r="B231" s="226"/>
      <c r="C231" s="227"/>
      <c r="D231" s="228" t="s">
        <v>304</v>
      </c>
      <c r="E231" s="229" t="s">
        <v>1</v>
      </c>
      <c r="F231" s="230" t="s">
        <v>857</v>
      </c>
      <c r="G231" s="227"/>
      <c r="H231" s="231">
        <v>9748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304</v>
      </c>
      <c r="AU231" s="237" t="s">
        <v>90</v>
      </c>
      <c r="AV231" s="13" t="s">
        <v>90</v>
      </c>
      <c r="AW231" s="13" t="s">
        <v>33</v>
      </c>
      <c r="AX231" s="13" t="s">
        <v>77</v>
      </c>
      <c r="AY231" s="237" t="s">
        <v>242</v>
      </c>
    </row>
    <row r="232" spans="1:65" s="14" customFormat="1">
      <c r="B232" s="243"/>
      <c r="C232" s="244"/>
      <c r="D232" s="228" t="s">
        <v>304</v>
      </c>
      <c r="E232" s="245" t="s">
        <v>1</v>
      </c>
      <c r="F232" s="246" t="s">
        <v>800</v>
      </c>
      <c r="G232" s="244"/>
      <c r="H232" s="245" t="s">
        <v>1</v>
      </c>
      <c r="I232" s="247"/>
      <c r="J232" s="244"/>
      <c r="K232" s="244"/>
      <c r="L232" s="248"/>
      <c r="M232" s="249"/>
      <c r="N232" s="250"/>
      <c r="O232" s="250"/>
      <c r="P232" s="250"/>
      <c r="Q232" s="250"/>
      <c r="R232" s="250"/>
      <c r="S232" s="250"/>
      <c r="T232" s="251"/>
      <c r="AT232" s="252" t="s">
        <v>304</v>
      </c>
      <c r="AU232" s="252" t="s">
        <v>90</v>
      </c>
      <c r="AV232" s="14" t="s">
        <v>84</v>
      </c>
      <c r="AW232" s="14" t="s">
        <v>33</v>
      </c>
      <c r="AX232" s="14" t="s">
        <v>77</v>
      </c>
      <c r="AY232" s="252" t="s">
        <v>242</v>
      </c>
    </row>
    <row r="233" spans="1:65" s="13" customFormat="1">
      <c r="B233" s="226"/>
      <c r="C233" s="227"/>
      <c r="D233" s="228" t="s">
        <v>304</v>
      </c>
      <c r="E233" s="229" t="s">
        <v>1</v>
      </c>
      <c r="F233" s="230" t="s">
        <v>858</v>
      </c>
      <c r="G233" s="227"/>
      <c r="H233" s="231">
        <v>4170.7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77</v>
      </c>
      <c r="AY233" s="237" t="s">
        <v>242</v>
      </c>
    </row>
    <row r="234" spans="1:65" s="14" customFormat="1">
      <c r="B234" s="243"/>
      <c r="C234" s="244"/>
      <c r="D234" s="228" t="s">
        <v>304</v>
      </c>
      <c r="E234" s="245" t="s">
        <v>1</v>
      </c>
      <c r="F234" s="246" t="s">
        <v>802</v>
      </c>
      <c r="G234" s="244"/>
      <c r="H234" s="245" t="s">
        <v>1</v>
      </c>
      <c r="I234" s="247"/>
      <c r="J234" s="244"/>
      <c r="K234" s="244"/>
      <c r="L234" s="248"/>
      <c r="M234" s="249"/>
      <c r="N234" s="250"/>
      <c r="O234" s="250"/>
      <c r="P234" s="250"/>
      <c r="Q234" s="250"/>
      <c r="R234" s="250"/>
      <c r="S234" s="250"/>
      <c r="T234" s="251"/>
      <c r="AT234" s="252" t="s">
        <v>304</v>
      </c>
      <c r="AU234" s="252" t="s">
        <v>90</v>
      </c>
      <c r="AV234" s="14" t="s">
        <v>84</v>
      </c>
      <c r="AW234" s="14" t="s">
        <v>33</v>
      </c>
      <c r="AX234" s="14" t="s">
        <v>77</v>
      </c>
      <c r="AY234" s="252" t="s">
        <v>242</v>
      </c>
    </row>
    <row r="235" spans="1:65" s="13" customFormat="1">
      <c r="B235" s="226"/>
      <c r="C235" s="227"/>
      <c r="D235" s="228" t="s">
        <v>304</v>
      </c>
      <c r="E235" s="229" t="s">
        <v>1</v>
      </c>
      <c r="F235" s="230" t="s">
        <v>859</v>
      </c>
      <c r="G235" s="227"/>
      <c r="H235" s="231">
        <v>11446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304</v>
      </c>
      <c r="AU235" s="237" t="s">
        <v>90</v>
      </c>
      <c r="AV235" s="13" t="s">
        <v>90</v>
      </c>
      <c r="AW235" s="13" t="s">
        <v>33</v>
      </c>
      <c r="AX235" s="13" t="s">
        <v>77</v>
      </c>
      <c r="AY235" s="237" t="s">
        <v>242</v>
      </c>
    </row>
    <row r="236" spans="1:65" s="15" customFormat="1">
      <c r="B236" s="253"/>
      <c r="C236" s="254"/>
      <c r="D236" s="228" t="s">
        <v>304</v>
      </c>
      <c r="E236" s="255" t="s">
        <v>1</v>
      </c>
      <c r="F236" s="256" t="s">
        <v>381</v>
      </c>
      <c r="G236" s="254"/>
      <c r="H236" s="257">
        <v>25364.7</v>
      </c>
      <c r="I236" s="258"/>
      <c r="J236" s="254"/>
      <c r="K236" s="254"/>
      <c r="L236" s="259"/>
      <c r="M236" s="260"/>
      <c r="N236" s="261"/>
      <c r="O236" s="261"/>
      <c r="P236" s="261"/>
      <c r="Q236" s="261"/>
      <c r="R236" s="261"/>
      <c r="S236" s="261"/>
      <c r="T236" s="262"/>
      <c r="AT236" s="263" t="s">
        <v>304</v>
      </c>
      <c r="AU236" s="263" t="s">
        <v>90</v>
      </c>
      <c r="AV236" s="15" t="s">
        <v>100</v>
      </c>
      <c r="AW236" s="15" t="s">
        <v>33</v>
      </c>
      <c r="AX236" s="15" t="s">
        <v>77</v>
      </c>
      <c r="AY236" s="263" t="s">
        <v>242</v>
      </c>
    </row>
    <row r="237" spans="1:65" s="14" customFormat="1">
      <c r="B237" s="243"/>
      <c r="C237" s="244"/>
      <c r="D237" s="228" t="s">
        <v>304</v>
      </c>
      <c r="E237" s="245" t="s">
        <v>1</v>
      </c>
      <c r="F237" s="246" t="s">
        <v>476</v>
      </c>
      <c r="G237" s="244"/>
      <c r="H237" s="245" t="s">
        <v>1</v>
      </c>
      <c r="I237" s="247"/>
      <c r="J237" s="244"/>
      <c r="K237" s="244"/>
      <c r="L237" s="248"/>
      <c r="M237" s="249"/>
      <c r="N237" s="250"/>
      <c r="O237" s="250"/>
      <c r="P237" s="250"/>
      <c r="Q237" s="250"/>
      <c r="R237" s="250"/>
      <c r="S237" s="250"/>
      <c r="T237" s="251"/>
      <c r="AT237" s="252" t="s">
        <v>304</v>
      </c>
      <c r="AU237" s="252" t="s">
        <v>90</v>
      </c>
      <c r="AV237" s="14" t="s">
        <v>84</v>
      </c>
      <c r="AW237" s="14" t="s">
        <v>33</v>
      </c>
      <c r="AX237" s="14" t="s">
        <v>77</v>
      </c>
      <c r="AY237" s="252" t="s">
        <v>242</v>
      </c>
    </row>
    <row r="238" spans="1:65" s="14" customFormat="1">
      <c r="B238" s="243"/>
      <c r="C238" s="244"/>
      <c r="D238" s="228" t="s">
        <v>304</v>
      </c>
      <c r="E238" s="245" t="s">
        <v>1</v>
      </c>
      <c r="F238" s="246" t="s">
        <v>798</v>
      </c>
      <c r="G238" s="244"/>
      <c r="H238" s="245" t="s">
        <v>1</v>
      </c>
      <c r="I238" s="247"/>
      <c r="J238" s="244"/>
      <c r="K238" s="244"/>
      <c r="L238" s="248"/>
      <c r="M238" s="249"/>
      <c r="N238" s="250"/>
      <c r="O238" s="250"/>
      <c r="P238" s="250"/>
      <c r="Q238" s="250"/>
      <c r="R238" s="250"/>
      <c r="S238" s="250"/>
      <c r="T238" s="251"/>
      <c r="AT238" s="252" t="s">
        <v>304</v>
      </c>
      <c r="AU238" s="252" t="s">
        <v>90</v>
      </c>
      <c r="AV238" s="14" t="s">
        <v>84</v>
      </c>
      <c r="AW238" s="14" t="s">
        <v>33</v>
      </c>
      <c r="AX238" s="14" t="s">
        <v>77</v>
      </c>
      <c r="AY238" s="252" t="s">
        <v>242</v>
      </c>
    </row>
    <row r="239" spans="1:65" s="13" customFormat="1">
      <c r="B239" s="226"/>
      <c r="C239" s="227"/>
      <c r="D239" s="228" t="s">
        <v>304</v>
      </c>
      <c r="E239" s="229" t="s">
        <v>1</v>
      </c>
      <c r="F239" s="230" t="s">
        <v>479</v>
      </c>
      <c r="G239" s="227"/>
      <c r="H239" s="231">
        <v>34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304</v>
      </c>
      <c r="AU239" s="237" t="s">
        <v>90</v>
      </c>
      <c r="AV239" s="13" t="s">
        <v>90</v>
      </c>
      <c r="AW239" s="13" t="s">
        <v>33</v>
      </c>
      <c r="AX239" s="13" t="s">
        <v>77</v>
      </c>
      <c r="AY239" s="237" t="s">
        <v>242</v>
      </c>
    </row>
    <row r="240" spans="1:65" s="14" customFormat="1">
      <c r="B240" s="243"/>
      <c r="C240" s="244"/>
      <c r="D240" s="228" t="s">
        <v>304</v>
      </c>
      <c r="E240" s="245" t="s">
        <v>1</v>
      </c>
      <c r="F240" s="246" t="s">
        <v>800</v>
      </c>
      <c r="G240" s="244"/>
      <c r="H240" s="245" t="s">
        <v>1</v>
      </c>
      <c r="I240" s="247"/>
      <c r="J240" s="244"/>
      <c r="K240" s="244"/>
      <c r="L240" s="248"/>
      <c r="M240" s="249"/>
      <c r="N240" s="250"/>
      <c r="O240" s="250"/>
      <c r="P240" s="250"/>
      <c r="Q240" s="250"/>
      <c r="R240" s="250"/>
      <c r="S240" s="250"/>
      <c r="T240" s="251"/>
      <c r="AT240" s="252" t="s">
        <v>304</v>
      </c>
      <c r="AU240" s="252" t="s">
        <v>90</v>
      </c>
      <c r="AV240" s="14" t="s">
        <v>84</v>
      </c>
      <c r="AW240" s="14" t="s">
        <v>33</v>
      </c>
      <c r="AX240" s="14" t="s">
        <v>77</v>
      </c>
      <c r="AY240" s="252" t="s">
        <v>242</v>
      </c>
    </row>
    <row r="241" spans="1:65" s="13" customFormat="1">
      <c r="B241" s="226"/>
      <c r="C241" s="227"/>
      <c r="D241" s="228" t="s">
        <v>304</v>
      </c>
      <c r="E241" s="229" t="s">
        <v>1</v>
      </c>
      <c r="F241" s="230" t="s">
        <v>479</v>
      </c>
      <c r="G241" s="227"/>
      <c r="H241" s="231">
        <v>34</v>
      </c>
      <c r="I241" s="232"/>
      <c r="J241" s="227"/>
      <c r="K241" s="227"/>
      <c r="L241" s="233"/>
      <c r="M241" s="234"/>
      <c r="N241" s="235"/>
      <c r="O241" s="235"/>
      <c r="P241" s="235"/>
      <c r="Q241" s="235"/>
      <c r="R241" s="235"/>
      <c r="S241" s="235"/>
      <c r="T241" s="236"/>
      <c r="AT241" s="237" t="s">
        <v>304</v>
      </c>
      <c r="AU241" s="237" t="s">
        <v>90</v>
      </c>
      <c r="AV241" s="13" t="s">
        <v>90</v>
      </c>
      <c r="AW241" s="13" t="s">
        <v>33</v>
      </c>
      <c r="AX241" s="13" t="s">
        <v>77</v>
      </c>
      <c r="AY241" s="237" t="s">
        <v>242</v>
      </c>
    </row>
    <row r="242" spans="1:65" s="14" customFormat="1">
      <c r="B242" s="243"/>
      <c r="C242" s="244"/>
      <c r="D242" s="228" t="s">
        <v>304</v>
      </c>
      <c r="E242" s="245" t="s">
        <v>1</v>
      </c>
      <c r="F242" s="246" t="s">
        <v>802</v>
      </c>
      <c r="G242" s="244"/>
      <c r="H242" s="245" t="s">
        <v>1</v>
      </c>
      <c r="I242" s="247"/>
      <c r="J242" s="244"/>
      <c r="K242" s="244"/>
      <c r="L242" s="248"/>
      <c r="M242" s="249"/>
      <c r="N242" s="250"/>
      <c r="O242" s="250"/>
      <c r="P242" s="250"/>
      <c r="Q242" s="250"/>
      <c r="R242" s="250"/>
      <c r="S242" s="250"/>
      <c r="T242" s="251"/>
      <c r="AT242" s="252" t="s">
        <v>304</v>
      </c>
      <c r="AU242" s="252" t="s">
        <v>90</v>
      </c>
      <c r="AV242" s="14" t="s">
        <v>84</v>
      </c>
      <c r="AW242" s="14" t="s">
        <v>33</v>
      </c>
      <c r="AX242" s="14" t="s">
        <v>77</v>
      </c>
      <c r="AY242" s="252" t="s">
        <v>242</v>
      </c>
    </row>
    <row r="243" spans="1:65" s="13" customFormat="1">
      <c r="B243" s="226"/>
      <c r="C243" s="227"/>
      <c r="D243" s="228" t="s">
        <v>304</v>
      </c>
      <c r="E243" s="229" t="s">
        <v>1</v>
      </c>
      <c r="F243" s="230" t="s">
        <v>860</v>
      </c>
      <c r="G243" s="227"/>
      <c r="H243" s="231">
        <v>68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304</v>
      </c>
      <c r="AU243" s="237" t="s">
        <v>90</v>
      </c>
      <c r="AV243" s="13" t="s">
        <v>90</v>
      </c>
      <c r="AW243" s="13" t="s">
        <v>33</v>
      </c>
      <c r="AX243" s="13" t="s">
        <v>77</v>
      </c>
      <c r="AY243" s="237" t="s">
        <v>242</v>
      </c>
    </row>
    <row r="244" spans="1:65" s="15" customFormat="1">
      <c r="B244" s="253"/>
      <c r="C244" s="254"/>
      <c r="D244" s="228" t="s">
        <v>304</v>
      </c>
      <c r="E244" s="255" t="s">
        <v>1</v>
      </c>
      <c r="F244" s="256" t="s">
        <v>381</v>
      </c>
      <c r="G244" s="254"/>
      <c r="H244" s="257">
        <v>136</v>
      </c>
      <c r="I244" s="258"/>
      <c r="J244" s="254"/>
      <c r="K244" s="254"/>
      <c r="L244" s="259"/>
      <c r="M244" s="260"/>
      <c r="N244" s="261"/>
      <c r="O244" s="261"/>
      <c r="P244" s="261"/>
      <c r="Q244" s="261"/>
      <c r="R244" s="261"/>
      <c r="S244" s="261"/>
      <c r="T244" s="262"/>
      <c r="AT244" s="263" t="s">
        <v>304</v>
      </c>
      <c r="AU244" s="263" t="s">
        <v>90</v>
      </c>
      <c r="AV244" s="15" t="s">
        <v>100</v>
      </c>
      <c r="AW244" s="15" t="s">
        <v>33</v>
      </c>
      <c r="AX244" s="15" t="s">
        <v>77</v>
      </c>
      <c r="AY244" s="263" t="s">
        <v>242</v>
      </c>
    </row>
    <row r="245" spans="1:65" s="16" customFormat="1">
      <c r="B245" s="264"/>
      <c r="C245" s="265"/>
      <c r="D245" s="228" t="s">
        <v>304</v>
      </c>
      <c r="E245" s="266" t="s">
        <v>1</v>
      </c>
      <c r="F245" s="267" t="s">
        <v>388</v>
      </c>
      <c r="G245" s="265"/>
      <c r="H245" s="268">
        <v>25500.7</v>
      </c>
      <c r="I245" s="269"/>
      <c r="J245" s="265"/>
      <c r="K245" s="265"/>
      <c r="L245" s="270"/>
      <c r="M245" s="271"/>
      <c r="N245" s="272"/>
      <c r="O245" s="272"/>
      <c r="P245" s="272"/>
      <c r="Q245" s="272"/>
      <c r="R245" s="272"/>
      <c r="S245" s="272"/>
      <c r="T245" s="273"/>
      <c r="AT245" s="274" t="s">
        <v>304</v>
      </c>
      <c r="AU245" s="274" t="s">
        <v>90</v>
      </c>
      <c r="AV245" s="16" t="s">
        <v>248</v>
      </c>
      <c r="AW245" s="16" t="s">
        <v>33</v>
      </c>
      <c r="AX245" s="16" t="s">
        <v>84</v>
      </c>
      <c r="AY245" s="274" t="s">
        <v>242</v>
      </c>
    </row>
    <row r="246" spans="1:65" s="2" customFormat="1" ht="14.45" customHeight="1">
      <c r="A246" s="35"/>
      <c r="B246" s="36"/>
      <c r="C246" s="215" t="s">
        <v>334</v>
      </c>
      <c r="D246" s="215" t="s">
        <v>261</v>
      </c>
      <c r="E246" s="216" t="s">
        <v>486</v>
      </c>
      <c r="F246" s="217" t="s">
        <v>487</v>
      </c>
      <c r="G246" s="218" t="s">
        <v>247</v>
      </c>
      <c r="H246" s="219">
        <v>26010.714</v>
      </c>
      <c r="I246" s="220"/>
      <c r="J246" s="221">
        <f>ROUND(I246*H246,2)</f>
        <v>0</v>
      </c>
      <c r="K246" s="222"/>
      <c r="L246" s="223"/>
      <c r="M246" s="224" t="s">
        <v>1</v>
      </c>
      <c r="N246" s="225" t="s">
        <v>43</v>
      </c>
      <c r="O246" s="76"/>
      <c r="P246" s="211">
        <f>O246*H246</f>
        <v>0</v>
      </c>
      <c r="Q246" s="211">
        <v>4.0000000000000002E-4</v>
      </c>
      <c r="R246" s="211">
        <f>Q246*H246</f>
        <v>10.4042856</v>
      </c>
      <c r="S246" s="211">
        <v>0</v>
      </c>
      <c r="T246" s="21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3" t="s">
        <v>264</v>
      </c>
      <c r="AT246" s="213" t="s">
        <v>261</v>
      </c>
      <c r="AU246" s="213" t="s">
        <v>90</v>
      </c>
      <c r="AY246" s="18" t="s">
        <v>242</v>
      </c>
      <c r="BE246" s="214">
        <f>IF(N246="základná",J246,0)</f>
        <v>0</v>
      </c>
      <c r="BF246" s="214">
        <f>IF(N246="znížená",J246,0)</f>
        <v>0</v>
      </c>
      <c r="BG246" s="214">
        <f>IF(N246="zákl. prenesená",J246,0)</f>
        <v>0</v>
      </c>
      <c r="BH246" s="214">
        <f>IF(N246="zníž. prenesená",J246,0)</f>
        <v>0</v>
      </c>
      <c r="BI246" s="214">
        <f>IF(N246="nulová",J246,0)</f>
        <v>0</v>
      </c>
      <c r="BJ246" s="18" t="s">
        <v>90</v>
      </c>
      <c r="BK246" s="214">
        <f>ROUND(I246*H246,2)</f>
        <v>0</v>
      </c>
      <c r="BL246" s="18" t="s">
        <v>248</v>
      </c>
      <c r="BM246" s="213" t="s">
        <v>861</v>
      </c>
    </row>
    <row r="247" spans="1:65" s="13" customFormat="1">
      <c r="B247" s="226"/>
      <c r="C247" s="227"/>
      <c r="D247" s="228" t="s">
        <v>304</v>
      </c>
      <c r="E247" s="227"/>
      <c r="F247" s="230" t="s">
        <v>862</v>
      </c>
      <c r="G247" s="227"/>
      <c r="H247" s="231">
        <v>26010.714</v>
      </c>
      <c r="I247" s="232"/>
      <c r="J247" s="227"/>
      <c r="K247" s="227"/>
      <c r="L247" s="233"/>
      <c r="M247" s="234"/>
      <c r="N247" s="235"/>
      <c r="O247" s="235"/>
      <c r="P247" s="235"/>
      <c r="Q247" s="235"/>
      <c r="R247" s="235"/>
      <c r="S247" s="235"/>
      <c r="T247" s="236"/>
      <c r="AT247" s="237" t="s">
        <v>304</v>
      </c>
      <c r="AU247" s="237" t="s">
        <v>90</v>
      </c>
      <c r="AV247" s="13" t="s">
        <v>90</v>
      </c>
      <c r="AW247" s="13" t="s">
        <v>4</v>
      </c>
      <c r="AX247" s="13" t="s">
        <v>84</v>
      </c>
      <c r="AY247" s="237" t="s">
        <v>242</v>
      </c>
    </row>
    <row r="248" spans="1:65" s="2" customFormat="1" ht="45" customHeight="1">
      <c r="A248" s="35"/>
      <c r="B248" s="36"/>
      <c r="C248" s="201" t="s">
        <v>339</v>
      </c>
      <c r="D248" s="201" t="s">
        <v>244</v>
      </c>
      <c r="E248" s="202" t="s">
        <v>490</v>
      </c>
      <c r="F248" s="203" t="s">
        <v>491</v>
      </c>
      <c r="G248" s="204" t="s">
        <v>247</v>
      </c>
      <c r="H248" s="205">
        <v>1529.471</v>
      </c>
      <c r="I248" s="206"/>
      <c r="J248" s="207">
        <f>ROUND(I248*H248,2)</f>
        <v>0</v>
      </c>
      <c r="K248" s="208"/>
      <c r="L248" s="40"/>
      <c r="M248" s="209" t="s">
        <v>1</v>
      </c>
      <c r="N248" s="210" t="s">
        <v>43</v>
      </c>
      <c r="O248" s="76"/>
      <c r="P248" s="211">
        <f>O248*H248</f>
        <v>0</v>
      </c>
      <c r="Q248" s="211">
        <v>2.2300000000000002E-3</v>
      </c>
      <c r="R248" s="211">
        <f>Q248*H248</f>
        <v>3.4107203300000002</v>
      </c>
      <c r="S248" s="211">
        <v>0</v>
      </c>
      <c r="T248" s="21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3" t="s">
        <v>248</v>
      </c>
      <c r="AT248" s="213" t="s">
        <v>244</v>
      </c>
      <c r="AU248" s="213" t="s">
        <v>90</v>
      </c>
      <c r="AY248" s="18" t="s">
        <v>242</v>
      </c>
      <c r="BE248" s="214">
        <f>IF(N248="základná",J248,0)</f>
        <v>0</v>
      </c>
      <c r="BF248" s="214">
        <f>IF(N248="znížená",J248,0)</f>
        <v>0</v>
      </c>
      <c r="BG248" s="214">
        <f>IF(N248="zákl. prenesená",J248,0)</f>
        <v>0</v>
      </c>
      <c r="BH248" s="214">
        <f>IF(N248="zníž. prenesená",J248,0)</f>
        <v>0</v>
      </c>
      <c r="BI248" s="214">
        <f>IF(N248="nulová",J248,0)</f>
        <v>0</v>
      </c>
      <c r="BJ248" s="18" t="s">
        <v>90</v>
      </c>
      <c r="BK248" s="214">
        <f>ROUND(I248*H248,2)</f>
        <v>0</v>
      </c>
      <c r="BL248" s="18" t="s">
        <v>248</v>
      </c>
      <c r="BM248" s="213" t="s">
        <v>863</v>
      </c>
    </row>
    <row r="249" spans="1:65" s="14" customFormat="1">
      <c r="B249" s="243"/>
      <c r="C249" s="244"/>
      <c r="D249" s="228" t="s">
        <v>304</v>
      </c>
      <c r="E249" s="245" t="s">
        <v>1</v>
      </c>
      <c r="F249" s="246" t="s">
        <v>851</v>
      </c>
      <c r="G249" s="244"/>
      <c r="H249" s="245" t="s">
        <v>1</v>
      </c>
      <c r="I249" s="247"/>
      <c r="J249" s="244"/>
      <c r="K249" s="244"/>
      <c r="L249" s="248"/>
      <c r="M249" s="249"/>
      <c r="N249" s="250"/>
      <c r="O249" s="250"/>
      <c r="P249" s="250"/>
      <c r="Q249" s="250"/>
      <c r="R249" s="250"/>
      <c r="S249" s="250"/>
      <c r="T249" s="251"/>
      <c r="AT249" s="252" t="s">
        <v>304</v>
      </c>
      <c r="AU249" s="252" t="s">
        <v>90</v>
      </c>
      <c r="AV249" s="14" t="s">
        <v>84</v>
      </c>
      <c r="AW249" s="14" t="s">
        <v>33</v>
      </c>
      <c r="AX249" s="14" t="s">
        <v>77</v>
      </c>
      <c r="AY249" s="252" t="s">
        <v>242</v>
      </c>
    </row>
    <row r="250" spans="1:65" s="13" customFormat="1">
      <c r="B250" s="226"/>
      <c r="C250" s="227"/>
      <c r="D250" s="228" t="s">
        <v>304</v>
      </c>
      <c r="E250" s="229" t="s">
        <v>1</v>
      </c>
      <c r="F250" s="230" t="s">
        <v>852</v>
      </c>
      <c r="G250" s="227"/>
      <c r="H250" s="231">
        <v>1529.471</v>
      </c>
      <c r="I250" s="232"/>
      <c r="J250" s="227"/>
      <c r="K250" s="227"/>
      <c r="L250" s="233"/>
      <c r="M250" s="234"/>
      <c r="N250" s="235"/>
      <c r="O250" s="235"/>
      <c r="P250" s="235"/>
      <c r="Q250" s="235"/>
      <c r="R250" s="235"/>
      <c r="S250" s="235"/>
      <c r="T250" s="236"/>
      <c r="AT250" s="237" t="s">
        <v>304</v>
      </c>
      <c r="AU250" s="237" t="s">
        <v>90</v>
      </c>
      <c r="AV250" s="13" t="s">
        <v>90</v>
      </c>
      <c r="AW250" s="13" t="s">
        <v>33</v>
      </c>
      <c r="AX250" s="13" t="s">
        <v>84</v>
      </c>
      <c r="AY250" s="237" t="s">
        <v>242</v>
      </c>
    </row>
    <row r="251" spans="1:65" s="12" customFormat="1" ht="22.9" customHeight="1">
      <c r="B251" s="185"/>
      <c r="C251" s="186"/>
      <c r="D251" s="187" t="s">
        <v>76</v>
      </c>
      <c r="E251" s="199" t="s">
        <v>250</v>
      </c>
      <c r="F251" s="199" t="s">
        <v>251</v>
      </c>
      <c r="G251" s="186"/>
      <c r="H251" s="186"/>
      <c r="I251" s="189"/>
      <c r="J251" s="200">
        <f>BK251</f>
        <v>0</v>
      </c>
      <c r="K251" s="186"/>
      <c r="L251" s="191"/>
      <c r="M251" s="192"/>
      <c r="N251" s="193"/>
      <c r="O251" s="193"/>
      <c r="P251" s="194">
        <f>SUM(P252:P400)</f>
        <v>0</v>
      </c>
      <c r="Q251" s="193"/>
      <c r="R251" s="194">
        <f>SUM(R252:R400)</f>
        <v>29318.405656500006</v>
      </c>
      <c r="S251" s="193"/>
      <c r="T251" s="195">
        <f>SUM(T252:T400)</f>
        <v>1312.5</v>
      </c>
      <c r="AR251" s="196" t="s">
        <v>84</v>
      </c>
      <c r="AT251" s="197" t="s">
        <v>76</v>
      </c>
      <c r="AU251" s="197" t="s">
        <v>84</v>
      </c>
      <c r="AY251" s="196" t="s">
        <v>242</v>
      </c>
      <c r="BK251" s="198">
        <f>SUM(BK252:BK400)</f>
        <v>0</v>
      </c>
    </row>
    <row r="252" spans="1:65" s="2" customFormat="1" ht="14.45" customHeight="1">
      <c r="A252" s="35"/>
      <c r="B252" s="36"/>
      <c r="C252" s="201" t="s">
        <v>344</v>
      </c>
      <c r="D252" s="201" t="s">
        <v>244</v>
      </c>
      <c r="E252" s="202" t="s">
        <v>495</v>
      </c>
      <c r="F252" s="203" t="s">
        <v>496</v>
      </c>
      <c r="G252" s="204" t="s">
        <v>259</v>
      </c>
      <c r="H252" s="205">
        <v>8750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0</v>
      </c>
      <c r="R252" s="211">
        <f>Q252*H252</f>
        <v>0</v>
      </c>
      <c r="S252" s="211">
        <v>0.15</v>
      </c>
      <c r="T252" s="212">
        <f>S252*H252</f>
        <v>1312.5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248</v>
      </c>
      <c r="AT252" s="213" t="s">
        <v>244</v>
      </c>
      <c r="AU252" s="213" t="s">
        <v>90</v>
      </c>
      <c r="AY252" s="18" t="s">
        <v>242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90</v>
      </c>
      <c r="BK252" s="214">
        <f>ROUND(I252*H252,2)</f>
        <v>0</v>
      </c>
      <c r="BL252" s="18" t="s">
        <v>248</v>
      </c>
      <c r="BM252" s="213" t="s">
        <v>864</v>
      </c>
    </row>
    <row r="253" spans="1:65" s="14" customFormat="1">
      <c r="B253" s="243"/>
      <c r="C253" s="244"/>
      <c r="D253" s="228" t="s">
        <v>304</v>
      </c>
      <c r="E253" s="245" t="s">
        <v>1</v>
      </c>
      <c r="F253" s="246" t="s">
        <v>798</v>
      </c>
      <c r="G253" s="244"/>
      <c r="H253" s="245" t="s">
        <v>1</v>
      </c>
      <c r="I253" s="247"/>
      <c r="J253" s="244"/>
      <c r="K253" s="244"/>
      <c r="L253" s="248"/>
      <c r="M253" s="249"/>
      <c r="N253" s="250"/>
      <c r="O253" s="250"/>
      <c r="P253" s="250"/>
      <c r="Q253" s="250"/>
      <c r="R253" s="250"/>
      <c r="S253" s="250"/>
      <c r="T253" s="251"/>
      <c r="AT253" s="252" t="s">
        <v>304</v>
      </c>
      <c r="AU253" s="252" t="s">
        <v>90</v>
      </c>
      <c r="AV253" s="14" t="s">
        <v>84</v>
      </c>
      <c r="AW253" s="14" t="s">
        <v>33</v>
      </c>
      <c r="AX253" s="14" t="s">
        <v>77</v>
      </c>
      <c r="AY253" s="252" t="s">
        <v>242</v>
      </c>
    </row>
    <row r="254" spans="1:65" s="13" customFormat="1">
      <c r="B254" s="226"/>
      <c r="C254" s="227"/>
      <c r="D254" s="228" t="s">
        <v>304</v>
      </c>
      <c r="E254" s="229" t="s">
        <v>1</v>
      </c>
      <c r="F254" s="230" t="s">
        <v>865</v>
      </c>
      <c r="G254" s="227"/>
      <c r="H254" s="231">
        <v>4250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304</v>
      </c>
      <c r="AU254" s="237" t="s">
        <v>90</v>
      </c>
      <c r="AV254" s="13" t="s">
        <v>90</v>
      </c>
      <c r="AW254" s="13" t="s">
        <v>33</v>
      </c>
      <c r="AX254" s="13" t="s">
        <v>77</v>
      </c>
      <c r="AY254" s="237" t="s">
        <v>242</v>
      </c>
    </row>
    <row r="255" spans="1:65" s="14" customFormat="1">
      <c r="B255" s="243"/>
      <c r="C255" s="244"/>
      <c r="D255" s="228" t="s">
        <v>304</v>
      </c>
      <c r="E255" s="245" t="s">
        <v>1</v>
      </c>
      <c r="F255" s="246" t="s">
        <v>800</v>
      </c>
      <c r="G255" s="244"/>
      <c r="H255" s="245" t="s">
        <v>1</v>
      </c>
      <c r="I255" s="247"/>
      <c r="J255" s="244"/>
      <c r="K255" s="244"/>
      <c r="L255" s="248"/>
      <c r="M255" s="249"/>
      <c r="N255" s="250"/>
      <c r="O255" s="250"/>
      <c r="P255" s="250"/>
      <c r="Q255" s="250"/>
      <c r="R255" s="250"/>
      <c r="S255" s="250"/>
      <c r="T255" s="251"/>
      <c r="AT255" s="252" t="s">
        <v>304</v>
      </c>
      <c r="AU255" s="252" t="s">
        <v>90</v>
      </c>
      <c r="AV255" s="14" t="s">
        <v>84</v>
      </c>
      <c r="AW255" s="14" t="s">
        <v>33</v>
      </c>
      <c r="AX255" s="14" t="s">
        <v>77</v>
      </c>
      <c r="AY255" s="252" t="s">
        <v>242</v>
      </c>
    </row>
    <row r="256" spans="1:65" s="13" customFormat="1">
      <c r="B256" s="226"/>
      <c r="C256" s="227"/>
      <c r="D256" s="228" t="s">
        <v>304</v>
      </c>
      <c r="E256" s="229" t="s">
        <v>1</v>
      </c>
      <c r="F256" s="230" t="s">
        <v>866</v>
      </c>
      <c r="G256" s="227"/>
      <c r="H256" s="231">
        <v>666.67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AT256" s="237" t="s">
        <v>304</v>
      </c>
      <c r="AU256" s="237" t="s">
        <v>90</v>
      </c>
      <c r="AV256" s="13" t="s">
        <v>90</v>
      </c>
      <c r="AW256" s="13" t="s">
        <v>33</v>
      </c>
      <c r="AX256" s="13" t="s">
        <v>77</v>
      </c>
      <c r="AY256" s="237" t="s">
        <v>242</v>
      </c>
    </row>
    <row r="257" spans="1:65" s="14" customFormat="1">
      <c r="B257" s="243"/>
      <c r="C257" s="244"/>
      <c r="D257" s="228" t="s">
        <v>304</v>
      </c>
      <c r="E257" s="245" t="s">
        <v>1</v>
      </c>
      <c r="F257" s="246" t="s">
        <v>802</v>
      </c>
      <c r="G257" s="244"/>
      <c r="H257" s="245" t="s">
        <v>1</v>
      </c>
      <c r="I257" s="247"/>
      <c r="J257" s="244"/>
      <c r="K257" s="244"/>
      <c r="L257" s="248"/>
      <c r="M257" s="249"/>
      <c r="N257" s="250"/>
      <c r="O257" s="250"/>
      <c r="P257" s="250"/>
      <c r="Q257" s="250"/>
      <c r="R257" s="250"/>
      <c r="S257" s="250"/>
      <c r="T257" s="251"/>
      <c r="AT257" s="252" t="s">
        <v>304</v>
      </c>
      <c r="AU257" s="252" t="s">
        <v>90</v>
      </c>
      <c r="AV257" s="14" t="s">
        <v>84</v>
      </c>
      <c r="AW257" s="14" t="s">
        <v>33</v>
      </c>
      <c r="AX257" s="14" t="s">
        <v>77</v>
      </c>
      <c r="AY257" s="252" t="s">
        <v>242</v>
      </c>
    </row>
    <row r="258" spans="1:65" s="13" customFormat="1">
      <c r="B258" s="226"/>
      <c r="C258" s="227"/>
      <c r="D258" s="228" t="s">
        <v>304</v>
      </c>
      <c r="E258" s="229" t="s">
        <v>1</v>
      </c>
      <c r="F258" s="230" t="s">
        <v>867</v>
      </c>
      <c r="G258" s="227"/>
      <c r="H258" s="231">
        <v>3833.33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33</v>
      </c>
      <c r="AX258" s="13" t="s">
        <v>77</v>
      </c>
      <c r="AY258" s="237" t="s">
        <v>242</v>
      </c>
    </row>
    <row r="259" spans="1:65" s="16" customFormat="1">
      <c r="B259" s="264"/>
      <c r="C259" s="265"/>
      <c r="D259" s="228" t="s">
        <v>304</v>
      </c>
      <c r="E259" s="266" t="s">
        <v>1</v>
      </c>
      <c r="F259" s="267" t="s">
        <v>388</v>
      </c>
      <c r="G259" s="265"/>
      <c r="H259" s="268">
        <v>8750</v>
      </c>
      <c r="I259" s="269"/>
      <c r="J259" s="265"/>
      <c r="K259" s="265"/>
      <c r="L259" s="270"/>
      <c r="M259" s="271"/>
      <c r="N259" s="272"/>
      <c r="O259" s="272"/>
      <c r="P259" s="272"/>
      <c r="Q259" s="272"/>
      <c r="R259" s="272"/>
      <c r="S259" s="272"/>
      <c r="T259" s="273"/>
      <c r="AT259" s="274" t="s">
        <v>304</v>
      </c>
      <c r="AU259" s="274" t="s">
        <v>90</v>
      </c>
      <c r="AV259" s="16" t="s">
        <v>248</v>
      </c>
      <c r="AW259" s="16" t="s">
        <v>33</v>
      </c>
      <c r="AX259" s="16" t="s">
        <v>84</v>
      </c>
      <c r="AY259" s="274" t="s">
        <v>242</v>
      </c>
    </row>
    <row r="260" spans="1:65" s="2" customFormat="1" ht="34.9" customHeight="1">
      <c r="A260" s="35"/>
      <c r="B260" s="36"/>
      <c r="C260" s="201" t="s">
        <v>348</v>
      </c>
      <c r="D260" s="201" t="s">
        <v>244</v>
      </c>
      <c r="E260" s="202" t="s">
        <v>502</v>
      </c>
      <c r="F260" s="203" t="s">
        <v>503</v>
      </c>
      <c r="G260" s="204" t="s">
        <v>247</v>
      </c>
      <c r="H260" s="205">
        <v>136</v>
      </c>
      <c r="I260" s="206"/>
      <c r="J260" s="207">
        <f>ROUND(I260*H260,2)</f>
        <v>0</v>
      </c>
      <c r="K260" s="208"/>
      <c r="L260" s="40"/>
      <c r="M260" s="209" t="s">
        <v>1</v>
      </c>
      <c r="N260" s="210" t="s">
        <v>43</v>
      </c>
      <c r="O260" s="76"/>
      <c r="P260" s="211">
        <f>O260*H260</f>
        <v>0</v>
      </c>
      <c r="Q260" s="211">
        <v>0.27994000000000002</v>
      </c>
      <c r="R260" s="211">
        <f>Q260*H260</f>
        <v>38.071840000000002</v>
      </c>
      <c r="S260" s="211">
        <v>0</v>
      </c>
      <c r="T260" s="212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13" t="s">
        <v>248</v>
      </c>
      <c r="AT260" s="213" t="s">
        <v>244</v>
      </c>
      <c r="AU260" s="213" t="s">
        <v>90</v>
      </c>
      <c r="AY260" s="18" t="s">
        <v>242</v>
      </c>
      <c r="BE260" s="214">
        <f>IF(N260="základná",J260,0)</f>
        <v>0</v>
      </c>
      <c r="BF260" s="214">
        <f>IF(N260="znížená",J260,0)</f>
        <v>0</v>
      </c>
      <c r="BG260" s="214">
        <f>IF(N260="zákl. prenesená",J260,0)</f>
        <v>0</v>
      </c>
      <c r="BH260" s="214">
        <f>IF(N260="zníž. prenesená",J260,0)</f>
        <v>0</v>
      </c>
      <c r="BI260" s="214">
        <f>IF(N260="nulová",J260,0)</f>
        <v>0</v>
      </c>
      <c r="BJ260" s="18" t="s">
        <v>90</v>
      </c>
      <c r="BK260" s="214">
        <f>ROUND(I260*H260,2)</f>
        <v>0</v>
      </c>
      <c r="BL260" s="18" t="s">
        <v>248</v>
      </c>
      <c r="BM260" s="213" t="s">
        <v>868</v>
      </c>
    </row>
    <row r="261" spans="1:65" s="14" customFormat="1">
      <c r="B261" s="243"/>
      <c r="C261" s="244"/>
      <c r="D261" s="228" t="s">
        <v>304</v>
      </c>
      <c r="E261" s="245" t="s">
        <v>1</v>
      </c>
      <c r="F261" s="246" t="s">
        <v>476</v>
      </c>
      <c r="G261" s="244"/>
      <c r="H261" s="245" t="s">
        <v>1</v>
      </c>
      <c r="I261" s="247"/>
      <c r="J261" s="244"/>
      <c r="K261" s="244"/>
      <c r="L261" s="248"/>
      <c r="M261" s="249"/>
      <c r="N261" s="250"/>
      <c r="O261" s="250"/>
      <c r="P261" s="250"/>
      <c r="Q261" s="250"/>
      <c r="R261" s="250"/>
      <c r="S261" s="250"/>
      <c r="T261" s="251"/>
      <c r="AT261" s="252" t="s">
        <v>304</v>
      </c>
      <c r="AU261" s="252" t="s">
        <v>90</v>
      </c>
      <c r="AV261" s="14" t="s">
        <v>84</v>
      </c>
      <c r="AW261" s="14" t="s">
        <v>33</v>
      </c>
      <c r="AX261" s="14" t="s">
        <v>77</v>
      </c>
      <c r="AY261" s="252" t="s">
        <v>242</v>
      </c>
    </row>
    <row r="262" spans="1:65" s="14" customFormat="1">
      <c r="B262" s="243"/>
      <c r="C262" s="244"/>
      <c r="D262" s="228" t="s">
        <v>304</v>
      </c>
      <c r="E262" s="245" t="s">
        <v>1</v>
      </c>
      <c r="F262" s="246" t="s">
        <v>827</v>
      </c>
      <c r="G262" s="244"/>
      <c r="H262" s="245" t="s">
        <v>1</v>
      </c>
      <c r="I262" s="247"/>
      <c r="J262" s="244"/>
      <c r="K262" s="244"/>
      <c r="L262" s="248"/>
      <c r="M262" s="249"/>
      <c r="N262" s="250"/>
      <c r="O262" s="250"/>
      <c r="P262" s="250"/>
      <c r="Q262" s="250"/>
      <c r="R262" s="250"/>
      <c r="S262" s="250"/>
      <c r="T262" s="251"/>
      <c r="AT262" s="252" t="s">
        <v>304</v>
      </c>
      <c r="AU262" s="252" t="s">
        <v>90</v>
      </c>
      <c r="AV262" s="14" t="s">
        <v>84</v>
      </c>
      <c r="AW262" s="14" t="s">
        <v>33</v>
      </c>
      <c r="AX262" s="14" t="s">
        <v>77</v>
      </c>
      <c r="AY262" s="252" t="s">
        <v>242</v>
      </c>
    </row>
    <row r="263" spans="1:65" s="14" customFormat="1">
      <c r="B263" s="243"/>
      <c r="C263" s="244"/>
      <c r="D263" s="228" t="s">
        <v>304</v>
      </c>
      <c r="E263" s="245" t="s">
        <v>1</v>
      </c>
      <c r="F263" s="246" t="s">
        <v>798</v>
      </c>
      <c r="G263" s="244"/>
      <c r="H263" s="245" t="s">
        <v>1</v>
      </c>
      <c r="I263" s="247"/>
      <c r="J263" s="244"/>
      <c r="K263" s="244"/>
      <c r="L263" s="248"/>
      <c r="M263" s="249"/>
      <c r="N263" s="250"/>
      <c r="O263" s="250"/>
      <c r="P263" s="250"/>
      <c r="Q263" s="250"/>
      <c r="R263" s="250"/>
      <c r="S263" s="250"/>
      <c r="T263" s="251"/>
      <c r="AT263" s="252" t="s">
        <v>304</v>
      </c>
      <c r="AU263" s="252" t="s">
        <v>90</v>
      </c>
      <c r="AV263" s="14" t="s">
        <v>84</v>
      </c>
      <c r="AW263" s="14" t="s">
        <v>33</v>
      </c>
      <c r="AX263" s="14" t="s">
        <v>77</v>
      </c>
      <c r="AY263" s="252" t="s">
        <v>242</v>
      </c>
    </row>
    <row r="264" spans="1:65" s="13" customFormat="1">
      <c r="B264" s="226"/>
      <c r="C264" s="227"/>
      <c r="D264" s="228" t="s">
        <v>304</v>
      </c>
      <c r="E264" s="229" t="s">
        <v>1</v>
      </c>
      <c r="F264" s="230" t="s">
        <v>479</v>
      </c>
      <c r="G264" s="227"/>
      <c r="H264" s="231">
        <v>34</v>
      </c>
      <c r="I264" s="232"/>
      <c r="J264" s="227"/>
      <c r="K264" s="227"/>
      <c r="L264" s="233"/>
      <c r="M264" s="234"/>
      <c r="N264" s="235"/>
      <c r="O264" s="235"/>
      <c r="P264" s="235"/>
      <c r="Q264" s="235"/>
      <c r="R264" s="235"/>
      <c r="S264" s="235"/>
      <c r="T264" s="236"/>
      <c r="AT264" s="237" t="s">
        <v>304</v>
      </c>
      <c r="AU264" s="237" t="s">
        <v>90</v>
      </c>
      <c r="AV264" s="13" t="s">
        <v>90</v>
      </c>
      <c r="AW264" s="13" t="s">
        <v>33</v>
      </c>
      <c r="AX264" s="13" t="s">
        <v>77</v>
      </c>
      <c r="AY264" s="237" t="s">
        <v>242</v>
      </c>
    </row>
    <row r="265" spans="1:65" s="14" customFormat="1">
      <c r="B265" s="243"/>
      <c r="C265" s="244"/>
      <c r="D265" s="228" t="s">
        <v>304</v>
      </c>
      <c r="E265" s="245" t="s">
        <v>1</v>
      </c>
      <c r="F265" s="246" t="s">
        <v>800</v>
      </c>
      <c r="G265" s="244"/>
      <c r="H265" s="245" t="s">
        <v>1</v>
      </c>
      <c r="I265" s="247"/>
      <c r="J265" s="244"/>
      <c r="K265" s="244"/>
      <c r="L265" s="248"/>
      <c r="M265" s="249"/>
      <c r="N265" s="250"/>
      <c r="O265" s="250"/>
      <c r="P265" s="250"/>
      <c r="Q265" s="250"/>
      <c r="R265" s="250"/>
      <c r="S265" s="250"/>
      <c r="T265" s="251"/>
      <c r="AT265" s="252" t="s">
        <v>304</v>
      </c>
      <c r="AU265" s="252" t="s">
        <v>90</v>
      </c>
      <c r="AV265" s="14" t="s">
        <v>84</v>
      </c>
      <c r="AW265" s="14" t="s">
        <v>33</v>
      </c>
      <c r="AX265" s="14" t="s">
        <v>77</v>
      </c>
      <c r="AY265" s="252" t="s">
        <v>242</v>
      </c>
    </row>
    <row r="266" spans="1:65" s="13" customFormat="1">
      <c r="B266" s="226"/>
      <c r="C266" s="227"/>
      <c r="D266" s="228" t="s">
        <v>304</v>
      </c>
      <c r="E266" s="229" t="s">
        <v>1</v>
      </c>
      <c r="F266" s="230" t="s">
        <v>479</v>
      </c>
      <c r="G266" s="227"/>
      <c r="H266" s="231">
        <v>34</v>
      </c>
      <c r="I266" s="232"/>
      <c r="J266" s="227"/>
      <c r="K266" s="227"/>
      <c r="L266" s="233"/>
      <c r="M266" s="234"/>
      <c r="N266" s="235"/>
      <c r="O266" s="235"/>
      <c r="P266" s="235"/>
      <c r="Q266" s="235"/>
      <c r="R266" s="235"/>
      <c r="S266" s="235"/>
      <c r="T266" s="236"/>
      <c r="AT266" s="237" t="s">
        <v>304</v>
      </c>
      <c r="AU266" s="237" t="s">
        <v>90</v>
      </c>
      <c r="AV266" s="13" t="s">
        <v>90</v>
      </c>
      <c r="AW266" s="13" t="s">
        <v>33</v>
      </c>
      <c r="AX266" s="13" t="s">
        <v>77</v>
      </c>
      <c r="AY266" s="237" t="s">
        <v>242</v>
      </c>
    </row>
    <row r="267" spans="1:65" s="14" customFormat="1">
      <c r="B267" s="243"/>
      <c r="C267" s="244"/>
      <c r="D267" s="228" t="s">
        <v>304</v>
      </c>
      <c r="E267" s="245" t="s">
        <v>1</v>
      </c>
      <c r="F267" s="246" t="s">
        <v>802</v>
      </c>
      <c r="G267" s="244"/>
      <c r="H267" s="245" t="s">
        <v>1</v>
      </c>
      <c r="I267" s="247"/>
      <c r="J267" s="244"/>
      <c r="K267" s="244"/>
      <c r="L267" s="248"/>
      <c r="M267" s="249"/>
      <c r="N267" s="250"/>
      <c r="O267" s="250"/>
      <c r="P267" s="250"/>
      <c r="Q267" s="250"/>
      <c r="R267" s="250"/>
      <c r="S267" s="250"/>
      <c r="T267" s="251"/>
      <c r="AT267" s="252" t="s">
        <v>304</v>
      </c>
      <c r="AU267" s="252" t="s">
        <v>90</v>
      </c>
      <c r="AV267" s="14" t="s">
        <v>84</v>
      </c>
      <c r="AW267" s="14" t="s">
        <v>33</v>
      </c>
      <c r="AX267" s="14" t="s">
        <v>77</v>
      </c>
      <c r="AY267" s="252" t="s">
        <v>242</v>
      </c>
    </row>
    <row r="268" spans="1:65" s="13" customFormat="1">
      <c r="B268" s="226"/>
      <c r="C268" s="227"/>
      <c r="D268" s="228" t="s">
        <v>304</v>
      </c>
      <c r="E268" s="229" t="s">
        <v>1</v>
      </c>
      <c r="F268" s="230" t="s">
        <v>860</v>
      </c>
      <c r="G268" s="227"/>
      <c r="H268" s="231">
        <v>68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AT268" s="237" t="s">
        <v>304</v>
      </c>
      <c r="AU268" s="237" t="s">
        <v>90</v>
      </c>
      <c r="AV268" s="13" t="s">
        <v>90</v>
      </c>
      <c r="AW268" s="13" t="s">
        <v>33</v>
      </c>
      <c r="AX268" s="13" t="s">
        <v>77</v>
      </c>
      <c r="AY268" s="237" t="s">
        <v>242</v>
      </c>
    </row>
    <row r="269" spans="1:65" s="16" customFormat="1">
      <c r="B269" s="264"/>
      <c r="C269" s="265"/>
      <c r="D269" s="228" t="s">
        <v>304</v>
      </c>
      <c r="E269" s="266" t="s">
        <v>1</v>
      </c>
      <c r="F269" s="267" t="s">
        <v>388</v>
      </c>
      <c r="G269" s="265"/>
      <c r="H269" s="268">
        <v>136</v>
      </c>
      <c r="I269" s="269"/>
      <c r="J269" s="265"/>
      <c r="K269" s="265"/>
      <c r="L269" s="270"/>
      <c r="M269" s="271"/>
      <c r="N269" s="272"/>
      <c r="O269" s="272"/>
      <c r="P269" s="272"/>
      <c r="Q269" s="272"/>
      <c r="R269" s="272"/>
      <c r="S269" s="272"/>
      <c r="T269" s="273"/>
      <c r="AT269" s="274" t="s">
        <v>304</v>
      </c>
      <c r="AU269" s="274" t="s">
        <v>90</v>
      </c>
      <c r="AV269" s="16" t="s">
        <v>248</v>
      </c>
      <c r="AW269" s="16" t="s">
        <v>33</v>
      </c>
      <c r="AX269" s="16" t="s">
        <v>84</v>
      </c>
      <c r="AY269" s="274" t="s">
        <v>242</v>
      </c>
    </row>
    <row r="270" spans="1:65" s="2" customFormat="1" ht="30" customHeight="1">
      <c r="A270" s="35"/>
      <c r="B270" s="36"/>
      <c r="C270" s="201" t="s">
        <v>352</v>
      </c>
      <c r="D270" s="201" t="s">
        <v>244</v>
      </c>
      <c r="E270" s="202" t="s">
        <v>512</v>
      </c>
      <c r="F270" s="203" t="s">
        <v>513</v>
      </c>
      <c r="G270" s="204" t="s">
        <v>247</v>
      </c>
      <c r="H270" s="205">
        <v>136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0.27994000000000002</v>
      </c>
      <c r="R270" s="211">
        <f>Q270*H270</f>
        <v>38.071840000000002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248</v>
      </c>
      <c r="AT270" s="213" t="s">
        <v>244</v>
      </c>
      <c r="AU270" s="213" t="s">
        <v>90</v>
      </c>
      <c r="AY270" s="18" t="s">
        <v>242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90</v>
      </c>
      <c r="BK270" s="214">
        <f>ROUND(I270*H270,2)</f>
        <v>0</v>
      </c>
      <c r="BL270" s="18" t="s">
        <v>248</v>
      </c>
      <c r="BM270" s="213" t="s">
        <v>869</v>
      </c>
    </row>
    <row r="271" spans="1:65" s="14" customFormat="1">
      <c r="B271" s="243"/>
      <c r="C271" s="244"/>
      <c r="D271" s="228" t="s">
        <v>304</v>
      </c>
      <c r="E271" s="245" t="s">
        <v>1</v>
      </c>
      <c r="F271" s="246" t="s">
        <v>476</v>
      </c>
      <c r="G271" s="244"/>
      <c r="H271" s="245" t="s">
        <v>1</v>
      </c>
      <c r="I271" s="247"/>
      <c r="J271" s="244"/>
      <c r="K271" s="244"/>
      <c r="L271" s="248"/>
      <c r="M271" s="249"/>
      <c r="N271" s="250"/>
      <c r="O271" s="250"/>
      <c r="P271" s="250"/>
      <c r="Q271" s="250"/>
      <c r="R271" s="250"/>
      <c r="S271" s="250"/>
      <c r="T271" s="251"/>
      <c r="AT271" s="252" t="s">
        <v>304</v>
      </c>
      <c r="AU271" s="252" t="s">
        <v>90</v>
      </c>
      <c r="AV271" s="14" t="s">
        <v>84</v>
      </c>
      <c r="AW271" s="14" t="s">
        <v>33</v>
      </c>
      <c r="AX271" s="14" t="s">
        <v>77</v>
      </c>
      <c r="AY271" s="252" t="s">
        <v>242</v>
      </c>
    </row>
    <row r="272" spans="1:65" s="14" customFormat="1">
      <c r="B272" s="243"/>
      <c r="C272" s="244"/>
      <c r="D272" s="228" t="s">
        <v>304</v>
      </c>
      <c r="E272" s="245" t="s">
        <v>1</v>
      </c>
      <c r="F272" s="246" t="s">
        <v>798</v>
      </c>
      <c r="G272" s="244"/>
      <c r="H272" s="245" t="s">
        <v>1</v>
      </c>
      <c r="I272" s="247"/>
      <c r="J272" s="244"/>
      <c r="K272" s="244"/>
      <c r="L272" s="248"/>
      <c r="M272" s="249"/>
      <c r="N272" s="250"/>
      <c r="O272" s="250"/>
      <c r="P272" s="250"/>
      <c r="Q272" s="250"/>
      <c r="R272" s="250"/>
      <c r="S272" s="250"/>
      <c r="T272" s="251"/>
      <c r="AT272" s="252" t="s">
        <v>304</v>
      </c>
      <c r="AU272" s="252" t="s">
        <v>90</v>
      </c>
      <c r="AV272" s="14" t="s">
        <v>84</v>
      </c>
      <c r="AW272" s="14" t="s">
        <v>33</v>
      </c>
      <c r="AX272" s="14" t="s">
        <v>77</v>
      </c>
      <c r="AY272" s="252" t="s">
        <v>242</v>
      </c>
    </row>
    <row r="273" spans="1:65" s="13" customFormat="1">
      <c r="B273" s="226"/>
      <c r="C273" s="227"/>
      <c r="D273" s="228" t="s">
        <v>304</v>
      </c>
      <c r="E273" s="229" t="s">
        <v>1</v>
      </c>
      <c r="F273" s="230" t="s">
        <v>479</v>
      </c>
      <c r="G273" s="227"/>
      <c r="H273" s="231">
        <v>34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AT273" s="237" t="s">
        <v>304</v>
      </c>
      <c r="AU273" s="237" t="s">
        <v>90</v>
      </c>
      <c r="AV273" s="13" t="s">
        <v>90</v>
      </c>
      <c r="AW273" s="13" t="s">
        <v>33</v>
      </c>
      <c r="AX273" s="13" t="s">
        <v>77</v>
      </c>
      <c r="AY273" s="237" t="s">
        <v>242</v>
      </c>
    </row>
    <row r="274" spans="1:65" s="14" customFormat="1">
      <c r="B274" s="243"/>
      <c r="C274" s="244"/>
      <c r="D274" s="228" t="s">
        <v>304</v>
      </c>
      <c r="E274" s="245" t="s">
        <v>1</v>
      </c>
      <c r="F274" s="246" t="s">
        <v>800</v>
      </c>
      <c r="G274" s="244"/>
      <c r="H274" s="245" t="s">
        <v>1</v>
      </c>
      <c r="I274" s="247"/>
      <c r="J274" s="244"/>
      <c r="K274" s="244"/>
      <c r="L274" s="248"/>
      <c r="M274" s="249"/>
      <c r="N274" s="250"/>
      <c r="O274" s="250"/>
      <c r="P274" s="250"/>
      <c r="Q274" s="250"/>
      <c r="R274" s="250"/>
      <c r="S274" s="250"/>
      <c r="T274" s="251"/>
      <c r="AT274" s="252" t="s">
        <v>304</v>
      </c>
      <c r="AU274" s="252" t="s">
        <v>90</v>
      </c>
      <c r="AV274" s="14" t="s">
        <v>84</v>
      </c>
      <c r="AW274" s="14" t="s">
        <v>33</v>
      </c>
      <c r="AX274" s="14" t="s">
        <v>77</v>
      </c>
      <c r="AY274" s="252" t="s">
        <v>242</v>
      </c>
    </row>
    <row r="275" spans="1:65" s="13" customFormat="1">
      <c r="B275" s="226"/>
      <c r="C275" s="227"/>
      <c r="D275" s="228" t="s">
        <v>304</v>
      </c>
      <c r="E275" s="229" t="s">
        <v>1</v>
      </c>
      <c r="F275" s="230" t="s">
        <v>479</v>
      </c>
      <c r="G275" s="227"/>
      <c r="H275" s="231">
        <v>34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AT275" s="237" t="s">
        <v>304</v>
      </c>
      <c r="AU275" s="237" t="s">
        <v>90</v>
      </c>
      <c r="AV275" s="13" t="s">
        <v>90</v>
      </c>
      <c r="AW275" s="13" t="s">
        <v>33</v>
      </c>
      <c r="AX275" s="13" t="s">
        <v>77</v>
      </c>
      <c r="AY275" s="237" t="s">
        <v>242</v>
      </c>
    </row>
    <row r="276" spans="1:65" s="14" customFormat="1">
      <c r="B276" s="243"/>
      <c r="C276" s="244"/>
      <c r="D276" s="228" t="s">
        <v>304</v>
      </c>
      <c r="E276" s="245" t="s">
        <v>1</v>
      </c>
      <c r="F276" s="246" t="s">
        <v>802</v>
      </c>
      <c r="G276" s="244"/>
      <c r="H276" s="245" t="s">
        <v>1</v>
      </c>
      <c r="I276" s="247"/>
      <c r="J276" s="244"/>
      <c r="K276" s="244"/>
      <c r="L276" s="248"/>
      <c r="M276" s="249"/>
      <c r="N276" s="250"/>
      <c r="O276" s="250"/>
      <c r="P276" s="250"/>
      <c r="Q276" s="250"/>
      <c r="R276" s="250"/>
      <c r="S276" s="250"/>
      <c r="T276" s="251"/>
      <c r="AT276" s="252" t="s">
        <v>304</v>
      </c>
      <c r="AU276" s="252" t="s">
        <v>90</v>
      </c>
      <c r="AV276" s="14" t="s">
        <v>84</v>
      </c>
      <c r="AW276" s="14" t="s">
        <v>33</v>
      </c>
      <c r="AX276" s="14" t="s">
        <v>77</v>
      </c>
      <c r="AY276" s="252" t="s">
        <v>242</v>
      </c>
    </row>
    <row r="277" spans="1:65" s="13" customFormat="1">
      <c r="B277" s="226"/>
      <c r="C277" s="227"/>
      <c r="D277" s="228" t="s">
        <v>304</v>
      </c>
      <c r="E277" s="229" t="s">
        <v>1</v>
      </c>
      <c r="F277" s="230" t="s">
        <v>860</v>
      </c>
      <c r="G277" s="227"/>
      <c r="H277" s="231">
        <v>68</v>
      </c>
      <c r="I277" s="232"/>
      <c r="J277" s="227"/>
      <c r="K277" s="227"/>
      <c r="L277" s="233"/>
      <c r="M277" s="234"/>
      <c r="N277" s="235"/>
      <c r="O277" s="235"/>
      <c r="P277" s="235"/>
      <c r="Q277" s="235"/>
      <c r="R277" s="235"/>
      <c r="S277" s="235"/>
      <c r="T277" s="236"/>
      <c r="AT277" s="237" t="s">
        <v>304</v>
      </c>
      <c r="AU277" s="237" t="s">
        <v>90</v>
      </c>
      <c r="AV277" s="13" t="s">
        <v>90</v>
      </c>
      <c r="AW277" s="13" t="s">
        <v>33</v>
      </c>
      <c r="AX277" s="13" t="s">
        <v>77</v>
      </c>
      <c r="AY277" s="237" t="s">
        <v>242</v>
      </c>
    </row>
    <row r="278" spans="1:65" s="16" customFormat="1">
      <c r="B278" s="264"/>
      <c r="C278" s="265"/>
      <c r="D278" s="228" t="s">
        <v>304</v>
      </c>
      <c r="E278" s="266" t="s">
        <v>1</v>
      </c>
      <c r="F278" s="267" t="s">
        <v>388</v>
      </c>
      <c r="G278" s="265"/>
      <c r="H278" s="268">
        <v>136</v>
      </c>
      <c r="I278" s="269"/>
      <c r="J278" s="265"/>
      <c r="K278" s="265"/>
      <c r="L278" s="270"/>
      <c r="M278" s="271"/>
      <c r="N278" s="272"/>
      <c r="O278" s="272"/>
      <c r="P278" s="272"/>
      <c r="Q278" s="272"/>
      <c r="R278" s="272"/>
      <c r="S278" s="272"/>
      <c r="T278" s="273"/>
      <c r="AT278" s="274" t="s">
        <v>304</v>
      </c>
      <c r="AU278" s="274" t="s">
        <v>90</v>
      </c>
      <c r="AV278" s="16" t="s">
        <v>248</v>
      </c>
      <c r="AW278" s="16" t="s">
        <v>33</v>
      </c>
      <c r="AX278" s="16" t="s">
        <v>84</v>
      </c>
      <c r="AY278" s="274" t="s">
        <v>242</v>
      </c>
    </row>
    <row r="279" spans="1:65" s="2" customFormat="1" ht="22.15" customHeight="1">
      <c r="A279" s="35"/>
      <c r="B279" s="36"/>
      <c r="C279" s="201" t="s">
        <v>358</v>
      </c>
      <c r="D279" s="201" t="s">
        <v>244</v>
      </c>
      <c r="E279" s="202" t="s">
        <v>505</v>
      </c>
      <c r="F279" s="203" t="s">
        <v>506</v>
      </c>
      <c r="G279" s="204" t="s">
        <v>247</v>
      </c>
      <c r="H279" s="205">
        <v>25364.7</v>
      </c>
      <c r="I279" s="206"/>
      <c r="J279" s="207">
        <f>ROUND(I279*H279,2)</f>
        <v>0</v>
      </c>
      <c r="K279" s="208"/>
      <c r="L279" s="40"/>
      <c r="M279" s="209" t="s">
        <v>1</v>
      </c>
      <c r="N279" s="210" t="s">
        <v>43</v>
      </c>
      <c r="O279" s="76"/>
      <c r="P279" s="211">
        <f>O279*H279</f>
        <v>0</v>
      </c>
      <c r="Q279" s="211">
        <v>0.27994000000000002</v>
      </c>
      <c r="R279" s="211">
        <f>Q279*H279</f>
        <v>7100.5941180000009</v>
      </c>
      <c r="S279" s="211">
        <v>0</v>
      </c>
      <c r="T279" s="21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13" t="s">
        <v>248</v>
      </c>
      <c r="AT279" s="213" t="s">
        <v>244</v>
      </c>
      <c r="AU279" s="213" t="s">
        <v>90</v>
      </c>
      <c r="AY279" s="18" t="s">
        <v>242</v>
      </c>
      <c r="BE279" s="214">
        <f>IF(N279="základná",J279,0)</f>
        <v>0</v>
      </c>
      <c r="BF279" s="214">
        <f>IF(N279="znížená",J279,0)</f>
        <v>0</v>
      </c>
      <c r="BG279" s="214">
        <f>IF(N279="zákl. prenesená",J279,0)</f>
        <v>0</v>
      </c>
      <c r="BH279" s="214">
        <f>IF(N279="zníž. prenesená",J279,0)</f>
        <v>0</v>
      </c>
      <c r="BI279" s="214">
        <f>IF(N279="nulová",J279,0)</f>
        <v>0</v>
      </c>
      <c r="BJ279" s="18" t="s">
        <v>90</v>
      </c>
      <c r="BK279" s="214">
        <f>ROUND(I279*H279,2)</f>
        <v>0</v>
      </c>
      <c r="BL279" s="18" t="s">
        <v>248</v>
      </c>
      <c r="BM279" s="213" t="s">
        <v>870</v>
      </c>
    </row>
    <row r="280" spans="1:65" s="14" customFormat="1">
      <c r="B280" s="243"/>
      <c r="C280" s="244"/>
      <c r="D280" s="228" t="s">
        <v>304</v>
      </c>
      <c r="E280" s="245" t="s">
        <v>1</v>
      </c>
      <c r="F280" s="246" t="s">
        <v>856</v>
      </c>
      <c r="G280" s="244"/>
      <c r="H280" s="245" t="s">
        <v>1</v>
      </c>
      <c r="I280" s="247"/>
      <c r="J280" s="244"/>
      <c r="K280" s="244"/>
      <c r="L280" s="248"/>
      <c r="M280" s="249"/>
      <c r="N280" s="250"/>
      <c r="O280" s="250"/>
      <c r="P280" s="250"/>
      <c r="Q280" s="250"/>
      <c r="R280" s="250"/>
      <c r="S280" s="250"/>
      <c r="T280" s="251"/>
      <c r="AT280" s="252" t="s">
        <v>304</v>
      </c>
      <c r="AU280" s="252" t="s">
        <v>90</v>
      </c>
      <c r="AV280" s="14" t="s">
        <v>84</v>
      </c>
      <c r="AW280" s="14" t="s">
        <v>33</v>
      </c>
      <c r="AX280" s="14" t="s">
        <v>77</v>
      </c>
      <c r="AY280" s="252" t="s">
        <v>242</v>
      </c>
    </row>
    <row r="281" spans="1:65" s="14" customFormat="1">
      <c r="B281" s="243"/>
      <c r="C281" s="244"/>
      <c r="D281" s="228" t="s">
        <v>304</v>
      </c>
      <c r="E281" s="245" t="s">
        <v>1</v>
      </c>
      <c r="F281" s="246" t="s">
        <v>798</v>
      </c>
      <c r="G281" s="244"/>
      <c r="H281" s="245" t="s">
        <v>1</v>
      </c>
      <c r="I281" s="247"/>
      <c r="J281" s="244"/>
      <c r="K281" s="244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304</v>
      </c>
      <c r="AU281" s="252" t="s">
        <v>90</v>
      </c>
      <c r="AV281" s="14" t="s">
        <v>84</v>
      </c>
      <c r="AW281" s="14" t="s">
        <v>33</v>
      </c>
      <c r="AX281" s="14" t="s">
        <v>77</v>
      </c>
      <c r="AY281" s="252" t="s">
        <v>242</v>
      </c>
    </row>
    <row r="282" spans="1:65" s="13" customFormat="1">
      <c r="B282" s="226"/>
      <c r="C282" s="227"/>
      <c r="D282" s="228" t="s">
        <v>304</v>
      </c>
      <c r="E282" s="229" t="s">
        <v>1</v>
      </c>
      <c r="F282" s="230" t="s">
        <v>857</v>
      </c>
      <c r="G282" s="227"/>
      <c r="H282" s="231">
        <v>9748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304</v>
      </c>
      <c r="AU282" s="237" t="s">
        <v>90</v>
      </c>
      <c r="AV282" s="13" t="s">
        <v>90</v>
      </c>
      <c r="AW282" s="13" t="s">
        <v>33</v>
      </c>
      <c r="AX282" s="13" t="s">
        <v>77</v>
      </c>
      <c r="AY282" s="237" t="s">
        <v>242</v>
      </c>
    </row>
    <row r="283" spans="1:65" s="14" customFormat="1">
      <c r="B283" s="243"/>
      <c r="C283" s="244"/>
      <c r="D283" s="228" t="s">
        <v>304</v>
      </c>
      <c r="E283" s="245" t="s">
        <v>1</v>
      </c>
      <c r="F283" s="246" t="s">
        <v>800</v>
      </c>
      <c r="G283" s="244"/>
      <c r="H283" s="245" t="s">
        <v>1</v>
      </c>
      <c r="I283" s="247"/>
      <c r="J283" s="244"/>
      <c r="K283" s="244"/>
      <c r="L283" s="248"/>
      <c r="M283" s="249"/>
      <c r="N283" s="250"/>
      <c r="O283" s="250"/>
      <c r="P283" s="250"/>
      <c r="Q283" s="250"/>
      <c r="R283" s="250"/>
      <c r="S283" s="250"/>
      <c r="T283" s="251"/>
      <c r="AT283" s="252" t="s">
        <v>304</v>
      </c>
      <c r="AU283" s="252" t="s">
        <v>90</v>
      </c>
      <c r="AV283" s="14" t="s">
        <v>84</v>
      </c>
      <c r="AW283" s="14" t="s">
        <v>33</v>
      </c>
      <c r="AX283" s="14" t="s">
        <v>77</v>
      </c>
      <c r="AY283" s="252" t="s">
        <v>242</v>
      </c>
    </row>
    <row r="284" spans="1:65" s="13" customFormat="1">
      <c r="B284" s="226"/>
      <c r="C284" s="227"/>
      <c r="D284" s="228" t="s">
        <v>304</v>
      </c>
      <c r="E284" s="229" t="s">
        <v>1</v>
      </c>
      <c r="F284" s="230" t="s">
        <v>858</v>
      </c>
      <c r="G284" s="227"/>
      <c r="H284" s="231">
        <v>4170.7</v>
      </c>
      <c r="I284" s="232"/>
      <c r="J284" s="227"/>
      <c r="K284" s="227"/>
      <c r="L284" s="233"/>
      <c r="M284" s="234"/>
      <c r="N284" s="235"/>
      <c r="O284" s="235"/>
      <c r="P284" s="235"/>
      <c r="Q284" s="235"/>
      <c r="R284" s="235"/>
      <c r="S284" s="235"/>
      <c r="T284" s="236"/>
      <c r="AT284" s="237" t="s">
        <v>304</v>
      </c>
      <c r="AU284" s="237" t="s">
        <v>90</v>
      </c>
      <c r="AV284" s="13" t="s">
        <v>90</v>
      </c>
      <c r="AW284" s="13" t="s">
        <v>33</v>
      </c>
      <c r="AX284" s="13" t="s">
        <v>77</v>
      </c>
      <c r="AY284" s="237" t="s">
        <v>242</v>
      </c>
    </row>
    <row r="285" spans="1:65" s="14" customFormat="1">
      <c r="B285" s="243"/>
      <c r="C285" s="244"/>
      <c r="D285" s="228" t="s">
        <v>304</v>
      </c>
      <c r="E285" s="245" t="s">
        <v>1</v>
      </c>
      <c r="F285" s="246" t="s">
        <v>802</v>
      </c>
      <c r="G285" s="244"/>
      <c r="H285" s="245" t="s">
        <v>1</v>
      </c>
      <c r="I285" s="247"/>
      <c r="J285" s="244"/>
      <c r="K285" s="244"/>
      <c r="L285" s="248"/>
      <c r="M285" s="249"/>
      <c r="N285" s="250"/>
      <c r="O285" s="250"/>
      <c r="P285" s="250"/>
      <c r="Q285" s="250"/>
      <c r="R285" s="250"/>
      <c r="S285" s="250"/>
      <c r="T285" s="251"/>
      <c r="AT285" s="252" t="s">
        <v>304</v>
      </c>
      <c r="AU285" s="252" t="s">
        <v>90</v>
      </c>
      <c r="AV285" s="14" t="s">
        <v>84</v>
      </c>
      <c r="AW285" s="14" t="s">
        <v>33</v>
      </c>
      <c r="AX285" s="14" t="s">
        <v>77</v>
      </c>
      <c r="AY285" s="252" t="s">
        <v>242</v>
      </c>
    </row>
    <row r="286" spans="1:65" s="13" customFormat="1">
      <c r="B286" s="226"/>
      <c r="C286" s="227"/>
      <c r="D286" s="228" t="s">
        <v>304</v>
      </c>
      <c r="E286" s="229" t="s">
        <v>1</v>
      </c>
      <c r="F286" s="230" t="s">
        <v>859</v>
      </c>
      <c r="G286" s="227"/>
      <c r="H286" s="231">
        <v>11446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AT286" s="237" t="s">
        <v>304</v>
      </c>
      <c r="AU286" s="237" t="s">
        <v>90</v>
      </c>
      <c r="AV286" s="13" t="s">
        <v>90</v>
      </c>
      <c r="AW286" s="13" t="s">
        <v>33</v>
      </c>
      <c r="AX286" s="13" t="s">
        <v>77</v>
      </c>
      <c r="AY286" s="237" t="s">
        <v>242</v>
      </c>
    </row>
    <row r="287" spans="1:65" s="16" customFormat="1">
      <c r="B287" s="264"/>
      <c r="C287" s="265"/>
      <c r="D287" s="228" t="s">
        <v>304</v>
      </c>
      <c r="E287" s="266" t="s">
        <v>1</v>
      </c>
      <c r="F287" s="267" t="s">
        <v>388</v>
      </c>
      <c r="G287" s="265"/>
      <c r="H287" s="268">
        <v>25364.7</v>
      </c>
      <c r="I287" s="269"/>
      <c r="J287" s="265"/>
      <c r="K287" s="265"/>
      <c r="L287" s="270"/>
      <c r="M287" s="271"/>
      <c r="N287" s="272"/>
      <c r="O287" s="272"/>
      <c r="P287" s="272"/>
      <c r="Q287" s="272"/>
      <c r="R287" s="272"/>
      <c r="S287" s="272"/>
      <c r="T287" s="273"/>
      <c r="AT287" s="274" t="s">
        <v>304</v>
      </c>
      <c r="AU287" s="274" t="s">
        <v>90</v>
      </c>
      <c r="AV287" s="16" t="s">
        <v>248</v>
      </c>
      <c r="AW287" s="16" t="s">
        <v>33</v>
      </c>
      <c r="AX287" s="16" t="s">
        <v>84</v>
      </c>
      <c r="AY287" s="274" t="s">
        <v>242</v>
      </c>
    </row>
    <row r="288" spans="1:65" s="2" customFormat="1" ht="30" customHeight="1">
      <c r="A288" s="35"/>
      <c r="B288" s="36"/>
      <c r="C288" s="201" t="s">
        <v>526</v>
      </c>
      <c r="D288" s="201" t="s">
        <v>244</v>
      </c>
      <c r="E288" s="202" t="s">
        <v>515</v>
      </c>
      <c r="F288" s="203" t="s">
        <v>516</v>
      </c>
      <c r="G288" s="204" t="s">
        <v>247</v>
      </c>
      <c r="H288" s="205">
        <v>1529.471</v>
      </c>
      <c r="I288" s="206"/>
      <c r="J288" s="207">
        <f>ROUND(I288*H288,2)</f>
        <v>0</v>
      </c>
      <c r="K288" s="208"/>
      <c r="L288" s="40"/>
      <c r="M288" s="209" t="s">
        <v>1</v>
      </c>
      <c r="N288" s="210" t="s">
        <v>43</v>
      </c>
      <c r="O288" s="76"/>
      <c r="P288" s="211">
        <f>O288*H288</f>
        <v>0</v>
      </c>
      <c r="Q288" s="211">
        <v>0.37080000000000002</v>
      </c>
      <c r="R288" s="211">
        <f>Q288*H288</f>
        <v>567.12784680000004</v>
      </c>
      <c r="S288" s="211">
        <v>0</v>
      </c>
      <c r="T288" s="21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248</v>
      </c>
      <c r="AT288" s="213" t="s">
        <v>244</v>
      </c>
      <c r="AU288" s="213" t="s">
        <v>90</v>
      </c>
      <c r="AY288" s="18" t="s">
        <v>242</v>
      </c>
      <c r="BE288" s="214">
        <f>IF(N288="základná",J288,0)</f>
        <v>0</v>
      </c>
      <c r="BF288" s="214">
        <f>IF(N288="znížená",J288,0)</f>
        <v>0</v>
      </c>
      <c r="BG288" s="214">
        <f>IF(N288="zákl. prenesená",J288,0)</f>
        <v>0</v>
      </c>
      <c r="BH288" s="214">
        <f>IF(N288="zníž. prenesená",J288,0)</f>
        <v>0</v>
      </c>
      <c r="BI288" s="214">
        <f>IF(N288="nulová",J288,0)</f>
        <v>0</v>
      </c>
      <c r="BJ288" s="18" t="s">
        <v>90</v>
      </c>
      <c r="BK288" s="214">
        <f>ROUND(I288*H288,2)</f>
        <v>0</v>
      </c>
      <c r="BL288" s="18" t="s">
        <v>248</v>
      </c>
      <c r="BM288" s="213" t="s">
        <v>871</v>
      </c>
    </row>
    <row r="289" spans="1:65" s="14" customFormat="1">
      <c r="B289" s="243"/>
      <c r="C289" s="244"/>
      <c r="D289" s="228" t="s">
        <v>304</v>
      </c>
      <c r="E289" s="245" t="s">
        <v>1</v>
      </c>
      <c r="F289" s="246" t="s">
        <v>851</v>
      </c>
      <c r="G289" s="244"/>
      <c r="H289" s="245" t="s">
        <v>1</v>
      </c>
      <c r="I289" s="247"/>
      <c r="J289" s="244"/>
      <c r="K289" s="244"/>
      <c r="L289" s="248"/>
      <c r="M289" s="249"/>
      <c r="N289" s="250"/>
      <c r="O289" s="250"/>
      <c r="P289" s="250"/>
      <c r="Q289" s="250"/>
      <c r="R289" s="250"/>
      <c r="S289" s="250"/>
      <c r="T289" s="251"/>
      <c r="AT289" s="252" t="s">
        <v>304</v>
      </c>
      <c r="AU289" s="252" t="s">
        <v>90</v>
      </c>
      <c r="AV289" s="14" t="s">
        <v>84</v>
      </c>
      <c r="AW289" s="14" t="s">
        <v>33</v>
      </c>
      <c r="AX289" s="14" t="s">
        <v>77</v>
      </c>
      <c r="AY289" s="252" t="s">
        <v>242</v>
      </c>
    </row>
    <row r="290" spans="1:65" s="13" customFormat="1">
      <c r="B290" s="226"/>
      <c r="C290" s="227"/>
      <c r="D290" s="228" t="s">
        <v>304</v>
      </c>
      <c r="E290" s="229" t="s">
        <v>1</v>
      </c>
      <c r="F290" s="230" t="s">
        <v>852</v>
      </c>
      <c r="G290" s="227"/>
      <c r="H290" s="231">
        <v>1529.471</v>
      </c>
      <c r="I290" s="232"/>
      <c r="J290" s="227"/>
      <c r="K290" s="227"/>
      <c r="L290" s="233"/>
      <c r="M290" s="234"/>
      <c r="N290" s="235"/>
      <c r="O290" s="235"/>
      <c r="P290" s="235"/>
      <c r="Q290" s="235"/>
      <c r="R290" s="235"/>
      <c r="S290" s="235"/>
      <c r="T290" s="236"/>
      <c r="AT290" s="237" t="s">
        <v>304</v>
      </c>
      <c r="AU290" s="237" t="s">
        <v>90</v>
      </c>
      <c r="AV290" s="13" t="s">
        <v>90</v>
      </c>
      <c r="AW290" s="13" t="s">
        <v>33</v>
      </c>
      <c r="AX290" s="13" t="s">
        <v>84</v>
      </c>
      <c r="AY290" s="237" t="s">
        <v>242</v>
      </c>
    </row>
    <row r="291" spans="1:65" s="2" customFormat="1" ht="34.9" customHeight="1">
      <c r="A291" s="35"/>
      <c r="B291" s="36"/>
      <c r="C291" s="201" t="s">
        <v>535</v>
      </c>
      <c r="D291" s="201" t="s">
        <v>244</v>
      </c>
      <c r="E291" s="202" t="s">
        <v>509</v>
      </c>
      <c r="F291" s="203" t="s">
        <v>510</v>
      </c>
      <c r="G291" s="204" t="s">
        <v>247</v>
      </c>
      <c r="H291" s="205">
        <v>136</v>
      </c>
      <c r="I291" s="206"/>
      <c r="J291" s="207">
        <f>ROUND(I291*H291,2)</f>
        <v>0</v>
      </c>
      <c r="K291" s="208"/>
      <c r="L291" s="40"/>
      <c r="M291" s="209" t="s">
        <v>1</v>
      </c>
      <c r="N291" s="210" t="s">
        <v>43</v>
      </c>
      <c r="O291" s="76"/>
      <c r="P291" s="211">
        <f>O291*H291</f>
        <v>0</v>
      </c>
      <c r="Q291" s="211">
        <v>0.37080000000000002</v>
      </c>
      <c r="R291" s="211">
        <f>Q291*H291</f>
        <v>50.428800000000003</v>
      </c>
      <c r="S291" s="211">
        <v>0</v>
      </c>
      <c r="T291" s="21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3" t="s">
        <v>248</v>
      </c>
      <c r="AT291" s="213" t="s">
        <v>244</v>
      </c>
      <c r="AU291" s="213" t="s">
        <v>90</v>
      </c>
      <c r="AY291" s="18" t="s">
        <v>242</v>
      </c>
      <c r="BE291" s="214">
        <f>IF(N291="základná",J291,0)</f>
        <v>0</v>
      </c>
      <c r="BF291" s="214">
        <f>IF(N291="znížená",J291,0)</f>
        <v>0</v>
      </c>
      <c r="BG291" s="214">
        <f>IF(N291="zákl. prenesená",J291,0)</f>
        <v>0</v>
      </c>
      <c r="BH291" s="214">
        <f>IF(N291="zníž. prenesená",J291,0)</f>
        <v>0</v>
      </c>
      <c r="BI291" s="214">
        <f>IF(N291="nulová",J291,0)</f>
        <v>0</v>
      </c>
      <c r="BJ291" s="18" t="s">
        <v>90</v>
      </c>
      <c r="BK291" s="214">
        <f>ROUND(I291*H291,2)</f>
        <v>0</v>
      </c>
      <c r="BL291" s="18" t="s">
        <v>248</v>
      </c>
      <c r="BM291" s="213" t="s">
        <v>872</v>
      </c>
    </row>
    <row r="292" spans="1:65" s="14" customFormat="1">
      <c r="B292" s="243"/>
      <c r="C292" s="244"/>
      <c r="D292" s="228" t="s">
        <v>304</v>
      </c>
      <c r="E292" s="245" t="s">
        <v>1</v>
      </c>
      <c r="F292" s="246" t="s">
        <v>476</v>
      </c>
      <c r="G292" s="244"/>
      <c r="H292" s="245" t="s">
        <v>1</v>
      </c>
      <c r="I292" s="247"/>
      <c r="J292" s="244"/>
      <c r="K292" s="244"/>
      <c r="L292" s="248"/>
      <c r="M292" s="249"/>
      <c r="N292" s="250"/>
      <c r="O292" s="250"/>
      <c r="P292" s="250"/>
      <c r="Q292" s="250"/>
      <c r="R292" s="250"/>
      <c r="S292" s="250"/>
      <c r="T292" s="251"/>
      <c r="AT292" s="252" t="s">
        <v>304</v>
      </c>
      <c r="AU292" s="252" t="s">
        <v>90</v>
      </c>
      <c r="AV292" s="14" t="s">
        <v>84</v>
      </c>
      <c r="AW292" s="14" t="s">
        <v>33</v>
      </c>
      <c r="AX292" s="14" t="s">
        <v>77</v>
      </c>
      <c r="AY292" s="252" t="s">
        <v>242</v>
      </c>
    </row>
    <row r="293" spans="1:65" s="14" customFormat="1">
      <c r="B293" s="243"/>
      <c r="C293" s="244"/>
      <c r="D293" s="228" t="s">
        <v>304</v>
      </c>
      <c r="E293" s="245" t="s">
        <v>1</v>
      </c>
      <c r="F293" s="246" t="s">
        <v>827</v>
      </c>
      <c r="G293" s="244"/>
      <c r="H293" s="245" t="s">
        <v>1</v>
      </c>
      <c r="I293" s="247"/>
      <c r="J293" s="244"/>
      <c r="K293" s="244"/>
      <c r="L293" s="248"/>
      <c r="M293" s="249"/>
      <c r="N293" s="250"/>
      <c r="O293" s="250"/>
      <c r="P293" s="250"/>
      <c r="Q293" s="250"/>
      <c r="R293" s="250"/>
      <c r="S293" s="250"/>
      <c r="T293" s="251"/>
      <c r="AT293" s="252" t="s">
        <v>304</v>
      </c>
      <c r="AU293" s="252" t="s">
        <v>90</v>
      </c>
      <c r="AV293" s="14" t="s">
        <v>84</v>
      </c>
      <c r="AW293" s="14" t="s">
        <v>33</v>
      </c>
      <c r="AX293" s="14" t="s">
        <v>77</v>
      </c>
      <c r="AY293" s="252" t="s">
        <v>242</v>
      </c>
    </row>
    <row r="294" spans="1:65" s="14" customFormat="1">
      <c r="B294" s="243"/>
      <c r="C294" s="244"/>
      <c r="D294" s="228" t="s">
        <v>304</v>
      </c>
      <c r="E294" s="245" t="s">
        <v>1</v>
      </c>
      <c r="F294" s="246" t="s">
        <v>798</v>
      </c>
      <c r="G294" s="244"/>
      <c r="H294" s="245" t="s">
        <v>1</v>
      </c>
      <c r="I294" s="247"/>
      <c r="J294" s="244"/>
      <c r="K294" s="244"/>
      <c r="L294" s="248"/>
      <c r="M294" s="249"/>
      <c r="N294" s="250"/>
      <c r="O294" s="250"/>
      <c r="P294" s="250"/>
      <c r="Q294" s="250"/>
      <c r="R294" s="250"/>
      <c r="S294" s="250"/>
      <c r="T294" s="251"/>
      <c r="AT294" s="252" t="s">
        <v>304</v>
      </c>
      <c r="AU294" s="252" t="s">
        <v>90</v>
      </c>
      <c r="AV294" s="14" t="s">
        <v>84</v>
      </c>
      <c r="AW294" s="14" t="s">
        <v>33</v>
      </c>
      <c r="AX294" s="14" t="s">
        <v>77</v>
      </c>
      <c r="AY294" s="252" t="s">
        <v>242</v>
      </c>
    </row>
    <row r="295" spans="1:65" s="13" customFormat="1">
      <c r="B295" s="226"/>
      <c r="C295" s="227"/>
      <c r="D295" s="228" t="s">
        <v>304</v>
      </c>
      <c r="E295" s="229" t="s">
        <v>1</v>
      </c>
      <c r="F295" s="230" t="s">
        <v>479</v>
      </c>
      <c r="G295" s="227"/>
      <c r="H295" s="231">
        <v>34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77</v>
      </c>
      <c r="AY295" s="237" t="s">
        <v>242</v>
      </c>
    </row>
    <row r="296" spans="1:65" s="14" customFormat="1">
      <c r="B296" s="243"/>
      <c r="C296" s="244"/>
      <c r="D296" s="228" t="s">
        <v>304</v>
      </c>
      <c r="E296" s="245" t="s">
        <v>1</v>
      </c>
      <c r="F296" s="246" t="s">
        <v>800</v>
      </c>
      <c r="G296" s="244"/>
      <c r="H296" s="245" t="s">
        <v>1</v>
      </c>
      <c r="I296" s="247"/>
      <c r="J296" s="244"/>
      <c r="K296" s="244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304</v>
      </c>
      <c r="AU296" s="252" t="s">
        <v>90</v>
      </c>
      <c r="AV296" s="14" t="s">
        <v>84</v>
      </c>
      <c r="AW296" s="14" t="s">
        <v>33</v>
      </c>
      <c r="AX296" s="14" t="s">
        <v>77</v>
      </c>
      <c r="AY296" s="252" t="s">
        <v>242</v>
      </c>
    </row>
    <row r="297" spans="1:65" s="13" customFormat="1">
      <c r="B297" s="226"/>
      <c r="C297" s="227"/>
      <c r="D297" s="228" t="s">
        <v>304</v>
      </c>
      <c r="E297" s="229" t="s">
        <v>1</v>
      </c>
      <c r="F297" s="230" t="s">
        <v>479</v>
      </c>
      <c r="G297" s="227"/>
      <c r="H297" s="231">
        <v>34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AT297" s="237" t="s">
        <v>304</v>
      </c>
      <c r="AU297" s="237" t="s">
        <v>90</v>
      </c>
      <c r="AV297" s="13" t="s">
        <v>90</v>
      </c>
      <c r="AW297" s="13" t="s">
        <v>33</v>
      </c>
      <c r="AX297" s="13" t="s">
        <v>77</v>
      </c>
      <c r="AY297" s="237" t="s">
        <v>242</v>
      </c>
    </row>
    <row r="298" spans="1:65" s="14" customFormat="1">
      <c r="B298" s="243"/>
      <c r="C298" s="244"/>
      <c r="D298" s="228" t="s">
        <v>304</v>
      </c>
      <c r="E298" s="245" t="s">
        <v>1</v>
      </c>
      <c r="F298" s="246" t="s">
        <v>802</v>
      </c>
      <c r="G298" s="244"/>
      <c r="H298" s="245" t="s">
        <v>1</v>
      </c>
      <c r="I298" s="247"/>
      <c r="J298" s="244"/>
      <c r="K298" s="244"/>
      <c r="L298" s="248"/>
      <c r="M298" s="249"/>
      <c r="N298" s="250"/>
      <c r="O298" s="250"/>
      <c r="P298" s="250"/>
      <c r="Q298" s="250"/>
      <c r="R298" s="250"/>
      <c r="S298" s="250"/>
      <c r="T298" s="251"/>
      <c r="AT298" s="252" t="s">
        <v>304</v>
      </c>
      <c r="AU298" s="252" t="s">
        <v>90</v>
      </c>
      <c r="AV298" s="14" t="s">
        <v>84</v>
      </c>
      <c r="AW298" s="14" t="s">
        <v>33</v>
      </c>
      <c r="AX298" s="14" t="s">
        <v>77</v>
      </c>
      <c r="AY298" s="252" t="s">
        <v>242</v>
      </c>
    </row>
    <row r="299" spans="1:65" s="13" customFormat="1">
      <c r="B299" s="226"/>
      <c r="C299" s="227"/>
      <c r="D299" s="228" t="s">
        <v>304</v>
      </c>
      <c r="E299" s="229" t="s">
        <v>1</v>
      </c>
      <c r="F299" s="230" t="s">
        <v>860</v>
      </c>
      <c r="G299" s="227"/>
      <c r="H299" s="231">
        <v>68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304</v>
      </c>
      <c r="AU299" s="237" t="s">
        <v>90</v>
      </c>
      <c r="AV299" s="13" t="s">
        <v>90</v>
      </c>
      <c r="AW299" s="13" t="s">
        <v>33</v>
      </c>
      <c r="AX299" s="13" t="s">
        <v>77</v>
      </c>
      <c r="AY299" s="237" t="s">
        <v>242</v>
      </c>
    </row>
    <row r="300" spans="1:65" s="16" customFormat="1">
      <c r="B300" s="264"/>
      <c r="C300" s="265"/>
      <c r="D300" s="228" t="s">
        <v>304</v>
      </c>
      <c r="E300" s="266" t="s">
        <v>1</v>
      </c>
      <c r="F300" s="267" t="s">
        <v>388</v>
      </c>
      <c r="G300" s="265"/>
      <c r="H300" s="268">
        <v>136</v>
      </c>
      <c r="I300" s="269"/>
      <c r="J300" s="265"/>
      <c r="K300" s="265"/>
      <c r="L300" s="270"/>
      <c r="M300" s="271"/>
      <c r="N300" s="272"/>
      <c r="O300" s="272"/>
      <c r="P300" s="272"/>
      <c r="Q300" s="272"/>
      <c r="R300" s="272"/>
      <c r="S300" s="272"/>
      <c r="T300" s="273"/>
      <c r="AT300" s="274" t="s">
        <v>304</v>
      </c>
      <c r="AU300" s="274" t="s">
        <v>90</v>
      </c>
      <c r="AV300" s="16" t="s">
        <v>248</v>
      </c>
      <c r="AW300" s="16" t="s">
        <v>33</v>
      </c>
      <c r="AX300" s="16" t="s">
        <v>84</v>
      </c>
      <c r="AY300" s="274" t="s">
        <v>242</v>
      </c>
    </row>
    <row r="301" spans="1:65" s="2" customFormat="1" ht="34.9" customHeight="1">
      <c r="A301" s="35"/>
      <c r="B301" s="36"/>
      <c r="C301" s="201" t="s">
        <v>547</v>
      </c>
      <c r="D301" s="201" t="s">
        <v>244</v>
      </c>
      <c r="E301" s="202" t="s">
        <v>518</v>
      </c>
      <c r="F301" s="203" t="s">
        <v>519</v>
      </c>
      <c r="G301" s="204" t="s">
        <v>247</v>
      </c>
      <c r="H301" s="205">
        <v>32134.5</v>
      </c>
      <c r="I301" s="206"/>
      <c r="J301" s="207">
        <f>ROUND(I301*H301,2)</f>
        <v>0</v>
      </c>
      <c r="K301" s="208"/>
      <c r="L301" s="40"/>
      <c r="M301" s="209" t="s">
        <v>1</v>
      </c>
      <c r="N301" s="210" t="s">
        <v>43</v>
      </c>
      <c r="O301" s="76"/>
      <c r="P301" s="211">
        <f>O301*H301</f>
        <v>0</v>
      </c>
      <c r="Q301" s="211">
        <v>0.46166000000000001</v>
      </c>
      <c r="R301" s="211">
        <f>Q301*H301</f>
        <v>14835.21327</v>
      </c>
      <c r="S301" s="211">
        <v>0</v>
      </c>
      <c r="T301" s="212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13" t="s">
        <v>248</v>
      </c>
      <c r="AT301" s="213" t="s">
        <v>244</v>
      </c>
      <c r="AU301" s="213" t="s">
        <v>90</v>
      </c>
      <c r="AY301" s="18" t="s">
        <v>242</v>
      </c>
      <c r="BE301" s="214">
        <f>IF(N301="základná",J301,0)</f>
        <v>0</v>
      </c>
      <c r="BF301" s="214">
        <f>IF(N301="znížená",J301,0)</f>
        <v>0</v>
      </c>
      <c r="BG301" s="214">
        <f>IF(N301="zákl. prenesená",J301,0)</f>
        <v>0</v>
      </c>
      <c r="BH301" s="214">
        <f>IF(N301="zníž. prenesená",J301,0)</f>
        <v>0</v>
      </c>
      <c r="BI301" s="214">
        <f>IF(N301="nulová",J301,0)</f>
        <v>0</v>
      </c>
      <c r="BJ301" s="18" t="s">
        <v>90</v>
      </c>
      <c r="BK301" s="214">
        <f>ROUND(I301*H301,2)</f>
        <v>0</v>
      </c>
      <c r="BL301" s="18" t="s">
        <v>248</v>
      </c>
      <c r="BM301" s="213" t="s">
        <v>873</v>
      </c>
    </row>
    <row r="302" spans="1:65" s="14" customFormat="1">
      <c r="B302" s="243"/>
      <c r="C302" s="244"/>
      <c r="D302" s="228" t="s">
        <v>304</v>
      </c>
      <c r="E302" s="245" t="s">
        <v>1</v>
      </c>
      <c r="F302" s="246" t="s">
        <v>798</v>
      </c>
      <c r="G302" s="244"/>
      <c r="H302" s="245" t="s">
        <v>1</v>
      </c>
      <c r="I302" s="247"/>
      <c r="J302" s="244"/>
      <c r="K302" s="244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304</v>
      </c>
      <c r="AU302" s="252" t="s">
        <v>90</v>
      </c>
      <c r="AV302" s="14" t="s">
        <v>84</v>
      </c>
      <c r="AW302" s="14" t="s">
        <v>33</v>
      </c>
      <c r="AX302" s="14" t="s">
        <v>77</v>
      </c>
      <c r="AY302" s="252" t="s">
        <v>242</v>
      </c>
    </row>
    <row r="303" spans="1:65" s="13" customFormat="1">
      <c r="B303" s="226"/>
      <c r="C303" s="227"/>
      <c r="D303" s="228" t="s">
        <v>304</v>
      </c>
      <c r="E303" s="229" t="s">
        <v>1</v>
      </c>
      <c r="F303" s="230" t="s">
        <v>874</v>
      </c>
      <c r="G303" s="227"/>
      <c r="H303" s="231">
        <v>13292.1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33</v>
      </c>
      <c r="AX303" s="13" t="s">
        <v>77</v>
      </c>
      <c r="AY303" s="237" t="s">
        <v>242</v>
      </c>
    </row>
    <row r="304" spans="1:65" s="14" customFormat="1">
      <c r="B304" s="243"/>
      <c r="C304" s="244"/>
      <c r="D304" s="228" t="s">
        <v>304</v>
      </c>
      <c r="E304" s="245" t="s">
        <v>1</v>
      </c>
      <c r="F304" s="246" t="s">
        <v>800</v>
      </c>
      <c r="G304" s="244"/>
      <c r="H304" s="245" t="s">
        <v>1</v>
      </c>
      <c r="I304" s="247"/>
      <c r="J304" s="244"/>
      <c r="K304" s="244"/>
      <c r="L304" s="248"/>
      <c r="M304" s="249"/>
      <c r="N304" s="250"/>
      <c r="O304" s="250"/>
      <c r="P304" s="250"/>
      <c r="Q304" s="250"/>
      <c r="R304" s="250"/>
      <c r="S304" s="250"/>
      <c r="T304" s="251"/>
      <c r="AT304" s="252" t="s">
        <v>304</v>
      </c>
      <c r="AU304" s="252" t="s">
        <v>90</v>
      </c>
      <c r="AV304" s="14" t="s">
        <v>84</v>
      </c>
      <c r="AW304" s="14" t="s">
        <v>33</v>
      </c>
      <c r="AX304" s="14" t="s">
        <v>77</v>
      </c>
      <c r="AY304" s="252" t="s">
        <v>242</v>
      </c>
    </row>
    <row r="305" spans="1:65" s="13" customFormat="1">
      <c r="B305" s="226"/>
      <c r="C305" s="227"/>
      <c r="D305" s="228" t="s">
        <v>304</v>
      </c>
      <c r="E305" s="229" t="s">
        <v>1</v>
      </c>
      <c r="F305" s="230" t="s">
        <v>875</v>
      </c>
      <c r="G305" s="227"/>
      <c r="H305" s="231">
        <v>5043.1499999999996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AT305" s="237" t="s">
        <v>304</v>
      </c>
      <c r="AU305" s="237" t="s">
        <v>90</v>
      </c>
      <c r="AV305" s="13" t="s">
        <v>90</v>
      </c>
      <c r="AW305" s="13" t="s">
        <v>33</v>
      </c>
      <c r="AX305" s="13" t="s">
        <v>77</v>
      </c>
      <c r="AY305" s="237" t="s">
        <v>242</v>
      </c>
    </row>
    <row r="306" spans="1:65" s="14" customFormat="1">
      <c r="B306" s="243"/>
      <c r="C306" s="244"/>
      <c r="D306" s="228" t="s">
        <v>304</v>
      </c>
      <c r="E306" s="245" t="s">
        <v>1</v>
      </c>
      <c r="F306" s="246" t="s">
        <v>876</v>
      </c>
      <c r="G306" s="244"/>
      <c r="H306" s="245" t="s">
        <v>1</v>
      </c>
      <c r="I306" s="247"/>
      <c r="J306" s="244"/>
      <c r="K306" s="244"/>
      <c r="L306" s="248"/>
      <c r="M306" s="249"/>
      <c r="N306" s="250"/>
      <c r="O306" s="250"/>
      <c r="P306" s="250"/>
      <c r="Q306" s="250"/>
      <c r="R306" s="250"/>
      <c r="S306" s="250"/>
      <c r="T306" s="251"/>
      <c r="AT306" s="252" t="s">
        <v>304</v>
      </c>
      <c r="AU306" s="252" t="s">
        <v>90</v>
      </c>
      <c r="AV306" s="14" t="s">
        <v>84</v>
      </c>
      <c r="AW306" s="14" t="s">
        <v>33</v>
      </c>
      <c r="AX306" s="14" t="s">
        <v>77</v>
      </c>
      <c r="AY306" s="252" t="s">
        <v>242</v>
      </c>
    </row>
    <row r="307" spans="1:65" s="13" customFormat="1">
      <c r="B307" s="226"/>
      <c r="C307" s="227"/>
      <c r="D307" s="228" t="s">
        <v>304</v>
      </c>
      <c r="E307" s="229" t="s">
        <v>1</v>
      </c>
      <c r="F307" s="230" t="s">
        <v>877</v>
      </c>
      <c r="G307" s="227"/>
      <c r="H307" s="231">
        <v>13799.25</v>
      </c>
      <c r="I307" s="232"/>
      <c r="J307" s="227"/>
      <c r="K307" s="227"/>
      <c r="L307" s="233"/>
      <c r="M307" s="234"/>
      <c r="N307" s="235"/>
      <c r="O307" s="235"/>
      <c r="P307" s="235"/>
      <c r="Q307" s="235"/>
      <c r="R307" s="235"/>
      <c r="S307" s="235"/>
      <c r="T307" s="236"/>
      <c r="AT307" s="237" t="s">
        <v>304</v>
      </c>
      <c r="AU307" s="237" t="s">
        <v>90</v>
      </c>
      <c r="AV307" s="13" t="s">
        <v>90</v>
      </c>
      <c r="AW307" s="13" t="s">
        <v>33</v>
      </c>
      <c r="AX307" s="13" t="s">
        <v>77</v>
      </c>
      <c r="AY307" s="237" t="s">
        <v>242</v>
      </c>
    </row>
    <row r="308" spans="1:65" s="16" customFormat="1">
      <c r="B308" s="264"/>
      <c r="C308" s="265"/>
      <c r="D308" s="228" t="s">
        <v>304</v>
      </c>
      <c r="E308" s="266" t="s">
        <v>1</v>
      </c>
      <c r="F308" s="267" t="s">
        <v>388</v>
      </c>
      <c r="G308" s="265"/>
      <c r="H308" s="268">
        <v>32134.5</v>
      </c>
      <c r="I308" s="269"/>
      <c r="J308" s="265"/>
      <c r="K308" s="265"/>
      <c r="L308" s="270"/>
      <c r="M308" s="271"/>
      <c r="N308" s="272"/>
      <c r="O308" s="272"/>
      <c r="P308" s="272"/>
      <c r="Q308" s="272"/>
      <c r="R308" s="272"/>
      <c r="S308" s="272"/>
      <c r="T308" s="273"/>
      <c r="AT308" s="274" t="s">
        <v>304</v>
      </c>
      <c r="AU308" s="274" t="s">
        <v>90</v>
      </c>
      <c r="AV308" s="16" t="s">
        <v>248</v>
      </c>
      <c r="AW308" s="16" t="s">
        <v>33</v>
      </c>
      <c r="AX308" s="16" t="s">
        <v>84</v>
      </c>
      <c r="AY308" s="274" t="s">
        <v>242</v>
      </c>
    </row>
    <row r="309" spans="1:65" s="2" customFormat="1" ht="22.15" customHeight="1">
      <c r="A309" s="35"/>
      <c r="B309" s="36"/>
      <c r="C309" s="201" t="s">
        <v>553</v>
      </c>
      <c r="D309" s="201" t="s">
        <v>244</v>
      </c>
      <c r="E309" s="202" t="s">
        <v>527</v>
      </c>
      <c r="F309" s="203" t="s">
        <v>528</v>
      </c>
      <c r="G309" s="204" t="s">
        <v>247</v>
      </c>
      <c r="H309" s="205">
        <v>1966.49</v>
      </c>
      <c r="I309" s="206"/>
      <c r="J309" s="207">
        <f>ROUND(I309*H309,2)</f>
        <v>0</v>
      </c>
      <c r="K309" s="208"/>
      <c r="L309" s="40"/>
      <c r="M309" s="209" t="s">
        <v>1</v>
      </c>
      <c r="N309" s="210" t="s">
        <v>43</v>
      </c>
      <c r="O309" s="76"/>
      <c r="P309" s="211">
        <f>O309*H309</f>
        <v>0</v>
      </c>
      <c r="Q309" s="211">
        <v>0.22384999999999999</v>
      </c>
      <c r="R309" s="211">
        <f>Q309*H309</f>
        <v>440.19878649999998</v>
      </c>
      <c r="S309" s="211">
        <v>0</v>
      </c>
      <c r="T309" s="21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13" t="s">
        <v>248</v>
      </c>
      <c r="AT309" s="213" t="s">
        <v>244</v>
      </c>
      <c r="AU309" s="213" t="s">
        <v>90</v>
      </c>
      <c r="AY309" s="18" t="s">
        <v>242</v>
      </c>
      <c r="BE309" s="214">
        <f>IF(N309="základná",J309,0)</f>
        <v>0</v>
      </c>
      <c r="BF309" s="214">
        <f>IF(N309="znížená",J309,0)</f>
        <v>0</v>
      </c>
      <c r="BG309" s="214">
        <f>IF(N309="zákl. prenesená",J309,0)</f>
        <v>0</v>
      </c>
      <c r="BH309" s="214">
        <f>IF(N309="zníž. prenesená",J309,0)</f>
        <v>0</v>
      </c>
      <c r="BI309" s="214">
        <f>IF(N309="nulová",J309,0)</f>
        <v>0</v>
      </c>
      <c r="BJ309" s="18" t="s">
        <v>90</v>
      </c>
      <c r="BK309" s="214">
        <f>ROUND(I309*H309,2)</f>
        <v>0</v>
      </c>
      <c r="BL309" s="18" t="s">
        <v>248</v>
      </c>
      <c r="BM309" s="213" t="s">
        <v>878</v>
      </c>
    </row>
    <row r="310" spans="1:65" s="14" customFormat="1">
      <c r="B310" s="243"/>
      <c r="C310" s="244"/>
      <c r="D310" s="228" t="s">
        <v>304</v>
      </c>
      <c r="E310" s="245" t="s">
        <v>1</v>
      </c>
      <c r="F310" s="246" t="s">
        <v>798</v>
      </c>
      <c r="G310" s="244"/>
      <c r="H310" s="245" t="s">
        <v>1</v>
      </c>
      <c r="I310" s="247"/>
      <c r="J310" s="244"/>
      <c r="K310" s="244"/>
      <c r="L310" s="248"/>
      <c r="M310" s="249"/>
      <c r="N310" s="250"/>
      <c r="O310" s="250"/>
      <c r="P310" s="250"/>
      <c r="Q310" s="250"/>
      <c r="R310" s="250"/>
      <c r="S310" s="250"/>
      <c r="T310" s="251"/>
      <c r="AT310" s="252" t="s">
        <v>304</v>
      </c>
      <c r="AU310" s="252" t="s">
        <v>90</v>
      </c>
      <c r="AV310" s="14" t="s">
        <v>84</v>
      </c>
      <c r="AW310" s="14" t="s">
        <v>33</v>
      </c>
      <c r="AX310" s="14" t="s">
        <v>77</v>
      </c>
      <c r="AY310" s="252" t="s">
        <v>242</v>
      </c>
    </row>
    <row r="311" spans="1:65" s="13" customFormat="1">
      <c r="B311" s="226"/>
      <c r="C311" s="227"/>
      <c r="D311" s="228" t="s">
        <v>304</v>
      </c>
      <c r="E311" s="229" t="s">
        <v>1</v>
      </c>
      <c r="F311" s="230" t="s">
        <v>879</v>
      </c>
      <c r="G311" s="227"/>
      <c r="H311" s="231">
        <v>752.202</v>
      </c>
      <c r="I311" s="232"/>
      <c r="J311" s="227"/>
      <c r="K311" s="227"/>
      <c r="L311" s="233"/>
      <c r="M311" s="234"/>
      <c r="N311" s="235"/>
      <c r="O311" s="235"/>
      <c r="P311" s="235"/>
      <c r="Q311" s="235"/>
      <c r="R311" s="235"/>
      <c r="S311" s="235"/>
      <c r="T311" s="236"/>
      <c r="AT311" s="237" t="s">
        <v>304</v>
      </c>
      <c r="AU311" s="237" t="s">
        <v>90</v>
      </c>
      <c r="AV311" s="13" t="s">
        <v>90</v>
      </c>
      <c r="AW311" s="13" t="s">
        <v>33</v>
      </c>
      <c r="AX311" s="13" t="s">
        <v>77</v>
      </c>
      <c r="AY311" s="237" t="s">
        <v>242</v>
      </c>
    </row>
    <row r="312" spans="1:65" s="14" customFormat="1">
      <c r="B312" s="243"/>
      <c r="C312" s="244"/>
      <c r="D312" s="228" t="s">
        <v>304</v>
      </c>
      <c r="E312" s="245" t="s">
        <v>1</v>
      </c>
      <c r="F312" s="246" t="s">
        <v>800</v>
      </c>
      <c r="G312" s="244"/>
      <c r="H312" s="245" t="s">
        <v>1</v>
      </c>
      <c r="I312" s="247"/>
      <c r="J312" s="244"/>
      <c r="K312" s="244"/>
      <c r="L312" s="248"/>
      <c r="M312" s="249"/>
      <c r="N312" s="250"/>
      <c r="O312" s="250"/>
      <c r="P312" s="250"/>
      <c r="Q312" s="250"/>
      <c r="R312" s="250"/>
      <c r="S312" s="250"/>
      <c r="T312" s="251"/>
      <c r="AT312" s="252" t="s">
        <v>304</v>
      </c>
      <c r="AU312" s="252" t="s">
        <v>90</v>
      </c>
      <c r="AV312" s="14" t="s">
        <v>84</v>
      </c>
      <c r="AW312" s="14" t="s">
        <v>33</v>
      </c>
      <c r="AX312" s="14" t="s">
        <v>77</v>
      </c>
      <c r="AY312" s="252" t="s">
        <v>242</v>
      </c>
    </row>
    <row r="313" spans="1:65" s="13" customFormat="1">
      <c r="B313" s="226"/>
      <c r="C313" s="227"/>
      <c r="D313" s="228" t="s">
        <v>304</v>
      </c>
      <c r="E313" s="229" t="s">
        <v>1</v>
      </c>
      <c r="F313" s="230" t="s">
        <v>880</v>
      </c>
      <c r="G313" s="227"/>
      <c r="H313" s="231">
        <v>325.00299999999999</v>
      </c>
      <c r="I313" s="232"/>
      <c r="J313" s="227"/>
      <c r="K313" s="227"/>
      <c r="L313" s="233"/>
      <c r="M313" s="234"/>
      <c r="N313" s="235"/>
      <c r="O313" s="235"/>
      <c r="P313" s="235"/>
      <c r="Q313" s="235"/>
      <c r="R313" s="235"/>
      <c r="S313" s="235"/>
      <c r="T313" s="236"/>
      <c r="AT313" s="237" t="s">
        <v>304</v>
      </c>
      <c r="AU313" s="237" t="s">
        <v>90</v>
      </c>
      <c r="AV313" s="13" t="s">
        <v>90</v>
      </c>
      <c r="AW313" s="13" t="s">
        <v>33</v>
      </c>
      <c r="AX313" s="13" t="s">
        <v>77</v>
      </c>
      <c r="AY313" s="237" t="s">
        <v>242</v>
      </c>
    </row>
    <row r="314" spans="1:65" s="14" customFormat="1">
      <c r="B314" s="243"/>
      <c r="C314" s="244"/>
      <c r="D314" s="228" t="s">
        <v>304</v>
      </c>
      <c r="E314" s="245" t="s">
        <v>1</v>
      </c>
      <c r="F314" s="246" t="s">
        <v>876</v>
      </c>
      <c r="G314" s="244"/>
      <c r="H314" s="245" t="s">
        <v>1</v>
      </c>
      <c r="I314" s="247"/>
      <c r="J314" s="244"/>
      <c r="K314" s="244"/>
      <c r="L314" s="248"/>
      <c r="M314" s="249"/>
      <c r="N314" s="250"/>
      <c r="O314" s="250"/>
      <c r="P314" s="250"/>
      <c r="Q314" s="250"/>
      <c r="R314" s="250"/>
      <c r="S314" s="250"/>
      <c r="T314" s="251"/>
      <c r="AT314" s="252" t="s">
        <v>304</v>
      </c>
      <c r="AU314" s="252" t="s">
        <v>90</v>
      </c>
      <c r="AV314" s="14" t="s">
        <v>84</v>
      </c>
      <c r="AW314" s="14" t="s">
        <v>33</v>
      </c>
      <c r="AX314" s="14" t="s">
        <v>77</v>
      </c>
      <c r="AY314" s="252" t="s">
        <v>242</v>
      </c>
    </row>
    <row r="315" spans="1:65" s="13" customFormat="1">
      <c r="B315" s="226"/>
      <c r="C315" s="227"/>
      <c r="D315" s="228" t="s">
        <v>304</v>
      </c>
      <c r="E315" s="229" t="s">
        <v>1</v>
      </c>
      <c r="F315" s="230" t="s">
        <v>881</v>
      </c>
      <c r="G315" s="227"/>
      <c r="H315" s="231">
        <v>889.28499999999997</v>
      </c>
      <c r="I315" s="232"/>
      <c r="J315" s="227"/>
      <c r="K315" s="227"/>
      <c r="L315" s="233"/>
      <c r="M315" s="234"/>
      <c r="N315" s="235"/>
      <c r="O315" s="235"/>
      <c r="P315" s="235"/>
      <c r="Q315" s="235"/>
      <c r="R315" s="235"/>
      <c r="S315" s="235"/>
      <c r="T315" s="236"/>
      <c r="AT315" s="237" t="s">
        <v>304</v>
      </c>
      <c r="AU315" s="237" t="s">
        <v>90</v>
      </c>
      <c r="AV315" s="13" t="s">
        <v>90</v>
      </c>
      <c r="AW315" s="13" t="s">
        <v>33</v>
      </c>
      <c r="AX315" s="13" t="s">
        <v>77</v>
      </c>
      <c r="AY315" s="237" t="s">
        <v>242</v>
      </c>
    </row>
    <row r="316" spans="1:65" s="16" customFormat="1">
      <c r="B316" s="264"/>
      <c r="C316" s="265"/>
      <c r="D316" s="228" t="s">
        <v>304</v>
      </c>
      <c r="E316" s="266" t="s">
        <v>1</v>
      </c>
      <c r="F316" s="267" t="s">
        <v>388</v>
      </c>
      <c r="G316" s="265"/>
      <c r="H316" s="268">
        <v>1966.4899999999998</v>
      </c>
      <c r="I316" s="269"/>
      <c r="J316" s="265"/>
      <c r="K316" s="265"/>
      <c r="L316" s="270"/>
      <c r="M316" s="271"/>
      <c r="N316" s="272"/>
      <c r="O316" s="272"/>
      <c r="P316" s="272"/>
      <c r="Q316" s="272"/>
      <c r="R316" s="272"/>
      <c r="S316" s="272"/>
      <c r="T316" s="273"/>
      <c r="AT316" s="274" t="s">
        <v>304</v>
      </c>
      <c r="AU316" s="274" t="s">
        <v>90</v>
      </c>
      <c r="AV316" s="16" t="s">
        <v>248</v>
      </c>
      <c r="AW316" s="16" t="s">
        <v>33</v>
      </c>
      <c r="AX316" s="16" t="s">
        <v>84</v>
      </c>
      <c r="AY316" s="274" t="s">
        <v>242</v>
      </c>
    </row>
    <row r="317" spans="1:65" s="2" customFormat="1" ht="30" customHeight="1">
      <c r="A317" s="35"/>
      <c r="B317" s="36"/>
      <c r="C317" s="201" t="s">
        <v>565</v>
      </c>
      <c r="D317" s="201" t="s">
        <v>244</v>
      </c>
      <c r="E317" s="202" t="s">
        <v>536</v>
      </c>
      <c r="F317" s="203" t="s">
        <v>537</v>
      </c>
      <c r="G317" s="204" t="s">
        <v>247</v>
      </c>
      <c r="H317" s="205">
        <v>21780.7</v>
      </c>
      <c r="I317" s="206"/>
      <c r="J317" s="207">
        <f>ROUND(I317*H317,2)</f>
        <v>0</v>
      </c>
      <c r="K317" s="208"/>
      <c r="L317" s="40"/>
      <c r="M317" s="209" t="s">
        <v>1</v>
      </c>
      <c r="N317" s="210" t="s">
        <v>43</v>
      </c>
      <c r="O317" s="76"/>
      <c r="P317" s="211">
        <f>O317*H317</f>
        <v>0</v>
      </c>
      <c r="Q317" s="211">
        <v>5.6100000000000004E-3</v>
      </c>
      <c r="R317" s="211">
        <f>Q317*H317</f>
        <v>122.18972700000002</v>
      </c>
      <c r="S317" s="211">
        <v>0</v>
      </c>
      <c r="T317" s="21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13" t="s">
        <v>248</v>
      </c>
      <c r="AT317" s="213" t="s">
        <v>244</v>
      </c>
      <c r="AU317" s="213" t="s">
        <v>90</v>
      </c>
      <c r="AY317" s="18" t="s">
        <v>242</v>
      </c>
      <c r="BE317" s="214">
        <f>IF(N317="základná",J317,0)</f>
        <v>0</v>
      </c>
      <c r="BF317" s="214">
        <f>IF(N317="znížená",J317,0)</f>
        <v>0</v>
      </c>
      <c r="BG317" s="214">
        <f>IF(N317="zákl. prenesená",J317,0)</f>
        <v>0</v>
      </c>
      <c r="BH317" s="214">
        <f>IF(N317="zníž. prenesená",J317,0)</f>
        <v>0</v>
      </c>
      <c r="BI317" s="214">
        <f>IF(N317="nulová",J317,0)</f>
        <v>0</v>
      </c>
      <c r="BJ317" s="18" t="s">
        <v>90</v>
      </c>
      <c r="BK317" s="214">
        <f>ROUND(I317*H317,2)</f>
        <v>0</v>
      </c>
      <c r="BL317" s="18" t="s">
        <v>248</v>
      </c>
      <c r="BM317" s="213" t="s">
        <v>882</v>
      </c>
    </row>
    <row r="318" spans="1:65" s="14" customFormat="1">
      <c r="B318" s="243"/>
      <c r="C318" s="244"/>
      <c r="D318" s="228" t="s">
        <v>304</v>
      </c>
      <c r="E318" s="245" t="s">
        <v>1</v>
      </c>
      <c r="F318" s="246" t="s">
        <v>883</v>
      </c>
      <c r="G318" s="244"/>
      <c r="H318" s="245" t="s">
        <v>1</v>
      </c>
      <c r="I318" s="247"/>
      <c r="J318" s="244"/>
      <c r="K318" s="244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304</v>
      </c>
      <c r="AU318" s="252" t="s">
        <v>90</v>
      </c>
      <c r="AV318" s="14" t="s">
        <v>84</v>
      </c>
      <c r="AW318" s="14" t="s">
        <v>33</v>
      </c>
      <c r="AX318" s="14" t="s">
        <v>77</v>
      </c>
      <c r="AY318" s="252" t="s">
        <v>242</v>
      </c>
    </row>
    <row r="319" spans="1:65" s="14" customFormat="1">
      <c r="B319" s="243"/>
      <c r="C319" s="244"/>
      <c r="D319" s="228" t="s">
        <v>304</v>
      </c>
      <c r="E319" s="245" t="s">
        <v>1</v>
      </c>
      <c r="F319" s="246" t="s">
        <v>798</v>
      </c>
      <c r="G319" s="244"/>
      <c r="H319" s="245" t="s">
        <v>1</v>
      </c>
      <c r="I319" s="247"/>
      <c r="J319" s="244"/>
      <c r="K319" s="244"/>
      <c r="L319" s="248"/>
      <c r="M319" s="249"/>
      <c r="N319" s="250"/>
      <c r="O319" s="250"/>
      <c r="P319" s="250"/>
      <c r="Q319" s="250"/>
      <c r="R319" s="250"/>
      <c r="S319" s="250"/>
      <c r="T319" s="251"/>
      <c r="AT319" s="252" t="s">
        <v>304</v>
      </c>
      <c r="AU319" s="252" t="s">
        <v>90</v>
      </c>
      <c r="AV319" s="14" t="s">
        <v>84</v>
      </c>
      <c r="AW319" s="14" t="s">
        <v>33</v>
      </c>
      <c r="AX319" s="14" t="s">
        <v>77</v>
      </c>
      <c r="AY319" s="252" t="s">
        <v>242</v>
      </c>
    </row>
    <row r="320" spans="1:65" s="13" customFormat="1">
      <c r="B320" s="226"/>
      <c r="C320" s="227"/>
      <c r="D320" s="228" t="s">
        <v>304</v>
      </c>
      <c r="E320" s="229" t="s">
        <v>1</v>
      </c>
      <c r="F320" s="230" t="s">
        <v>884</v>
      </c>
      <c r="G320" s="227"/>
      <c r="H320" s="231">
        <v>8336</v>
      </c>
      <c r="I320" s="232"/>
      <c r="J320" s="227"/>
      <c r="K320" s="227"/>
      <c r="L320" s="233"/>
      <c r="M320" s="234"/>
      <c r="N320" s="235"/>
      <c r="O320" s="235"/>
      <c r="P320" s="235"/>
      <c r="Q320" s="235"/>
      <c r="R320" s="235"/>
      <c r="S320" s="235"/>
      <c r="T320" s="236"/>
      <c r="AT320" s="237" t="s">
        <v>304</v>
      </c>
      <c r="AU320" s="237" t="s">
        <v>90</v>
      </c>
      <c r="AV320" s="13" t="s">
        <v>90</v>
      </c>
      <c r="AW320" s="13" t="s">
        <v>33</v>
      </c>
      <c r="AX320" s="13" t="s">
        <v>77</v>
      </c>
      <c r="AY320" s="237" t="s">
        <v>242</v>
      </c>
    </row>
    <row r="321" spans="1:65" s="14" customFormat="1">
      <c r="B321" s="243"/>
      <c r="C321" s="244"/>
      <c r="D321" s="228" t="s">
        <v>304</v>
      </c>
      <c r="E321" s="245" t="s">
        <v>1</v>
      </c>
      <c r="F321" s="246" t="s">
        <v>800</v>
      </c>
      <c r="G321" s="244"/>
      <c r="H321" s="245" t="s">
        <v>1</v>
      </c>
      <c r="I321" s="247"/>
      <c r="J321" s="244"/>
      <c r="K321" s="244"/>
      <c r="L321" s="248"/>
      <c r="M321" s="249"/>
      <c r="N321" s="250"/>
      <c r="O321" s="250"/>
      <c r="P321" s="250"/>
      <c r="Q321" s="250"/>
      <c r="R321" s="250"/>
      <c r="S321" s="250"/>
      <c r="T321" s="251"/>
      <c r="AT321" s="252" t="s">
        <v>304</v>
      </c>
      <c r="AU321" s="252" t="s">
        <v>90</v>
      </c>
      <c r="AV321" s="14" t="s">
        <v>84</v>
      </c>
      <c r="AW321" s="14" t="s">
        <v>33</v>
      </c>
      <c r="AX321" s="14" t="s">
        <v>77</v>
      </c>
      <c r="AY321" s="252" t="s">
        <v>242</v>
      </c>
    </row>
    <row r="322" spans="1:65" s="13" customFormat="1">
      <c r="B322" s="226"/>
      <c r="C322" s="227"/>
      <c r="D322" s="228" t="s">
        <v>304</v>
      </c>
      <c r="E322" s="229" t="s">
        <v>1</v>
      </c>
      <c r="F322" s="230" t="s">
        <v>885</v>
      </c>
      <c r="G322" s="227"/>
      <c r="H322" s="231">
        <v>3558.7</v>
      </c>
      <c r="I322" s="232"/>
      <c r="J322" s="227"/>
      <c r="K322" s="227"/>
      <c r="L322" s="233"/>
      <c r="M322" s="234"/>
      <c r="N322" s="235"/>
      <c r="O322" s="235"/>
      <c r="P322" s="235"/>
      <c r="Q322" s="235"/>
      <c r="R322" s="235"/>
      <c r="S322" s="235"/>
      <c r="T322" s="236"/>
      <c r="AT322" s="237" t="s">
        <v>304</v>
      </c>
      <c r="AU322" s="237" t="s">
        <v>90</v>
      </c>
      <c r="AV322" s="13" t="s">
        <v>90</v>
      </c>
      <c r="AW322" s="13" t="s">
        <v>33</v>
      </c>
      <c r="AX322" s="13" t="s">
        <v>77</v>
      </c>
      <c r="AY322" s="237" t="s">
        <v>242</v>
      </c>
    </row>
    <row r="323" spans="1:65" s="14" customFormat="1">
      <c r="B323" s="243"/>
      <c r="C323" s="244"/>
      <c r="D323" s="228" t="s">
        <v>304</v>
      </c>
      <c r="E323" s="245" t="s">
        <v>1</v>
      </c>
      <c r="F323" s="246" t="s">
        <v>876</v>
      </c>
      <c r="G323" s="244"/>
      <c r="H323" s="245" t="s">
        <v>1</v>
      </c>
      <c r="I323" s="247"/>
      <c r="J323" s="244"/>
      <c r="K323" s="244"/>
      <c r="L323" s="248"/>
      <c r="M323" s="249"/>
      <c r="N323" s="250"/>
      <c r="O323" s="250"/>
      <c r="P323" s="250"/>
      <c r="Q323" s="250"/>
      <c r="R323" s="250"/>
      <c r="S323" s="250"/>
      <c r="T323" s="251"/>
      <c r="AT323" s="252" t="s">
        <v>304</v>
      </c>
      <c r="AU323" s="252" t="s">
        <v>90</v>
      </c>
      <c r="AV323" s="14" t="s">
        <v>84</v>
      </c>
      <c r="AW323" s="14" t="s">
        <v>33</v>
      </c>
      <c r="AX323" s="14" t="s">
        <v>77</v>
      </c>
      <c r="AY323" s="252" t="s">
        <v>242</v>
      </c>
    </row>
    <row r="324" spans="1:65" s="13" customFormat="1">
      <c r="B324" s="226"/>
      <c r="C324" s="227"/>
      <c r="D324" s="228" t="s">
        <v>304</v>
      </c>
      <c r="E324" s="229" t="s">
        <v>1</v>
      </c>
      <c r="F324" s="230" t="s">
        <v>886</v>
      </c>
      <c r="G324" s="227"/>
      <c r="H324" s="231">
        <v>9774</v>
      </c>
      <c r="I324" s="232"/>
      <c r="J324" s="227"/>
      <c r="K324" s="227"/>
      <c r="L324" s="233"/>
      <c r="M324" s="234"/>
      <c r="N324" s="235"/>
      <c r="O324" s="235"/>
      <c r="P324" s="235"/>
      <c r="Q324" s="235"/>
      <c r="R324" s="235"/>
      <c r="S324" s="235"/>
      <c r="T324" s="236"/>
      <c r="AT324" s="237" t="s">
        <v>304</v>
      </c>
      <c r="AU324" s="237" t="s">
        <v>90</v>
      </c>
      <c r="AV324" s="13" t="s">
        <v>90</v>
      </c>
      <c r="AW324" s="13" t="s">
        <v>33</v>
      </c>
      <c r="AX324" s="13" t="s">
        <v>77</v>
      </c>
      <c r="AY324" s="237" t="s">
        <v>242</v>
      </c>
    </row>
    <row r="325" spans="1:65" s="15" customFormat="1">
      <c r="B325" s="253"/>
      <c r="C325" s="254"/>
      <c r="D325" s="228" t="s">
        <v>304</v>
      </c>
      <c r="E325" s="255" t="s">
        <v>1</v>
      </c>
      <c r="F325" s="256" t="s">
        <v>381</v>
      </c>
      <c r="G325" s="254"/>
      <c r="H325" s="257">
        <v>21668.7</v>
      </c>
      <c r="I325" s="258"/>
      <c r="J325" s="254"/>
      <c r="K325" s="254"/>
      <c r="L325" s="259"/>
      <c r="M325" s="260"/>
      <c r="N325" s="261"/>
      <c r="O325" s="261"/>
      <c r="P325" s="261"/>
      <c r="Q325" s="261"/>
      <c r="R325" s="261"/>
      <c r="S325" s="261"/>
      <c r="T325" s="262"/>
      <c r="AT325" s="263" t="s">
        <v>304</v>
      </c>
      <c r="AU325" s="263" t="s">
        <v>90</v>
      </c>
      <c r="AV325" s="15" t="s">
        <v>100</v>
      </c>
      <c r="AW325" s="15" t="s">
        <v>33</v>
      </c>
      <c r="AX325" s="15" t="s">
        <v>77</v>
      </c>
      <c r="AY325" s="263" t="s">
        <v>242</v>
      </c>
    </row>
    <row r="326" spans="1:65" s="14" customFormat="1">
      <c r="B326" s="243"/>
      <c r="C326" s="244"/>
      <c r="D326" s="228" t="s">
        <v>304</v>
      </c>
      <c r="E326" s="245" t="s">
        <v>1</v>
      </c>
      <c r="F326" s="246" t="s">
        <v>476</v>
      </c>
      <c r="G326" s="244"/>
      <c r="H326" s="245" t="s">
        <v>1</v>
      </c>
      <c r="I326" s="247"/>
      <c r="J326" s="244"/>
      <c r="K326" s="244"/>
      <c r="L326" s="248"/>
      <c r="M326" s="249"/>
      <c r="N326" s="250"/>
      <c r="O326" s="250"/>
      <c r="P326" s="250"/>
      <c r="Q326" s="250"/>
      <c r="R326" s="250"/>
      <c r="S326" s="250"/>
      <c r="T326" s="251"/>
      <c r="AT326" s="252" t="s">
        <v>304</v>
      </c>
      <c r="AU326" s="252" t="s">
        <v>90</v>
      </c>
      <c r="AV326" s="14" t="s">
        <v>84</v>
      </c>
      <c r="AW326" s="14" t="s">
        <v>33</v>
      </c>
      <c r="AX326" s="14" t="s">
        <v>77</v>
      </c>
      <c r="AY326" s="252" t="s">
        <v>242</v>
      </c>
    </row>
    <row r="327" spans="1:65" s="14" customFormat="1">
      <c r="B327" s="243"/>
      <c r="C327" s="244"/>
      <c r="D327" s="228" t="s">
        <v>304</v>
      </c>
      <c r="E327" s="245" t="s">
        <v>1</v>
      </c>
      <c r="F327" s="246" t="s">
        <v>798</v>
      </c>
      <c r="G327" s="244"/>
      <c r="H327" s="245" t="s">
        <v>1</v>
      </c>
      <c r="I327" s="247"/>
      <c r="J327" s="244"/>
      <c r="K327" s="244"/>
      <c r="L327" s="248"/>
      <c r="M327" s="249"/>
      <c r="N327" s="250"/>
      <c r="O327" s="250"/>
      <c r="P327" s="250"/>
      <c r="Q327" s="250"/>
      <c r="R327" s="250"/>
      <c r="S327" s="250"/>
      <c r="T327" s="251"/>
      <c r="AT327" s="252" t="s">
        <v>304</v>
      </c>
      <c r="AU327" s="252" t="s">
        <v>90</v>
      </c>
      <c r="AV327" s="14" t="s">
        <v>84</v>
      </c>
      <c r="AW327" s="14" t="s">
        <v>33</v>
      </c>
      <c r="AX327" s="14" t="s">
        <v>77</v>
      </c>
      <c r="AY327" s="252" t="s">
        <v>242</v>
      </c>
    </row>
    <row r="328" spans="1:65" s="13" customFormat="1">
      <c r="B328" s="226"/>
      <c r="C328" s="227"/>
      <c r="D328" s="228" t="s">
        <v>304</v>
      </c>
      <c r="E328" s="229" t="s">
        <v>1</v>
      </c>
      <c r="F328" s="230" t="s">
        <v>887</v>
      </c>
      <c r="G328" s="227"/>
      <c r="H328" s="231">
        <v>28</v>
      </c>
      <c r="I328" s="232"/>
      <c r="J328" s="227"/>
      <c r="K328" s="227"/>
      <c r="L328" s="233"/>
      <c r="M328" s="234"/>
      <c r="N328" s="235"/>
      <c r="O328" s="235"/>
      <c r="P328" s="235"/>
      <c r="Q328" s="235"/>
      <c r="R328" s="235"/>
      <c r="S328" s="235"/>
      <c r="T328" s="236"/>
      <c r="AT328" s="237" t="s">
        <v>304</v>
      </c>
      <c r="AU328" s="237" t="s">
        <v>90</v>
      </c>
      <c r="AV328" s="13" t="s">
        <v>90</v>
      </c>
      <c r="AW328" s="13" t="s">
        <v>33</v>
      </c>
      <c r="AX328" s="13" t="s">
        <v>77</v>
      </c>
      <c r="AY328" s="237" t="s">
        <v>242</v>
      </c>
    </row>
    <row r="329" spans="1:65" s="14" customFormat="1">
      <c r="B329" s="243"/>
      <c r="C329" s="244"/>
      <c r="D329" s="228" t="s">
        <v>304</v>
      </c>
      <c r="E329" s="245" t="s">
        <v>1</v>
      </c>
      <c r="F329" s="246" t="s">
        <v>800</v>
      </c>
      <c r="G329" s="244"/>
      <c r="H329" s="245" t="s">
        <v>1</v>
      </c>
      <c r="I329" s="247"/>
      <c r="J329" s="244"/>
      <c r="K329" s="244"/>
      <c r="L329" s="248"/>
      <c r="M329" s="249"/>
      <c r="N329" s="250"/>
      <c r="O329" s="250"/>
      <c r="P329" s="250"/>
      <c r="Q329" s="250"/>
      <c r="R329" s="250"/>
      <c r="S329" s="250"/>
      <c r="T329" s="251"/>
      <c r="AT329" s="252" t="s">
        <v>304</v>
      </c>
      <c r="AU329" s="252" t="s">
        <v>90</v>
      </c>
      <c r="AV329" s="14" t="s">
        <v>84</v>
      </c>
      <c r="AW329" s="14" t="s">
        <v>33</v>
      </c>
      <c r="AX329" s="14" t="s">
        <v>77</v>
      </c>
      <c r="AY329" s="252" t="s">
        <v>242</v>
      </c>
    </row>
    <row r="330" spans="1:65" s="13" customFormat="1">
      <c r="B330" s="226"/>
      <c r="C330" s="227"/>
      <c r="D330" s="228" t="s">
        <v>304</v>
      </c>
      <c r="E330" s="229" t="s">
        <v>1</v>
      </c>
      <c r="F330" s="230" t="s">
        <v>887</v>
      </c>
      <c r="G330" s="227"/>
      <c r="H330" s="231">
        <v>28</v>
      </c>
      <c r="I330" s="232"/>
      <c r="J330" s="227"/>
      <c r="K330" s="227"/>
      <c r="L330" s="233"/>
      <c r="M330" s="234"/>
      <c r="N330" s="235"/>
      <c r="O330" s="235"/>
      <c r="P330" s="235"/>
      <c r="Q330" s="235"/>
      <c r="R330" s="235"/>
      <c r="S330" s="235"/>
      <c r="T330" s="236"/>
      <c r="AT330" s="237" t="s">
        <v>304</v>
      </c>
      <c r="AU330" s="237" t="s">
        <v>90</v>
      </c>
      <c r="AV330" s="13" t="s">
        <v>90</v>
      </c>
      <c r="AW330" s="13" t="s">
        <v>33</v>
      </c>
      <c r="AX330" s="13" t="s">
        <v>77</v>
      </c>
      <c r="AY330" s="237" t="s">
        <v>242</v>
      </c>
    </row>
    <row r="331" spans="1:65" s="14" customFormat="1">
      <c r="B331" s="243"/>
      <c r="C331" s="244"/>
      <c r="D331" s="228" t="s">
        <v>304</v>
      </c>
      <c r="E331" s="245" t="s">
        <v>1</v>
      </c>
      <c r="F331" s="246" t="s">
        <v>802</v>
      </c>
      <c r="G331" s="244"/>
      <c r="H331" s="245" t="s">
        <v>1</v>
      </c>
      <c r="I331" s="247"/>
      <c r="J331" s="244"/>
      <c r="K331" s="244"/>
      <c r="L331" s="248"/>
      <c r="M331" s="249"/>
      <c r="N331" s="250"/>
      <c r="O331" s="250"/>
      <c r="P331" s="250"/>
      <c r="Q331" s="250"/>
      <c r="R331" s="250"/>
      <c r="S331" s="250"/>
      <c r="T331" s="251"/>
      <c r="AT331" s="252" t="s">
        <v>304</v>
      </c>
      <c r="AU331" s="252" t="s">
        <v>90</v>
      </c>
      <c r="AV331" s="14" t="s">
        <v>84</v>
      </c>
      <c r="AW331" s="14" t="s">
        <v>33</v>
      </c>
      <c r="AX331" s="14" t="s">
        <v>77</v>
      </c>
      <c r="AY331" s="252" t="s">
        <v>242</v>
      </c>
    </row>
    <row r="332" spans="1:65" s="13" customFormat="1">
      <c r="B332" s="226"/>
      <c r="C332" s="227"/>
      <c r="D332" s="228" t="s">
        <v>304</v>
      </c>
      <c r="E332" s="229" t="s">
        <v>1</v>
      </c>
      <c r="F332" s="230" t="s">
        <v>888</v>
      </c>
      <c r="G332" s="227"/>
      <c r="H332" s="231">
        <v>56</v>
      </c>
      <c r="I332" s="232"/>
      <c r="J332" s="227"/>
      <c r="K332" s="227"/>
      <c r="L332" s="233"/>
      <c r="M332" s="234"/>
      <c r="N332" s="235"/>
      <c r="O332" s="235"/>
      <c r="P332" s="235"/>
      <c r="Q332" s="235"/>
      <c r="R332" s="235"/>
      <c r="S332" s="235"/>
      <c r="T332" s="236"/>
      <c r="AT332" s="237" t="s">
        <v>304</v>
      </c>
      <c r="AU332" s="237" t="s">
        <v>90</v>
      </c>
      <c r="AV332" s="13" t="s">
        <v>90</v>
      </c>
      <c r="AW332" s="13" t="s">
        <v>33</v>
      </c>
      <c r="AX332" s="13" t="s">
        <v>77</v>
      </c>
      <c r="AY332" s="237" t="s">
        <v>242</v>
      </c>
    </row>
    <row r="333" spans="1:65" s="15" customFormat="1">
      <c r="B333" s="253"/>
      <c r="C333" s="254"/>
      <c r="D333" s="228" t="s">
        <v>304</v>
      </c>
      <c r="E333" s="255" t="s">
        <v>1</v>
      </c>
      <c r="F333" s="256" t="s">
        <v>381</v>
      </c>
      <c r="G333" s="254"/>
      <c r="H333" s="257">
        <v>112</v>
      </c>
      <c r="I333" s="258"/>
      <c r="J333" s="254"/>
      <c r="K333" s="254"/>
      <c r="L333" s="259"/>
      <c r="M333" s="260"/>
      <c r="N333" s="261"/>
      <c r="O333" s="261"/>
      <c r="P333" s="261"/>
      <c r="Q333" s="261"/>
      <c r="R333" s="261"/>
      <c r="S333" s="261"/>
      <c r="T333" s="262"/>
      <c r="AT333" s="263" t="s">
        <v>304</v>
      </c>
      <c r="AU333" s="263" t="s">
        <v>90</v>
      </c>
      <c r="AV333" s="15" t="s">
        <v>100</v>
      </c>
      <c r="AW333" s="15" t="s">
        <v>33</v>
      </c>
      <c r="AX333" s="15" t="s">
        <v>77</v>
      </c>
      <c r="AY333" s="263" t="s">
        <v>242</v>
      </c>
    </row>
    <row r="334" spans="1:65" s="16" customFormat="1">
      <c r="B334" s="264"/>
      <c r="C334" s="265"/>
      <c r="D334" s="228" t="s">
        <v>304</v>
      </c>
      <c r="E334" s="266" t="s">
        <v>1</v>
      </c>
      <c r="F334" s="267" t="s">
        <v>388</v>
      </c>
      <c r="G334" s="265"/>
      <c r="H334" s="268">
        <v>21780.7</v>
      </c>
      <c r="I334" s="269"/>
      <c r="J334" s="265"/>
      <c r="K334" s="265"/>
      <c r="L334" s="270"/>
      <c r="M334" s="271"/>
      <c r="N334" s="272"/>
      <c r="O334" s="272"/>
      <c r="P334" s="272"/>
      <c r="Q334" s="272"/>
      <c r="R334" s="272"/>
      <c r="S334" s="272"/>
      <c r="T334" s="273"/>
      <c r="AT334" s="274" t="s">
        <v>304</v>
      </c>
      <c r="AU334" s="274" t="s">
        <v>90</v>
      </c>
      <c r="AV334" s="16" t="s">
        <v>248</v>
      </c>
      <c r="AW334" s="16" t="s">
        <v>33</v>
      </c>
      <c r="AX334" s="16" t="s">
        <v>84</v>
      </c>
      <c r="AY334" s="274" t="s">
        <v>242</v>
      </c>
    </row>
    <row r="335" spans="1:65" s="2" customFormat="1" ht="30" customHeight="1">
      <c r="A335" s="35"/>
      <c r="B335" s="36"/>
      <c r="C335" s="201" t="s">
        <v>569</v>
      </c>
      <c r="D335" s="201" t="s">
        <v>244</v>
      </c>
      <c r="E335" s="202" t="s">
        <v>548</v>
      </c>
      <c r="F335" s="203" t="s">
        <v>549</v>
      </c>
      <c r="G335" s="204" t="s">
        <v>247</v>
      </c>
      <c r="H335" s="205">
        <v>0.26</v>
      </c>
      <c r="I335" s="206"/>
      <c r="J335" s="207">
        <f>ROUND(I335*H335,2)</f>
        <v>0</v>
      </c>
      <c r="K335" s="208"/>
      <c r="L335" s="40"/>
      <c r="M335" s="209" t="s">
        <v>1</v>
      </c>
      <c r="N335" s="210" t="s">
        <v>43</v>
      </c>
      <c r="O335" s="76"/>
      <c r="P335" s="211">
        <f>O335*H335</f>
        <v>0</v>
      </c>
      <c r="Q335" s="211">
        <v>7.1000000000000002E-4</v>
      </c>
      <c r="R335" s="211">
        <f>Q335*H335</f>
        <v>1.8460000000000001E-4</v>
      </c>
      <c r="S335" s="211">
        <v>0</v>
      </c>
      <c r="T335" s="212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13" t="s">
        <v>248</v>
      </c>
      <c r="AT335" s="213" t="s">
        <v>244</v>
      </c>
      <c r="AU335" s="213" t="s">
        <v>90</v>
      </c>
      <c r="AY335" s="18" t="s">
        <v>242</v>
      </c>
      <c r="BE335" s="214">
        <f>IF(N335="základná",J335,0)</f>
        <v>0</v>
      </c>
      <c r="BF335" s="214">
        <f>IF(N335="znížená",J335,0)</f>
        <v>0</v>
      </c>
      <c r="BG335" s="214">
        <f>IF(N335="zákl. prenesená",J335,0)</f>
        <v>0</v>
      </c>
      <c r="BH335" s="214">
        <f>IF(N335="zníž. prenesená",J335,0)</f>
        <v>0</v>
      </c>
      <c r="BI335" s="214">
        <f>IF(N335="nulová",J335,0)</f>
        <v>0</v>
      </c>
      <c r="BJ335" s="18" t="s">
        <v>90</v>
      </c>
      <c r="BK335" s="214">
        <f>ROUND(I335*H335,2)</f>
        <v>0</v>
      </c>
      <c r="BL335" s="18" t="s">
        <v>248</v>
      </c>
      <c r="BM335" s="213" t="s">
        <v>889</v>
      </c>
    </row>
    <row r="336" spans="1:65" s="14" customFormat="1">
      <c r="B336" s="243"/>
      <c r="C336" s="244"/>
      <c r="D336" s="228" t="s">
        <v>304</v>
      </c>
      <c r="E336" s="245" t="s">
        <v>1</v>
      </c>
      <c r="F336" s="246" t="s">
        <v>800</v>
      </c>
      <c r="G336" s="244"/>
      <c r="H336" s="245" t="s">
        <v>1</v>
      </c>
      <c r="I336" s="247"/>
      <c r="J336" s="244"/>
      <c r="K336" s="244"/>
      <c r="L336" s="248"/>
      <c r="M336" s="249"/>
      <c r="N336" s="250"/>
      <c r="O336" s="250"/>
      <c r="P336" s="250"/>
      <c r="Q336" s="250"/>
      <c r="R336" s="250"/>
      <c r="S336" s="250"/>
      <c r="T336" s="251"/>
      <c r="AT336" s="252" t="s">
        <v>304</v>
      </c>
      <c r="AU336" s="252" t="s">
        <v>90</v>
      </c>
      <c r="AV336" s="14" t="s">
        <v>84</v>
      </c>
      <c r="AW336" s="14" t="s">
        <v>33</v>
      </c>
      <c r="AX336" s="14" t="s">
        <v>77</v>
      </c>
      <c r="AY336" s="252" t="s">
        <v>242</v>
      </c>
    </row>
    <row r="337" spans="1:65" s="13" customFormat="1">
      <c r="B337" s="226"/>
      <c r="C337" s="227"/>
      <c r="D337" s="228" t="s">
        <v>304</v>
      </c>
      <c r="E337" s="229" t="s">
        <v>1</v>
      </c>
      <c r="F337" s="230" t="s">
        <v>421</v>
      </c>
      <c r="G337" s="227"/>
      <c r="H337" s="231">
        <v>0.11</v>
      </c>
      <c r="I337" s="232"/>
      <c r="J337" s="227"/>
      <c r="K337" s="227"/>
      <c r="L337" s="233"/>
      <c r="M337" s="234"/>
      <c r="N337" s="235"/>
      <c r="O337" s="235"/>
      <c r="P337" s="235"/>
      <c r="Q337" s="235"/>
      <c r="R337" s="235"/>
      <c r="S337" s="235"/>
      <c r="T337" s="236"/>
      <c r="AT337" s="237" t="s">
        <v>304</v>
      </c>
      <c r="AU337" s="237" t="s">
        <v>90</v>
      </c>
      <c r="AV337" s="13" t="s">
        <v>90</v>
      </c>
      <c r="AW337" s="13" t="s">
        <v>33</v>
      </c>
      <c r="AX337" s="13" t="s">
        <v>77</v>
      </c>
      <c r="AY337" s="237" t="s">
        <v>242</v>
      </c>
    </row>
    <row r="338" spans="1:65" s="14" customFormat="1">
      <c r="B338" s="243"/>
      <c r="C338" s="244"/>
      <c r="D338" s="228" t="s">
        <v>304</v>
      </c>
      <c r="E338" s="245" t="s">
        <v>1</v>
      </c>
      <c r="F338" s="246" t="s">
        <v>802</v>
      </c>
      <c r="G338" s="244"/>
      <c r="H338" s="245" t="s">
        <v>1</v>
      </c>
      <c r="I338" s="247"/>
      <c r="J338" s="244"/>
      <c r="K338" s="244"/>
      <c r="L338" s="248"/>
      <c r="M338" s="249"/>
      <c r="N338" s="250"/>
      <c r="O338" s="250"/>
      <c r="P338" s="250"/>
      <c r="Q338" s="250"/>
      <c r="R338" s="250"/>
      <c r="S338" s="250"/>
      <c r="T338" s="251"/>
      <c r="AT338" s="252" t="s">
        <v>304</v>
      </c>
      <c r="AU338" s="252" t="s">
        <v>90</v>
      </c>
      <c r="AV338" s="14" t="s">
        <v>84</v>
      </c>
      <c r="AW338" s="14" t="s">
        <v>33</v>
      </c>
      <c r="AX338" s="14" t="s">
        <v>77</v>
      </c>
      <c r="AY338" s="252" t="s">
        <v>242</v>
      </c>
    </row>
    <row r="339" spans="1:65" s="13" customFormat="1">
      <c r="B339" s="226"/>
      <c r="C339" s="227"/>
      <c r="D339" s="228" t="s">
        <v>304</v>
      </c>
      <c r="E339" s="229" t="s">
        <v>1</v>
      </c>
      <c r="F339" s="230" t="s">
        <v>820</v>
      </c>
      <c r="G339" s="227"/>
      <c r="H339" s="231">
        <v>0.15</v>
      </c>
      <c r="I339" s="232"/>
      <c r="J339" s="227"/>
      <c r="K339" s="227"/>
      <c r="L339" s="233"/>
      <c r="M339" s="234"/>
      <c r="N339" s="235"/>
      <c r="O339" s="235"/>
      <c r="P339" s="235"/>
      <c r="Q339" s="235"/>
      <c r="R339" s="235"/>
      <c r="S339" s="235"/>
      <c r="T339" s="236"/>
      <c r="AT339" s="237" t="s">
        <v>304</v>
      </c>
      <c r="AU339" s="237" t="s">
        <v>90</v>
      </c>
      <c r="AV339" s="13" t="s">
        <v>90</v>
      </c>
      <c r="AW339" s="13" t="s">
        <v>33</v>
      </c>
      <c r="AX339" s="13" t="s">
        <v>77</v>
      </c>
      <c r="AY339" s="237" t="s">
        <v>242</v>
      </c>
    </row>
    <row r="340" spans="1:65" s="16" customFormat="1">
      <c r="B340" s="264"/>
      <c r="C340" s="265"/>
      <c r="D340" s="228" t="s">
        <v>304</v>
      </c>
      <c r="E340" s="266" t="s">
        <v>1</v>
      </c>
      <c r="F340" s="267" t="s">
        <v>388</v>
      </c>
      <c r="G340" s="265"/>
      <c r="H340" s="268">
        <v>0.26</v>
      </c>
      <c r="I340" s="269"/>
      <c r="J340" s="265"/>
      <c r="K340" s="265"/>
      <c r="L340" s="270"/>
      <c r="M340" s="271"/>
      <c r="N340" s="272"/>
      <c r="O340" s="272"/>
      <c r="P340" s="272"/>
      <c r="Q340" s="272"/>
      <c r="R340" s="272"/>
      <c r="S340" s="272"/>
      <c r="T340" s="273"/>
      <c r="AT340" s="274" t="s">
        <v>304</v>
      </c>
      <c r="AU340" s="274" t="s">
        <v>90</v>
      </c>
      <c r="AV340" s="16" t="s">
        <v>248</v>
      </c>
      <c r="AW340" s="16" t="s">
        <v>33</v>
      </c>
      <c r="AX340" s="16" t="s">
        <v>84</v>
      </c>
      <c r="AY340" s="274" t="s">
        <v>242</v>
      </c>
    </row>
    <row r="341" spans="1:65" s="2" customFormat="1" ht="34.9" customHeight="1">
      <c r="A341" s="35"/>
      <c r="B341" s="36"/>
      <c r="C341" s="201" t="s">
        <v>573</v>
      </c>
      <c r="D341" s="201" t="s">
        <v>244</v>
      </c>
      <c r="E341" s="202" t="s">
        <v>554</v>
      </c>
      <c r="F341" s="203" t="s">
        <v>555</v>
      </c>
      <c r="G341" s="204" t="s">
        <v>247</v>
      </c>
      <c r="H341" s="205">
        <v>20804.7</v>
      </c>
      <c r="I341" s="206"/>
      <c r="J341" s="207">
        <f>ROUND(I341*H341,2)</f>
        <v>0</v>
      </c>
      <c r="K341" s="208"/>
      <c r="L341" s="40"/>
      <c r="M341" s="209" t="s">
        <v>1</v>
      </c>
      <c r="N341" s="210" t="s">
        <v>43</v>
      </c>
      <c r="O341" s="76"/>
      <c r="P341" s="211">
        <f>O341*H341</f>
        <v>0</v>
      </c>
      <c r="Q341" s="211">
        <v>7.1000000000000002E-4</v>
      </c>
      <c r="R341" s="211">
        <f>Q341*H341</f>
        <v>14.771337000000001</v>
      </c>
      <c r="S341" s="211">
        <v>0</v>
      </c>
      <c r="T341" s="21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13" t="s">
        <v>248</v>
      </c>
      <c r="AT341" s="213" t="s">
        <v>244</v>
      </c>
      <c r="AU341" s="213" t="s">
        <v>90</v>
      </c>
      <c r="AY341" s="18" t="s">
        <v>242</v>
      </c>
      <c r="BE341" s="214">
        <f>IF(N341="základná",J341,0)</f>
        <v>0</v>
      </c>
      <c r="BF341" s="214">
        <f>IF(N341="znížená",J341,0)</f>
        <v>0</v>
      </c>
      <c r="BG341" s="214">
        <f>IF(N341="zákl. prenesená",J341,0)</f>
        <v>0</v>
      </c>
      <c r="BH341" s="214">
        <f>IF(N341="zníž. prenesená",J341,0)</f>
        <v>0</v>
      </c>
      <c r="BI341" s="214">
        <f>IF(N341="nulová",J341,0)</f>
        <v>0</v>
      </c>
      <c r="BJ341" s="18" t="s">
        <v>90</v>
      </c>
      <c r="BK341" s="214">
        <f>ROUND(I341*H341,2)</f>
        <v>0</v>
      </c>
      <c r="BL341" s="18" t="s">
        <v>248</v>
      </c>
      <c r="BM341" s="213" t="s">
        <v>890</v>
      </c>
    </row>
    <row r="342" spans="1:65" s="14" customFormat="1">
      <c r="B342" s="243"/>
      <c r="C342" s="244"/>
      <c r="D342" s="228" t="s">
        <v>304</v>
      </c>
      <c r="E342" s="245" t="s">
        <v>1</v>
      </c>
      <c r="F342" s="246" t="s">
        <v>883</v>
      </c>
      <c r="G342" s="244"/>
      <c r="H342" s="245" t="s">
        <v>1</v>
      </c>
      <c r="I342" s="247"/>
      <c r="J342" s="244"/>
      <c r="K342" s="244"/>
      <c r="L342" s="248"/>
      <c r="M342" s="249"/>
      <c r="N342" s="250"/>
      <c r="O342" s="250"/>
      <c r="P342" s="250"/>
      <c r="Q342" s="250"/>
      <c r="R342" s="250"/>
      <c r="S342" s="250"/>
      <c r="T342" s="251"/>
      <c r="AT342" s="252" t="s">
        <v>304</v>
      </c>
      <c r="AU342" s="252" t="s">
        <v>90</v>
      </c>
      <c r="AV342" s="14" t="s">
        <v>84</v>
      </c>
      <c r="AW342" s="14" t="s">
        <v>33</v>
      </c>
      <c r="AX342" s="14" t="s">
        <v>77</v>
      </c>
      <c r="AY342" s="252" t="s">
        <v>242</v>
      </c>
    </row>
    <row r="343" spans="1:65" s="14" customFormat="1">
      <c r="B343" s="243"/>
      <c r="C343" s="244"/>
      <c r="D343" s="228" t="s">
        <v>304</v>
      </c>
      <c r="E343" s="245" t="s">
        <v>1</v>
      </c>
      <c r="F343" s="246" t="s">
        <v>798</v>
      </c>
      <c r="G343" s="244"/>
      <c r="H343" s="245" t="s">
        <v>1</v>
      </c>
      <c r="I343" s="247"/>
      <c r="J343" s="244"/>
      <c r="K343" s="244"/>
      <c r="L343" s="248"/>
      <c r="M343" s="249"/>
      <c r="N343" s="250"/>
      <c r="O343" s="250"/>
      <c r="P343" s="250"/>
      <c r="Q343" s="250"/>
      <c r="R343" s="250"/>
      <c r="S343" s="250"/>
      <c r="T343" s="251"/>
      <c r="AT343" s="252" t="s">
        <v>304</v>
      </c>
      <c r="AU343" s="252" t="s">
        <v>90</v>
      </c>
      <c r="AV343" s="14" t="s">
        <v>84</v>
      </c>
      <c r="AW343" s="14" t="s">
        <v>33</v>
      </c>
      <c r="AX343" s="14" t="s">
        <v>77</v>
      </c>
      <c r="AY343" s="252" t="s">
        <v>242</v>
      </c>
    </row>
    <row r="344" spans="1:65" s="13" customFormat="1">
      <c r="B344" s="226"/>
      <c r="C344" s="227"/>
      <c r="D344" s="228" t="s">
        <v>304</v>
      </c>
      <c r="E344" s="229" t="s">
        <v>1</v>
      </c>
      <c r="F344" s="230" t="s">
        <v>891</v>
      </c>
      <c r="G344" s="227"/>
      <c r="H344" s="231">
        <v>7966</v>
      </c>
      <c r="I344" s="232"/>
      <c r="J344" s="227"/>
      <c r="K344" s="227"/>
      <c r="L344" s="233"/>
      <c r="M344" s="234"/>
      <c r="N344" s="235"/>
      <c r="O344" s="235"/>
      <c r="P344" s="235"/>
      <c r="Q344" s="235"/>
      <c r="R344" s="235"/>
      <c r="S344" s="235"/>
      <c r="T344" s="236"/>
      <c r="AT344" s="237" t="s">
        <v>304</v>
      </c>
      <c r="AU344" s="237" t="s">
        <v>90</v>
      </c>
      <c r="AV344" s="13" t="s">
        <v>90</v>
      </c>
      <c r="AW344" s="13" t="s">
        <v>33</v>
      </c>
      <c r="AX344" s="13" t="s">
        <v>77</v>
      </c>
      <c r="AY344" s="237" t="s">
        <v>242</v>
      </c>
    </row>
    <row r="345" spans="1:65" s="14" customFormat="1">
      <c r="B345" s="243"/>
      <c r="C345" s="244"/>
      <c r="D345" s="228" t="s">
        <v>304</v>
      </c>
      <c r="E345" s="245" t="s">
        <v>1</v>
      </c>
      <c r="F345" s="246" t="s">
        <v>800</v>
      </c>
      <c r="G345" s="244"/>
      <c r="H345" s="245" t="s">
        <v>1</v>
      </c>
      <c r="I345" s="247"/>
      <c r="J345" s="244"/>
      <c r="K345" s="244"/>
      <c r="L345" s="248"/>
      <c r="M345" s="249"/>
      <c r="N345" s="250"/>
      <c r="O345" s="250"/>
      <c r="P345" s="250"/>
      <c r="Q345" s="250"/>
      <c r="R345" s="250"/>
      <c r="S345" s="250"/>
      <c r="T345" s="251"/>
      <c r="AT345" s="252" t="s">
        <v>304</v>
      </c>
      <c r="AU345" s="252" t="s">
        <v>90</v>
      </c>
      <c r="AV345" s="14" t="s">
        <v>84</v>
      </c>
      <c r="AW345" s="14" t="s">
        <v>33</v>
      </c>
      <c r="AX345" s="14" t="s">
        <v>77</v>
      </c>
      <c r="AY345" s="252" t="s">
        <v>242</v>
      </c>
    </row>
    <row r="346" spans="1:65" s="13" customFormat="1">
      <c r="B346" s="226"/>
      <c r="C346" s="227"/>
      <c r="D346" s="228" t="s">
        <v>304</v>
      </c>
      <c r="E346" s="229" t="s">
        <v>1</v>
      </c>
      <c r="F346" s="230" t="s">
        <v>892</v>
      </c>
      <c r="G346" s="227"/>
      <c r="H346" s="231">
        <v>3398.7</v>
      </c>
      <c r="I346" s="232"/>
      <c r="J346" s="227"/>
      <c r="K346" s="227"/>
      <c r="L346" s="233"/>
      <c r="M346" s="234"/>
      <c r="N346" s="235"/>
      <c r="O346" s="235"/>
      <c r="P346" s="235"/>
      <c r="Q346" s="235"/>
      <c r="R346" s="235"/>
      <c r="S346" s="235"/>
      <c r="T346" s="236"/>
      <c r="AT346" s="237" t="s">
        <v>304</v>
      </c>
      <c r="AU346" s="237" t="s">
        <v>90</v>
      </c>
      <c r="AV346" s="13" t="s">
        <v>90</v>
      </c>
      <c r="AW346" s="13" t="s">
        <v>33</v>
      </c>
      <c r="AX346" s="13" t="s">
        <v>77</v>
      </c>
      <c r="AY346" s="237" t="s">
        <v>242</v>
      </c>
    </row>
    <row r="347" spans="1:65" s="14" customFormat="1">
      <c r="B347" s="243"/>
      <c r="C347" s="244"/>
      <c r="D347" s="228" t="s">
        <v>304</v>
      </c>
      <c r="E347" s="245" t="s">
        <v>1</v>
      </c>
      <c r="F347" s="246" t="s">
        <v>876</v>
      </c>
      <c r="G347" s="244"/>
      <c r="H347" s="245" t="s">
        <v>1</v>
      </c>
      <c r="I347" s="247"/>
      <c r="J347" s="244"/>
      <c r="K347" s="244"/>
      <c r="L347" s="248"/>
      <c r="M347" s="249"/>
      <c r="N347" s="250"/>
      <c r="O347" s="250"/>
      <c r="P347" s="250"/>
      <c r="Q347" s="250"/>
      <c r="R347" s="250"/>
      <c r="S347" s="250"/>
      <c r="T347" s="251"/>
      <c r="AT347" s="252" t="s">
        <v>304</v>
      </c>
      <c r="AU347" s="252" t="s">
        <v>90</v>
      </c>
      <c r="AV347" s="14" t="s">
        <v>84</v>
      </c>
      <c r="AW347" s="14" t="s">
        <v>33</v>
      </c>
      <c r="AX347" s="14" t="s">
        <v>77</v>
      </c>
      <c r="AY347" s="252" t="s">
        <v>242</v>
      </c>
    </row>
    <row r="348" spans="1:65" s="13" customFormat="1">
      <c r="B348" s="226"/>
      <c r="C348" s="227"/>
      <c r="D348" s="228" t="s">
        <v>304</v>
      </c>
      <c r="E348" s="229" t="s">
        <v>1</v>
      </c>
      <c r="F348" s="230" t="s">
        <v>893</v>
      </c>
      <c r="G348" s="227"/>
      <c r="H348" s="231">
        <v>9336</v>
      </c>
      <c r="I348" s="232"/>
      <c r="J348" s="227"/>
      <c r="K348" s="227"/>
      <c r="L348" s="233"/>
      <c r="M348" s="234"/>
      <c r="N348" s="235"/>
      <c r="O348" s="235"/>
      <c r="P348" s="235"/>
      <c r="Q348" s="235"/>
      <c r="R348" s="235"/>
      <c r="S348" s="235"/>
      <c r="T348" s="236"/>
      <c r="AT348" s="237" t="s">
        <v>304</v>
      </c>
      <c r="AU348" s="237" t="s">
        <v>90</v>
      </c>
      <c r="AV348" s="13" t="s">
        <v>90</v>
      </c>
      <c r="AW348" s="13" t="s">
        <v>33</v>
      </c>
      <c r="AX348" s="13" t="s">
        <v>77</v>
      </c>
      <c r="AY348" s="237" t="s">
        <v>242</v>
      </c>
    </row>
    <row r="349" spans="1:65" s="15" customFormat="1">
      <c r="B349" s="253"/>
      <c r="C349" s="254"/>
      <c r="D349" s="228" t="s">
        <v>304</v>
      </c>
      <c r="E349" s="255" t="s">
        <v>1</v>
      </c>
      <c r="F349" s="256" t="s">
        <v>381</v>
      </c>
      <c r="G349" s="254"/>
      <c r="H349" s="257">
        <v>20700.7</v>
      </c>
      <c r="I349" s="258"/>
      <c r="J349" s="254"/>
      <c r="K349" s="254"/>
      <c r="L349" s="259"/>
      <c r="M349" s="260"/>
      <c r="N349" s="261"/>
      <c r="O349" s="261"/>
      <c r="P349" s="261"/>
      <c r="Q349" s="261"/>
      <c r="R349" s="261"/>
      <c r="S349" s="261"/>
      <c r="T349" s="262"/>
      <c r="AT349" s="263" t="s">
        <v>304</v>
      </c>
      <c r="AU349" s="263" t="s">
        <v>90</v>
      </c>
      <c r="AV349" s="15" t="s">
        <v>100</v>
      </c>
      <c r="AW349" s="15" t="s">
        <v>33</v>
      </c>
      <c r="AX349" s="15" t="s">
        <v>77</v>
      </c>
      <c r="AY349" s="263" t="s">
        <v>242</v>
      </c>
    </row>
    <row r="350" spans="1:65" s="14" customFormat="1">
      <c r="B350" s="243"/>
      <c r="C350" s="244"/>
      <c r="D350" s="228" t="s">
        <v>304</v>
      </c>
      <c r="E350" s="245" t="s">
        <v>1</v>
      </c>
      <c r="F350" s="246" t="s">
        <v>476</v>
      </c>
      <c r="G350" s="244"/>
      <c r="H350" s="245" t="s">
        <v>1</v>
      </c>
      <c r="I350" s="247"/>
      <c r="J350" s="244"/>
      <c r="K350" s="244"/>
      <c r="L350" s="248"/>
      <c r="M350" s="249"/>
      <c r="N350" s="250"/>
      <c r="O350" s="250"/>
      <c r="P350" s="250"/>
      <c r="Q350" s="250"/>
      <c r="R350" s="250"/>
      <c r="S350" s="250"/>
      <c r="T350" s="251"/>
      <c r="AT350" s="252" t="s">
        <v>304</v>
      </c>
      <c r="AU350" s="252" t="s">
        <v>90</v>
      </c>
      <c r="AV350" s="14" t="s">
        <v>84</v>
      </c>
      <c r="AW350" s="14" t="s">
        <v>33</v>
      </c>
      <c r="AX350" s="14" t="s">
        <v>77</v>
      </c>
      <c r="AY350" s="252" t="s">
        <v>242</v>
      </c>
    </row>
    <row r="351" spans="1:65" s="14" customFormat="1">
      <c r="B351" s="243"/>
      <c r="C351" s="244"/>
      <c r="D351" s="228" t="s">
        <v>304</v>
      </c>
      <c r="E351" s="245" t="s">
        <v>1</v>
      </c>
      <c r="F351" s="246" t="s">
        <v>798</v>
      </c>
      <c r="G351" s="244"/>
      <c r="H351" s="245" t="s">
        <v>1</v>
      </c>
      <c r="I351" s="247"/>
      <c r="J351" s="244"/>
      <c r="K351" s="244"/>
      <c r="L351" s="248"/>
      <c r="M351" s="249"/>
      <c r="N351" s="250"/>
      <c r="O351" s="250"/>
      <c r="P351" s="250"/>
      <c r="Q351" s="250"/>
      <c r="R351" s="250"/>
      <c r="S351" s="250"/>
      <c r="T351" s="251"/>
      <c r="AT351" s="252" t="s">
        <v>304</v>
      </c>
      <c r="AU351" s="252" t="s">
        <v>90</v>
      </c>
      <c r="AV351" s="14" t="s">
        <v>84</v>
      </c>
      <c r="AW351" s="14" t="s">
        <v>33</v>
      </c>
      <c r="AX351" s="14" t="s">
        <v>77</v>
      </c>
      <c r="AY351" s="252" t="s">
        <v>242</v>
      </c>
    </row>
    <row r="352" spans="1:65" s="13" customFormat="1">
      <c r="B352" s="226"/>
      <c r="C352" s="227"/>
      <c r="D352" s="228" t="s">
        <v>304</v>
      </c>
      <c r="E352" s="229" t="s">
        <v>1</v>
      </c>
      <c r="F352" s="230" t="s">
        <v>894</v>
      </c>
      <c r="G352" s="227"/>
      <c r="H352" s="231">
        <v>26</v>
      </c>
      <c r="I352" s="232"/>
      <c r="J352" s="227"/>
      <c r="K352" s="227"/>
      <c r="L352" s="233"/>
      <c r="M352" s="234"/>
      <c r="N352" s="235"/>
      <c r="O352" s="235"/>
      <c r="P352" s="235"/>
      <c r="Q352" s="235"/>
      <c r="R352" s="235"/>
      <c r="S352" s="235"/>
      <c r="T352" s="236"/>
      <c r="AT352" s="237" t="s">
        <v>304</v>
      </c>
      <c r="AU352" s="237" t="s">
        <v>90</v>
      </c>
      <c r="AV352" s="13" t="s">
        <v>90</v>
      </c>
      <c r="AW352" s="13" t="s">
        <v>33</v>
      </c>
      <c r="AX352" s="13" t="s">
        <v>77</v>
      </c>
      <c r="AY352" s="237" t="s">
        <v>242</v>
      </c>
    </row>
    <row r="353" spans="1:65" s="14" customFormat="1">
      <c r="B353" s="243"/>
      <c r="C353" s="244"/>
      <c r="D353" s="228" t="s">
        <v>304</v>
      </c>
      <c r="E353" s="245" t="s">
        <v>1</v>
      </c>
      <c r="F353" s="246" t="s">
        <v>800</v>
      </c>
      <c r="G353" s="244"/>
      <c r="H353" s="245" t="s">
        <v>1</v>
      </c>
      <c r="I353" s="247"/>
      <c r="J353" s="244"/>
      <c r="K353" s="244"/>
      <c r="L353" s="248"/>
      <c r="M353" s="249"/>
      <c r="N353" s="250"/>
      <c r="O353" s="250"/>
      <c r="P353" s="250"/>
      <c r="Q353" s="250"/>
      <c r="R353" s="250"/>
      <c r="S353" s="250"/>
      <c r="T353" s="251"/>
      <c r="AT353" s="252" t="s">
        <v>304</v>
      </c>
      <c r="AU353" s="252" t="s">
        <v>90</v>
      </c>
      <c r="AV353" s="14" t="s">
        <v>84</v>
      </c>
      <c r="AW353" s="14" t="s">
        <v>33</v>
      </c>
      <c r="AX353" s="14" t="s">
        <v>77</v>
      </c>
      <c r="AY353" s="252" t="s">
        <v>242</v>
      </c>
    </row>
    <row r="354" spans="1:65" s="13" customFormat="1">
      <c r="B354" s="226"/>
      <c r="C354" s="227"/>
      <c r="D354" s="228" t="s">
        <v>304</v>
      </c>
      <c r="E354" s="229" t="s">
        <v>1</v>
      </c>
      <c r="F354" s="230" t="s">
        <v>895</v>
      </c>
      <c r="G354" s="227"/>
      <c r="H354" s="231">
        <v>26</v>
      </c>
      <c r="I354" s="232"/>
      <c r="J354" s="227"/>
      <c r="K354" s="227"/>
      <c r="L354" s="233"/>
      <c r="M354" s="234"/>
      <c r="N354" s="235"/>
      <c r="O354" s="235"/>
      <c r="P354" s="235"/>
      <c r="Q354" s="235"/>
      <c r="R354" s="235"/>
      <c r="S354" s="235"/>
      <c r="T354" s="236"/>
      <c r="AT354" s="237" t="s">
        <v>304</v>
      </c>
      <c r="AU354" s="237" t="s">
        <v>90</v>
      </c>
      <c r="AV354" s="13" t="s">
        <v>90</v>
      </c>
      <c r="AW354" s="13" t="s">
        <v>33</v>
      </c>
      <c r="AX354" s="13" t="s">
        <v>77</v>
      </c>
      <c r="AY354" s="237" t="s">
        <v>242</v>
      </c>
    </row>
    <row r="355" spans="1:65" s="14" customFormat="1">
      <c r="B355" s="243"/>
      <c r="C355" s="244"/>
      <c r="D355" s="228" t="s">
        <v>304</v>
      </c>
      <c r="E355" s="245" t="s">
        <v>1</v>
      </c>
      <c r="F355" s="246" t="s">
        <v>802</v>
      </c>
      <c r="G355" s="244"/>
      <c r="H355" s="245" t="s">
        <v>1</v>
      </c>
      <c r="I355" s="247"/>
      <c r="J355" s="244"/>
      <c r="K355" s="244"/>
      <c r="L355" s="248"/>
      <c r="M355" s="249"/>
      <c r="N355" s="250"/>
      <c r="O355" s="250"/>
      <c r="P355" s="250"/>
      <c r="Q355" s="250"/>
      <c r="R355" s="250"/>
      <c r="S355" s="250"/>
      <c r="T355" s="251"/>
      <c r="AT355" s="252" t="s">
        <v>304</v>
      </c>
      <c r="AU355" s="252" t="s">
        <v>90</v>
      </c>
      <c r="AV355" s="14" t="s">
        <v>84</v>
      </c>
      <c r="AW355" s="14" t="s">
        <v>33</v>
      </c>
      <c r="AX355" s="14" t="s">
        <v>77</v>
      </c>
      <c r="AY355" s="252" t="s">
        <v>242</v>
      </c>
    </row>
    <row r="356" spans="1:65" s="13" customFormat="1">
      <c r="B356" s="226"/>
      <c r="C356" s="227"/>
      <c r="D356" s="228" t="s">
        <v>304</v>
      </c>
      <c r="E356" s="229" t="s">
        <v>1</v>
      </c>
      <c r="F356" s="230" t="s">
        <v>896</v>
      </c>
      <c r="G356" s="227"/>
      <c r="H356" s="231">
        <v>52</v>
      </c>
      <c r="I356" s="232"/>
      <c r="J356" s="227"/>
      <c r="K356" s="227"/>
      <c r="L356" s="233"/>
      <c r="M356" s="234"/>
      <c r="N356" s="235"/>
      <c r="O356" s="235"/>
      <c r="P356" s="235"/>
      <c r="Q356" s="235"/>
      <c r="R356" s="235"/>
      <c r="S356" s="235"/>
      <c r="T356" s="236"/>
      <c r="AT356" s="237" t="s">
        <v>304</v>
      </c>
      <c r="AU356" s="237" t="s">
        <v>90</v>
      </c>
      <c r="AV356" s="13" t="s">
        <v>90</v>
      </c>
      <c r="AW356" s="13" t="s">
        <v>33</v>
      </c>
      <c r="AX356" s="13" t="s">
        <v>77</v>
      </c>
      <c r="AY356" s="237" t="s">
        <v>242</v>
      </c>
    </row>
    <row r="357" spans="1:65" s="15" customFormat="1">
      <c r="B357" s="253"/>
      <c r="C357" s="254"/>
      <c r="D357" s="228" t="s">
        <v>304</v>
      </c>
      <c r="E357" s="255" t="s">
        <v>1</v>
      </c>
      <c r="F357" s="256" t="s">
        <v>381</v>
      </c>
      <c r="G357" s="254"/>
      <c r="H357" s="257">
        <v>104</v>
      </c>
      <c r="I357" s="258"/>
      <c r="J357" s="254"/>
      <c r="K357" s="254"/>
      <c r="L357" s="259"/>
      <c r="M357" s="260"/>
      <c r="N357" s="261"/>
      <c r="O357" s="261"/>
      <c r="P357" s="261"/>
      <c r="Q357" s="261"/>
      <c r="R357" s="261"/>
      <c r="S357" s="261"/>
      <c r="T357" s="262"/>
      <c r="AT357" s="263" t="s">
        <v>304</v>
      </c>
      <c r="AU357" s="263" t="s">
        <v>90</v>
      </c>
      <c r="AV357" s="15" t="s">
        <v>100</v>
      </c>
      <c r="AW357" s="15" t="s">
        <v>33</v>
      </c>
      <c r="AX357" s="15" t="s">
        <v>77</v>
      </c>
      <c r="AY357" s="263" t="s">
        <v>242</v>
      </c>
    </row>
    <row r="358" spans="1:65" s="16" customFormat="1">
      <c r="B358" s="264"/>
      <c r="C358" s="265"/>
      <c r="D358" s="228" t="s">
        <v>304</v>
      </c>
      <c r="E358" s="266" t="s">
        <v>1</v>
      </c>
      <c r="F358" s="267" t="s">
        <v>388</v>
      </c>
      <c r="G358" s="265"/>
      <c r="H358" s="268">
        <v>20804.7</v>
      </c>
      <c r="I358" s="269"/>
      <c r="J358" s="265"/>
      <c r="K358" s="265"/>
      <c r="L358" s="270"/>
      <c r="M358" s="271"/>
      <c r="N358" s="272"/>
      <c r="O358" s="272"/>
      <c r="P358" s="272"/>
      <c r="Q358" s="272"/>
      <c r="R358" s="272"/>
      <c r="S358" s="272"/>
      <c r="T358" s="273"/>
      <c r="AT358" s="274" t="s">
        <v>304</v>
      </c>
      <c r="AU358" s="274" t="s">
        <v>90</v>
      </c>
      <c r="AV358" s="16" t="s">
        <v>248</v>
      </c>
      <c r="AW358" s="16" t="s">
        <v>33</v>
      </c>
      <c r="AX358" s="16" t="s">
        <v>84</v>
      </c>
      <c r="AY358" s="274" t="s">
        <v>242</v>
      </c>
    </row>
    <row r="359" spans="1:65" s="2" customFormat="1" ht="34.9" customHeight="1">
      <c r="A359" s="35"/>
      <c r="B359" s="36"/>
      <c r="C359" s="201" t="s">
        <v>578</v>
      </c>
      <c r="D359" s="201" t="s">
        <v>244</v>
      </c>
      <c r="E359" s="202" t="s">
        <v>566</v>
      </c>
      <c r="F359" s="203" t="s">
        <v>567</v>
      </c>
      <c r="G359" s="204" t="s">
        <v>247</v>
      </c>
      <c r="H359" s="205">
        <v>20804.7</v>
      </c>
      <c r="I359" s="206"/>
      <c r="J359" s="207">
        <f>ROUND(I359*H359,2)</f>
        <v>0</v>
      </c>
      <c r="K359" s="208"/>
      <c r="L359" s="40"/>
      <c r="M359" s="209" t="s">
        <v>1</v>
      </c>
      <c r="N359" s="210" t="s">
        <v>43</v>
      </c>
      <c r="O359" s="76"/>
      <c r="P359" s="211">
        <f>O359*H359</f>
        <v>0</v>
      </c>
      <c r="Q359" s="211">
        <v>0.10373</v>
      </c>
      <c r="R359" s="211">
        <f>Q359*H359</f>
        <v>2158.071531</v>
      </c>
      <c r="S359" s="211">
        <v>0</v>
      </c>
      <c r="T359" s="212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13" t="s">
        <v>248</v>
      </c>
      <c r="AT359" s="213" t="s">
        <v>244</v>
      </c>
      <c r="AU359" s="213" t="s">
        <v>90</v>
      </c>
      <c r="AY359" s="18" t="s">
        <v>242</v>
      </c>
      <c r="BE359" s="214">
        <f>IF(N359="základná",J359,0)</f>
        <v>0</v>
      </c>
      <c r="BF359" s="214">
        <f>IF(N359="znížená",J359,0)</f>
        <v>0</v>
      </c>
      <c r="BG359" s="214">
        <f>IF(N359="zákl. prenesená",J359,0)</f>
        <v>0</v>
      </c>
      <c r="BH359" s="214">
        <f>IF(N359="zníž. prenesená",J359,0)</f>
        <v>0</v>
      </c>
      <c r="BI359" s="214">
        <f>IF(N359="nulová",J359,0)</f>
        <v>0</v>
      </c>
      <c r="BJ359" s="18" t="s">
        <v>90</v>
      </c>
      <c r="BK359" s="214">
        <f>ROUND(I359*H359,2)</f>
        <v>0</v>
      </c>
      <c r="BL359" s="18" t="s">
        <v>248</v>
      </c>
      <c r="BM359" s="213" t="s">
        <v>897</v>
      </c>
    </row>
    <row r="360" spans="1:65" s="14" customFormat="1">
      <c r="B360" s="243"/>
      <c r="C360" s="244"/>
      <c r="D360" s="228" t="s">
        <v>304</v>
      </c>
      <c r="E360" s="245" t="s">
        <v>1</v>
      </c>
      <c r="F360" s="246" t="s">
        <v>883</v>
      </c>
      <c r="G360" s="244"/>
      <c r="H360" s="245" t="s">
        <v>1</v>
      </c>
      <c r="I360" s="247"/>
      <c r="J360" s="244"/>
      <c r="K360" s="244"/>
      <c r="L360" s="248"/>
      <c r="M360" s="249"/>
      <c r="N360" s="250"/>
      <c r="O360" s="250"/>
      <c r="P360" s="250"/>
      <c r="Q360" s="250"/>
      <c r="R360" s="250"/>
      <c r="S360" s="250"/>
      <c r="T360" s="251"/>
      <c r="AT360" s="252" t="s">
        <v>304</v>
      </c>
      <c r="AU360" s="252" t="s">
        <v>90</v>
      </c>
      <c r="AV360" s="14" t="s">
        <v>84</v>
      </c>
      <c r="AW360" s="14" t="s">
        <v>33</v>
      </c>
      <c r="AX360" s="14" t="s">
        <v>77</v>
      </c>
      <c r="AY360" s="252" t="s">
        <v>242</v>
      </c>
    </row>
    <row r="361" spans="1:65" s="14" customFormat="1">
      <c r="B361" s="243"/>
      <c r="C361" s="244"/>
      <c r="D361" s="228" t="s">
        <v>304</v>
      </c>
      <c r="E361" s="245" t="s">
        <v>1</v>
      </c>
      <c r="F361" s="246" t="s">
        <v>798</v>
      </c>
      <c r="G361" s="244"/>
      <c r="H361" s="245" t="s">
        <v>1</v>
      </c>
      <c r="I361" s="247"/>
      <c r="J361" s="244"/>
      <c r="K361" s="244"/>
      <c r="L361" s="248"/>
      <c r="M361" s="249"/>
      <c r="N361" s="250"/>
      <c r="O361" s="250"/>
      <c r="P361" s="250"/>
      <c r="Q361" s="250"/>
      <c r="R361" s="250"/>
      <c r="S361" s="250"/>
      <c r="T361" s="251"/>
      <c r="AT361" s="252" t="s">
        <v>304</v>
      </c>
      <c r="AU361" s="252" t="s">
        <v>90</v>
      </c>
      <c r="AV361" s="14" t="s">
        <v>84</v>
      </c>
      <c r="AW361" s="14" t="s">
        <v>33</v>
      </c>
      <c r="AX361" s="14" t="s">
        <v>77</v>
      </c>
      <c r="AY361" s="252" t="s">
        <v>242</v>
      </c>
    </row>
    <row r="362" spans="1:65" s="13" customFormat="1">
      <c r="B362" s="226"/>
      <c r="C362" s="227"/>
      <c r="D362" s="228" t="s">
        <v>304</v>
      </c>
      <c r="E362" s="229" t="s">
        <v>1</v>
      </c>
      <c r="F362" s="230" t="s">
        <v>891</v>
      </c>
      <c r="G362" s="227"/>
      <c r="H362" s="231">
        <v>7966</v>
      </c>
      <c r="I362" s="232"/>
      <c r="J362" s="227"/>
      <c r="K362" s="227"/>
      <c r="L362" s="233"/>
      <c r="M362" s="234"/>
      <c r="N362" s="235"/>
      <c r="O362" s="235"/>
      <c r="P362" s="235"/>
      <c r="Q362" s="235"/>
      <c r="R362" s="235"/>
      <c r="S362" s="235"/>
      <c r="T362" s="236"/>
      <c r="AT362" s="237" t="s">
        <v>304</v>
      </c>
      <c r="AU362" s="237" t="s">
        <v>90</v>
      </c>
      <c r="AV362" s="13" t="s">
        <v>90</v>
      </c>
      <c r="AW362" s="13" t="s">
        <v>33</v>
      </c>
      <c r="AX362" s="13" t="s">
        <v>77</v>
      </c>
      <c r="AY362" s="237" t="s">
        <v>242</v>
      </c>
    </row>
    <row r="363" spans="1:65" s="14" customFormat="1">
      <c r="B363" s="243"/>
      <c r="C363" s="244"/>
      <c r="D363" s="228" t="s">
        <v>304</v>
      </c>
      <c r="E363" s="245" t="s">
        <v>1</v>
      </c>
      <c r="F363" s="246" t="s">
        <v>800</v>
      </c>
      <c r="G363" s="244"/>
      <c r="H363" s="245" t="s">
        <v>1</v>
      </c>
      <c r="I363" s="247"/>
      <c r="J363" s="244"/>
      <c r="K363" s="244"/>
      <c r="L363" s="248"/>
      <c r="M363" s="249"/>
      <c r="N363" s="250"/>
      <c r="O363" s="250"/>
      <c r="P363" s="250"/>
      <c r="Q363" s="250"/>
      <c r="R363" s="250"/>
      <c r="S363" s="250"/>
      <c r="T363" s="251"/>
      <c r="AT363" s="252" t="s">
        <v>304</v>
      </c>
      <c r="AU363" s="252" t="s">
        <v>90</v>
      </c>
      <c r="AV363" s="14" t="s">
        <v>84</v>
      </c>
      <c r="AW363" s="14" t="s">
        <v>33</v>
      </c>
      <c r="AX363" s="14" t="s">
        <v>77</v>
      </c>
      <c r="AY363" s="252" t="s">
        <v>242</v>
      </c>
    </row>
    <row r="364" spans="1:65" s="13" customFormat="1">
      <c r="B364" s="226"/>
      <c r="C364" s="227"/>
      <c r="D364" s="228" t="s">
        <v>304</v>
      </c>
      <c r="E364" s="229" t="s">
        <v>1</v>
      </c>
      <c r="F364" s="230" t="s">
        <v>892</v>
      </c>
      <c r="G364" s="227"/>
      <c r="H364" s="231">
        <v>3398.7</v>
      </c>
      <c r="I364" s="232"/>
      <c r="J364" s="227"/>
      <c r="K364" s="227"/>
      <c r="L364" s="233"/>
      <c r="M364" s="234"/>
      <c r="N364" s="235"/>
      <c r="O364" s="235"/>
      <c r="P364" s="235"/>
      <c r="Q364" s="235"/>
      <c r="R364" s="235"/>
      <c r="S364" s="235"/>
      <c r="T364" s="236"/>
      <c r="AT364" s="237" t="s">
        <v>304</v>
      </c>
      <c r="AU364" s="237" t="s">
        <v>90</v>
      </c>
      <c r="AV364" s="13" t="s">
        <v>90</v>
      </c>
      <c r="AW364" s="13" t="s">
        <v>33</v>
      </c>
      <c r="AX364" s="13" t="s">
        <v>77</v>
      </c>
      <c r="AY364" s="237" t="s">
        <v>242</v>
      </c>
    </row>
    <row r="365" spans="1:65" s="14" customFormat="1">
      <c r="B365" s="243"/>
      <c r="C365" s="244"/>
      <c r="D365" s="228" t="s">
        <v>304</v>
      </c>
      <c r="E365" s="245" t="s">
        <v>1</v>
      </c>
      <c r="F365" s="246" t="s">
        <v>876</v>
      </c>
      <c r="G365" s="244"/>
      <c r="H365" s="245" t="s">
        <v>1</v>
      </c>
      <c r="I365" s="247"/>
      <c r="J365" s="244"/>
      <c r="K365" s="244"/>
      <c r="L365" s="248"/>
      <c r="M365" s="249"/>
      <c r="N365" s="250"/>
      <c r="O365" s="250"/>
      <c r="P365" s="250"/>
      <c r="Q365" s="250"/>
      <c r="R365" s="250"/>
      <c r="S365" s="250"/>
      <c r="T365" s="251"/>
      <c r="AT365" s="252" t="s">
        <v>304</v>
      </c>
      <c r="AU365" s="252" t="s">
        <v>90</v>
      </c>
      <c r="AV365" s="14" t="s">
        <v>84</v>
      </c>
      <c r="AW365" s="14" t="s">
        <v>33</v>
      </c>
      <c r="AX365" s="14" t="s">
        <v>77</v>
      </c>
      <c r="AY365" s="252" t="s">
        <v>242</v>
      </c>
    </row>
    <row r="366" spans="1:65" s="13" customFormat="1">
      <c r="B366" s="226"/>
      <c r="C366" s="227"/>
      <c r="D366" s="228" t="s">
        <v>304</v>
      </c>
      <c r="E366" s="229" t="s">
        <v>1</v>
      </c>
      <c r="F366" s="230" t="s">
        <v>893</v>
      </c>
      <c r="G366" s="227"/>
      <c r="H366" s="231">
        <v>9336</v>
      </c>
      <c r="I366" s="232"/>
      <c r="J366" s="227"/>
      <c r="K366" s="227"/>
      <c r="L366" s="233"/>
      <c r="M366" s="234"/>
      <c r="N366" s="235"/>
      <c r="O366" s="235"/>
      <c r="P366" s="235"/>
      <c r="Q366" s="235"/>
      <c r="R366" s="235"/>
      <c r="S366" s="235"/>
      <c r="T366" s="236"/>
      <c r="AT366" s="237" t="s">
        <v>304</v>
      </c>
      <c r="AU366" s="237" t="s">
        <v>90</v>
      </c>
      <c r="AV366" s="13" t="s">
        <v>90</v>
      </c>
      <c r="AW366" s="13" t="s">
        <v>33</v>
      </c>
      <c r="AX366" s="13" t="s">
        <v>77</v>
      </c>
      <c r="AY366" s="237" t="s">
        <v>242</v>
      </c>
    </row>
    <row r="367" spans="1:65" s="15" customFormat="1">
      <c r="B367" s="253"/>
      <c r="C367" s="254"/>
      <c r="D367" s="228" t="s">
        <v>304</v>
      </c>
      <c r="E367" s="255" t="s">
        <v>1</v>
      </c>
      <c r="F367" s="256" t="s">
        <v>381</v>
      </c>
      <c r="G367" s="254"/>
      <c r="H367" s="257">
        <v>20700.7</v>
      </c>
      <c r="I367" s="258"/>
      <c r="J367" s="254"/>
      <c r="K367" s="254"/>
      <c r="L367" s="259"/>
      <c r="M367" s="260"/>
      <c r="N367" s="261"/>
      <c r="O367" s="261"/>
      <c r="P367" s="261"/>
      <c r="Q367" s="261"/>
      <c r="R367" s="261"/>
      <c r="S367" s="261"/>
      <c r="T367" s="262"/>
      <c r="AT367" s="263" t="s">
        <v>304</v>
      </c>
      <c r="AU367" s="263" t="s">
        <v>90</v>
      </c>
      <c r="AV367" s="15" t="s">
        <v>100</v>
      </c>
      <c r="AW367" s="15" t="s">
        <v>33</v>
      </c>
      <c r="AX367" s="15" t="s">
        <v>77</v>
      </c>
      <c r="AY367" s="263" t="s">
        <v>242</v>
      </c>
    </row>
    <row r="368" spans="1:65" s="14" customFormat="1">
      <c r="B368" s="243"/>
      <c r="C368" s="244"/>
      <c r="D368" s="228" t="s">
        <v>304</v>
      </c>
      <c r="E368" s="245" t="s">
        <v>1</v>
      </c>
      <c r="F368" s="246" t="s">
        <v>476</v>
      </c>
      <c r="G368" s="244"/>
      <c r="H368" s="245" t="s">
        <v>1</v>
      </c>
      <c r="I368" s="247"/>
      <c r="J368" s="244"/>
      <c r="K368" s="244"/>
      <c r="L368" s="248"/>
      <c r="M368" s="249"/>
      <c r="N368" s="250"/>
      <c r="O368" s="250"/>
      <c r="P368" s="250"/>
      <c r="Q368" s="250"/>
      <c r="R368" s="250"/>
      <c r="S368" s="250"/>
      <c r="T368" s="251"/>
      <c r="AT368" s="252" t="s">
        <v>304</v>
      </c>
      <c r="AU368" s="252" t="s">
        <v>90</v>
      </c>
      <c r="AV368" s="14" t="s">
        <v>84</v>
      </c>
      <c r="AW368" s="14" t="s">
        <v>33</v>
      </c>
      <c r="AX368" s="14" t="s">
        <v>77</v>
      </c>
      <c r="AY368" s="252" t="s">
        <v>242</v>
      </c>
    </row>
    <row r="369" spans="1:65" s="14" customFormat="1">
      <c r="B369" s="243"/>
      <c r="C369" s="244"/>
      <c r="D369" s="228" t="s">
        <v>304</v>
      </c>
      <c r="E369" s="245" t="s">
        <v>1</v>
      </c>
      <c r="F369" s="246" t="s">
        <v>798</v>
      </c>
      <c r="G369" s="244"/>
      <c r="H369" s="245" t="s">
        <v>1</v>
      </c>
      <c r="I369" s="247"/>
      <c r="J369" s="244"/>
      <c r="K369" s="244"/>
      <c r="L369" s="248"/>
      <c r="M369" s="249"/>
      <c r="N369" s="250"/>
      <c r="O369" s="250"/>
      <c r="P369" s="250"/>
      <c r="Q369" s="250"/>
      <c r="R369" s="250"/>
      <c r="S369" s="250"/>
      <c r="T369" s="251"/>
      <c r="AT369" s="252" t="s">
        <v>304</v>
      </c>
      <c r="AU369" s="252" t="s">
        <v>90</v>
      </c>
      <c r="AV369" s="14" t="s">
        <v>84</v>
      </c>
      <c r="AW369" s="14" t="s">
        <v>33</v>
      </c>
      <c r="AX369" s="14" t="s">
        <v>77</v>
      </c>
      <c r="AY369" s="252" t="s">
        <v>242</v>
      </c>
    </row>
    <row r="370" spans="1:65" s="13" customFormat="1">
      <c r="B370" s="226"/>
      <c r="C370" s="227"/>
      <c r="D370" s="228" t="s">
        <v>304</v>
      </c>
      <c r="E370" s="229" t="s">
        <v>1</v>
      </c>
      <c r="F370" s="230" t="s">
        <v>894</v>
      </c>
      <c r="G370" s="227"/>
      <c r="H370" s="231">
        <v>26</v>
      </c>
      <c r="I370" s="232"/>
      <c r="J370" s="227"/>
      <c r="K370" s="227"/>
      <c r="L370" s="233"/>
      <c r="M370" s="234"/>
      <c r="N370" s="235"/>
      <c r="O370" s="235"/>
      <c r="P370" s="235"/>
      <c r="Q370" s="235"/>
      <c r="R370" s="235"/>
      <c r="S370" s="235"/>
      <c r="T370" s="236"/>
      <c r="AT370" s="237" t="s">
        <v>304</v>
      </c>
      <c r="AU370" s="237" t="s">
        <v>90</v>
      </c>
      <c r="AV370" s="13" t="s">
        <v>90</v>
      </c>
      <c r="AW370" s="13" t="s">
        <v>33</v>
      </c>
      <c r="AX370" s="13" t="s">
        <v>77</v>
      </c>
      <c r="AY370" s="237" t="s">
        <v>242</v>
      </c>
    </row>
    <row r="371" spans="1:65" s="14" customFormat="1">
      <c r="B371" s="243"/>
      <c r="C371" s="244"/>
      <c r="D371" s="228" t="s">
        <v>304</v>
      </c>
      <c r="E371" s="245" t="s">
        <v>1</v>
      </c>
      <c r="F371" s="246" t="s">
        <v>800</v>
      </c>
      <c r="G371" s="244"/>
      <c r="H371" s="245" t="s">
        <v>1</v>
      </c>
      <c r="I371" s="247"/>
      <c r="J371" s="244"/>
      <c r="K371" s="244"/>
      <c r="L371" s="248"/>
      <c r="M371" s="249"/>
      <c r="N371" s="250"/>
      <c r="O371" s="250"/>
      <c r="P371" s="250"/>
      <c r="Q371" s="250"/>
      <c r="R371" s="250"/>
      <c r="S371" s="250"/>
      <c r="T371" s="251"/>
      <c r="AT371" s="252" t="s">
        <v>304</v>
      </c>
      <c r="AU371" s="252" t="s">
        <v>90</v>
      </c>
      <c r="AV371" s="14" t="s">
        <v>84</v>
      </c>
      <c r="AW371" s="14" t="s">
        <v>33</v>
      </c>
      <c r="AX371" s="14" t="s">
        <v>77</v>
      </c>
      <c r="AY371" s="252" t="s">
        <v>242</v>
      </c>
    </row>
    <row r="372" spans="1:65" s="13" customFormat="1">
      <c r="B372" s="226"/>
      <c r="C372" s="227"/>
      <c r="D372" s="228" t="s">
        <v>304</v>
      </c>
      <c r="E372" s="229" t="s">
        <v>1</v>
      </c>
      <c r="F372" s="230" t="s">
        <v>895</v>
      </c>
      <c r="G372" s="227"/>
      <c r="H372" s="231">
        <v>26</v>
      </c>
      <c r="I372" s="232"/>
      <c r="J372" s="227"/>
      <c r="K372" s="227"/>
      <c r="L372" s="233"/>
      <c r="M372" s="234"/>
      <c r="N372" s="235"/>
      <c r="O372" s="235"/>
      <c r="P372" s="235"/>
      <c r="Q372" s="235"/>
      <c r="R372" s="235"/>
      <c r="S372" s="235"/>
      <c r="T372" s="236"/>
      <c r="AT372" s="237" t="s">
        <v>304</v>
      </c>
      <c r="AU372" s="237" t="s">
        <v>90</v>
      </c>
      <c r="AV372" s="13" t="s">
        <v>90</v>
      </c>
      <c r="AW372" s="13" t="s">
        <v>33</v>
      </c>
      <c r="AX372" s="13" t="s">
        <v>77</v>
      </c>
      <c r="AY372" s="237" t="s">
        <v>242</v>
      </c>
    </row>
    <row r="373" spans="1:65" s="14" customFormat="1">
      <c r="B373" s="243"/>
      <c r="C373" s="244"/>
      <c r="D373" s="228" t="s">
        <v>304</v>
      </c>
      <c r="E373" s="245" t="s">
        <v>1</v>
      </c>
      <c r="F373" s="246" t="s">
        <v>802</v>
      </c>
      <c r="G373" s="244"/>
      <c r="H373" s="245" t="s">
        <v>1</v>
      </c>
      <c r="I373" s="247"/>
      <c r="J373" s="244"/>
      <c r="K373" s="244"/>
      <c r="L373" s="248"/>
      <c r="M373" s="249"/>
      <c r="N373" s="250"/>
      <c r="O373" s="250"/>
      <c r="P373" s="250"/>
      <c r="Q373" s="250"/>
      <c r="R373" s="250"/>
      <c r="S373" s="250"/>
      <c r="T373" s="251"/>
      <c r="AT373" s="252" t="s">
        <v>304</v>
      </c>
      <c r="AU373" s="252" t="s">
        <v>90</v>
      </c>
      <c r="AV373" s="14" t="s">
        <v>84</v>
      </c>
      <c r="AW373" s="14" t="s">
        <v>33</v>
      </c>
      <c r="AX373" s="14" t="s">
        <v>77</v>
      </c>
      <c r="AY373" s="252" t="s">
        <v>242</v>
      </c>
    </row>
    <row r="374" spans="1:65" s="13" customFormat="1">
      <c r="B374" s="226"/>
      <c r="C374" s="227"/>
      <c r="D374" s="228" t="s">
        <v>304</v>
      </c>
      <c r="E374" s="229" t="s">
        <v>1</v>
      </c>
      <c r="F374" s="230" t="s">
        <v>896</v>
      </c>
      <c r="G374" s="227"/>
      <c r="H374" s="231">
        <v>52</v>
      </c>
      <c r="I374" s="232"/>
      <c r="J374" s="227"/>
      <c r="K374" s="227"/>
      <c r="L374" s="233"/>
      <c r="M374" s="234"/>
      <c r="N374" s="235"/>
      <c r="O374" s="235"/>
      <c r="P374" s="235"/>
      <c r="Q374" s="235"/>
      <c r="R374" s="235"/>
      <c r="S374" s="235"/>
      <c r="T374" s="236"/>
      <c r="AT374" s="237" t="s">
        <v>304</v>
      </c>
      <c r="AU374" s="237" t="s">
        <v>90</v>
      </c>
      <c r="AV374" s="13" t="s">
        <v>90</v>
      </c>
      <c r="AW374" s="13" t="s">
        <v>33</v>
      </c>
      <c r="AX374" s="13" t="s">
        <v>77</v>
      </c>
      <c r="AY374" s="237" t="s">
        <v>242</v>
      </c>
    </row>
    <row r="375" spans="1:65" s="15" customFormat="1">
      <c r="B375" s="253"/>
      <c r="C375" s="254"/>
      <c r="D375" s="228" t="s">
        <v>304</v>
      </c>
      <c r="E375" s="255" t="s">
        <v>1</v>
      </c>
      <c r="F375" s="256" t="s">
        <v>381</v>
      </c>
      <c r="G375" s="254"/>
      <c r="H375" s="257">
        <v>104</v>
      </c>
      <c r="I375" s="258"/>
      <c r="J375" s="254"/>
      <c r="K375" s="254"/>
      <c r="L375" s="259"/>
      <c r="M375" s="260"/>
      <c r="N375" s="261"/>
      <c r="O375" s="261"/>
      <c r="P375" s="261"/>
      <c r="Q375" s="261"/>
      <c r="R375" s="261"/>
      <c r="S375" s="261"/>
      <c r="T375" s="262"/>
      <c r="AT375" s="263" t="s">
        <v>304</v>
      </c>
      <c r="AU375" s="263" t="s">
        <v>90</v>
      </c>
      <c r="AV375" s="15" t="s">
        <v>100</v>
      </c>
      <c r="AW375" s="15" t="s">
        <v>33</v>
      </c>
      <c r="AX375" s="15" t="s">
        <v>77</v>
      </c>
      <c r="AY375" s="263" t="s">
        <v>242</v>
      </c>
    </row>
    <row r="376" spans="1:65" s="16" customFormat="1">
      <c r="B376" s="264"/>
      <c r="C376" s="265"/>
      <c r="D376" s="228" t="s">
        <v>304</v>
      </c>
      <c r="E376" s="266" t="s">
        <v>1</v>
      </c>
      <c r="F376" s="267" t="s">
        <v>388</v>
      </c>
      <c r="G376" s="265"/>
      <c r="H376" s="268">
        <v>20804.7</v>
      </c>
      <c r="I376" s="269"/>
      <c r="J376" s="265"/>
      <c r="K376" s="265"/>
      <c r="L376" s="270"/>
      <c r="M376" s="271"/>
      <c r="N376" s="272"/>
      <c r="O376" s="272"/>
      <c r="P376" s="272"/>
      <c r="Q376" s="272"/>
      <c r="R376" s="272"/>
      <c r="S376" s="272"/>
      <c r="T376" s="273"/>
      <c r="AT376" s="274" t="s">
        <v>304</v>
      </c>
      <c r="AU376" s="274" t="s">
        <v>90</v>
      </c>
      <c r="AV376" s="16" t="s">
        <v>248</v>
      </c>
      <c r="AW376" s="16" t="s">
        <v>33</v>
      </c>
      <c r="AX376" s="16" t="s">
        <v>84</v>
      </c>
      <c r="AY376" s="274" t="s">
        <v>242</v>
      </c>
    </row>
    <row r="377" spans="1:65" s="2" customFormat="1" ht="34.9" customHeight="1">
      <c r="A377" s="35"/>
      <c r="B377" s="36"/>
      <c r="C377" s="201" t="s">
        <v>583</v>
      </c>
      <c r="D377" s="201" t="s">
        <v>244</v>
      </c>
      <c r="E377" s="202" t="s">
        <v>898</v>
      </c>
      <c r="F377" s="203" t="s">
        <v>899</v>
      </c>
      <c r="G377" s="204" t="s">
        <v>247</v>
      </c>
      <c r="H377" s="205">
        <v>0.26</v>
      </c>
      <c r="I377" s="206"/>
      <c r="J377" s="207">
        <f>ROUND(I377*H377,2)</f>
        <v>0</v>
      </c>
      <c r="K377" s="208"/>
      <c r="L377" s="40"/>
      <c r="M377" s="209" t="s">
        <v>1</v>
      </c>
      <c r="N377" s="210" t="s">
        <v>43</v>
      </c>
      <c r="O377" s="76"/>
      <c r="P377" s="211">
        <f>O377*H377</f>
        <v>0</v>
      </c>
      <c r="Q377" s="211">
        <v>0.12966</v>
      </c>
      <c r="R377" s="211">
        <f>Q377*H377</f>
        <v>3.3711600000000001E-2</v>
      </c>
      <c r="S377" s="211">
        <v>0</v>
      </c>
      <c r="T377" s="212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13" t="s">
        <v>248</v>
      </c>
      <c r="AT377" s="213" t="s">
        <v>244</v>
      </c>
      <c r="AU377" s="213" t="s">
        <v>90</v>
      </c>
      <c r="AY377" s="18" t="s">
        <v>242</v>
      </c>
      <c r="BE377" s="214">
        <f>IF(N377="základná",J377,0)</f>
        <v>0</v>
      </c>
      <c r="BF377" s="214">
        <f>IF(N377="znížená",J377,0)</f>
        <v>0</v>
      </c>
      <c r="BG377" s="214">
        <f>IF(N377="zákl. prenesená",J377,0)</f>
        <v>0</v>
      </c>
      <c r="BH377" s="214">
        <f>IF(N377="zníž. prenesená",J377,0)</f>
        <v>0</v>
      </c>
      <c r="BI377" s="214">
        <f>IF(N377="nulová",J377,0)</f>
        <v>0</v>
      </c>
      <c r="BJ377" s="18" t="s">
        <v>90</v>
      </c>
      <c r="BK377" s="214">
        <f>ROUND(I377*H377,2)</f>
        <v>0</v>
      </c>
      <c r="BL377" s="18" t="s">
        <v>248</v>
      </c>
      <c r="BM377" s="213" t="s">
        <v>900</v>
      </c>
    </row>
    <row r="378" spans="1:65" s="14" customFormat="1">
      <c r="B378" s="243"/>
      <c r="C378" s="244"/>
      <c r="D378" s="228" t="s">
        <v>304</v>
      </c>
      <c r="E378" s="245" t="s">
        <v>1</v>
      </c>
      <c r="F378" s="246" t="s">
        <v>800</v>
      </c>
      <c r="G378" s="244"/>
      <c r="H378" s="245" t="s">
        <v>1</v>
      </c>
      <c r="I378" s="247"/>
      <c r="J378" s="244"/>
      <c r="K378" s="244"/>
      <c r="L378" s="248"/>
      <c r="M378" s="249"/>
      <c r="N378" s="250"/>
      <c r="O378" s="250"/>
      <c r="P378" s="250"/>
      <c r="Q378" s="250"/>
      <c r="R378" s="250"/>
      <c r="S378" s="250"/>
      <c r="T378" s="251"/>
      <c r="AT378" s="252" t="s">
        <v>304</v>
      </c>
      <c r="AU378" s="252" t="s">
        <v>90</v>
      </c>
      <c r="AV378" s="14" t="s">
        <v>84</v>
      </c>
      <c r="AW378" s="14" t="s">
        <v>33</v>
      </c>
      <c r="AX378" s="14" t="s">
        <v>77</v>
      </c>
      <c r="AY378" s="252" t="s">
        <v>242</v>
      </c>
    </row>
    <row r="379" spans="1:65" s="13" customFormat="1">
      <c r="B379" s="226"/>
      <c r="C379" s="227"/>
      <c r="D379" s="228" t="s">
        <v>304</v>
      </c>
      <c r="E379" s="229" t="s">
        <v>1</v>
      </c>
      <c r="F379" s="230" t="s">
        <v>421</v>
      </c>
      <c r="G379" s="227"/>
      <c r="H379" s="231">
        <v>0.11</v>
      </c>
      <c r="I379" s="232"/>
      <c r="J379" s="227"/>
      <c r="K379" s="227"/>
      <c r="L379" s="233"/>
      <c r="M379" s="234"/>
      <c r="N379" s="235"/>
      <c r="O379" s="235"/>
      <c r="P379" s="235"/>
      <c r="Q379" s="235"/>
      <c r="R379" s="235"/>
      <c r="S379" s="235"/>
      <c r="T379" s="236"/>
      <c r="AT379" s="237" t="s">
        <v>304</v>
      </c>
      <c r="AU379" s="237" t="s">
        <v>90</v>
      </c>
      <c r="AV379" s="13" t="s">
        <v>90</v>
      </c>
      <c r="AW379" s="13" t="s">
        <v>33</v>
      </c>
      <c r="AX379" s="13" t="s">
        <v>77</v>
      </c>
      <c r="AY379" s="237" t="s">
        <v>242</v>
      </c>
    </row>
    <row r="380" spans="1:65" s="14" customFormat="1">
      <c r="B380" s="243"/>
      <c r="C380" s="244"/>
      <c r="D380" s="228" t="s">
        <v>304</v>
      </c>
      <c r="E380" s="245" t="s">
        <v>1</v>
      </c>
      <c r="F380" s="246" t="s">
        <v>802</v>
      </c>
      <c r="G380" s="244"/>
      <c r="H380" s="245" t="s">
        <v>1</v>
      </c>
      <c r="I380" s="247"/>
      <c r="J380" s="244"/>
      <c r="K380" s="244"/>
      <c r="L380" s="248"/>
      <c r="M380" s="249"/>
      <c r="N380" s="250"/>
      <c r="O380" s="250"/>
      <c r="P380" s="250"/>
      <c r="Q380" s="250"/>
      <c r="R380" s="250"/>
      <c r="S380" s="250"/>
      <c r="T380" s="251"/>
      <c r="AT380" s="252" t="s">
        <v>304</v>
      </c>
      <c r="AU380" s="252" t="s">
        <v>90</v>
      </c>
      <c r="AV380" s="14" t="s">
        <v>84</v>
      </c>
      <c r="AW380" s="14" t="s">
        <v>33</v>
      </c>
      <c r="AX380" s="14" t="s">
        <v>77</v>
      </c>
      <c r="AY380" s="252" t="s">
        <v>242</v>
      </c>
    </row>
    <row r="381" spans="1:65" s="13" customFormat="1">
      <c r="B381" s="226"/>
      <c r="C381" s="227"/>
      <c r="D381" s="228" t="s">
        <v>304</v>
      </c>
      <c r="E381" s="229" t="s">
        <v>1</v>
      </c>
      <c r="F381" s="230" t="s">
        <v>820</v>
      </c>
      <c r="G381" s="227"/>
      <c r="H381" s="231">
        <v>0.15</v>
      </c>
      <c r="I381" s="232"/>
      <c r="J381" s="227"/>
      <c r="K381" s="227"/>
      <c r="L381" s="233"/>
      <c r="M381" s="234"/>
      <c r="N381" s="235"/>
      <c r="O381" s="235"/>
      <c r="P381" s="235"/>
      <c r="Q381" s="235"/>
      <c r="R381" s="235"/>
      <c r="S381" s="235"/>
      <c r="T381" s="236"/>
      <c r="AT381" s="237" t="s">
        <v>304</v>
      </c>
      <c r="AU381" s="237" t="s">
        <v>90</v>
      </c>
      <c r="AV381" s="13" t="s">
        <v>90</v>
      </c>
      <c r="AW381" s="13" t="s">
        <v>33</v>
      </c>
      <c r="AX381" s="13" t="s">
        <v>77</v>
      </c>
      <c r="AY381" s="237" t="s">
        <v>242</v>
      </c>
    </row>
    <row r="382" spans="1:65" s="16" customFormat="1">
      <c r="B382" s="264"/>
      <c r="C382" s="265"/>
      <c r="D382" s="228" t="s">
        <v>304</v>
      </c>
      <c r="E382" s="266" t="s">
        <v>1</v>
      </c>
      <c r="F382" s="267" t="s">
        <v>388</v>
      </c>
      <c r="G382" s="265"/>
      <c r="H382" s="268">
        <v>0.26</v>
      </c>
      <c r="I382" s="269"/>
      <c r="J382" s="265"/>
      <c r="K382" s="265"/>
      <c r="L382" s="270"/>
      <c r="M382" s="271"/>
      <c r="N382" s="272"/>
      <c r="O382" s="272"/>
      <c r="P382" s="272"/>
      <c r="Q382" s="272"/>
      <c r="R382" s="272"/>
      <c r="S382" s="272"/>
      <c r="T382" s="273"/>
      <c r="AT382" s="274" t="s">
        <v>304</v>
      </c>
      <c r="AU382" s="274" t="s">
        <v>90</v>
      </c>
      <c r="AV382" s="16" t="s">
        <v>248</v>
      </c>
      <c r="AW382" s="16" t="s">
        <v>33</v>
      </c>
      <c r="AX382" s="16" t="s">
        <v>84</v>
      </c>
      <c r="AY382" s="274" t="s">
        <v>242</v>
      </c>
    </row>
    <row r="383" spans="1:65" s="2" customFormat="1" ht="34.9" customHeight="1">
      <c r="A383" s="35"/>
      <c r="B383" s="36"/>
      <c r="C383" s="201" t="s">
        <v>590</v>
      </c>
      <c r="D383" s="201" t="s">
        <v>244</v>
      </c>
      <c r="E383" s="202" t="s">
        <v>574</v>
      </c>
      <c r="F383" s="203" t="s">
        <v>901</v>
      </c>
      <c r="G383" s="204" t="s">
        <v>247</v>
      </c>
      <c r="H383" s="205">
        <v>21780.7</v>
      </c>
      <c r="I383" s="206"/>
      <c r="J383" s="207">
        <f>ROUND(I383*H383,2)</f>
        <v>0</v>
      </c>
      <c r="K383" s="208"/>
      <c r="L383" s="40"/>
      <c r="M383" s="209" t="s">
        <v>1</v>
      </c>
      <c r="N383" s="210" t="s">
        <v>43</v>
      </c>
      <c r="O383" s="76"/>
      <c r="P383" s="211">
        <f>O383*H383</f>
        <v>0</v>
      </c>
      <c r="Q383" s="211">
        <v>0.18151999999999999</v>
      </c>
      <c r="R383" s="211">
        <f>Q383*H383</f>
        <v>3953.6326639999997</v>
      </c>
      <c r="S383" s="211">
        <v>0</v>
      </c>
      <c r="T383" s="212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13" t="s">
        <v>248</v>
      </c>
      <c r="AT383" s="213" t="s">
        <v>244</v>
      </c>
      <c r="AU383" s="213" t="s">
        <v>90</v>
      </c>
      <c r="AY383" s="18" t="s">
        <v>242</v>
      </c>
      <c r="BE383" s="214">
        <f>IF(N383="základná",J383,0)</f>
        <v>0</v>
      </c>
      <c r="BF383" s="214">
        <f>IF(N383="znížená",J383,0)</f>
        <v>0</v>
      </c>
      <c r="BG383" s="214">
        <f>IF(N383="zákl. prenesená",J383,0)</f>
        <v>0</v>
      </c>
      <c r="BH383" s="214">
        <f>IF(N383="zníž. prenesená",J383,0)</f>
        <v>0</v>
      </c>
      <c r="BI383" s="214">
        <f>IF(N383="nulová",J383,0)</f>
        <v>0</v>
      </c>
      <c r="BJ383" s="18" t="s">
        <v>90</v>
      </c>
      <c r="BK383" s="214">
        <f>ROUND(I383*H383,2)</f>
        <v>0</v>
      </c>
      <c r="BL383" s="18" t="s">
        <v>248</v>
      </c>
      <c r="BM383" s="213" t="s">
        <v>902</v>
      </c>
    </row>
    <row r="384" spans="1:65" s="14" customFormat="1">
      <c r="B384" s="243"/>
      <c r="C384" s="244"/>
      <c r="D384" s="228" t="s">
        <v>304</v>
      </c>
      <c r="E384" s="245" t="s">
        <v>1</v>
      </c>
      <c r="F384" s="246" t="s">
        <v>883</v>
      </c>
      <c r="G384" s="244"/>
      <c r="H384" s="245" t="s">
        <v>1</v>
      </c>
      <c r="I384" s="247"/>
      <c r="J384" s="244"/>
      <c r="K384" s="244"/>
      <c r="L384" s="248"/>
      <c r="M384" s="249"/>
      <c r="N384" s="250"/>
      <c r="O384" s="250"/>
      <c r="P384" s="250"/>
      <c r="Q384" s="250"/>
      <c r="R384" s="250"/>
      <c r="S384" s="250"/>
      <c r="T384" s="251"/>
      <c r="AT384" s="252" t="s">
        <v>304</v>
      </c>
      <c r="AU384" s="252" t="s">
        <v>90</v>
      </c>
      <c r="AV384" s="14" t="s">
        <v>84</v>
      </c>
      <c r="AW384" s="14" t="s">
        <v>33</v>
      </c>
      <c r="AX384" s="14" t="s">
        <v>77</v>
      </c>
      <c r="AY384" s="252" t="s">
        <v>242</v>
      </c>
    </row>
    <row r="385" spans="2:51" s="14" customFormat="1">
      <c r="B385" s="243"/>
      <c r="C385" s="244"/>
      <c r="D385" s="228" t="s">
        <v>304</v>
      </c>
      <c r="E385" s="245" t="s">
        <v>1</v>
      </c>
      <c r="F385" s="246" t="s">
        <v>798</v>
      </c>
      <c r="G385" s="244"/>
      <c r="H385" s="245" t="s">
        <v>1</v>
      </c>
      <c r="I385" s="247"/>
      <c r="J385" s="244"/>
      <c r="K385" s="244"/>
      <c r="L385" s="248"/>
      <c r="M385" s="249"/>
      <c r="N385" s="250"/>
      <c r="O385" s="250"/>
      <c r="P385" s="250"/>
      <c r="Q385" s="250"/>
      <c r="R385" s="250"/>
      <c r="S385" s="250"/>
      <c r="T385" s="251"/>
      <c r="AT385" s="252" t="s">
        <v>304</v>
      </c>
      <c r="AU385" s="252" t="s">
        <v>90</v>
      </c>
      <c r="AV385" s="14" t="s">
        <v>84</v>
      </c>
      <c r="AW385" s="14" t="s">
        <v>33</v>
      </c>
      <c r="AX385" s="14" t="s">
        <v>77</v>
      </c>
      <c r="AY385" s="252" t="s">
        <v>242</v>
      </c>
    </row>
    <row r="386" spans="2:51" s="13" customFormat="1">
      <c r="B386" s="226"/>
      <c r="C386" s="227"/>
      <c r="D386" s="228" t="s">
        <v>304</v>
      </c>
      <c r="E386" s="229" t="s">
        <v>1</v>
      </c>
      <c r="F386" s="230" t="s">
        <v>884</v>
      </c>
      <c r="G386" s="227"/>
      <c r="H386" s="231">
        <v>8336</v>
      </c>
      <c r="I386" s="232"/>
      <c r="J386" s="227"/>
      <c r="K386" s="227"/>
      <c r="L386" s="233"/>
      <c r="M386" s="234"/>
      <c r="N386" s="235"/>
      <c r="O386" s="235"/>
      <c r="P386" s="235"/>
      <c r="Q386" s="235"/>
      <c r="R386" s="235"/>
      <c r="S386" s="235"/>
      <c r="T386" s="236"/>
      <c r="AT386" s="237" t="s">
        <v>304</v>
      </c>
      <c r="AU386" s="237" t="s">
        <v>90</v>
      </c>
      <c r="AV386" s="13" t="s">
        <v>90</v>
      </c>
      <c r="AW386" s="13" t="s">
        <v>33</v>
      </c>
      <c r="AX386" s="13" t="s">
        <v>77</v>
      </c>
      <c r="AY386" s="237" t="s">
        <v>242</v>
      </c>
    </row>
    <row r="387" spans="2:51" s="14" customFormat="1">
      <c r="B387" s="243"/>
      <c r="C387" s="244"/>
      <c r="D387" s="228" t="s">
        <v>304</v>
      </c>
      <c r="E387" s="245" t="s">
        <v>1</v>
      </c>
      <c r="F387" s="246" t="s">
        <v>800</v>
      </c>
      <c r="G387" s="244"/>
      <c r="H387" s="245" t="s">
        <v>1</v>
      </c>
      <c r="I387" s="247"/>
      <c r="J387" s="244"/>
      <c r="K387" s="244"/>
      <c r="L387" s="248"/>
      <c r="M387" s="249"/>
      <c r="N387" s="250"/>
      <c r="O387" s="250"/>
      <c r="P387" s="250"/>
      <c r="Q387" s="250"/>
      <c r="R387" s="250"/>
      <c r="S387" s="250"/>
      <c r="T387" s="251"/>
      <c r="AT387" s="252" t="s">
        <v>304</v>
      </c>
      <c r="AU387" s="252" t="s">
        <v>90</v>
      </c>
      <c r="AV387" s="14" t="s">
        <v>84</v>
      </c>
      <c r="AW387" s="14" t="s">
        <v>33</v>
      </c>
      <c r="AX387" s="14" t="s">
        <v>77</v>
      </c>
      <c r="AY387" s="252" t="s">
        <v>242</v>
      </c>
    </row>
    <row r="388" spans="2:51" s="13" customFormat="1">
      <c r="B388" s="226"/>
      <c r="C388" s="227"/>
      <c r="D388" s="228" t="s">
        <v>304</v>
      </c>
      <c r="E388" s="229" t="s">
        <v>1</v>
      </c>
      <c r="F388" s="230" t="s">
        <v>885</v>
      </c>
      <c r="G388" s="227"/>
      <c r="H388" s="231">
        <v>3558.7</v>
      </c>
      <c r="I388" s="232"/>
      <c r="J388" s="227"/>
      <c r="K388" s="227"/>
      <c r="L388" s="233"/>
      <c r="M388" s="234"/>
      <c r="N388" s="235"/>
      <c r="O388" s="235"/>
      <c r="P388" s="235"/>
      <c r="Q388" s="235"/>
      <c r="R388" s="235"/>
      <c r="S388" s="235"/>
      <c r="T388" s="236"/>
      <c r="AT388" s="237" t="s">
        <v>304</v>
      </c>
      <c r="AU388" s="237" t="s">
        <v>90</v>
      </c>
      <c r="AV388" s="13" t="s">
        <v>90</v>
      </c>
      <c r="AW388" s="13" t="s">
        <v>33</v>
      </c>
      <c r="AX388" s="13" t="s">
        <v>77</v>
      </c>
      <c r="AY388" s="237" t="s">
        <v>242</v>
      </c>
    </row>
    <row r="389" spans="2:51" s="14" customFormat="1">
      <c r="B389" s="243"/>
      <c r="C389" s="244"/>
      <c r="D389" s="228" t="s">
        <v>304</v>
      </c>
      <c r="E389" s="245" t="s">
        <v>1</v>
      </c>
      <c r="F389" s="246" t="s">
        <v>876</v>
      </c>
      <c r="G389" s="244"/>
      <c r="H389" s="245" t="s">
        <v>1</v>
      </c>
      <c r="I389" s="247"/>
      <c r="J389" s="244"/>
      <c r="K389" s="244"/>
      <c r="L389" s="248"/>
      <c r="M389" s="249"/>
      <c r="N389" s="250"/>
      <c r="O389" s="250"/>
      <c r="P389" s="250"/>
      <c r="Q389" s="250"/>
      <c r="R389" s="250"/>
      <c r="S389" s="250"/>
      <c r="T389" s="251"/>
      <c r="AT389" s="252" t="s">
        <v>304</v>
      </c>
      <c r="AU389" s="252" t="s">
        <v>90</v>
      </c>
      <c r="AV389" s="14" t="s">
        <v>84</v>
      </c>
      <c r="AW389" s="14" t="s">
        <v>33</v>
      </c>
      <c r="AX389" s="14" t="s">
        <v>77</v>
      </c>
      <c r="AY389" s="252" t="s">
        <v>242</v>
      </c>
    </row>
    <row r="390" spans="2:51" s="13" customFormat="1">
      <c r="B390" s="226"/>
      <c r="C390" s="227"/>
      <c r="D390" s="228" t="s">
        <v>304</v>
      </c>
      <c r="E390" s="229" t="s">
        <v>1</v>
      </c>
      <c r="F390" s="230" t="s">
        <v>886</v>
      </c>
      <c r="G390" s="227"/>
      <c r="H390" s="231">
        <v>9774</v>
      </c>
      <c r="I390" s="232"/>
      <c r="J390" s="227"/>
      <c r="K390" s="227"/>
      <c r="L390" s="233"/>
      <c r="M390" s="234"/>
      <c r="N390" s="235"/>
      <c r="O390" s="235"/>
      <c r="P390" s="235"/>
      <c r="Q390" s="235"/>
      <c r="R390" s="235"/>
      <c r="S390" s="235"/>
      <c r="T390" s="236"/>
      <c r="AT390" s="237" t="s">
        <v>304</v>
      </c>
      <c r="AU390" s="237" t="s">
        <v>90</v>
      </c>
      <c r="AV390" s="13" t="s">
        <v>90</v>
      </c>
      <c r="AW390" s="13" t="s">
        <v>33</v>
      </c>
      <c r="AX390" s="13" t="s">
        <v>77</v>
      </c>
      <c r="AY390" s="237" t="s">
        <v>242</v>
      </c>
    </row>
    <row r="391" spans="2:51" s="15" customFormat="1">
      <c r="B391" s="253"/>
      <c r="C391" s="254"/>
      <c r="D391" s="228" t="s">
        <v>304</v>
      </c>
      <c r="E391" s="255" t="s">
        <v>1</v>
      </c>
      <c r="F391" s="256" t="s">
        <v>381</v>
      </c>
      <c r="G391" s="254"/>
      <c r="H391" s="257">
        <v>21668.7</v>
      </c>
      <c r="I391" s="258"/>
      <c r="J391" s="254"/>
      <c r="K391" s="254"/>
      <c r="L391" s="259"/>
      <c r="M391" s="260"/>
      <c r="N391" s="261"/>
      <c r="O391" s="261"/>
      <c r="P391" s="261"/>
      <c r="Q391" s="261"/>
      <c r="R391" s="261"/>
      <c r="S391" s="261"/>
      <c r="T391" s="262"/>
      <c r="AT391" s="263" t="s">
        <v>304</v>
      </c>
      <c r="AU391" s="263" t="s">
        <v>90</v>
      </c>
      <c r="AV391" s="15" t="s">
        <v>100</v>
      </c>
      <c r="AW391" s="15" t="s">
        <v>33</v>
      </c>
      <c r="AX391" s="15" t="s">
        <v>77</v>
      </c>
      <c r="AY391" s="263" t="s">
        <v>242</v>
      </c>
    </row>
    <row r="392" spans="2:51" s="14" customFormat="1">
      <c r="B392" s="243"/>
      <c r="C392" s="244"/>
      <c r="D392" s="228" t="s">
        <v>304</v>
      </c>
      <c r="E392" s="245" t="s">
        <v>1</v>
      </c>
      <c r="F392" s="246" t="s">
        <v>476</v>
      </c>
      <c r="G392" s="244"/>
      <c r="H392" s="245" t="s">
        <v>1</v>
      </c>
      <c r="I392" s="247"/>
      <c r="J392" s="244"/>
      <c r="K392" s="244"/>
      <c r="L392" s="248"/>
      <c r="M392" s="249"/>
      <c r="N392" s="250"/>
      <c r="O392" s="250"/>
      <c r="P392" s="250"/>
      <c r="Q392" s="250"/>
      <c r="R392" s="250"/>
      <c r="S392" s="250"/>
      <c r="T392" s="251"/>
      <c r="AT392" s="252" t="s">
        <v>304</v>
      </c>
      <c r="AU392" s="252" t="s">
        <v>90</v>
      </c>
      <c r="AV392" s="14" t="s">
        <v>84</v>
      </c>
      <c r="AW392" s="14" t="s">
        <v>33</v>
      </c>
      <c r="AX392" s="14" t="s">
        <v>77</v>
      </c>
      <c r="AY392" s="252" t="s">
        <v>242</v>
      </c>
    </row>
    <row r="393" spans="2:51" s="14" customFormat="1">
      <c r="B393" s="243"/>
      <c r="C393" s="244"/>
      <c r="D393" s="228" t="s">
        <v>304</v>
      </c>
      <c r="E393" s="245" t="s">
        <v>1</v>
      </c>
      <c r="F393" s="246" t="s">
        <v>798</v>
      </c>
      <c r="G393" s="244"/>
      <c r="H393" s="245" t="s">
        <v>1</v>
      </c>
      <c r="I393" s="247"/>
      <c r="J393" s="244"/>
      <c r="K393" s="244"/>
      <c r="L393" s="248"/>
      <c r="M393" s="249"/>
      <c r="N393" s="250"/>
      <c r="O393" s="250"/>
      <c r="P393" s="250"/>
      <c r="Q393" s="250"/>
      <c r="R393" s="250"/>
      <c r="S393" s="250"/>
      <c r="T393" s="251"/>
      <c r="AT393" s="252" t="s">
        <v>304</v>
      </c>
      <c r="AU393" s="252" t="s">
        <v>90</v>
      </c>
      <c r="AV393" s="14" t="s">
        <v>84</v>
      </c>
      <c r="AW393" s="14" t="s">
        <v>33</v>
      </c>
      <c r="AX393" s="14" t="s">
        <v>77</v>
      </c>
      <c r="AY393" s="252" t="s">
        <v>242</v>
      </c>
    </row>
    <row r="394" spans="2:51" s="13" customFormat="1">
      <c r="B394" s="226"/>
      <c r="C394" s="227"/>
      <c r="D394" s="228" t="s">
        <v>304</v>
      </c>
      <c r="E394" s="229" t="s">
        <v>1</v>
      </c>
      <c r="F394" s="230" t="s">
        <v>887</v>
      </c>
      <c r="G394" s="227"/>
      <c r="H394" s="231">
        <v>28</v>
      </c>
      <c r="I394" s="232"/>
      <c r="J394" s="227"/>
      <c r="K394" s="227"/>
      <c r="L394" s="233"/>
      <c r="M394" s="234"/>
      <c r="N394" s="235"/>
      <c r="O394" s="235"/>
      <c r="P394" s="235"/>
      <c r="Q394" s="235"/>
      <c r="R394" s="235"/>
      <c r="S394" s="235"/>
      <c r="T394" s="236"/>
      <c r="AT394" s="237" t="s">
        <v>304</v>
      </c>
      <c r="AU394" s="237" t="s">
        <v>90</v>
      </c>
      <c r="AV394" s="13" t="s">
        <v>90</v>
      </c>
      <c r="AW394" s="13" t="s">
        <v>33</v>
      </c>
      <c r="AX394" s="13" t="s">
        <v>77</v>
      </c>
      <c r="AY394" s="237" t="s">
        <v>242</v>
      </c>
    </row>
    <row r="395" spans="2:51" s="14" customFormat="1">
      <c r="B395" s="243"/>
      <c r="C395" s="244"/>
      <c r="D395" s="228" t="s">
        <v>304</v>
      </c>
      <c r="E395" s="245" t="s">
        <v>1</v>
      </c>
      <c r="F395" s="246" t="s">
        <v>800</v>
      </c>
      <c r="G395" s="244"/>
      <c r="H395" s="245" t="s">
        <v>1</v>
      </c>
      <c r="I395" s="247"/>
      <c r="J395" s="244"/>
      <c r="K395" s="244"/>
      <c r="L395" s="248"/>
      <c r="M395" s="249"/>
      <c r="N395" s="250"/>
      <c r="O395" s="250"/>
      <c r="P395" s="250"/>
      <c r="Q395" s="250"/>
      <c r="R395" s="250"/>
      <c r="S395" s="250"/>
      <c r="T395" s="251"/>
      <c r="AT395" s="252" t="s">
        <v>304</v>
      </c>
      <c r="AU395" s="252" t="s">
        <v>90</v>
      </c>
      <c r="AV395" s="14" t="s">
        <v>84</v>
      </c>
      <c r="AW395" s="14" t="s">
        <v>33</v>
      </c>
      <c r="AX395" s="14" t="s">
        <v>77</v>
      </c>
      <c r="AY395" s="252" t="s">
        <v>242</v>
      </c>
    </row>
    <row r="396" spans="2:51" s="13" customFormat="1">
      <c r="B396" s="226"/>
      <c r="C396" s="227"/>
      <c r="D396" s="228" t="s">
        <v>304</v>
      </c>
      <c r="E396" s="229" t="s">
        <v>1</v>
      </c>
      <c r="F396" s="230" t="s">
        <v>887</v>
      </c>
      <c r="G396" s="227"/>
      <c r="H396" s="231">
        <v>28</v>
      </c>
      <c r="I396" s="232"/>
      <c r="J396" s="227"/>
      <c r="K396" s="227"/>
      <c r="L396" s="233"/>
      <c r="M396" s="234"/>
      <c r="N396" s="235"/>
      <c r="O396" s="235"/>
      <c r="P396" s="235"/>
      <c r="Q396" s="235"/>
      <c r="R396" s="235"/>
      <c r="S396" s="235"/>
      <c r="T396" s="236"/>
      <c r="AT396" s="237" t="s">
        <v>304</v>
      </c>
      <c r="AU396" s="237" t="s">
        <v>90</v>
      </c>
      <c r="AV396" s="13" t="s">
        <v>90</v>
      </c>
      <c r="AW396" s="13" t="s">
        <v>33</v>
      </c>
      <c r="AX396" s="13" t="s">
        <v>77</v>
      </c>
      <c r="AY396" s="237" t="s">
        <v>242</v>
      </c>
    </row>
    <row r="397" spans="2:51" s="14" customFormat="1">
      <c r="B397" s="243"/>
      <c r="C397" s="244"/>
      <c r="D397" s="228" t="s">
        <v>304</v>
      </c>
      <c r="E397" s="245" t="s">
        <v>1</v>
      </c>
      <c r="F397" s="246" t="s">
        <v>802</v>
      </c>
      <c r="G397" s="244"/>
      <c r="H397" s="245" t="s">
        <v>1</v>
      </c>
      <c r="I397" s="247"/>
      <c r="J397" s="244"/>
      <c r="K397" s="244"/>
      <c r="L397" s="248"/>
      <c r="M397" s="249"/>
      <c r="N397" s="250"/>
      <c r="O397" s="250"/>
      <c r="P397" s="250"/>
      <c r="Q397" s="250"/>
      <c r="R397" s="250"/>
      <c r="S397" s="250"/>
      <c r="T397" s="251"/>
      <c r="AT397" s="252" t="s">
        <v>304</v>
      </c>
      <c r="AU397" s="252" t="s">
        <v>90</v>
      </c>
      <c r="AV397" s="14" t="s">
        <v>84</v>
      </c>
      <c r="AW397" s="14" t="s">
        <v>33</v>
      </c>
      <c r="AX397" s="14" t="s">
        <v>77</v>
      </c>
      <c r="AY397" s="252" t="s">
        <v>242</v>
      </c>
    </row>
    <row r="398" spans="2:51" s="13" customFormat="1">
      <c r="B398" s="226"/>
      <c r="C398" s="227"/>
      <c r="D398" s="228" t="s">
        <v>304</v>
      </c>
      <c r="E398" s="229" t="s">
        <v>1</v>
      </c>
      <c r="F398" s="230" t="s">
        <v>888</v>
      </c>
      <c r="G398" s="227"/>
      <c r="H398" s="231">
        <v>56</v>
      </c>
      <c r="I398" s="232"/>
      <c r="J398" s="227"/>
      <c r="K398" s="227"/>
      <c r="L398" s="233"/>
      <c r="M398" s="234"/>
      <c r="N398" s="235"/>
      <c r="O398" s="235"/>
      <c r="P398" s="235"/>
      <c r="Q398" s="235"/>
      <c r="R398" s="235"/>
      <c r="S398" s="235"/>
      <c r="T398" s="236"/>
      <c r="AT398" s="237" t="s">
        <v>304</v>
      </c>
      <c r="AU398" s="237" t="s">
        <v>90</v>
      </c>
      <c r="AV398" s="13" t="s">
        <v>90</v>
      </c>
      <c r="AW398" s="13" t="s">
        <v>33</v>
      </c>
      <c r="AX398" s="13" t="s">
        <v>77</v>
      </c>
      <c r="AY398" s="237" t="s">
        <v>242</v>
      </c>
    </row>
    <row r="399" spans="2:51" s="15" customFormat="1">
      <c r="B399" s="253"/>
      <c r="C399" s="254"/>
      <c r="D399" s="228" t="s">
        <v>304</v>
      </c>
      <c r="E399" s="255" t="s">
        <v>1</v>
      </c>
      <c r="F399" s="256" t="s">
        <v>381</v>
      </c>
      <c r="G399" s="254"/>
      <c r="H399" s="257">
        <v>112</v>
      </c>
      <c r="I399" s="258"/>
      <c r="J399" s="254"/>
      <c r="K399" s="254"/>
      <c r="L399" s="259"/>
      <c r="M399" s="260"/>
      <c r="N399" s="261"/>
      <c r="O399" s="261"/>
      <c r="P399" s="261"/>
      <c r="Q399" s="261"/>
      <c r="R399" s="261"/>
      <c r="S399" s="261"/>
      <c r="T399" s="262"/>
      <c r="AT399" s="263" t="s">
        <v>304</v>
      </c>
      <c r="AU399" s="263" t="s">
        <v>90</v>
      </c>
      <c r="AV399" s="15" t="s">
        <v>100</v>
      </c>
      <c r="AW399" s="15" t="s">
        <v>33</v>
      </c>
      <c r="AX399" s="15" t="s">
        <v>77</v>
      </c>
      <c r="AY399" s="263" t="s">
        <v>242</v>
      </c>
    </row>
    <row r="400" spans="2:51" s="16" customFormat="1">
      <c r="B400" s="264"/>
      <c r="C400" s="265"/>
      <c r="D400" s="228" t="s">
        <v>304</v>
      </c>
      <c r="E400" s="266" t="s">
        <v>1</v>
      </c>
      <c r="F400" s="267" t="s">
        <v>388</v>
      </c>
      <c r="G400" s="265"/>
      <c r="H400" s="268">
        <v>21780.7</v>
      </c>
      <c r="I400" s="269"/>
      <c r="J400" s="265"/>
      <c r="K400" s="265"/>
      <c r="L400" s="270"/>
      <c r="M400" s="271"/>
      <c r="N400" s="272"/>
      <c r="O400" s="272"/>
      <c r="P400" s="272"/>
      <c r="Q400" s="272"/>
      <c r="R400" s="272"/>
      <c r="S400" s="272"/>
      <c r="T400" s="273"/>
      <c r="AT400" s="274" t="s">
        <v>304</v>
      </c>
      <c r="AU400" s="274" t="s">
        <v>90</v>
      </c>
      <c r="AV400" s="16" t="s">
        <v>248</v>
      </c>
      <c r="AW400" s="16" t="s">
        <v>33</v>
      </c>
      <c r="AX400" s="16" t="s">
        <v>84</v>
      </c>
      <c r="AY400" s="274" t="s">
        <v>242</v>
      </c>
    </row>
    <row r="401" spans="1:65" s="12" customFormat="1" ht="22.9" customHeight="1">
      <c r="B401" s="185"/>
      <c r="C401" s="186"/>
      <c r="D401" s="187" t="s">
        <v>76</v>
      </c>
      <c r="E401" s="199" t="s">
        <v>269</v>
      </c>
      <c r="F401" s="199" t="s">
        <v>577</v>
      </c>
      <c r="G401" s="186"/>
      <c r="H401" s="186"/>
      <c r="I401" s="189"/>
      <c r="J401" s="200">
        <f>BK401</f>
        <v>0</v>
      </c>
      <c r="K401" s="186"/>
      <c r="L401" s="191"/>
      <c r="M401" s="192"/>
      <c r="N401" s="193"/>
      <c r="O401" s="193"/>
      <c r="P401" s="194">
        <f>SUM(P402:P405)</f>
        <v>0</v>
      </c>
      <c r="Q401" s="193"/>
      <c r="R401" s="194">
        <f>SUM(R402:R405)</f>
        <v>3.2178299999999997</v>
      </c>
      <c r="S401" s="193"/>
      <c r="T401" s="195">
        <f>SUM(T402:T405)</f>
        <v>0</v>
      </c>
      <c r="AR401" s="196" t="s">
        <v>84</v>
      </c>
      <c r="AT401" s="197" t="s">
        <v>76</v>
      </c>
      <c r="AU401" s="197" t="s">
        <v>84</v>
      </c>
      <c r="AY401" s="196" t="s">
        <v>242</v>
      </c>
      <c r="BK401" s="198">
        <f>SUM(BK402:BK405)</f>
        <v>0</v>
      </c>
    </row>
    <row r="402" spans="1:65" s="2" customFormat="1" ht="19.899999999999999" customHeight="1">
      <c r="A402" s="35"/>
      <c r="B402" s="36"/>
      <c r="C402" s="201" t="s">
        <v>595</v>
      </c>
      <c r="D402" s="201" t="s">
        <v>244</v>
      </c>
      <c r="E402" s="202" t="s">
        <v>579</v>
      </c>
      <c r="F402" s="203" t="s">
        <v>580</v>
      </c>
      <c r="G402" s="204" t="s">
        <v>247</v>
      </c>
      <c r="H402" s="205">
        <v>147</v>
      </c>
      <c r="I402" s="206"/>
      <c r="J402" s="207">
        <f>ROUND(I402*H402,2)</f>
        <v>0</v>
      </c>
      <c r="K402" s="208"/>
      <c r="L402" s="40"/>
      <c r="M402" s="209" t="s">
        <v>1</v>
      </c>
      <c r="N402" s="210" t="s">
        <v>43</v>
      </c>
      <c r="O402" s="76"/>
      <c r="P402" s="211">
        <f>O402*H402</f>
        <v>0</v>
      </c>
      <c r="Q402" s="211">
        <v>2.189E-2</v>
      </c>
      <c r="R402" s="211">
        <f>Q402*H402</f>
        <v>3.2178299999999997</v>
      </c>
      <c r="S402" s="211">
        <v>0</v>
      </c>
      <c r="T402" s="212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13" t="s">
        <v>248</v>
      </c>
      <c r="AT402" s="213" t="s">
        <v>244</v>
      </c>
      <c r="AU402" s="213" t="s">
        <v>90</v>
      </c>
      <c r="AY402" s="18" t="s">
        <v>242</v>
      </c>
      <c r="BE402" s="214">
        <f>IF(N402="základná",J402,0)</f>
        <v>0</v>
      </c>
      <c r="BF402" s="214">
        <f>IF(N402="znížená",J402,0)</f>
        <v>0</v>
      </c>
      <c r="BG402" s="214">
        <f>IF(N402="zákl. prenesená",J402,0)</f>
        <v>0</v>
      </c>
      <c r="BH402" s="214">
        <f>IF(N402="zníž. prenesená",J402,0)</f>
        <v>0</v>
      </c>
      <c r="BI402" s="214">
        <f>IF(N402="nulová",J402,0)</f>
        <v>0</v>
      </c>
      <c r="BJ402" s="18" t="s">
        <v>90</v>
      </c>
      <c r="BK402" s="214">
        <f>ROUND(I402*H402,2)</f>
        <v>0</v>
      </c>
      <c r="BL402" s="18" t="s">
        <v>248</v>
      </c>
      <c r="BM402" s="213" t="s">
        <v>903</v>
      </c>
    </row>
    <row r="403" spans="1:65" s="14" customFormat="1">
      <c r="B403" s="243"/>
      <c r="C403" s="244"/>
      <c r="D403" s="228" t="s">
        <v>304</v>
      </c>
      <c r="E403" s="245" t="s">
        <v>1</v>
      </c>
      <c r="F403" s="246" t="s">
        <v>798</v>
      </c>
      <c r="G403" s="244"/>
      <c r="H403" s="245" t="s">
        <v>1</v>
      </c>
      <c r="I403" s="247"/>
      <c r="J403" s="244"/>
      <c r="K403" s="244"/>
      <c r="L403" s="248"/>
      <c r="M403" s="249"/>
      <c r="N403" s="250"/>
      <c r="O403" s="250"/>
      <c r="P403" s="250"/>
      <c r="Q403" s="250"/>
      <c r="R403" s="250"/>
      <c r="S403" s="250"/>
      <c r="T403" s="251"/>
      <c r="AT403" s="252" t="s">
        <v>304</v>
      </c>
      <c r="AU403" s="252" t="s">
        <v>90</v>
      </c>
      <c r="AV403" s="14" t="s">
        <v>84</v>
      </c>
      <c r="AW403" s="14" t="s">
        <v>33</v>
      </c>
      <c r="AX403" s="14" t="s">
        <v>77</v>
      </c>
      <c r="AY403" s="252" t="s">
        <v>242</v>
      </c>
    </row>
    <row r="404" spans="1:65" s="14" customFormat="1" ht="22.5">
      <c r="B404" s="243"/>
      <c r="C404" s="244"/>
      <c r="D404" s="228" t="s">
        <v>304</v>
      </c>
      <c r="E404" s="245" t="s">
        <v>1</v>
      </c>
      <c r="F404" s="246" t="s">
        <v>848</v>
      </c>
      <c r="G404" s="244"/>
      <c r="H404" s="245" t="s">
        <v>1</v>
      </c>
      <c r="I404" s="247"/>
      <c r="J404" s="244"/>
      <c r="K404" s="244"/>
      <c r="L404" s="248"/>
      <c r="M404" s="249"/>
      <c r="N404" s="250"/>
      <c r="O404" s="250"/>
      <c r="P404" s="250"/>
      <c r="Q404" s="250"/>
      <c r="R404" s="250"/>
      <c r="S404" s="250"/>
      <c r="T404" s="251"/>
      <c r="AT404" s="252" t="s">
        <v>304</v>
      </c>
      <c r="AU404" s="252" t="s">
        <v>90</v>
      </c>
      <c r="AV404" s="14" t="s">
        <v>84</v>
      </c>
      <c r="AW404" s="14" t="s">
        <v>33</v>
      </c>
      <c r="AX404" s="14" t="s">
        <v>77</v>
      </c>
      <c r="AY404" s="252" t="s">
        <v>242</v>
      </c>
    </row>
    <row r="405" spans="1:65" s="13" customFormat="1">
      <c r="B405" s="226"/>
      <c r="C405" s="227"/>
      <c r="D405" s="228" t="s">
        <v>304</v>
      </c>
      <c r="E405" s="229" t="s">
        <v>1</v>
      </c>
      <c r="F405" s="230" t="s">
        <v>849</v>
      </c>
      <c r="G405" s="227"/>
      <c r="H405" s="231">
        <v>147</v>
      </c>
      <c r="I405" s="232"/>
      <c r="J405" s="227"/>
      <c r="K405" s="227"/>
      <c r="L405" s="233"/>
      <c r="M405" s="234"/>
      <c r="N405" s="235"/>
      <c r="O405" s="235"/>
      <c r="P405" s="235"/>
      <c r="Q405" s="235"/>
      <c r="R405" s="235"/>
      <c r="S405" s="235"/>
      <c r="T405" s="236"/>
      <c r="AT405" s="237" t="s">
        <v>304</v>
      </c>
      <c r="AU405" s="237" t="s">
        <v>90</v>
      </c>
      <c r="AV405" s="13" t="s">
        <v>90</v>
      </c>
      <c r="AW405" s="13" t="s">
        <v>33</v>
      </c>
      <c r="AX405" s="13" t="s">
        <v>84</v>
      </c>
      <c r="AY405" s="237" t="s">
        <v>242</v>
      </c>
    </row>
    <row r="406" spans="1:65" s="12" customFormat="1" ht="22.9" customHeight="1">
      <c r="B406" s="185"/>
      <c r="C406" s="186"/>
      <c r="D406" s="187" t="s">
        <v>76</v>
      </c>
      <c r="E406" s="199" t="s">
        <v>255</v>
      </c>
      <c r="F406" s="199" t="s">
        <v>256</v>
      </c>
      <c r="G406" s="186"/>
      <c r="H406" s="186"/>
      <c r="I406" s="189"/>
      <c r="J406" s="200">
        <f>BK406</f>
        <v>0</v>
      </c>
      <c r="K406" s="186"/>
      <c r="L406" s="191"/>
      <c r="M406" s="192"/>
      <c r="N406" s="193"/>
      <c r="O406" s="193"/>
      <c r="P406" s="194">
        <f>SUM(P407:P577)</f>
        <v>0</v>
      </c>
      <c r="Q406" s="193"/>
      <c r="R406" s="194">
        <f>SUM(R407:R577)</f>
        <v>5.5874439999999996</v>
      </c>
      <c r="S406" s="193"/>
      <c r="T406" s="195">
        <f>SUM(T407:T577)</f>
        <v>1164.1608000000001</v>
      </c>
      <c r="AR406" s="196" t="s">
        <v>84</v>
      </c>
      <c r="AT406" s="197" t="s">
        <v>76</v>
      </c>
      <c r="AU406" s="197" t="s">
        <v>84</v>
      </c>
      <c r="AY406" s="196" t="s">
        <v>242</v>
      </c>
      <c r="BK406" s="198">
        <f>SUM(BK407:BK577)</f>
        <v>0</v>
      </c>
    </row>
    <row r="407" spans="1:65" s="2" customFormat="1" ht="22.15" customHeight="1">
      <c r="A407" s="35"/>
      <c r="B407" s="36"/>
      <c r="C407" s="201" t="s">
        <v>600</v>
      </c>
      <c r="D407" s="201" t="s">
        <v>244</v>
      </c>
      <c r="E407" s="202" t="s">
        <v>257</v>
      </c>
      <c r="F407" s="203" t="s">
        <v>258</v>
      </c>
      <c r="G407" s="204" t="s">
        <v>259</v>
      </c>
      <c r="H407" s="205">
        <v>14</v>
      </c>
      <c r="I407" s="206"/>
      <c r="J407" s="207">
        <f>ROUND(I407*H407,2)</f>
        <v>0</v>
      </c>
      <c r="K407" s="208"/>
      <c r="L407" s="40"/>
      <c r="M407" s="209" t="s">
        <v>1</v>
      </c>
      <c r="N407" s="210" t="s">
        <v>43</v>
      </c>
      <c r="O407" s="76"/>
      <c r="P407" s="211">
        <f>O407*H407</f>
        <v>0</v>
      </c>
      <c r="Q407" s="211">
        <v>0.22133</v>
      </c>
      <c r="R407" s="211">
        <f>Q407*H407</f>
        <v>3.0986199999999999</v>
      </c>
      <c r="S407" s="211">
        <v>0</v>
      </c>
      <c r="T407" s="212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13" t="s">
        <v>248</v>
      </c>
      <c r="AT407" s="213" t="s">
        <v>244</v>
      </c>
      <c r="AU407" s="213" t="s">
        <v>90</v>
      </c>
      <c r="AY407" s="18" t="s">
        <v>242</v>
      </c>
      <c r="BE407" s="214">
        <f>IF(N407="základná",J407,0)</f>
        <v>0</v>
      </c>
      <c r="BF407" s="214">
        <f>IF(N407="znížená",J407,0)</f>
        <v>0</v>
      </c>
      <c r="BG407" s="214">
        <f>IF(N407="zákl. prenesená",J407,0)</f>
        <v>0</v>
      </c>
      <c r="BH407" s="214">
        <f>IF(N407="zníž. prenesená",J407,0)</f>
        <v>0</v>
      </c>
      <c r="BI407" s="214">
        <f>IF(N407="nulová",J407,0)</f>
        <v>0</v>
      </c>
      <c r="BJ407" s="18" t="s">
        <v>90</v>
      </c>
      <c r="BK407" s="214">
        <f>ROUND(I407*H407,2)</f>
        <v>0</v>
      </c>
      <c r="BL407" s="18" t="s">
        <v>248</v>
      </c>
      <c r="BM407" s="213" t="s">
        <v>904</v>
      </c>
    </row>
    <row r="408" spans="1:65" s="14" customFormat="1">
      <c r="B408" s="243"/>
      <c r="C408" s="244"/>
      <c r="D408" s="228" t="s">
        <v>304</v>
      </c>
      <c r="E408" s="245" t="s">
        <v>1</v>
      </c>
      <c r="F408" s="246" t="s">
        <v>798</v>
      </c>
      <c r="G408" s="244"/>
      <c r="H408" s="245" t="s">
        <v>1</v>
      </c>
      <c r="I408" s="247"/>
      <c r="J408" s="244"/>
      <c r="K408" s="244"/>
      <c r="L408" s="248"/>
      <c r="M408" s="249"/>
      <c r="N408" s="250"/>
      <c r="O408" s="250"/>
      <c r="P408" s="250"/>
      <c r="Q408" s="250"/>
      <c r="R408" s="250"/>
      <c r="S408" s="250"/>
      <c r="T408" s="251"/>
      <c r="AT408" s="252" t="s">
        <v>304</v>
      </c>
      <c r="AU408" s="252" t="s">
        <v>90</v>
      </c>
      <c r="AV408" s="14" t="s">
        <v>84</v>
      </c>
      <c r="AW408" s="14" t="s">
        <v>33</v>
      </c>
      <c r="AX408" s="14" t="s">
        <v>77</v>
      </c>
      <c r="AY408" s="252" t="s">
        <v>242</v>
      </c>
    </row>
    <row r="409" spans="1:65" s="13" customFormat="1">
      <c r="B409" s="226"/>
      <c r="C409" s="227"/>
      <c r="D409" s="228" t="s">
        <v>304</v>
      </c>
      <c r="E409" s="229" t="s">
        <v>1</v>
      </c>
      <c r="F409" s="230" t="s">
        <v>905</v>
      </c>
      <c r="G409" s="227"/>
      <c r="H409" s="231">
        <v>2</v>
      </c>
      <c r="I409" s="232"/>
      <c r="J409" s="227"/>
      <c r="K409" s="227"/>
      <c r="L409" s="233"/>
      <c r="M409" s="234"/>
      <c r="N409" s="235"/>
      <c r="O409" s="235"/>
      <c r="P409" s="235"/>
      <c r="Q409" s="235"/>
      <c r="R409" s="235"/>
      <c r="S409" s="235"/>
      <c r="T409" s="236"/>
      <c r="AT409" s="237" t="s">
        <v>304</v>
      </c>
      <c r="AU409" s="237" t="s">
        <v>90</v>
      </c>
      <c r="AV409" s="13" t="s">
        <v>90</v>
      </c>
      <c r="AW409" s="13" t="s">
        <v>33</v>
      </c>
      <c r="AX409" s="13" t="s">
        <v>77</v>
      </c>
      <c r="AY409" s="237" t="s">
        <v>242</v>
      </c>
    </row>
    <row r="410" spans="1:65" s="14" customFormat="1">
      <c r="B410" s="243"/>
      <c r="C410" s="244"/>
      <c r="D410" s="228" t="s">
        <v>304</v>
      </c>
      <c r="E410" s="245" t="s">
        <v>1</v>
      </c>
      <c r="F410" s="246" t="s">
        <v>800</v>
      </c>
      <c r="G410" s="244"/>
      <c r="H410" s="245" t="s">
        <v>1</v>
      </c>
      <c r="I410" s="247"/>
      <c r="J410" s="244"/>
      <c r="K410" s="244"/>
      <c r="L410" s="248"/>
      <c r="M410" s="249"/>
      <c r="N410" s="250"/>
      <c r="O410" s="250"/>
      <c r="P410" s="250"/>
      <c r="Q410" s="250"/>
      <c r="R410" s="250"/>
      <c r="S410" s="250"/>
      <c r="T410" s="251"/>
      <c r="AT410" s="252" t="s">
        <v>304</v>
      </c>
      <c r="AU410" s="252" t="s">
        <v>90</v>
      </c>
      <c r="AV410" s="14" t="s">
        <v>84</v>
      </c>
      <c r="AW410" s="14" t="s">
        <v>33</v>
      </c>
      <c r="AX410" s="14" t="s">
        <v>77</v>
      </c>
      <c r="AY410" s="252" t="s">
        <v>242</v>
      </c>
    </row>
    <row r="411" spans="1:65" s="13" customFormat="1">
      <c r="B411" s="226"/>
      <c r="C411" s="227"/>
      <c r="D411" s="228" t="s">
        <v>304</v>
      </c>
      <c r="E411" s="229" t="s">
        <v>1</v>
      </c>
      <c r="F411" s="230" t="s">
        <v>906</v>
      </c>
      <c r="G411" s="227"/>
      <c r="H411" s="231">
        <v>4</v>
      </c>
      <c r="I411" s="232"/>
      <c r="J411" s="227"/>
      <c r="K411" s="227"/>
      <c r="L411" s="233"/>
      <c r="M411" s="234"/>
      <c r="N411" s="235"/>
      <c r="O411" s="235"/>
      <c r="P411" s="235"/>
      <c r="Q411" s="235"/>
      <c r="R411" s="235"/>
      <c r="S411" s="235"/>
      <c r="T411" s="236"/>
      <c r="AT411" s="237" t="s">
        <v>304</v>
      </c>
      <c r="AU411" s="237" t="s">
        <v>90</v>
      </c>
      <c r="AV411" s="13" t="s">
        <v>90</v>
      </c>
      <c r="AW411" s="13" t="s">
        <v>33</v>
      </c>
      <c r="AX411" s="13" t="s">
        <v>77</v>
      </c>
      <c r="AY411" s="237" t="s">
        <v>242</v>
      </c>
    </row>
    <row r="412" spans="1:65" s="14" customFormat="1">
      <c r="B412" s="243"/>
      <c r="C412" s="244"/>
      <c r="D412" s="228" t="s">
        <v>304</v>
      </c>
      <c r="E412" s="245" t="s">
        <v>1</v>
      </c>
      <c r="F412" s="246" t="s">
        <v>876</v>
      </c>
      <c r="G412" s="244"/>
      <c r="H412" s="245" t="s">
        <v>1</v>
      </c>
      <c r="I412" s="247"/>
      <c r="J412" s="244"/>
      <c r="K412" s="244"/>
      <c r="L412" s="248"/>
      <c r="M412" s="249"/>
      <c r="N412" s="250"/>
      <c r="O412" s="250"/>
      <c r="P412" s="250"/>
      <c r="Q412" s="250"/>
      <c r="R412" s="250"/>
      <c r="S412" s="250"/>
      <c r="T412" s="251"/>
      <c r="AT412" s="252" t="s">
        <v>304</v>
      </c>
      <c r="AU412" s="252" t="s">
        <v>90</v>
      </c>
      <c r="AV412" s="14" t="s">
        <v>84</v>
      </c>
      <c r="AW412" s="14" t="s">
        <v>33</v>
      </c>
      <c r="AX412" s="14" t="s">
        <v>77</v>
      </c>
      <c r="AY412" s="252" t="s">
        <v>242</v>
      </c>
    </row>
    <row r="413" spans="1:65" s="13" customFormat="1">
      <c r="B413" s="226"/>
      <c r="C413" s="227"/>
      <c r="D413" s="228" t="s">
        <v>304</v>
      </c>
      <c r="E413" s="229" t="s">
        <v>1</v>
      </c>
      <c r="F413" s="230" t="s">
        <v>907</v>
      </c>
      <c r="G413" s="227"/>
      <c r="H413" s="231">
        <v>8</v>
      </c>
      <c r="I413" s="232"/>
      <c r="J413" s="227"/>
      <c r="K413" s="227"/>
      <c r="L413" s="233"/>
      <c r="M413" s="234"/>
      <c r="N413" s="235"/>
      <c r="O413" s="235"/>
      <c r="P413" s="235"/>
      <c r="Q413" s="235"/>
      <c r="R413" s="235"/>
      <c r="S413" s="235"/>
      <c r="T413" s="236"/>
      <c r="AT413" s="237" t="s">
        <v>304</v>
      </c>
      <c r="AU413" s="237" t="s">
        <v>90</v>
      </c>
      <c r="AV413" s="13" t="s">
        <v>90</v>
      </c>
      <c r="AW413" s="13" t="s">
        <v>33</v>
      </c>
      <c r="AX413" s="13" t="s">
        <v>77</v>
      </c>
      <c r="AY413" s="237" t="s">
        <v>242</v>
      </c>
    </row>
    <row r="414" spans="1:65" s="16" customFormat="1">
      <c r="B414" s="264"/>
      <c r="C414" s="265"/>
      <c r="D414" s="228" t="s">
        <v>304</v>
      </c>
      <c r="E414" s="266" t="s">
        <v>1</v>
      </c>
      <c r="F414" s="267" t="s">
        <v>388</v>
      </c>
      <c r="G414" s="265"/>
      <c r="H414" s="268">
        <v>14</v>
      </c>
      <c r="I414" s="269"/>
      <c r="J414" s="265"/>
      <c r="K414" s="265"/>
      <c r="L414" s="270"/>
      <c r="M414" s="271"/>
      <c r="N414" s="272"/>
      <c r="O414" s="272"/>
      <c r="P414" s="272"/>
      <c r="Q414" s="272"/>
      <c r="R414" s="272"/>
      <c r="S414" s="272"/>
      <c r="T414" s="273"/>
      <c r="AT414" s="274" t="s">
        <v>304</v>
      </c>
      <c r="AU414" s="274" t="s">
        <v>90</v>
      </c>
      <c r="AV414" s="16" t="s">
        <v>248</v>
      </c>
      <c r="AW414" s="16" t="s">
        <v>33</v>
      </c>
      <c r="AX414" s="16" t="s">
        <v>84</v>
      </c>
      <c r="AY414" s="274" t="s">
        <v>242</v>
      </c>
    </row>
    <row r="415" spans="1:65" s="2" customFormat="1" ht="30" customHeight="1">
      <c r="A415" s="35"/>
      <c r="B415" s="36"/>
      <c r="C415" s="215" t="s">
        <v>604</v>
      </c>
      <c r="D415" s="215" t="s">
        <v>261</v>
      </c>
      <c r="E415" s="216" t="s">
        <v>591</v>
      </c>
      <c r="F415" s="217" t="s">
        <v>592</v>
      </c>
      <c r="G415" s="218" t="s">
        <v>259</v>
      </c>
      <c r="H415" s="219">
        <v>4</v>
      </c>
      <c r="I415" s="220"/>
      <c r="J415" s="221">
        <f>ROUND(I415*H415,2)</f>
        <v>0</v>
      </c>
      <c r="K415" s="222"/>
      <c r="L415" s="223"/>
      <c r="M415" s="224" t="s">
        <v>1</v>
      </c>
      <c r="N415" s="225" t="s">
        <v>43</v>
      </c>
      <c r="O415" s="76"/>
      <c r="P415" s="211">
        <f>O415*H415</f>
        <v>0</v>
      </c>
      <c r="Q415" s="211">
        <v>2.5999999999999999E-3</v>
      </c>
      <c r="R415" s="211">
        <f>Q415*H415</f>
        <v>1.04E-2</v>
      </c>
      <c r="S415" s="211">
        <v>0</v>
      </c>
      <c r="T415" s="212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13" t="s">
        <v>264</v>
      </c>
      <c r="AT415" s="213" t="s">
        <v>261</v>
      </c>
      <c r="AU415" s="213" t="s">
        <v>90</v>
      </c>
      <c r="AY415" s="18" t="s">
        <v>242</v>
      </c>
      <c r="BE415" s="214">
        <f>IF(N415="základná",J415,0)</f>
        <v>0</v>
      </c>
      <c r="BF415" s="214">
        <f>IF(N415="znížená",J415,0)</f>
        <v>0</v>
      </c>
      <c r="BG415" s="214">
        <f>IF(N415="zákl. prenesená",J415,0)</f>
        <v>0</v>
      </c>
      <c r="BH415" s="214">
        <f>IF(N415="zníž. prenesená",J415,0)</f>
        <v>0</v>
      </c>
      <c r="BI415" s="214">
        <f>IF(N415="nulová",J415,0)</f>
        <v>0</v>
      </c>
      <c r="BJ415" s="18" t="s">
        <v>90</v>
      </c>
      <c r="BK415" s="214">
        <f>ROUND(I415*H415,2)</f>
        <v>0</v>
      </c>
      <c r="BL415" s="18" t="s">
        <v>248</v>
      </c>
      <c r="BM415" s="213" t="s">
        <v>908</v>
      </c>
    </row>
    <row r="416" spans="1:65" s="14" customFormat="1">
      <c r="B416" s="243"/>
      <c r="C416" s="244"/>
      <c r="D416" s="228" t="s">
        <v>304</v>
      </c>
      <c r="E416" s="245" t="s">
        <v>1</v>
      </c>
      <c r="F416" s="246" t="s">
        <v>800</v>
      </c>
      <c r="G416" s="244"/>
      <c r="H416" s="245" t="s">
        <v>1</v>
      </c>
      <c r="I416" s="247"/>
      <c r="J416" s="244"/>
      <c r="K416" s="244"/>
      <c r="L416" s="248"/>
      <c r="M416" s="249"/>
      <c r="N416" s="250"/>
      <c r="O416" s="250"/>
      <c r="P416" s="250"/>
      <c r="Q416" s="250"/>
      <c r="R416" s="250"/>
      <c r="S416" s="250"/>
      <c r="T416" s="251"/>
      <c r="AT416" s="252" t="s">
        <v>304</v>
      </c>
      <c r="AU416" s="252" t="s">
        <v>90</v>
      </c>
      <c r="AV416" s="14" t="s">
        <v>84</v>
      </c>
      <c r="AW416" s="14" t="s">
        <v>33</v>
      </c>
      <c r="AX416" s="14" t="s">
        <v>77</v>
      </c>
      <c r="AY416" s="252" t="s">
        <v>242</v>
      </c>
    </row>
    <row r="417" spans="1:65" s="13" customFormat="1">
      <c r="B417" s="226"/>
      <c r="C417" s="227"/>
      <c r="D417" s="228" t="s">
        <v>304</v>
      </c>
      <c r="E417" s="229" t="s">
        <v>1</v>
      </c>
      <c r="F417" s="230" t="s">
        <v>905</v>
      </c>
      <c r="G417" s="227"/>
      <c r="H417" s="231">
        <v>2</v>
      </c>
      <c r="I417" s="232"/>
      <c r="J417" s="227"/>
      <c r="K417" s="227"/>
      <c r="L417" s="233"/>
      <c r="M417" s="234"/>
      <c r="N417" s="235"/>
      <c r="O417" s="235"/>
      <c r="P417" s="235"/>
      <c r="Q417" s="235"/>
      <c r="R417" s="235"/>
      <c r="S417" s="235"/>
      <c r="T417" s="236"/>
      <c r="AT417" s="237" t="s">
        <v>304</v>
      </c>
      <c r="AU417" s="237" t="s">
        <v>90</v>
      </c>
      <c r="AV417" s="13" t="s">
        <v>90</v>
      </c>
      <c r="AW417" s="13" t="s">
        <v>33</v>
      </c>
      <c r="AX417" s="13" t="s">
        <v>77</v>
      </c>
      <c r="AY417" s="237" t="s">
        <v>242</v>
      </c>
    </row>
    <row r="418" spans="1:65" s="14" customFormat="1">
      <c r="B418" s="243"/>
      <c r="C418" s="244"/>
      <c r="D418" s="228" t="s">
        <v>304</v>
      </c>
      <c r="E418" s="245" t="s">
        <v>1</v>
      </c>
      <c r="F418" s="246" t="s">
        <v>876</v>
      </c>
      <c r="G418" s="244"/>
      <c r="H418" s="245" t="s">
        <v>1</v>
      </c>
      <c r="I418" s="247"/>
      <c r="J418" s="244"/>
      <c r="K418" s="244"/>
      <c r="L418" s="248"/>
      <c r="M418" s="249"/>
      <c r="N418" s="250"/>
      <c r="O418" s="250"/>
      <c r="P418" s="250"/>
      <c r="Q418" s="250"/>
      <c r="R418" s="250"/>
      <c r="S418" s="250"/>
      <c r="T418" s="251"/>
      <c r="AT418" s="252" t="s">
        <v>304</v>
      </c>
      <c r="AU418" s="252" t="s">
        <v>90</v>
      </c>
      <c r="AV418" s="14" t="s">
        <v>84</v>
      </c>
      <c r="AW418" s="14" t="s">
        <v>33</v>
      </c>
      <c r="AX418" s="14" t="s">
        <v>77</v>
      </c>
      <c r="AY418" s="252" t="s">
        <v>242</v>
      </c>
    </row>
    <row r="419" spans="1:65" s="13" customFormat="1">
      <c r="B419" s="226"/>
      <c r="C419" s="227"/>
      <c r="D419" s="228" t="s">
        <v>304</v>
      </c>
      <c r="E419" s="229" t="s">
        <v>1</v>
      </c>
      <c r="F419" s="230" t="s">
        <v>905</v>
      </c>
      <c r="G419" s="227"/>
      <c r="H419" s="231">
        <v>2</v>
      </c>
      <c r="I419" s="232"/>
      <c r="J419" s="227"/>
      <c r="K419" s="227"/>
      <c r="L419" s="233"/>
      <c r="M419" s="234"/>
      <c r="N419" s="235"/>
      <c r="O419" s="235"/>
      <c r="P419" s="235"/>
      <c r="Q419" s="235"/>
      <c r="R419" s="235"/>
      <c r="S419" s="235"/>
      <c r="T419" s="236"/>
      <c r="AT419" s="237" t="s">
        <v>304</v>
      </c>
      <c r="AU419" s="237" t="s">
        <v>90</v>
      </c>
      <c r="AV419" s="13" t="s">
        <v>90</v>
      </c>
      <c r="AW419" s="13" t="s">
        <v>33</v>
      </c>
      <c r="AX419" s="13" t="s">
        <v>77</v>
      </c>
      <c r="AY419" s="237" t="s">
        <v>242</v>
      </c>
    </row>
    <row r="420" spans="1:65" s="16" customFormat="1">
      <c r="B420" s="264"/>
      <c r="C420" s="265"/>
      <c r="D420" s="228" t="s">
        <v>304</v>
      </c>
      <c r="E420" s="266" t="s">
        <v>1</v>
      </c>
      <c r="F420" s="267" t="s">
        <v>388</v>
      </c>
      <c r="G420" s="265"/>
      <c r="H420" s="268">
        <v>4</v>
      </c>
      <c r="I420" s="269"/>
      <c r="J420" s="265"/>
      <c r="K420" s="265"/>
      <c r="L420" s="270"/>
      <c r="M420" s="271"/>
      <c r="N420" s="272"/>
      <c r="O420" s="272"/>
      <c r="P420" s="272"/>
      <c r="Q420" s="272"/>
      <c r="R420" s="272"/>
      <c r="S420" s="272"/>
      <c r="T420" s="273"/>
      <c r="AT420" s="274" t="s">
        <v>304</v>
      </c>
      <c r="AU420" s="274" t="s">
        <v>90</v>
      </c>
      <c r="AV420" s="16" t="s">
        <v>248</v>
      </c>
      <c r="AW420" s="16" t="s">
        <v>33</v>
      </c>
      <c r="AX420" s="16" t="s">
        <v>84</v>
      </c>
      <c r="AY420" s="274" t="s">
        <v>242</v>
      </c>
    </row>
    <row r="421" spans="1:65" s="2" customFormat="1" ht="22.15" customHeight="1">
      <c r="A421" s="35"/>
      <c r="B421" s="36"/>
      <c r="C421" s="215" t="s">
        <v>608</v>
      </c>
      <c r="D421" s="215" t="s">
        <v>261</v>
      </c>
      <c r="E421" s="216" t="s">
        <v>596</v>
      </c>
      <c r="F421" s="217" t="s">
        <v>597</v>
      </c>
      <c r="G421" s="218" t="s">
        <v>259</v>
      </c>
      <c r="H421" s="219">
        <v>6</v>
      </c>
      <c r="I421" s="220"/>
      <c r="J421" s="221">
        <f>ROUND(I421*H421,2)</f>
        <v>0</v>
      </c>
      <c r="K421" s="222"/>
      <c r="L421" s="223"/>
      <c r="M421" s="224" t="s">
        <v>1</v>
      </c>
      <c r="N421" s="225" t="s">
        <v>43</v>
      </c>
      <c r="O421" s="76"/>
      <c r="P421" s="211">
        <f>O421*H421</f>
        <v>0</v>
      </c>
      <c r="Q421" s="211">
        <v>6.6E-4</v>
      </c>
      <c r="R421" s="211">
        <f>Q421*H421</f>
        <v>3.96E-3</v>
      </c>
      <c r="S421" s="211">
        <v>0</v>
      </c>
      <c r="T421" s="212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213" t="s">
        <v>264</v>
      </c>
      <c r="AT421" s="213" t="s">
        <v>261</v>
      </c>
      <c r="AU421" s="213" t="s">
        <v>90</v>
      </c>
      <c r="AY421" s="18" t="s">
        <v>242</v>
      </c>
      <c r="BE421" s="214">
        <f>IF(N421="základná",J421,0)</f>
        <v>0</v>
      </c>
      <c r="BF421" s="214">
        <f>IF(N421="znížená",J421,0)</f>
        <v>0</v>
      </c>
      <c r="BG421" s="214">
        <f>IF(N421="zákl. prenesená",J421,0)</f>
        <v>0</v>
      </c>
      <c r="BH421" s="214">
        <f>IF(N421="zníž. prenesená",J421,0)</f>
        <v>0</v>
      </c>
      <c r="BI421" s="214">
        <f>IF(N421="nulová",J421,0)</f>
        <v>0</v>
      </c>
      <c r="BJ421" s="18" t="s">
        <v>90</v>
      </c>
      <c r="BK421" s="214">
        <f>ROUND(I421*H421,2)</f>
        <v>0</v>
      </c>
      <c r="BL421" s="18" t="s">
        <v>248</v>
      </c>
      <c r="BM421" s="213" t="s">
        <v>909</v>
      </c>
    </row>
    <row r="422" spans="1:65" s="14" customFormat="1">
      <c r="B422" s="243"/>
      <c r="C422" s="244"/>
      <c r="D422" s="228" t="s">
        <v>304</v>
      </c>
      <c r="E422" s="245" t="s">
        <v>1</v>
      </c>
      <c r="F422" s="246" t="s">
        <v>798</v>
      </c>
      <c r="G422" s="244"/>
      <c r="H422" s="245" t="s">
        <v>1</v>
      </c>
      <c r="I422" s="247"/>
      <c r="J422" s="244"/>
      <c r="K422" s="244"/>
      <c r="L422" s="248"/>
      <c r="M422" s="249"/>
      <c r="N422" s="250"/>
      <c r="O422" s="250"/>
      <c r="P422" s="250"/>
      <c r="Q422" s="250"/>
      <c r="R422" s="250"/>
      <c r="S422" s="250"/>
      <c r="T422" s="251"/>
      <c r="AT422" s="252" t="s">
        <v>304</v>
      </c>
      <c r="AU422" s="252" t="s">
        <v>90</v>
      </c>
      <c r="AV422" s="14" t="s">
        <v>84</v>
      </c>
      <c r="AW422" s="14" t="s">
        <v>33</v>
      </c>
      <c r="AX422" s="14" t="s">
        <v>77</v>
      </c>
      <c r="AY422" s="252" t="s">
        <v>242</v>
      </c>
    </row>
    <row r="423" spans="1:65" s="13" customFormat="1">
      <c r="B423" s="226"/>
      <c r="C423" s="227"/>
      <c r="D423" s="228" t="s">
        <v>304</v>
      </c>
      <c r="E423" s="229" t="s">
        <v>1</v>
      </c>
      <c r="F423" s="230" t="s">
        <v>905</v>
      </c>
      <c r="G423" s="227"/>
      <c r="H423" s="231">
        <v>2</v>
      </c>
      <c r="I423" s="232"/>
      <c r="J423" s="227"/>
      <c r="K423" s="227"/>
      <c r="L423" s="233"/>
      <c r="M423" s="234"/>
      <c r="N423" s="235"/>
      <c r="O423" s="235"/>
      <c r="P423" s="235"/>
      <c r="Q423" s="235"/>
      <c r="R423" s="235"/>
      <c r="S423" s="235"/>
      <c r="T423" s="236"/>
      <c r="AT423" s="237" t="s">
        <v>304</v>
      </c>
      <c r="AU423" s="237" t="s">
        <v>90</v>
      </c>
      <c r="AV423" s="13" t="s">
        <v>90</v>
      </c>
      <c r="AW423" s="13" t="s">
        <v>33</v>
      </c>
      <c r="AX423" s="13" t="s">
        <v>77</v>
      </c>
      <c r="AY423" s="237" t="s">
        <v>242</v>
      </c>
    </row>
    <row r="424" spans="1:65" s="14" customFormat="1">
      <c r="B424" s="243"/>
      <c r="C424" s="244"/>
      <c r="D424" s="228" t="s">
        <v>304</v>
      </c>
      <c r="E424" s="245" t="s">
        <v>1</v>
      </c>
      <c r="F424" s="246" t="s">
        <v>800</v>
      </c>
      <c r="G424" s="244"/>
      <c r="H424" s="245" t="s">
        <v>1</v>
      </c>
      <c r="I424" s="247"/>
      <c r="J424" s="244"/>
      <c r="K424" s="244"/>
      <c r="L424" s="248"/>
      <c r="M424" s="249"/>
      <c r="N424" s="250"/>
      <c r="O424" s="250"/>
      <c r="P424" s="250"/>
      <c r="Q424" s="250"/>
      <c r="R424" s="250"/>
      <c r="S424" s="250"/>
      <c r="T424" s="251"/>
      <c r="AT424" s="252" t="s">
        <v>304</v>
      </c>
      <c r="AU424" s="252" t="s">
        <v>90</v>
      </c>
      <c r="AV424" s="14" t="s">
        <v>84</v>
      </c>
      <c r="AW424" s="14" t="s">
        <v>33</v>
      </c>
      <c r="AX424" s="14" t="s">
        <v>77</v>
      </c>
      <c r="AY424" s="252" t="s">
        <v>242</v>
      </c>
    </row>
    <row r="425" spans="1:65" s="13" customFormat="1">
      <c r="B425" s="226"/>
      <c r="C425" s="227"/>
      <c r="D425" s="228" t="s">
        <v>304</v>
      </c>
      <c r="E425" s="229" t="s">
        <v>1</v>
      </c>
      <c r="F425" s="230" t="s">
        <v>905</v>
      </c>
      <c r="G425" s="227"/>
      <c r="H425" s="231">
        <v>2</v>
      </c>
      <c r="I425" s="232"/>
      <c r="J425" s="227"/>
      <c r="K425" s="227"/>
      <c r="L425" s="233"/>
      <c r="M425" s="234"/>
      <c r="N425" s="235"/>
      <c r="O425" s="235"/>
      <c r="P425" s="235"/>
      <c r="Q425" s="235"/>
      <c r="R425" s="235"/>
      <c r="S425" s="235"/>
      <c r="T425" s="236"/>
      <c r="AT425" s="237" t="s">
        <v>304</v>
      </c>
      <c r="AU425" s="237" t="s">
        <v>90</v>
      </c>
      <c r="AV425" s="13" t="s">
        <v>90</v>
      </c>
      <c r="AW425" s="13" t="s">
        <v>33</v>
      </c>
      <c r="AX425" s="13" t="s">
        <v>77</v>
      </c>
      <c r="AY425" s="237" t="s">
        <v>242</v>
      </c>
    </row>
    <row r="426" spans="1:65" s="14" customFormat="1">
      <c r="B426" s="243"/>
      <c r="C426" s="244"/>
      <c r="D426" s="228" t="s">
        <v>304</v>
      </c>
      <c r="E426" s="245" t="s">
        <v>1</v>
      </c>
      <c r="F426" s="246" t="s">
        <v>876</v>
      </c>
      <c r="G426" s="244"/>
      <c r="H426" s="245" t="s">
        <v>1</v>
      </c>
      <c r="I426" s="247"/>
      <c r="J426" s="244"/>
      <c r="K426" s="244"/>
      <c r="L426" s="248"/>
      <c r="M426" s="249"/>
      <c r="N426" s="250"/>
      <c r="O426" s="250"/>
      <c r="P426" s="250"/>
      <c r="Q426" s="250"/>
      <c r="R426" s="250"/>
      <c r="S426" s="250"/>
      <c r="T426" s="251"/>
      <c r="AT426" s="252" t="s">
        <v>304</v>
      </c>
      <c r="AU426" s="252" t="s">
        <v>90</v>
      </c>
      <c r="AV426" s="14" t="s">
        <v>84</v>
      </c>
      <c r="AW426" s="14" t="s">
        <v>33</v>
      </c>
      <c r="AX426" s="14" t="s">
        <v>77</v>
      </c>
      <c r="AY426" s="252" t="s">
        <v>242</v>
      </c>
    </row>
    <row r="427" spans="1:65" s="13" customFormat="1">
      <c r="B427" s="226"/>
      <c r="C427" s="227"/>
      <c r="D427" s="228" t="s">
        <v>304</v>
      </c>
      <c r="E427" s="229" t="s">
        <v>1</v>
      </c>
      <c r="F427" s="230" t="s">
        <v>905</v>
      </c>
      <c r="G427" s="227"/>
      <c r="H427" s="231">
        <v>2</v>
      </c>
      <c r="I427" s="232"/>
      <c r="J427" s="227"/>
      <c r="K427" s="227"/>
      <c r="L427" s="233"/>
      <c r="M427" s="234"/>
      <c r="N427" s="235"/>
      <c r="O427" s="235"/>
      <c r="P427" s="235"/>
      <c r="Q427" s="235"/>
      <c r="R427" s="235"/>
      <c r="S427" s="235"/>
      <c r="T427" s="236"/>
      <c r="AT427" s="237" t="s">
        <v>304</v>
      </c>
      <c r="AU427" s="237" t="s">
        <v>90</v>
      </c>
      <c r="AV427" s="13" t="s">
        <v>90</v>
      </c>
      <c r="AW427" s="13" t="s">
        <v>33</v>
      </c>
      <c r="AX427" s="13" t="s">
        <v>77</v>
      </c>
      <c r="AY427" s="237" t="s">
        <v>242</v>
      </c>
    </row>
    <row r="428" spans="1:65" s="16" customFormat="1">
      <c r="B428" s="264"/>
      <c r="C428" s="265"/>
      <c r="D428" s="228" t="s">
        <v>304</v>
      </c>
      <c r="E428" s="266" t="s">
        <v>1</v>
      </c>
      <c r="F428" s="267" t="s">
        <v>388</v>
      </c>
      <c r="G428" s="265"/>
      <c r="H428" s="268">
        <v>6</v>
      </c>
      <c r="I428" s="269"/>
      <c r="J428" s="265"/>
      <c r="K428" s="265"/>
      <c r="L428" s="270"/>
      <c r="M428" s="271"/>
      <c r="N428" s="272"/>
      <c r="O428" s="272"/>
      <c r="P428" s="272"/>
      <c r="Q428" s="272"/>
      <c r="R428" s="272"/>
      <c r="S428" s="272"/>
      <c r="T428" s="273"/>
      <c r="AT428" s="274" t="s">
        <v>304</v>
      </c>
      <c r="AU428" s="274" t="s">
        <v>90</v>
      </c>
      <c r="AV428" s="16" t="s">
        <v>248</v>
      </c>
      <c r="AW428" s="16" t="s">
        <v>33</v>
      </c>
      <c r="AX428" s="16" t="s">
        <v>84</v>
      </c>
      <c r="AY428" s="274" t="s">
        <v>242</v>
      </c>
    </row>
    <row r="429" spans="1:65" s="2" customFormat="1" ht="22.15" customHeight="1">
      <c r="A429" s="35"/>
      <c r="B429" s="36"/>
      <c r="C429" s="215" t="s">
        <v>613</v>
      </c>
      <c r="D429" s="215" t="s">
        <v>261</v>
      </c>
      <c r="E429" s="216" t="s">
        <v>601</v>
      </c>
      <c r="F429" s="217" t="s">
        <v>602</v>
      </c>
      <c r="G429" s="218" t="s">
        <v>259</v>
      </c>
      <c r="H429" s="219">
        <v>2</v>
      </c>
      <c r="I429" s="220"/>
      <c r="J429" s="221">
        <f>ROUND(I429*H429,2)</f>
        <v>0</v>
      </c>
      <c r="K429" s="222"/>
      <c r="L429" s="223"/>
      <c r="M429" s="224" t="s">
        <v>1</v>
      </c>
      <c r="N429" s="225" t="s">
        <v>43</v>
      </c>
      <c r="O429" s="76"/>
      <c r="P429" s="211">
        <f>O429*H429</f>
        <v>0</v>
      </c>
      <c r="Q429" s="211">
        <v>1.1999999999999999E-3</v>
      </c>
      <c r="R429" s="211">
        <f>Q429*H429</f>
        <v>2.3999999999999998E-3</v>
      </c>
      <c r="S429" s="211">
        <v>0</v>
      </c>
      <c r="T429" s="212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213" t="s">
        <v>264</v>
      </c>
      <c r="AT429" s="213" t="s">
        <v>261</v>
      </c>
      <c r="AU429" s="213" t="s">
        <v>90</v>
      </c>
      <c r="AY429" s="18" t="s">
        <v>242</v>
      </c>
      <c r="BE429" s="214">
        <f>IF(N429="základná",J429,0)</f>
        <v>0</v>
      </c>
      <c r="BF429" s="214">
        <f>IF(N429="znížená",J429,0)</f>
        <v>0</v>
      </c>
      <c r="BG429" s="214">
        <f>IF(N429="zákl. prenesená",J429,0)</f>
        <v>0</v>
      </c>
      <c r="BH429" s="214">
        <f>IF(N429="zníž. prenesená",J429,0)</f>
        <v>0</v>
      </c>
      <c r="BI429" s="214">
        <f>IF(N429="nulová",J429,0)</f>
        <v>0</v>
      </c>
      <c r="BJ429" s="18" t="s">
        <v>90</v>
      </c>
      <c r="BK429" s="214">
        <f>ROUND(I429*H429,2)</f>
        <v>0</v>
      </c>
      <c r="BL429" s="18" t="s">
        <v>248</v>
      </c>
      <c r="BM429" s="213" t="s">
        <v>910</v>
      </c>
    </row>
    <row r="430" spans="1:65" s="14" customFormat="1">
      <c r="B430" s="243"/>
      <c r="C430" s="244"/>
      <c r="D430" s="228" t="s">
        <v>304</v>
      </c>
      <c r="E430" s="245" t="s">
        <v>1</v>
      </c>
      <c r="F430" s="246" t="s">
        <v>876</v>
      </c>
      <c r="G430" s="244"/>
      <c r="H430" s="245" t="s">
        <v>1</v>
      </c>
      <c r="I430" s="247"/>
      <c r="J430" s="244"/>
      <c r="K430" s="244"/>
      <c r="L430" s="248"/>
      <c r="M430" s="249"/>
      <c r="N430" s="250"/>
      <c r="O430" s="250"/>
      <c r="P430" s="250"/>
      <c r="Q430" s="250"/>
      <c r="R430" s="250"/>
      <c r="S430" s="250"/>
      <c r="T430" s="251"/>
      <c r="AT430" s="252" t="s">
        <v>304</v>
      </c>
      <c r="AU430" s="252" t="s">
        <v>90</v>
      </c>
      <c r="AV430" s="14" t="s">
        <v>84</v>
      </c>
      <c r="AW430" s="14" t="s">
        <v>33</v>
      </c>
      <c r="AX430" s="14" t="s">
        <v>77</v>
      </c>
      <c r="AY430" s="252" t="s">
        <v>242</v>
      </c>
    </row>
    <row r="431" spans="1:65" s="13" customFormat="1">
      <c r="B431" s="226"/>
      <c r="C431" s="227"/>
      <c r="D431" s="228" t="s">
        <v>304</v>
      </c>
      <c r="E431" s="229" t="s">
        <v>1</v>
      </c>
      <c r="F431" s="230" t="s">
        <v>905</v>
      </c>
      <c r="G431" s="227"/>
      <c r="H431" s="231">
        <v>2</v>
      </c>
      <c r="I431" s="232"/>
      <c r="J431" s="227"/>
      <c r="K431" s="227"/>
      <c r="L431" s="233"/>
      <c r="M431" s="234"/>
      <c r="N431" s="235"/>
      <c r="O431" s="235"/>
      <c r="P431" s="235"/>
      <c r="Q431" s="235"/>
      <c r="R431" s="235"/>
      <c r="S431" s="235"/>
      <c r="T431" s="236"/>
      <c r="AT431" s="237" t="s">
        <v>304</v>
      </c>
      <c r="AU431" s="237" t="s">
        <v>90</v>
      </c>
      <c r="AV431" s="13" t="s">
        <v>90</v>
      </c>
      <c r="AW431" s="13" t="s">
        <v>33</v>
      </c>
      <c r="AX431" s="13" t="s">
        <v>84</v>
      </c>
      <c r="AY431" s="237" t="s">
        <v>242</v>
      </c>
    </row>
    <row r="432" spans="1:65" s="2" customFormat="1" ht="22.15" customHeight="1">
      <c r="A432" s="35"/>
      <c r="B432" s="36"/>
      <c r="C432" s="215" t="s">
        <v>617</v>
      </c>
      <c r="D432" s="215" t="s">
        <v>261</v>
      </c>
      <c r="E432" s="216" t="s">
        <v>605</v>
      </c>
      <c r="F432" s="217" t="s">
        <v>606</v>
      </c>
      <c r="G432" s="218" t="s">
        <v>259</v>
      </c>
      <c r="H432" s="219">
        <v>2</v>
      </c>
      <c r="I432" s="220"/>
      <c r="J432" s="221">
        <f>ROUND(I432*H432,2)</f>
        <v>0</v>
      </c>
      <c r="K432" s="222"/>
      <c r="L432" s="223"/>
      <c r="M432" s="224" t="s">
        <v>1</v>
      </c>
      <c r="N432" s="225" t="s">
        <v>43</v>
      </c>
      <c r="O432" s="76"/>
      <c r="P432" s="211">
        <f>O432*H432</f>
        <v>0</v>
      </c>
      <c r="Q432" s="211">
        <v>1.1999999999999999E-3</v>
      </c>
      <c r="R432" s="211">
        <f>Q432*H432</f>
        <v>2.3999999999999998E-3</v>
      </c>
      <c r="S432" s="211">
        <v>0</v>
      </c>
      <c r="T432" s="212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213" t="s">
        <v>264</v>
      </c>
      <c r="AT432" s="213" t="s">
        <v>261</v>
      </c>
      <c r="AU432" s="213" t="s">
        <v>90</v>
      </c>
      <c r="AY432" s="18" t="s">
        <v>242</v>
      </c>
      <c r="BE432" s="214">
        <f>IF(N432="základná",J432,0)</f>
        <v>0</v>
      </c>
      <c r="BF432" s="214">
        <f>IF(N432="znížená",J432,0)</f>
        <v>0</v>
      </c>
      <c r="BG432" s="214">
        <f>IF(N432="zákl. prenesená",J432,0)</f>
        <v>0</v>
      </c>
      <c r="BH432" s="214">
        <f>IF(N432="zníž. prenesená",J432,0)</f>
        <v>0</v>
      </c>
      <c r="BI432" s="214">
        <f>IF(N432="nulová",J432,0)</f>
        <v>0</v>
      </c>
      <c r="BJ432" s="18" t="s">
        <v>90</v>
      </c>
      <c r="BK432" s="214">
        <f>ROUND(I432*H432,2)</f>
        <v>0</v>
      </c>
      <c r="BL432" s="18" t="s">
        <v>248</v>
      </c>
      <c r="BM432" s="213" t="s">
        <v>911</v>
      </c>
    </row>
    <row r="433" spans="1:65" s="14" customFormat="1">
      <c r="B433" s="243"/>
      <c r="C433" s="244"/>
      <c r="D433" s="228" t="s">
        <v>304</v>
      </c>
      <c r="E433" s="245" t="s">
        <v>1</v>
      </c>
      <c r="F433" s="246" t="s">
        <v>876</v>
      </c>
      <c r="G433" s="244"/>
      <c r="H433" s="245" t="s">
        <v>1</v>
      </c>
      <c r="I433" s="247"/>
      <c r="J433" s="244"/>
      <c r="K433" s="244"/>
      <c r="L433" s="248"/>
      <c r="M433" s="249"/>
      <c r="N433" s="250"/>
      <c r="O433" s="250"/>
      <c r="P433" s="250"/>
      <c r="Q433" s="250"/>
      <c r="R433" s="250"/>
      <c r="S433" s="250"/>
      <c r="T433" s="251"/>
      <c r="AT433" s="252" t="s">
        <v>304</v>
      </c>
      <c r="AU433" s="252" t="s">
        <v>90</v>
      </c>
      <c r="AV433" s="14" t="s">
        <v>84</v>
      </c>
      <c r="AW433" s="14" t="s">
        <v>33</v>
      </c>
      <c r="AX433" s="14" t="s">
        <v>77</v>
      </c>
      <c r="AY433" s="252" t="s">
        <v>242</v>
      </c>
    </row>
    <row r="434" spans="1:65" s="13" customFormat="1">
      <c r="B434" s="226"/>
      <c r="C434" s="227"/>
      <c r="D434" s="228" t="s">
        <v>304</v>
      </c>
      <c r="E434" s="229" t="s">
        <v>1</v>
      </c>
      <c r="F434" s="230" t="s">
        <v>905</v>
      </c>
      <c r="G434" s="227"/>
      <c r="H434" s="231">
        <v>2</v>
      </c>
      <c r="I434" s="232"/>
      <c r="J434" s="227"/>
      <c r="K434" s="227"/>
      <c r="L434" s="233"/>
      <c r="M434" s="234"/>
      <c r="N434" s="235"/>
      <c r="O434" s="235"/>
      <c r="P434" s="235"/>
      <c r="Q434" s="235"/>
      <c r="R434" s="235"/>
      <c r="S434" s="235"/>
      <c r="T434" s="236"/>
      <c r="AT434" s="237" t="s">
        <v>304</v>
      </c>
      <c r="AU434" s="237" t="s">
        <v>90</v>
      </c>
      <c r="AV434" s="13" t="s">
        <v>90</v>
      </c>
      <c r="AW434" s="13" t="s">
        <v>33</v>
      </c>
      <c r="AX434" s="13" t="s">
        <v>84</v>
      </c>
      <c r="AY434" s="237" t="s">
        <v>242</v>
      </c>
    </row>
    <row r="435" spans="1:65" s="2" customFormat="1" ht="22.15" customHeight="1">
      <c r="A435" s="35"/>
      <c r="B435" s="36"/>
      <c r="C435" s="201" t="s">
        <v>619</v>
      </c>
      <c r="D435" s="201" t="s">
        <v>244</v>
      </c>
      <c r="E435" s="202" t="s">
        <v>266</v>
      </c>
      <c r="F435" s="203" t="s">
        <v>267</v>
      </c>
      <c r="G435" s="204" t="s">
        <v>259</v>
      </c>
      <c r="H435" s="205">
        <v>12</v>
      </c>
      <c r="I435" s="206"/>
      <c r="J435" s="207">
        <f>ROUND(I435*H435,2)</f>
        <v>0</v>
      </c>
      <c r="K435" s="208"/>
      <c r="L435" s="40"/>
      <c r="M435" s="209" t="s">
        <v>1</v>
      </c>
      <c r="N435" s="210" t="s">
        <v>43</v>
      </c>
      <c r="O435" s="76"/>
      <c r="P435" s="211">
        <f>O435*H435</f>
        <v>0</v>
      </c>
      <c r="Q435" s="211">
        <v>0.11958000000000001</v>
      </c>
      <c r="R435" s="211">
        <f>Q435*H435</f>
        <v>1.43496</v>
      </c>
      <c r="S435" s="211">
        <v>0</v>
      </c>
      <c r="T435" s="212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213" t="s">
        <v>248</v>
      </c>
      <c r="AT435" s="213" t="s">
        <v>244</v>
      </c>
      <c r="AU435" s="213" t="s">
        <v>90</v>
      </c>
      <c r="AY435" s="18" t="s">
        <v>242</v>
      </c>
      <c r="BE435" s="214">
        <f>IF(N435="základná",J435,0)</f>
        <v>0</v>
      </c>
      <c r="BF435" s="214">
        <f>IF(N435="znížená",J435,0)</f>
        <v>0</v>
      </c>
      <c r="BG435" s="214">
        <f>IF(N435="zákl. prenesená",J435,0)</f>
        <v>0</v>
      </c>
      <c r="BH435" s="214">
        <f>IF(N435="zníž. prenesená",J435,0)</f>
        <v>0</v>
      </c>
      <c r="BI435" s="214">
        <f>IF(N435="nulová",J435,0)</f>
        <v>0</v>
      </c>
      <c r="BJ435" s="18" t="s">
        <v>90</v>
      </c>
      <c r="BK435" s="214">
        <f>ROUND(I435*H435,2)</f>
        <v>0</v>
      </c>
      <c r="BL435" s="18" t="s">
        <v>248</v>
      </c>
      <c r="BM435" s="213" t="s">
        <v>912</v>
      </c>
    </row>
    <row r="436" spans="1:65" s="14" customFormat="1">
      <c r="B436" s="243"/>
      <c r="C436" s="244"/>
      <c r="D436" s="228" t="s">
        <v>304</v>
      </c>
      <c r="E436" s="245" t="s">
        <v>1</v>
      </c>
      <c r="F436" s="246" t="s">
        <v>798</v>
      </c>
      <c r="G436" s="244"/>
      <c r="H436" s="245" t="s">
        <v>1</v>
      </c>
      <c r="I436" s="247"/>
      <c r="J436" s="244"/>
      <c r="K436" s="244"/>
      <c r="L436" s="248"/>
      <c r="M436" s="249"/>
      <c r="N436" s="250"/>
      <c r="O436" s="250"/>
      <c r="P436" s="250"/>
      <c r="Q436" s="250"/>
      <c r="R436" s="250"/>
      <c r="S436" s="250"/>
      <c r="T436" s="251"/>
      <c r="AT436" s="252" t="s">
        <v>304</v>
      </c>
      <c r="AU436" s="252" t="s">
        <v>90</v>
      </c>
      <c r="AV436" s="14" t="s">
        <v>84</v>
      </c>
      <c r="AW436" s="14" t="s">
        <v>33</v>
      </c>
      <c r="AX436" s="14" t="s">
        <v>77</v>
      </c>
      <c r="AY436" s="252" t="s">
        <v>242</v>
      </c>
    </row>
    <row r="437" spans="1:65" s="13" customFormat="1">
      <c r="B437" s="226"/>
      <c r="C437" s="227"/>
      <c r="D437" s="228" t="s">
        <v>304</v>
      </c>
      <c r="E437" s="229" t="s">
        <v>1</v>
      </c>
      <c r="F437" s="230" t="s">
        <v>905</v>
      </c>
      <c r="G437" s="227"/>
      <c r="H437" s="231">
        <v>2</v>
      </c>
      <c r="I437" s="232"/>
      <c r="J437" s="227"/>
      <c r="K437" s="227"/>
      <c r="L437" s="233"/>
      <c r="M437" s="234"/>
      <c r="N437" s="235"/>
      <c r="O437" s="235"/>
      <c r="P437" s="235"/>
      <c r="Q437" s="235"/>
      <c r="R437" s="235"/>
      <c r="S437" s="235"/>
      <c r="T437" s="236"/>
      <c r="AT437" s="237" t="s">
        <v>304</v>
      </c>
      <c r="AU437" s="237" t="s">
        <v>90</v>
      </c>
      <c r="AV437" s="13" t="s">
        <v>90</v>
      </c>
      <c r="AW437" s="13" t="s">
        <v>33</v>
      </c>
      <c r="AX437" s="13" t="s">
        <v>77</v>
      </c>
      <c r="AY437" s="237" t="s">
        <v>242</v>
      </c>
    </row>
    <row r="438" spans="1:65" s="14" customFormat="1">
      <c r="B438" s="243"/>
      <c r="C438" s="244"/>
      <c r="D438" s="228" t="s">
        <v>304</v>
      </c>
      <c r="E438" s="245" t="s">
        <v>1</v>
      </c>
      <c r="F438" s="246" t="s">
        <v>800</v>
      </c>
      <c r="G438" s="244"/>
      <c r="H438" s="245" t="s">
        <v>1</v>
      </c>
      <c r="I438" s="247"/>
      <c r="J438" s="244"/>
      <c r="K438" s="244"/>
      <c r="L438" s="248"/>
      <c r="M438" s="249"/>
      <c r="N438" s="250"/>
      <c r="O438" s="250"/>
      <c r="P438" s="250"/>
      <c r="Q438" s="250"/>
      <c r="R438" s="250"/>
      <c r="S438" s="250"/>
      <c r="T438" s="251"/>
      <c r="AT438" s="252" t="s">
        <v>304</v>
      </c>
      <c r="AU438" s="252" t="s">
        <v>90</v>
      </c>
      <c r="AV438" s="14" t="s">
        <v>84</v>
      </c>
      <c r="AW438" s="14" t="s">
        <v>33</v>
      </c>
      <c r="AX438" s="14" t="s">
        <v>77</v>
      </c>
      <c r="AY438" s="252" t="s">
        <v>242</v>
      </c>
    </row>
    <row r="439" spans="1:65" s="13" customFormat="1">
      <c r="B439" s="226"/>
      <c r="C439" s="227"/>
      <c r="D439" s="228" t="s">
        <v>304</v>
      </c>
      <c r="E439" s="229" t="s">
        <v>1</v>
      </c>
      <c r="F439" s="230" t="s">
        <v>906</v>
      </c>
      <c r="G439" s="227"/>
      <c r="H439" s="231">
        <v>4</v>
      </c>
      <c r="I439" s="232"/>
      <c r="J439" s="227"/>
      <c r="K439" s="227"/>
      <c r="L439" s="233"/>
      <c r="M439" s="234"/>
      <c r="N439" s="235"/>
      <c r="O439" s="235"/>
      <c r="P439" s="235"/>
      <c r="Q439" s="235"/>
      <c r="R439" s="235"/>
      <c r="S439" s="235"/>
      <c r="T439" s="236"/>
      <c r="AT439" s="237" t="s">
        <v>304</v>
      </c>
      <c r="AU439" s="237" t="s">
        <v>90</v>
      </c>
      <c r="AV439" s="13" t="s">
        <v>90</v>
      </c>
      <c r="AW439" s="13" t="s">
        <v>33</v>
      </c>
      <c r="AX439" s="13" t="s">
        <v>77</v>
      </c>
      <c r="AY439" s="237" t="s">
        <v>242</v>
      </c>
    </row>
    <row r="440" spans="1:65" s="14" customFormat="1">
      <c r="B440" s="243"/>
      <c r="C440" s="244"/>
      <c r="D440" s="228" t="s">
        <v>304</v>
      </c>
      <c r="E440" s="245" t="s">
        <v>1</v>
      </c>
      <c r="F440" s="246" t="s">
        <v>876</v>
      </c>
      <c r="G440" s="244"/>
      <c r="H440" s="245" t="s">
        <v>1</v>
      </c>
      <c r="I440" s="247"/>
      <c r="J440" s="244"/>
      <c r="K440" s="244"/>
      <c r="L440" s="248"/>
      <c r="M440" s="249"/>
      <c r="N440" s="250"/>
      <c r="O440" s="250"/>
      <c r="P440" s="250"/>
      <c r="Q440" s="250"/>
      <c r="R440" s="250"/>
      <c r="S440" s="250"/>
      <c r="T440" s="251"/>
      <c r="AT440" s="252" t="s">
        <v>304</v>
      </c>
      <c r="AU440" s="252" t="s">
        <v>90</v>
      </c>
      <c r="AV440" s="14" t="s">
        <v>84</v>
      </c>
      <c r="AW440" s="14" t="s">
        <v>33</v>
      </c>
      <c r="AX440" s="14" t="s">
        <v>77</v>
      </c>
      <c r="AY440" s="252" t="s">
        <v>242</v>
      </c>
    </row>
    <row r="441" spans="1:65" s="13" customFormat="1">
      <c r="B441" s="226"/>
      <c r="C441" s="227"/>
      <c r="D441" s="228" t="s">
        <v>304</v>
      </c>
      <c r="E441" s="229" t="s">
        <v>1</v>
      </c>
      <c r="F441" s="230" t="s">
        <v>913</v>
      </c>
      <c r="G441" s="227"/>
      <c r="H441" s="231">
        <v>6</v>
      </c>
      <c r="I441" s="232"/>
      <c r="J441" s="227"/>
      <c r="K441" s="227"/>
      <c r="L441" s="233"/>
      <c r="M441" s="234"/>
      <c r="N441" s="235"/>
      <c r="O441" s="235"/>
      <c r="P441" s="235"/>
      <c r="Q441" s="235"/>
      <c r="R441" s="235"/>
      <c r="S441" s="235"/>
      <c r="T441" s="236"/>
      <c r="AT441" s="237" t="s">
        <v>304</v>
      </c>
      <c r="AU441" s="237" t="s">
        <v>90</v>
      </c>
      <c r="AV441" s="13" t="s">
        <v>90</v>
      </c>
      <c r="AW441" s="13" t="s">
        <v>33</v>
      </c>
      <c r="AX441" s="13" t="s">
        <v>77</v>
      </c>
      <c r="AY441" s="237" t="s">
        <v>242</v>
      </c>
    </row>
    <row r="442" spans="1:65" s="16" customFormat="1">
      <c r="B442" s="264"/>
      <c r="C442" s="265"/>
      <c r="D442" s="228" t="s">
        <v>304</v>
      </c>
      <c r="E442" s="266" t="s">
        <v>1</v>
      </c>
      <c r="F442" s="267" t="s">
        <v>388</v>
      </c>
      <c r="G442" s="265"/>
      <c r="H442" s="268">
        <v>12</v>
      </c>
      <c r="I442" s="269"/>
      <c r="J442" s="265"/>
      <c r="K442" s="265"/>
      <c r="L442" s="270"/>
      <c r="M442" s="271"/>
      <c r="N442" s="272"/>
      <c r="O442" s="272"/>
      <c r="P442" s="272"/>
      <c r="Q442" s="272"/>
      <c r="R442" s="272"/>
      <c r="S442" s="272"/>
      <c r="T442" s="273"/>
      <c r="AT442" s="274" t="s">
        <v>304</v>
      </c>
      <c r="AU442" s="274" t="s">
        <v>90</v>
      </c>
      <c r="AV442" s="16" t="s">
        <v>248</v>
      </c>
      <c r="AW442" s="16" t="s">
        <v>33</v>
      </c>
      <c r="AX442" s="16" t="s">
        <v>84</v>
      </c>
      <c r="AY442" s="274" t="s">
        <v>242</v>
      </c>
    </row>
    <row r="443" spans="1:65" s="2" customFormat="1" ht="14.45" customHeight="1">
      <c r="A443" s="35"/>
      <c r="B443" s="36"/>
      <c r="C443" s="215" t="s">
        <v>621</v>
      </c>
      <c r="D443" s="215" t="s">
        <v>261</v>
      </c>
      <c r="E443" s="216" t="s">
        <v>270</v>
      </c>
      <c r="F443" s="217" t="s">
        <v>271</v>
      </c>
      <c r="G443" s="218" t="s">
        <v>259</v>
      </c>
      <c r="H443" s="219">
        <v>12</v>
      </c>
      <c r="I443" s="220"/>
      <c r="J443" s="221">
        <f>ROUND(I443*H443,2)</f>
        <v>0</v>
      </c>
      <c r="K443" s="222"/>
      <c r="L443" s="223"/>
      <c r="M443" s="224" t="s">
        <v>1</v>
      </c>
      <c r="N443" s="225" t="s">
        <v>43</v>
      </c>
      <c r="O443" s="76"/>
      <c r="P443" s="211">
        <f>O443*H443</f>
        <v>0</v>
      </c>
      <c r="Q443" s="211">
        <v>1.4E-3</v>
      </c>
      <c r="R443" s="211">
        <f>Q443*H443</f>
        <v>1.6799999999999999E-2</v>
      </c>
      <c r="S443" s="211">
        <v>0</v>
      </c>
      <c r="T443" s="212">
        <f>S443*H443</f>
        <v>0</v>
      </c>
      <c r="U443" s="35"/>
      <c r="V443" s="35"/>
      <c r="W443" s="35"/>
      <c r="X443" s="35"/>
      <c r="Y443" s="35"/>
      <c r="Z443" s="35"/>
      <c r="AA443" s="35"/>
      <c r="AB443" s="35"/>
      <c r="AC443" s="35"/>
      <c r="AD443" s="35"/>
      <c r="AE443" s="35"/>
      <c r="AR443" s="213" t="s">
        <v>264</v>
      </c>
      <c r="AT443" s="213" t="s">
        <v>261</v>
      </c>
      <c r="AU443" s="213" t="s">
        <v>90</v>
      </c>
      <c r="AY443" s="18" t="s">
        <v>242</v>
      </c>
      <c r="BE443" s="214">
        <f>IF(N443="základná",J443,0)</f>
        <v>0</v>
      </c>
      <c r="BF443" s="214">
        <f>IF(N443="znížená",J443,0)</f>
        <v>0</v>
      </c>
      <c r="BG443" s="214">
        <f>IF(N443="zákl. prenesená",J443,0)</f>
        <v>0</v>
      </c>
      <c r="BH443" s="214">
        <f>IF(N443="zníž. prenesená",J443,0)</f>
        <v>0</v>
      </c>
      <c r="BI443" s="214">
        <f>IF(N443="nulová",J443,0)</f>
        <v>0</v>
      </c>
      <c r="BJ443" s="18" t="s">
        <v>90</v>
      </c>
      <c r="BK443" s="214">
        <f>ROUND(I443*H443,2)</f>
        <v>0</v>
      </c>
      <c r="BL443" s="18" t="s">
        <v>248</v>
      </c>
      <c r="BM443" s="213" t="s">
        <v>914</v>
      </c>
    </row>
    <row r="444" spans="1:65" s="2" customFormat="1" ht="14.45" customHeight="1">
      <c r="A444" s="35"/>
      <c r="B444" s="36"/>
      <c r="C444" s="215" t="s">
        <v>623</v>
      </c>
      <c r="D444" s="215" t="s">
        <v>261</v>
      </c>
      <c r="E444" s="216" t="s">
        <v>274</v>
      </c>
      <c r="F444" s="217" t="s">
        <v>275</v>
      </c>
      <c r="G444" s="218" t="s">
        <v>259</v>
      </c>
      <c r="H444" s="219">
        <v>14</v>
      </c>
      <c r="I444" s="220"/>
      <c r="J444" s="221">
        <f>ROUND(I444*H444,2)</f>
        <v>0</v>
      </c>
      <c r="K444" s="222"/>
      <c r="L444" s="223"/>
      <c r="M444" s="224" t="s">
        <v>1</v>
      </c>
      <c r="N444" s="225" t="s">
        <v>43</v>
      </c>
      <c r="O444" s="76"/>
      <c r="P444" s="211">
        <f>O444*H444</f>
        <v>0</v>
      </c>
      <c r="Q444" s="211">
        <v>2.5000000000000001E-4</v>
      </c>
      <c r="R444" s="211">
        <f>Q444*H444</f>
        <v>3.5000000000000001E-3</v>
      </c>
      <c r="S444" s="211">
        <v>0</v>
      </c>
      <c r="T444" s="212">
        <f>S444*H444</f>
        <v>0</v>
      </c>
      <c r="U444" s="35"/>
      <c r="V444" s="35"/>
      <c r="W444" s="35"/>
      <c r="X444" s="35"/>
      <c r="Y444" s="35"/>
      <c r="Z444" s="35"/>
      <c r="AA444" s="35"/>
      <c r="AB444" s="35"/>
      <c r="AC444" s="35"/>
      <c r="AD444" s="35"/>
      <c r="AE444" s="35"/>
      <c r="AR444" s="213" t="s">
        <v>264</v>
      </c>
      <c r="AT444" s="213" t="s">
        <v>261</v>
      </c>
      <c r="AU444" s="213" t="s">
        <v>90</v>
      </c>
      <c r="AY444" s="18" t="s">
        <v>242</v>
      </c>
      <c r="BE444" s="214">
        <f>IF(N444="základná",J444,0)</f>
        <v>0</v>
      </c>
      <c r="BF444" s="214">
        <f>IF(N444="znížená",J444,0)</f>
        <v>0</v>
      </c>
      <c r="BG444" s="214">
        <f>IF(N444="zákl. prenesená",J444,0)</f>
        <v>0</v>
      </c>
      <c r="BH444" s="214">
        <f>IF(N444="zníž. prenesená",J444,0)</f>
        <v>0</v>
      </c>
      <c r="BI444" s="214">
        <f>IF(N444="nulová",J444,0)</f>
        <v>0</v>
      </c>
      <c r="BJ444" s="18" t="s">
        <v>90</v>
      </c>
      <c r="BK444" s="214">
        <f>ROUND(I444*H444,2)</f>
        <v>0</v>
      </c>
      <c r="BL444" s="18" t="s">
        <v>248</v>
      </c>
      <c r="BM444" s="213" t="s">
        <v>915</v>
      </c>
    </row>
    <row r="445" spans="1:65" s="2" customFormat="1" ht="14.45" customHeight="1">
      <c r="A445" s="35"/>
      <c r="B445" s="36"/>
      <c r="C445" s="215" t="s">
        <v>625</v>
      </c>
      <c r="D445" s="215" t="s">
        <v>261</v>
      </c>
      <c r="E445" s="216" t="s">
        <v>277</v>
      </c>
      <c r="F445" s="217" t="s">
        <v>278</v>
      </c>
      <c r="G445" s="218" t="s">
        <v>259</v>
      </c>
      <c r="H445" s="219">
        <v>12</v>
      </c>
      <c r="I445" s="220"/>
      <c r="J445" s="221">
        <f>ROUND(I445*H445,2)</f>
        <v>0</v>
      </c>
      <c r="K445" s="222"/>
      <c r="L445" s="223"/>
      <c r="M445" s="224" t="s">
        <v>1</v>
      </c>
      <c r="N445" s="225" t="s">
        <v>43</v>
      </c>
      <c r="O445" s="76"/>
      <c r="P445" s="211">
        <f>O445*H445</f>
        <v>0</v>
      </c>
      <c r="Q445" s="211">
        <v>1.9999999999999999E-6</v>
      </c>
      <c r="R445" s="211">
        <f>Q445*H445</f>
        <v>2.4000000000000001E-5</v>
      </c>
      <c r="S445" s="211">
        <v>0</v>
      </c>
      <c r="T445" s="212">
        <f>S445*H445</f>
        <v>0</v>
      </c>
      <c r="U445" s="35"/>
      <c r="V445" s="35"/>
      <c r="W445" s="35"/>
      <c r="X445" s="35"/>
      <c r="Y445" s="35"/>
      <c r="Z445" s="35"/>
      <c r="AA445" s="35"/>
      <c r="AB445" s="35"/>
      <c r="AC445" s="35"/>
      <c r="AD445" s="35"/>
      <c r="AE445" s="35"/>
      <c r="AR445" s="213" t="s">
        <v>264</v>
      </c>
      <c r="AT445" s="213" t="s">
        <v>261</v>
      </c>
      <c r="AU445" s="213" t="s">
        <v>90</v>
      </c>
      <c r="AY445" s="18" t="s">
        <v>242</v>
      </c>
      <c r="BE445" s="214">
        <f>IF(N445="základná",J445,0)</f>
        <v>0</v>
      </c>
      <c r="BF445" s="214">
        <f>IF(N445="znížená",J445,0)</f>
        <v>0</v>
      </c>
      <c r="BG445" s="214">
        <f>IF(N445="zákl. prenesená",J445,0)</f>
        <v>0</v>
      </c>
      <c r="BH445" s="214">
        <f>IF(N445="zníž. prenesená",J445,0)</f>
        <v>0</v>
      </c>
      <c r="BI445" s="214">
        <f>IF(N445="nulová",J445,0)</f>
        <v>0</v>
      </c>
      <c r="BJ445" s="18" t="s">
        <v>90</v>
      </c>
      <c r="BK445" s="214">
        <f>ROUND(I445*H445,2)</f>
        <v>0</v>
      </c>
      <c r="BL445" s="18" t="s">
        <v>248</v>
      </c>
      <c r="BM445" s="213" t="s">
        <v>916</v>
      </c>
    </row>
    <row r="446" spans="1:65" s="2" customFormat="1" ht="30" customHeight="1">
      <c r="A446" s="35"/>
      <c r="B446" s="36"/>
      <c r="C446" s="201" t="s">
        <v>631</v>
      </c>
      <c r="D446" s="201" t="s">
        <v>244</v>
      </c>
      <c r="E446" s="202" t="s">
        <v>280</v>
      </c>
      <c r="F446" s="203" t="s">
        <v>281</v>
      </c>
      <c r="G446" s="204" t="s">
        <v>282</v>
      </c>
      <c r="H446" s="205">
        <v>105</v>
      </c>
      <c r="I446" s="206"/>
      <c r="J446" s="207">
        <f>ROUND(I446*H446,2)</f>
        <v>0</v>
      </c>
      <c r="K446" s="208"/>
      <c r="L446" s="40"/>
      <c r="M446" s="209" t="s">
        <v>1</v>
      </c>
      <c r="N446" s="210" t="s">
        <v>43</v>
      </c>
      <c r="O446" s="76"/>
      <c r="P446" s="211">
        <f>O446*H446</f>
        <v>0</v>
      </c>
      <c r="Q446" s="211">
        <v>1.1E-4</v>
      </c>
      <c r="R446" s="211">
        <f>Q446*H446</f>
        <v>1.1550000000000001E-2</v>
      </c>
      <c r="S446" s="211">
        <v>0</v>
      </c>
      <c r="T446" s="212">
        <f>S446*H446</f>
        <v>0</v>
      </c>
      <c r="U446" s="35"/>
      <c r="V446" s="35"/>
      <c r="W446" s="35"/>
      <c r="X446" s="35"/>
      <c r="Y446" s="35"/>
      <c r="Z446" s="35"/>
      <c r="AA446" s="35"/>
      <c r="AB446" s="35"/>
      <c r="AC446" s="35"/>
      <c r="AD446" s="35"/>
      <c r="AE446" s="35"/>
      <c r="AR446" s="213" t="s">
        <v>248</v>
      </c>
      <c r="AT446" s="213" t="s">
        <v>244</v>
      </c>
      <c r="AU446" s="213" t="s">
        <v>90</v>
      </c>
      <c r="AY446" s="18" t="s">
        <v>242</v>
      </c>
      <c r="BE446" s="214">
        <f>IF(N446="základná",J446,0)</f>
        <v>0</v>
      </c>
      <c r="BF446" s="214">
        <f>IF(N446="znížená",J446,0)</f>
        <v>0</v>
      </c>
      <c r="BG446" s="214">
        <f>IF(N446="zákl. prenesená",J446,0)</f>
        <v>0</v>
      </c>
      <c r="BH446" s="214">
        <f>IF(N446="zníž. prenesená",J446,0)</f>
        <v>0</v>
      </c>
      <c r="BI446" s="214">
        <f>IF(N446="nulová",J446,0)</f>
        <v>0</v>
      </c>
      <c r="BJ446" s="18" t="s">
        <v>90</v>
      </c>
      <c r="BK446" s="214">
        <f>ROUND(I446*H446,2)</f>
        <v>0</v>
      </c>
      <c r="BL446" s="18" t="s">
        <v>248</v>
      </c>
      <c r="BM446" s="213" t="s">
        <v>917</v>
      </c>
    </row>
    <row r="447" spans="1:65" s="14" customFormat="1">
      <c r="B447" s="243"/>
      <c r="C447" s="244"/>
      <c r="D447" s="228" t="s">
        <v>304</v>
      </c>
      <c r="E447" s="245" t="s">
        <v>1</v>
      </c>
      <c r="F447" s="246" t="s">
        <v>798</v>
      </c>
      <c r="G447" s="244"/>
      <c r="H447" s="245" t="s">
        <v>1</v>
      </c>
      <c r="I447" s="247"/>
      <c r="J447" s="244"/>
      <c r="K447" s="244"/>
      <c r="L447" s="248"/>
      <c r="M447" s="249"/>
      <c r="N447" s="250"/>
      <c r="O447" s="250"/>
      <c r="P447" s="250"/>
      <c r="Q447" s="250"/>
      <c r="R447" s="250"/>
      <c r="S447" s="250"/>
      <c r="T447" s="251"/>
      <c r="AT447" s="252" t="s">
        <v>304</v>
      </c>
      <c r="AU447" s="252" t="s">
        <v>90</v>
      </c>
      <c r="AV447" s="14" t="s">
        <v>84</v>
      </c>
      <c r="AW447" s="14" t="s">
        <v>33</v>
      </c>
      <c r="AX447" s="14" t="s">
        <v>77</v>
      </c>
      <c r="AY447" s="252" t="s">
        <v>242</v>
      </c>
    </row>
    <row r="448" spans="1:65" s="13" customFormat="1">
      <c r="B448" s="226"/>
      <c r="C448" s="227"/>
      <c r="D448" s="228" t="s">
        <v>304</v>
      </c>
      <c r="E448" s="229" t="s">
        <v>1</v>
      </c>
      <c r="F448" s="230" t="s">
        <v>918</v>
      </c>
      <c r="G448" s="227"/>
      <c r="H448" s="231">
        <v>45</v>
      </c>
      <c r="I448" s="232"/>
      <c r="J448" s="227"/>
      <c r="K448" s="227"/>
      <c r="L448" s="233"/>
      <c r="M448" s="234"/>
      <c r="N448" s="235"/>
      <c r="O448" s="235"/>
      <c r="P448" s="235"/>
      <c r="Q448" s="235"/>
      <c r="R448" s="235"/>
      <c r="S448" s="235"/>
      <c r="T448" s="236"/>
      <c r="AT448" s="237" t="s">
        <v>304</v>
      </c>
      <c r="AU448" s="237" t="s">
        <v>90</v>
      </c>
      <c r="AV448" s="13" t="s">
        <v>90</v>
      </c>
      <c r="AW448" s="13" t="s">
        <v>33</v>
      </c>
      <c r="AX448" s="13" t="s">
        <v>77</v>
      </c>
      <c r="AY448" s="237" t="s">
        <v>242</v>
      </c>
    </row>
    <row r="449" spans="1:65" s="14" customFormat="1">
      <c r="B449" s="243"/>
      <c r="C449" s="244"/>
      <c r="D449" s="228" t="s">
        <v>304</v>
      </c>
      <c r="E449" s="245" t="s">
        <v>1</v>
      </c>
      <c r="F449" s="246" t="s">
        <v>800</v>
      </c>
      <c r="G449" s="244"/>
      <c r="H449" s="245" t="s">
        <v>1</v>
      </c>
      <c r="I449" s="247"/>
      <c r="J449" s="244"/>
      <c r="K449" s="244"/>
      <c r="L449" s="248"/>
      <c r="M449" s="249"/>
      <c r="N449" s="250"/>
      <c r="O449" s="250"/>
      <c r="P449" s="250"/>
      <c r="Q449" s="250"/>
      <c r="R449" s="250"/>
      <c r="S449" s="250"/>
      <c r="T449" s="251"/>
      <c r="AT449" s="252" t="s">
        <v>304</v>
      </c>
      <c r="AU449" s="252" t="s">
        <v>90</v>
      </c>
      <c r="AV449" s="14" t="s">
        <v>84</v>
      </c>
      <c r="AW449" s="14" t="s">
        <v>33</v>
      </c>
      <c r="AX449" s="14" t="s">
        <v>77</v>
      </c>
      <c r="AY449" s="252" t="s">
        <v>242</v>
      </c>
    </row>
    <row r="450" spans="1:65" s="13" customFormat="1">
      <c r="B450" s="226"/>
      <c r="C450" s="227"/>
      <c r="D450" s="228" t="s">
        <v>304</v>
      </c>
      <c r="E450" s="229" t="s">
        <v>1</v>
      </c>
      <c r="F450" s="230" t="s">
        <v>919</v>
      </c>
      <c r="G450" s="227"/>
      <c r="H450" s="231">
        <v>30</v>
      </c>
      <c r="I450" s="232"/>
      <c r="J450" s="227"/>
      <c r="K450" s="227"/>
      <c r="L450" s="233"/>
      <c r="M450" s="234"/>
      <c r="N450" s="235"/>
      <c r="O450" s="235"/>
      <c r="P450" s="235"/>
      <c r="Q450" s="235"/>
      <c r="R450" s="235"/>
      <c r="S450" s="235"/>
      <c r="T450" s="236"/>
      <c r="AT450" s="237" t="s">
        <v>304</v>
      </c>
      <c r="AU450" s="237" t="s">
        <v>90</v>
      </c>
      <c r="AV450" s="13" t="s">
        <v>90</v>
      </c>
      <c r="AW450" s="13" t="s">
        <v>33</v>
      </c>
      <c r="AX450" s="13" t="s">
        <v>77</v>
      </c>
      <c r="AY450" s="237" t="s">
        <v>242</v>
      </c>
    </row>
    <row r="451" spans="1:65" s="14" customFormat="1">
      <c r="B451" s="243"/>
      <c r="C451" s="244"/>
      <c r="D451" s="228" t="s">
        <v>304</v>
      </c>
      <c r="E451" s="245" t="s">
        <v>1</v>
      </c>
      <c r="F451" s="246" t="s">
        <v>876</v>
      </c>
      <c r="G451" s="244"/>
      <c r="H451" s="245" t="s">
        <v>1</v>
      </c>
      <c r="I451" s="247"/>
      <c r="J451" s="244"/>
      <c r="K451" s="244"/>
      <c r="L451" s="248"/>
      <c r="M451" s="249"/>
      <c r="N451" s="250"/>
      <c r="O451" s="250"/>
      <c r="P451" s="250"/>
      <c r="Q451" s="250"/>
      <c r="R451" s="250"/>
      <c r="S451" s="250"/>
      <c r="T451" s="251"/>
      <c r="AT451" s="252" t="s">
        <v>304</v>
      </c>
      <c r="AU451" s="252" t="s">
        <v>90</v>
      </c>
      <c r="AV451" s="14" t="s">
        <v>84</v>
      </c>
      <c r="AW451" s="14" t="s">
        <v>33</v>
      </c>
      <c r="AX451" s="14" t="s">
        <v>77</v>
      </c>
      <c r="AY451" s="252" t="s">
        <v>242</v>
      </c>
    </row>
    <row r="452" spans="1:65" s="13" customFormat="1">
      <c r="B452" s="226"/>
      <c r="C452" s="227"/>
      <c r="D452" s="228" t="s">
        <v>304</v>
      </c>
      <c r="E452" s="229" t="s">
        <v>1</v>
      </c>
      <c r="F452" s="230" t="s">
        <v>919</v>
      </c>
      <c r="G452" s="227"/>
      <c r="H452" s="231">
        <v>30</v>
      </c>
      <c r="I452" s="232"/>
      <c r="J452" s="227"/>
      <c r="K452" s="227"/>
      <c r="L452" s="233"/>
      <c r="M452" s="234"/>
      <c r="N452" s="235"/>
      <c r="O452" s="235"/>
      <c r="P452" s="235"/>
      <c r="Q452" s="235"/>
      <c r="R452" s="235"/>
      <c r="S452" s="235"/>
      <c r="T452" s="236"/>
      <c r="AT452" s="237" t="s">
        <v>304</v>
      </c>
      <c r="AU452" s="237" t="s">
        <v>90</v>
      </c>
      <c r="AV452" s="13" t="s">
        <v>90</v>
      </c>
      <c r="AW452" s="13" t="s">
        <v>33</v>
      </c>
      <c r="AX452" s="13" t="s">
        <v>77</v>
      </c>
      <c r="AY452" s="237" t="s">
        <v>242</v>
      </c>
    </row>
    <row r="453" spans="1:65" s="16" customFormat="1">
      <c r="B453" s="264"/>
      <c r="C453" s="265"/>
      <c r="D453" s="228" t="s">
        <v>304</v>
      </c>
      <c r="E453" s="266" t="s">
        <v>1</v>
      </c>
      <c r="F453" s="267" t="s">
        <v>388</v>
      </c>
      <c r="G453" s="265"/>
      <c r="H453" s="268">
        <v>105</v>
      </c>
      <c r="I453" s="269"/>
      <c r="J453" s="265"/>
      <c r="K453" s="265"/>
      <c r="L453" s="270"/>
      <c r="M453" s="271"/>
      <c r="N453" s="272"/>
      <c r="O453" s="272"/>
      <c r="P453" s="272"/>
      <c r="Q453" s="272"/>
      <c r="R453" s="272"/>
      <c r="S453" s="272"/>
      <c r="T453" s="273"/>
      <c r="AT453" s="274" t="s">
        <v>304</v>
      </c>
      <c r="AU453" s="274" t="s">
        <v>90</v>
      </c>
      <c r="AV453" s="16" t="s">
        <v>248</v>
      </c>
      <c r="AW453" s="16" t="s">
        <v>33</v>
      </c>
      <c r="AX453" s="16" t="s">
        <v>84</v>
      </c>
      <c r="AY453" s="274" t="s">
        <v>242</v>
      </c>
    </row>
    <row r="454" spans="1:65" s="2" customFormat="1" ht="30" customHeight="1">
      <c r="A454" s="35"/>
      <c r="B454" s="36"/>
      <c r="C454" s="201" t="s">
        <v>638</v>
      </c>
      <c r="D454" s="201" t="s">
        <v>244</v>
      </c>
      <c r="E454" s="202" t="s">
        <v>285</v>
      </c>
      <c r="F454" s="203" t="s">
        <v>286</v>
      </c>
      <c r="G454" s="204" t="s">
        <v>282</v>
      </c>
      <c r="H454" s="205">
        <v>6670</v>
      </c>
      <c r="I454" s="206"/>
      <c r="J454" s="207">
        <f>ROUND(I454*H454,2)</f>
        <v>0</v>
      </c>
      <c r="K454" s="208"/>
      <c r="L454" s="40"/>
      <c r="M454" s="209" t="s">
        <v>1</v>
      </c>
      <c r="N454" s="210" t="s">
        <v>43</v>
      </c>
      <c r="O454" s="76"/>
      <c r="P454" s="211">
        <f>O454*H454</f>
        <v>0</v>
      </c>
      <c r="Q454" s="211">
        <v>4.0000000000000003E-5</v>
      </c>
      <c r="R454" s="211">
        <f>Q454*H454</f>
        <v>0.26680000000000004</v>
      </c>
      <c r="S454" s="211">
        <v>0</v>
      </c>
      <c r="T454" s="212">
        <f>S454*H454</f>
        <v>0</v>
      </c>
      <c r="U454" s="35"/>
      <c r="V454" s="35"/>
      <c r="W454" s="35"/>
      <c r="X454" s="35"/>
      <c r="Y454" s="35"/>
      <c r="Z454" s="35"/>
      <c r="AA454" s="35"/>
      <c r="AB454" s="35"/>
      <c r="AC454" s="35"/>
      <c r="AD454" s="35"/>
      <c r="AE454" s="35"/>
      <c r="AR454" s="213" t="s">
        <v>248</v>
      </c>
      <c r="AT454" s="213" t="s">
        <v>244</v>
      </c>
      <c r="AU454" s="213" t="s">
        <v>90</v>
      </c>
      <c r="AY454" s="18" t="s">
        <v>242</v>
      </c>
      <c r="BE454" s="214">
        <f>IF(N454="základná",J454,0)</f>
        <v>0</v>
      </c>
      <c r="BF454" s="214">
        <f>IF(N454="znížená",J454,0)</f>
        <v>0</v>
      </c>
      <c r="BG454" s="214">
        <f>IF(N454="zákl. prenesená",J454,0)</f>
        <v>0</v>
      </c>
      <c r="BH454" s="214">
        <f>IF(N454="zníž. prenesená",J454,0)</f>
        <v>0</v>
      </c>
      <c r="BI454" s="214">
        <f>IF(N454="nulová",J454,0)</f>
        <v>0</v>
      </c>
      <c r="BJ454" s="18" t="s">
        <v>90</v>
      </c>
      <c r="BK454" s="214">
        <f>ROUND(I454*H454,2)</f>
        <v>0</v>
      </c>
      <c r="BL454" s="18" t="s">
        <v>248</v>
      </c>
      <c r="BM454" s="213" t="s">
        <v>920</v>
      </c>
    </row>
    <row r="455" spans="1:65" s="14" customFormat="1">
      <c r="B455" s="243"/>
      <c r="C455" s="244"/>
      <c r="D455" s="228" t="s">
        <v>304</v>
      </c>
      <c r="E455" s="245" t="s">
        <v>1</v>
      </c>
      <c r="F455" s="246" t="s">
        <v>798</v>
      </c>
      <c r="G455" s="244"/>
      <c r="H455" s="245" t="s">
        <v>1</v>
      </c>
      <c r="I455" s="247"/>
      <c r="J455" s="244"/>
      <c r="K455" s="244"/>
      <c r="L455" s="248"/>
      <c r="M455" s="249"/>
      <c r="N455" s="250"/>
      <c r="O455" s="250"/>
      <c r="P455" s="250"/>
      <c r="Q455" s="250"/>
      <c r="R455" s="250"/>
      <c r="S455" s="250"/>
      <c r="T455" s="251"/>
      <c r="AT455" s="252" t="s">
        <v>304</v>
      </c>
      <c r="AU455" s="252" t="s">
        <v>90</v>
      </c>
      <c r="AV455" s="14" t="s">
        <v>84</v>
      </c>
      <c r="AW455" s="14" t="s">
        <v>33</v>
      </c>
      <c r="AX455" s="14" t="s">
        <v>77</v>
      </c>
      <c r="AY455" s="252" t="s">
        <v>242</v>
      </c>
    </row>
    <row r="456" spans="1:65" s="13" customFormat="1">
      <c r="B456" s="226"/>
      <c r="C456" s="227"/>
      <c r="D456" s="228" t="s">
        <v>304</v>
      </c>
      <c r="E456" s="229" t="s">
        <v>1</v>
      </c>
      <c r="F456" s="230" t="s">
        <v>921</v>
      </c>
      <c r="G456" s="227"/>
      <c r="H456" s="231">
        <v>2543</v>
      </c>
      <c r="I456" s="232"/>
      <c r="J456" s="227"/>
      <c r="K456" s="227"/>
      <c r="L456" s="233"/>
      <c r="M456" s="234"/>
      <c r="N456" s="235"/>
      <c r="O456" s="235"/>
      <c r="P456" s="235"/>
      <c r="Q456" s="235"/>
      <c r="R456" s="235"/>
      <c r="S456" s="235"/>
      <c r="T456" s="236"/>
      <c r="AT456" s="237" t="s">
        <v>304</v>
      </c>
      <c r="AU456" s="237" t="s">
        <v>90</v>
      </c>
      <c r="AV456" s="13" t="s">
        <v>90</v>
      </c>
      <c r="AW456" s="13" t="s">
        <v>33</v>
      </c>
      <c r="AX456" s="13" t="s">
        <v>77</v>
      </c>
      <c r="AY456" s="237" t="s">
        <v>242</v>
      </c>
    </row>
    <row r="457" spans="1:65" s="14" customFormat="1">
      <c r="B457" s="243"/>
      <c r="C457" s="244"/>
      <c r="D457" s="228" t="s">
        <v>304</v>
      </c>
      <c r="E457" s="245" t="s">
        <v>1</v>
      </c>
      <c r="F457" s="246" t="s">
        <v>800</v>
      </c>
      <c r="G457" s="244"/>
      <c r="H457" s="245" t="s">
        <v>1</v>
      </c>
      <c r="I457" s="247"/>
      <c r="J457" s="244"/>
      <c r="K457" s="244"/>
      <c r="L457" s="248"/>
      <c r="M457" s="249"/>
      <c r="N457" s="250"/>
      <c r="O457" s="250"/>
      <c r="P457" s="250"/>
      <c r="Q457" s="250"/>
      <c r="R457" s="250"/>
      <c r="S457" s="250"/>
      <c r="T457" s="251"/>
      <c r="AT457" s="252" t="s">
        <v>304</v>
      </c>
      <c r="AU457" s="252" t="s">
        <v>90</v>
      </c>
      <c r="AV457" s="14" t="s">
        <v>84</v>
      </c>
      <c r="AW457" s="14" t="s">
        <v>33</v>
      </c>
      <c r="AX457" s="14" t="s">
        <v>77</v>
      </c>
      <c r="AY457" s="252" t="s">
        <v>242</v>
      </c>
    </row>
    <row r="458" spans="1:65" s="13" customFormat="1">
      <c r="B458" s="226"/>
      <c r="C458" s="227"/>
      <c r="D458" s="228" t="s">
        <v>304</v>
      </c>
      <c r="E458" s="229" t="s">
        <v>1</v>
      </c>
      <c r="F458" s="230" t="s">
        <v>922</v>
      </c>
      <c r="G458" s="227"/>
      <c r="H458" s="231">
        <v>1090</v>
      </c>
      <c r="I458" s="232"/>
      <c r="J458" s="227"/>
      <c r="K458" s="227"/>
      <c r="L458" s="233"/>
      <c r="M458" s="234"/>
      <c r="N458" s="235"/>
      <c r="O458" s="235"/>
      <c r="P458" s="235"/>
      <c r="Q458" s="235"/>
      <c r="R458" s="235"/>
      <c r="S458" s="235"/>
      <c r="T458" s="236"/>
      <c r="AT458" s="237" t="s">
        <v>304</v>
      </c>
      <c r="AU458" s="237" t="s">
        <v>90</v>
      </c>
      <c r="AV458" s="13" t="s">
        <v>90</v>
      </c>
      <c r="AW458" s="13" t="s">
        <v>33</v>
      </c>
      <c r="AX458" s="13" t="s">
        <v>77</v>
      </c>
      <c r="AY458" s="237" t="s">
        <v>242</v>
      </c>
    </row>
    <row r="459" spans="1:65" s="14" customFormat="1">
      <c r="B459" s="243"/>
      <c r="C459" s="244"/>
      <c r="D459" s="228" t="s">
        <v>304</v>
      </c>
      <c r="E459" s="245" t="s">
        <v>1</v>
      </c>
      <c r="F459" s="246" t="s">
        <v>876</v>
      </c>
      <c r="G459" s="244"/>
      <c r="H459" s="245" t="s">
        <v>1</v>
      </c>
      <c r="I459" s="247"/>
      <c r="J459" s="244"/>
      <c r="K459" s="244"/>
      <c r="L459" s="248"/>
      <c r="M459" s="249"/>
      <c r="N459" s="250"/>
      <c r="O459" s="250"/>
      <c r="P459" s="250"/>
      <c r="Q459" s="250"/>
      <c r="R459" s="250"/>
      <c r="S459" s="250"/>
      <c r="T459" s="251"/>
      <c r="AT459" s="252" t="s">
        <v>304</v>
      </c>
      <c r="AU459" s="252" t="s">
        <v>90</v>
      </c>
      <c r="AV459" s="14" t="s">
        <v>84</v>
      </c>
      <c r="AW459" s="14" t="s">
        <v>33</v>
      </c>
      <c r="AX459" s="14" t="s">
        <v>77</v>
      </c>
      <c r="AY459" s="252" t="s">
        <v>242</v>
      </c>
    </row>
    <row r="460" spans="1:65" s="13" customFormat="1">
      <c r="B460" s="226"/>
      <c r="C460" s="227"/>
      <c r="D460" s="228" t="s">
        <v>304</v>
      </c>
      <c r="E460" s="229" t="s">
        <v>1</v>
      </c>
      <c r="F460" s="230" t="s">
        <v>923</v>
      </c>
      <c r="G460" s="227"/>
      <c r="H460" s="231">
        <v>3037</v>
      </c>
      <c r="I460" s="232"/>
      <c r="J460" s="227"/>
      <c r="K460" s="227"/>
      <c r="L460" s="233"/>
      <c r="M460" s="234"/>
      <c r="N460" s="235"/>
      <c r="O460" s="235"/>
      <c r="P460" s="235"/>
      <c r="Q460" s="235"/>
      <c r="R460" s="235"/>
      <c r="S460" s="235"/>
      <c r="T460" s="236"/>
      <c r="AT460" s="237" t="s">
        <v>304</v>
      </c>
      <c r="AU460" s="237" t="s">
        <v>90</v>
      </c>
      <c r="AV460" s="13" t="s">
        <v>90</v>
      </c>
      <c r="AW460" s="13" t="s">
        <v>33</v>
      </c>
      <c r="AX460" s="13" t="s">
        <v>77</v>
      </c>
      <c r="AY460" s="237" t="s">
        <v>242</v>
      </c>
    </row>
    <row r="461" spans="1:65" s="16" customFormat="1">
      <c r="B461" s="264"/>
      <c r="C461" s="265"/>
      <c r="D461" s="228" t="s">
        <v>304</v>
      </c>
      <c r="E461" s="266" t="s">
        <v>1</v>
      </c>
      <c r="F461" s="267" t="s">
        <v>388</v>
      </c>
      <c r="G461" s="265"/>
      <c r="H461" s="268">
        <v>6670</v>
      </c>
      <c r="I461" s="269"/>
      <c r="J461" s="265"/>
      <c r="K461" s="265"/>
      <c r="L461" s="270"/>
      <c r="M461" s="271"/>
      <c r="N461" s="272"/>
      <c r="O461" s="272"/>
      <c r="P461" s="272"/>
      <c r="Q461" s="272"/>
      <c r="R461" s="272"/>
      <c r="S461" s="272"/>
      <c r="T461" s="273"/>
      <c r="AT461" s="274" t="s">
        <v>304</v>
      </c>
      <c r="AU461" s="274" t="s">
        <v>90</v>
      </c>
      <c r="AV461" s="16" t="s">
        <v>248</v>
      </c>
      <c r="AW461" s="16" t="s">
        <v>33</v>
      </c>
      <c r="AX461" s="16" t="s">
        <v>84</v>
      </c>
      <c r="AY461" s="274" t="s">
        <v>242</v>
      </c>
    </row>
    <row r="462" spans="1:65" s="2" customFormat="1" ht="34.9" customHeight="1">
      <c r="A462" s="35"/>
      <c r="B462" s="36"/>
      <c r="C462" s="201" t="s">
        <v>645</v>
      </c>
      <c r="D462" s="201" t="s">
        <v>244</v>
      </c>
      <c r="E462" s="202" t="s">
        <v>289</v>
      </c>
      <c r="F462" s="203" t="s">
        <v>290</v>
      </c>
      <c r="G462" s="204" t="s">
        <v>259</v>
      </c>
      <c r="H462" s="205">
        <v>6</v>
      </c>
      <c r="I462" s="206"/>
      <c r="J462" s="207">
        <f>ROUND(I462*H462,2)</f>
        <v>0</v>
      </c>
      <c r="K462" s="208"/>
      <c r="L462" s="40"/>
      <c r="M462" s="209" t="s">
        <v>1</v>
      </c>
      <c r="N462" s="210" t="s">
        <v>43</v>
      </c>
      <c r="O462" s="76"/>
      <c r="P462" s="211">
        <f>O462*H462</f>
        <v>0</v>
      </c>
      <c r="Q462" s="211">
        <v>8.9999999999999998E-4</v>
      </c>
      <c r="R462" s="211">
        <f>Q462*H462</f>
        <v>5.4000000000000003E-3</v>
      </c>
      <c r="S462" s="211">
        <v>0</v>
      </c>
      <c r="T462" s="212">
        <f>S462*H462</f>
        <v>0</v>
      </c>
      <c r="U462" s="35"/>
      <c r="V462" s="35"/>
      <c r="W462" s="35"/>
      <c r="X462" s="35"/>
      <c r="Y462" s="35"/>
      <c r="Z462" s="35"/>
      <c r="AA462" s="35"/>
      <c r="AB462" s="35"/>
      <c r="AC462" s="35"/>
      <c r="AD462" s="35"/>
      <c r="AE462" s="35"/>
      <c r="AR462" s="213" t="s">
        <v>248</v>
      </c>
      <c r="AT462" s="213" t="s">
        <v>244</v>
      </c>
      <c r="AU462" s="213" t="s">
        <v>90</v>
      </c>
      <c r="AY462" s="18" t="s">
        <v>242</v>
      </c>
      <c r="BE462" s="214">
        <f>IF(N462="základná",J462,0)</f>
        <v>0</v>
      </c>
      <c r="BF462" s="214">
        <f>IF(N462="znížená",J462,0)</f>
        <v>0</v>
      </c>
      <c r="BG462" s="214">
        <f>IF(N462="zákl. prenesená",J462,0)</f>
        <v>0</v>
      </c>
      <c r="BH462" s="214">
        <f>IF(N462="zníž. prenesená",J462,0)</f>
        <v>0</v>
      </c>
      <c r="BI462" s="214">
        <f>IF(N462="nulová",J462,0)</f>
        <v>0</v>
      </c>
      <c r="BJ462" s="18" t="s">
        <v>90</v>
      </c>
      <c r="BK462" s="214">
        <f>ROUND(I462*H462,2)</f>
        <v>0</v>
      </c>
      <c r="BL462" s="18" t="s">
        <v>248</v>
      </c>
      <c r="BM462" s="213" t="s">
        <v>924</v>
      </c>
    </row>
    <row r="463" spans="1:65" s="14" customFormat="1">
      <c r="B463" s="243"/>
      <c r="C463" s="244"/>
      <c r="D463" s="228" t="s">
        <v>304</v>
      </c>
      <c r="E463" s="245" t="s">
        <v>1</v>
      </c>
      <c r="F463" s="246" t="s">
        <v>798</v>
      </c>
      <c r="G463" s="244"/>
      <c r="H463" s="245" t="s">
        <v>1</v>
      </c>
      <c r="I463" s="247"/>
      <c r="J463" s="244"/>
      <c r="K463" s="244"/>
      <c r="L463" s="248"/>
      <c r="M463" s="249"/>
      <c r="N463" s="250"/>
      <c r="O463" s="250"/>
      <c r="P463" s="250"/>
      <c r="Q463" s="250"/>
      <c r="R463" s="250"/>
      <c r="S463" s="250"/>
      <c r="T463" s="251"/>
      <c r="AT463" s="252" t="s">
        <v>304</v>
      </c>
      <c r="AU463" s="252" t="s">
        <v>90</v>
      </c>
      <c r="AV463" s="14" t="s">
        <v>84</v>
      </c>
      <c r="AW463" s="14" t="s">
        <v>33</v>
      </c>
      <c r="AX463" s="14" t="s">
        <v>77</v>
      </c>
      <c r="AY463" s="252" t="s">
        <v>242</v>
      </c>
    </row>
    <row r="464" spans="1:65" s="13" customFormat="1">
      <c r="B464" s="226"/>
      <c r="C464" s="227"/>
      <c r="D464" s="228" t="s">
        <v>304</v>
      </c>
      <c r="E464" s="229" t="s">
        <v>1</v>
      </c>
      <c r="F464" s="230" t="s">
        <v>905</v>
      </c>
      <c r="G464" s="227"/>
      <c r="H464" s="231">
        <v>2</v>
      </c>
      <c r="I464" s="232"/>
      <c r="J464" s="227"/>
      <c r="K464" s="227"/>
      <c r="L464" s="233"/>
      <c r="M464" s="234"/>
      <c r="N464" s="235"/>
      <c r="O464" s="235"/>
      <c r="P464" s="235"/>
      <c r="Q464" s="235"/>
      <c r="R464" s="235"/>
      <c r="S464" s="235"/>
      <c r="T464" s="236"/>
      <c r="AT464" s="237" t="s">
        <v>304</v>
      </c>
      <c r="AU464" s="237" t="s">
        <v>90</v>
      </c>
      <c r="AV464" s="13" t="s">
        <v>90</v>
      </c>
      <c r="AW464" s="13" t="s">
        <v>33</v>
      </c>
      <c r="AX464" s="13" t="s">
        <v>77</v>
      </c>
      <c r="AY464" s="237" t="s">
        <v>242</v>
      </c>
    </row>
    <row r="465" spans="1:65" s="14" customFormat="1">
      <c r="B465" s="243"/>
      <c r="C465" s="244"/>
      <c r="D465" s="228" t="s">
        <v>304</v>
      </c>
      <c r="E465" s="245" t="s">
        <v>1</v>
      </c>
      <c r="F465" s="246" t="s">
        <v>800</v>
      </c>
      <c r="G465" s="244"/>
      <c r="H465" s="245" t="s">
        <v>1</v>
      </c>
      <c r="I465" s="247"/>
      <c r="J465" s="244"/>
      <c r="K465" s="244"/>
      <c r="L465" s="248"/>
      <c r="M465" s="249"/>
      <c r="N465" s="250"/>
      <c r="O465" s="250"/>
      <c r="P465" s="250"/>
      <c r="Q465" s="250"/>
      <c r="R465" s="250"/>
      <c r="S465" s="250"/>
      <c r="T465" s="251"/>
      <c r="AT465" s="252" t="s">
        <v>304</v>
      </c>
      <c r="AU465" s="252" t="s">
        <v>90</v>
      </c>
      <c r="AV465" s="14" t="s">
        <v>84</v>
      </c>
      <c r="AW465" s="14" t="s">
        <v>33</v>
      </c>
      <c r="AX465" s="14" t="s">
        <v>77</v>
      </c>
      <c r="AY465" s="252" t="s">
        <v>242</v>
      </c>
    </row>
    <row r="466" spans="1:65" s="13" customFormat="1">
      <c r="B466" s="226"/>
      <c r="C466" s="227"/>
      <c r="D466" s="228" t="s">
        <v>304</v>
      </c>
      <c r="E466" s="229" t="s">
        <v>1</v>
      </c>
      <c r="F466" s="230" t="s">
        <v>905</v>
      </c>
      <c r="G466" s="227"/>
      <c r="H466" s="231">
        <v>2</v>
      </c>
      <c r="I466" s="232"/>
      <c r="J466" s="227"/>
      <c r="K466" s="227"/>
      <c r="L466" s="233"/>
      <c r="M466" s="234"/>
      <c r="N466" s="235"/>
      <c r="O466" s="235"/>
      <c r="P466" s="235"/>
      <c r="Q466" s="235"/>
      <c r="R466" s="235"/>
      <c r="S466" s="235"/>
      <c r="T466" s="236"/>
      <c r="AT466" s="237" t="s">
        <v>304</v>
      </c>
      <c r="AU466" s="237" t="s">
        <v>90</v>
      </c>
      <c r="AV466" s="13" t="s">
        <v>90</v>
      </c>
      <c r="AW466" s="13" t="s">
        <v>33</v>
      </c>
      <c r="AX466" s="13" t="s">
        <v>77</v>
      </c>
      <c r="AY466" s="237" t="s">
        <v>242</v>
      </c>
    </row>
    <row r="467" spans="1:65" s="14" customFormat="1">
      <c r="B467" s="243"/>
      <c r="C467" s="244"/>
      <c r="D467" s="228" t="s">
        <v>304</v>
      </c>
      <c r="E467" s="245" t="s">
        <v>1</v>
      </c>
      <c r="F467" s="246" t="s">
        <v>876</v>
      </c>
      <c r="G467" s="244"/>
      <c r="H467" s="245" t="s">
        <v>1</v>
      </c>
      <c r="I467" s="247"/>
      <c r="J467" s="244"/>
      <c r="K467" s="244"/>
      <c r="L467" s="248"/>
      <c r="M467" s="249"/>
      <c r="N467" s="250"/>
      <c r="O467" s="250"/>
      <c r="P467" s="250"/>
      <c r="Q467" s="250"/>
      <c r="R467" s="250"/>
      <c r="S467" s="250"/>
      <c r="T467" s="251"/>
      <c r="AT467" s="252" t="s">
        <v>304</v>
      </c>
      <c r="AU467" s="252" t="s">
        <v>90</v>
      </c>
      <c r="AV467" s="14" t="s">
        <v>84</v>
      </c>
      <c r="AW467" s="14" t="s">
        <v>33</v>
      </c>
      <c r="AX467" s="14" t="s">
        <v>77</v>
      </c>
      <c r="AY467" s="252" t="s">
        <v>242</v>
      </c>
    </row>
    <row r="468" spans="1:65" s="13" customFormat="1">
      <c r="B468" s="226"/>
      <c r="C468" s="227"/>
      <c r="D468" s="228" t="s">
        <v>304</v>
      </c>
      <c r="E468" s="229" t="s">
        <v>1</v>
      </c>
      <c r="F468" s="230" t="s">
        <v>905</v>
      </c>
      <c r="G468" s="227"/>
      <c r="H468" s="231">
        <v>2</v>
      </c>
      <c r="I468" s="232"/>
      <c r="J468" s="227"/>
      <c r="K468" s="227"/>
      <c r="L468" s="233"/>
      <c r="M468" s="234"/>
      <c r="N468" s="235"/>
      <c r="O468" s="235"/>
      <c r="P468" s="235"/>
      <c r="Q468" s="235"/>
      <c r="R468" s="235"/>
      <c r="S468" s="235"/>
      <c r="T468" s="236"/>
      <c r="AT468" s="237" t="s">
        <v>304</v>
      </c>
      <c r="AU468" s="237" t="s">
        <v>90</v>
      </c>
      <c r="AV468" s="13" t="s">
        <v>90</v>
      </c>
      <c r="AW468" s="13" t="s">
        <v>33</v>
      </c>
      <c r="AX468" s="13" t="s">
        <v>77</v>
      </c>
      <c r="AY468" s="237" t="s">
        <v>242</v>
      </c>
    </row>
    <row r="469" spans="1:65" s="16" customFormat="1">
      <c r="B469" s="264"/>
      <c r="C469" s="265"/>
      <c r="D469" s="228" t="s">
        <v>304</v>
      </c>
      <c r="E469" s="266" t="s">
        <v>1</v>
      </c>
      <c r="F469" s="267" t="s">
        <v>388</v>
      </c>
      <c r="G469" s="265"/>
      <c r="H469" s="268">
        <v>6</v>
      </c>
      <c r="I469" s="269"/>
      <c r="J469" s="265"/>
      <c r="K469" s="265"/>
      <c r="L469" s="270"/>
      <c r="M469" s="271"/>
      <c r="N469" s="272"/>
      <c r="O469" s="272"/>
      <c r="P469" s="272"/>
      <c r="Q469" s="272"/>
      <c r="R469" s="272"/>
      <c r="S469" s="272"/>
      <c r="T469" s="273"/>
      <c r="AT469" s="274" t="s">
        <v>304</v>
      </c>
      <c r="AU469" s="274" t="s">
        <v>90</v>
      </c>
      <c r="AV469" s="16" t="s">
        <v>248</v>
      </c>
      <c r="AW469" s="16" t="s">
        <v>33</v>
      </c>
      <c r="AX469" s="16" t="s">
        <v>84</v>
      </c>
      <c r="AY469" s="274" t="s">
        <v>242</v>
      </c>
    </row>
    <row r="470" spans="1:65" s="2" customFormat="1" ht="30" customHeight="1">
      <c r="A470" s="35"/>
      <c r="B470" s="36"/>
      <c r="C470" s="201" t="s">
        <v>648</v>
      </c>
      <c r="D470" s="201" t="s">
        <v>244</v>
      </c>
      <c r="E470" s="202" t="s">
        <v>649</v>
      </c>
      <c r="F470" s="203" t="s">
        <v>925</v>
      </c>
      <c r="G470" s="204" t="s">
        <v>247</v>
      </c>
      <c r="H470" s="205">
        <v>0.75</v>
      </c>
      <c r="I470" s="206"/>
      <c r="J470" s="207">
        <f>ROUND(I470*H470,2)</f>
        <v>0</v>
      </c>
      <c r="K470" s="208"/>
      <c r="L470" s="40"/>
      <c r="M470" s="209" t="s">
        <v>1</v>
      </c>
      <c r="N470" s="210" t="s">
        <v>43</v>
      </c>
      <c r="O470" s="76"/>
      <c r="P470" s="211">
        <f>O470*H470</f>
        <v>0</v>
      </c>
      <c r="Q470" s="211">
        <v>8.9999999999999998E-4</v>
      </c>
      <c r="R470" s="211">
        <f>Q470*H470</f>
        <v>6.7500000000000004E-4</v>
      </c>
      <c r="S470" s="211">
        <v>0</v>
      </c>
      <c r="T470" s="212">
        <f>S470*H470</f>
        <v>0</v>
      </c>
      <c r="U470" s="35"/>
      <c r="V470" s="35"/>
      <c r="W470" s="35"/>
      <c r="X470" s="35"/>
      <c r="Y470" s="35"/>
      <c r="Z470" s="35"/>
      <c r="AA470" s="35"/>
      <c r="AB470" s="35"/>
      <c r="AC470" s="35"/>
      <c r="AD470" s="35"/>
      <c r="AE470" s="35"/>
      <c r="AR470" s="213" t="s">
        <v>248</v>
      </c>
      <c r="AT470" s="213" t="s">
        <v>244</v>
      </c>
      <c r="AU470" s="213" t="s">
        <v>90</v>
      </c>
      <c r="AY470" s="18" t="s">
        <v>242</v>
      </c>
      <c r="BE470" s="214">
        <f>IF(N470="základná",J470,0)</f>
        <v>0</v>
      </c>
      <c r="BF470" s="214">
        <f>IF(N470="znížená",J470,0)</f>
        <v>0</v>
      </c>
      <c r="BG470" s="214">
        <f>IF(N470="zákl. prenesená",J470,0)</f>
        <v>0</v>
      </c>
      <c r="BH470" s="214">
        <f>IF(N470="zníž. prenesená",J470,0)</f>
        <v>0</v>
      </c>
      <c r="BI470" s="214">
        <f>IF(N470="nulová",J470,0)</f>
        <v>0</v>
      </c>
      <c r="BJ470" s="18" t="s">
        <v>90</v>
      </c>
      <c r="BK470" s="214">
        <f>ROUND(I470*H470,2)</f>
        <v>0</v>
      </c>
      <c r="BL470" s="18" t="s">
        <v>248</v>
      </c>
      <c r="BM470" s="213" t="s">
        <v>926</v>
      </c>
    </row>
    <row r="471" spans="1:65" s="14" customFormat="1">
      <c r="B471" s="243"/>
      <c r="C471" s="244"/>
      <c r="D471" s="228" t="s">
        <v>304</v>
      </c>
      <c r="E471" s="245" t="s">
        <v>1</v>
      </c>
      <c r="F471" s="246" t="s">
        <v>798</v>
      </c>
      <c r="G471" s="244"/>
      <c r="H471" s="245" t="s">
        <v>1</v>
      </c>
      <c r="I471" s="247"/>
      <c r="J471" s="244"/>
      <c r="K471" s="244"/>
      <c r="L471" s="248"/>
      <c r="M471" s="249"/>
      <c r="N471" s="250"/>
      <c r="O471" s="250"/>
      <c r="P471" s="250"/>
      <c r="Q471" s="250"/>
      <c r="R471" s="250"/>
      <c r="S471" s="250"/>
      <c r="T471" s="251"/>
      <c r="AT471" s="252" t="s">
        <v>304</v>
      </c>
      <c r="AU471" s="252" t="s">
        <v>90</v>
      </c>
      <c r="AV471" s="14" t="s">
        <v>84</v>
      </c>
      <c r="AW471" s="14" t="s">
        <v>33</v>
      </c>
      <c r="AX471" s="14" t="s">
        <v>77</v>
      </c>
      <c r="AY471" s="252" t="s">
        <v>242</v>
      </c>
    </row>
    <row r="472" spans="1:65" s="13" customFormat="1">
      <c r="B472" s="226"/>
      <c r="C472" s="227"/>
      <c r="D472" s="228" t="s">
        <v>304</v>
      </c>
      <c r="E472" s="229" t="s">
        <v>1</v>
      </c>
      <c r="F472" s="230" t="s">
        <v>927</v>
      </c>
      <c r="G472" s="227"/>
      <c r="H472" s="231">
        <v>0.75</v>
      </c>
      <c r="I472" s="232"/>
      <c r="J472" s="227"/>
      <c r="K472" s="227"/>
      <c r="L472" s="233"/>
      <c r="M472" s="234"/>
      <c r="N472" s="235"/>
      <c r="O472" s="235"/>
      <c r="P472" s="235"/>
      <c r="Q472" s="235"/>
      <c r="R472" s="235"/>
      <c r="S472" s="235"/>
      <c r="T472" s="236"/>
      <c r="AT472" s="237" t="s">
        <v>304</v>
      </c>
      <c r="AU472" s="237" t="s">
        <v>90</v>
      </c>
      <c r="AV472" s="13" t="s">
        <v>90</v>
      </c>
      <c r="AW472" s="13" t="s">
        <v>33</v>
      </c>
      <c r="AX472" s="13" t="s">
        <v>84</v>
      </c>
      <c r="AY472" s="237" t="s">
        <v>242</v>
      </c>
    </row>
    <row r="473" spans="1:65" s="2" customFormat="1" ht="34.9" customHeight="1">
      <c r="A473" s="35"/>
      <c r="B473" s="36"/>
      <c r="C473" s="201" t="s">
        <v>655</v>
      </c>
      <c r="D473" s="201" t="s">
        <v>244</v>
      </c>
      <c r="E473" s="202" t="s">
        <v>656</v>
      </c>
      <c r="F473" s="203" t="s">
        <v>657</v>
      </c>
      <c r="G473" s="204" t="s">
        <v>247</v>
      </c>
      <c r="H473" s="205">
        <v>6.25</v>
      </c>
      <c r="I473" s="206"/>
      <c r="J473" s="207">
        <f>ROUND(I473*H473,2)</f>
        <v>0</v>
      </c>
      <c r="K473" s="208"/>
      <c r="L473" s="40"/>
      <c r="M473" s="209" t="s">
        <v>1</v>
      </c>
      <c r="N473" s="210" t="s">
        <v>43</v>
      </c>
      <c r="O473" s="76"/>
      <c r="P473" s="211">
        <f>O473*H473</f>
        <v>0</v>
      </c>
      <c r="Q473" s="211">
        <v>8.9999999999999998E-4</v>
      </c>
      <c r="R473" s="211">
        <f>Q473*H473</f>
        <v>5.6249999999999998E-3</v>
      </c>
      <c r="S473" s="211">
        <v>0</v>
      </c>
      <c r="T473" s="212">
        <f>S473*H473</f>
        <v>0</v>
      </c>
      <c r="U473" s="35"/>
      <c r="V473" s="35"/>
      <c r="W473" s="35"/>
      <c r="X473" s="35"/>
      <c r="Y473" s="35"/>
      <c r="Z473" s="35"/>
      <c r="AA473" s="35"/>
      <c r="AB473" s="35"/>
      <c r="AC473" s="35"/>
      <c r="AD473" s="35"/>
      <c r="AE473" s="35"/>
      <c r="AR473" s="213" t="s">
        <v>248</v>
      </c>
      <c r="AT473" s="213" t="s">
        <v>244</v>
      </c>
      <c r="AU473" s="213" t="s">
        <v>90</v>
      </c>
      <c r="AY473" s="18" t="s">
        <v>242</v>
      </c>
      <c r="BE473" s="214">
        <f>IF(N473="základná",J473,0)</f>
        <v>0</v>
      </c>
      <c r="BF473" s="214">
        <f>IF(N473="znížená",J473,0)</f>
        <v>0</v>
      </c>
      <c r="BG473" s="214">
        <f>IF(N473="zákl. prenesená",J473,0)</f>
        <v>0</v>
      </c>
      <c r="BH473" s="214">
        <f>IF(N473="zníž. prenesená",J473,0)</f>
        <v>0</v>
      </c>
      <c r="BI473" s="214">
        <f>IF(N473="nulová",J473,0)</f>
        <v>0</v>
      </c>
      <c r="BJ473" s="18" t="s">
        <v>90</v>
      </c>
      <c r="BK473" s="214">
        <f>ROUND(I473*H473,2)</f>
        <v>0</v>
      </c>
      <c r="BL473" s="18" t="s">
        <v>248</v>
      </c>
      <c r="BM473" s="213" t="s">
        <v>928</v>
      </c>
    </row>
    <row r="474" spans="1:65" s="14" customFormat="1">
      <c r="B474" s="243"/>
      <c r="C474" s="244"/>
      <c r="D474" s="228" t="s">
        <v>304</v>
      </c>
      <c r="E474" s="245" t="s">
        <v>1</v>
      </c>
      <c r="F474" s="246" t="s">
        <v>800</v>
      </c>
      <c r="G474" s="244"/>
      <c r="H474" s="245" t="s">
        <v>1</v>
      </c>
      <c r="I474" s="247"/>
      <c r="J474" s="244"/>
      <c r="K474" s="244"/>
      <c r="L474" s="248"/>
      <c r="M474" s="249"/>
      <c r="N474" s="250"/>
      <c r="O474" s="250"/>
      <c r="P474" s="250"/>
      <c r="Q474" s="250"/>
      <c r="R474" s="250"/>
      <c r="S474" s="250"/>
      <c r="T474" s="251"/>
      <c r="AT474" s="252" t="s">
        <v>304</v>
      </c>
      <c r="AU474" s="252" t="s">
        <v>90</v>
      </c>
      <c r="AV474" s="14" t="s">
        <v>84</v>
      </c>
      <c r="AW474" s="14" t="s">
        <v>33</v>
      </c>
      <c r="AX474" s="14" t="s">
        <v>77</v>
      </c>
      <c r="AY474" s="252" t="s">
        <v>242</v>
      </c>
    </row>
    <row r="475" spans="1:65" s="13" customFormat="1">
      <c r="B475" s="226"/>
      <c r="C475" s="227"/>
      <c r="D475" s="228" t="s">
        <v>304</v>
      </c>
      <c r="E475" s="229" t="s">
        <v>1</v>
      </c>
      <c r="F475" s="230" t="s">
        <v>929</v>
      </c>
      <c r="G475" s="227"/>
      <c r="H475" s="231">
        <v>2.75</v>
      </c>
      <c r="I475" s="232"/>
      <c r="J475" s="227"/>
      <c r="K475" s="227"/>
      <c r="L475" s="233"/>
      <c r="M475" s="234"/>
      <c r="N475" s="235"/>
      <c r="O475" s="235"/>
      <c r="P475" s="235"/>
      <c r="Q475" s="235"/>
      <c r="R475" s="235"/>
      <c r="S475" s="235"/>
      <c r="T475" s="236"/>
      <c r="AT475" s="237" t="s">
        <v>304</v>
      </c>
      <c r="AU475" s="237" t="s">
        <v>90</v>
      </c>
      <c r="AV475" s="13" t="s">
        <v>90</v>
      </c>
      <c r="AW475" s="13" t="s">
        <v>33</v>
      </c>
      <c r="AX475" s="13" t="s">
        <v>77</v>
      </c>
      <c r="AY475" s="237" t="s">
        <v>242</v>
      </c>
    </row>
    <row r="476" spans="1:65" s="14" customFormat="1">
      <c r="B476" s="243"/>
      <c r="C476" s="244"/>
      <c r="D476" s="228" t="s">
        <v>304</v>
      </c>
      <c r="E476" s="245" t="s">
        <v>1</v>
      </c>
      <c r="F476" s="246" t="s">
        <v>876</v>
      </c>
      <c r="G476" s="244"/>
      <c r="H476" s="245" t="s">
        <v>1</v>
      </c>
      <c r="I476" s="247"/>
      <c r="J476" s="244"/>
      <c r="K476" s="244"/>
      <c r="L476" s="248"/>
      <c r="M476" s="249"/>
      <c r="N476" s="250"/>
      <c r="O476" s="250"/>
      <c r="P476" s="250"/>
      <c r="Q476" s="250"/>
      <c r="R476" s="250"/>
      <c r="S476" s="250"/>
      <c r="T476" s="251"/>
      <c r="AT476" s="252" t="s">
        <v>304</v>
      </c>
      <c r="AU476" s="252" t="s">
        <v>90</v>
      </c>
      <c r="AV476" s="14" t="s">
        <v>84</v>
      </c>
      <c r="AW476" s="14" t="s">
        <v>33</v>
      </c>
      <c r="AX476" s="14" t="s">
        <v>77</v>
      </c>
      <c r="AY476" s="252" t="s">
        <v>242</v>
      </c>
    </row>
    <row r="477" spans="1:65" s="13" customFormat="1">
      <c r="B477" s="226"/>
      <c r="C477" s="227"/>
      <c r="D477" s="228" t="s">
        <v>304</v>
      </c>
      <c r="E477" s="229" t="s">
        <v>1</v>
      </c>
      <c r="F477" s="230" t="s">
        <v>930</v>
      </c>
      <c r="G477" s="227"/>
      <c r="H477" s="231">
        <v>3.5</v>
      </c>
      <c r="I477" s="232"/>
      <c r="J477" s="227"/>
      <c r="K477" s="227"/>
      <c r="L477" s="233"/>
      <c r="M477" s="234"/>
      <c r="N477" s="235"/>
      <c r="O477" s="235"/>
      <c r="P477" s="235"/>
      <c r="Q477" s="235"/>
      <c r="R477" s="235"/>
      <c r="S477" s="235"/>
      <c r="T477" s="236"/>
      <c r="AT477" s="237" t="s">
        <v>304</v>
      </c>
      <c r="AU477" s="237" t="s">
        <v>90</v>
      </c>
      <c r="AV477" s="13" t="s">
        <v>90</v>
      </c>
      <c r="AW477" s="13" t="s">
        <v>33</v>
      </c>
      <c r="AX477" s="13" t="s">
        <v>77</v>
      </c>
      <c r="AY477" s="237" t="s">
        <v>242</v>
      </c>
    </row>
    <row r="478" spans="1:65" s="16" customFormat="1">
      <c r="B478" s="264"/>
      <c r="C478" s="265"/>
      <c r="D478" s="228" t="s">
        <v>304</v>
      </c>
      <c r="E478" s="266" t="s">
        <v>1</v>
      </c>
      <c r="F478" s="267" t="s">
        <v>388</v>
      </c>
      <c r="G478" s="265"/>
      <c r="H478" s="268">
        <v>6.25</v>
      </c>
      <c r="I478" s="269"/>
      <c r="J478" s="265"/>
      <c r="K478" s="265"/>
      <c r="L478" s="270"/>
      <c r="M478" s="271"/>
      <c r="N478" s="272"/>
      <c r="O478" s="272"/>
      <c r="P478" s="272"/>
      <c r="Q478" s="272"/>
      <c r="R478" s="272"/>
      <c r="S478" s="272"/>
      <c r="T478" s="273"/>
      <c r="AT478" s="274" t="s">
        <v>304</v>
      </c>
      <c r="AU478" s="274" t="s">
        <v>90</v>
      </c>
      <c r="AV478" s="16" t="s">
        <v>248</v>
      </c>
      <c r="AW478" s="16" t="s">
        <v>33</v>
      </c>
      <c r="AX478" s="16" t="s">
        <v>84</v>
      </c>
      <c r="AY478" s="274" t="s">
        <v>242</v>
      </c>
    </row>
    <row r="479" spans="1:65" s="2" customFormat="1" ht="34.9" customHeight="1">
      <c r="A479" s="35"/>
      <c r="B479" s="36"/>
      <c r="C479" s="201" t="s">
        <v>660</v>
      </c>
      <c r="D479" s="201" t="s">
        <v>244</v>
      </c>
      <c r="E479" s="202" t="s">
        <v>293</v>
      </c>
      <c r="F479" s="203" t="s">
        <v>294</v>
      </c>
      <c r="G479" s="204" t="s">
        <v>259</v>
      </c>
      <c r="H479" s="205">
        <v>132</v>
      </c>
      <c r="I479" s="206"/>
      <c r="J479" s="207">
        <f>ROUND(I479*H479,2)</f>
        <v>0</v>
      </c>
      <c r="K479" s="208"/>
      <c r="L479" s="40"/>
      <c r="M479" s="209" t="s">
        <v>1</v>
      </c>
      <c r="N479" s="210" t="s">
        <v>43</v>
      </c>
      <c r="O479" s="76"/>
      <c r="P479" s="211">
        <f>O479*H479</f>
        <v>0</v>
      </c>
      <c r="Q479" s="211">
        <v>8.9999999999999998E-4</v>
      </c>
      <c r="R479" s="211">
        <f>Q479*H479</f>
        <v>0.1188</v>
      </c>
      <c r="S479" s="211">
        <v>0</v>
      </c>
      <c r="T479" s="212">
        <f>S479*H479</f>
        <v>0</v>
      </c>
      <c r="U479" s="35"/>
      <c r="V479" s="35"/>
      <c r="W479" s="35"/>
      <c r="X479" s="35"/>
      <c r="Y479" s="35"/>
      <c r="Z479" s="35"/>
      <c r="AA479" s="35"/>
      <c r="AB479" s="35"/>
      <c r="AC479" s="35"/>
      <c r="AD479" s="35"/>
      <c r="AE479" s="35"/>
      <c r="AR479" s="213" t="s">
        <v>248</v>
      </c>
      <c r="AT479" s="213" t="s">
        <v>244</v>
      </c>
      <c r="AU479" s="213" t="s">
        <v>90</v>
      </c>
      <c r="AY479" s="18" t="s">
        <v>242</v>
      </c>
      <c r="BE479" s="214">
        <f>IF(N479="základná",J479,0)</f>
        <v>0</v>
      </c>
      <c r="BF479" s="214">
        <f>IF(N479="znížená",J479,0)</f>
        <v>0</v>
      </c>
      <c r="BG479" s="214">
        <f>IF(N479="zákl. prenesená",J479,0)</f>
        <v>0</v>
      </c>
      <c r="BH479" s="214">
        <f>IF(N479="zníž. prenesená",J479,0)</f>
        <v>0</v>
      </c>
      <c r="BI479" s="214">
        <f>IF(N479="nulová",J479,0)</f>
        <v>0</v>
      </c>
      <c r="BJ479" s="18" t="s">
        <v>90</v>
      </c>
      <c r="BK479" s="214">
        <f>ROUND(I479*H479,2)</f>
        <v>0</v>
      </c>
      <c r="BL479" s="18" t="s">
        <v>248</v>
      </c>
      <c r="BM479" s="213" t="s">
        <v>931</v>
      </c>
    </row>
    <row r="480" spans="1:65" s="14" customFormat="1">
      <c r="B480" s="243"/>
      <c r="C480" s="244"/>
      <c r="D480" s="228" t="s">
        <v>304</v>
      </c>
      <c r="E480" s="245" t="s">
        <v>1</v>
      </c>
      <c r="F480" s="246" t="s">
        <v>798</v>
      </c>
      <c r="G480" s="244"/>
      <c r="H480" s="245" t="s">
        <v>1</v>
      </c>
      <c r="I480" s="247"/>
      <c r="J480" s="244"/>
      <c r="K480" s="244"/>
      <c r="L480" s="248"/>
      <c r="M480" s="249"/>
      <c r="N480" s="250"/>
      <c r="O480" s="250"/>
      <c r="P480" s="250"/>
      <c r="Q480" s="250"/>
      <c r="R480" s="250"/>
      <c r="S480" s="250"/>
      <c r="T480" s="251"/>
      <c r="AT480" s="252" t="s">
        <v>304</v>
      </c>
      <c r="AU480" s="252" t="s">
        <v>90</v>
      </c>
      <c r="AV480" s="14" t="s">
        <v>84</v>
      </c>
      <c r="AW480" s="14" t="s">
        <v>33</v>
      </c>
      <c r="AX480" s="14" t="s">
        <v>77</v>
      </c>
      <c r="AY480" s="252" t="s">
        <v>242</v>
      </c>
    </row>
    <row r="481" spans="1:65" s="13" customFormat="1">
      <c r="B481" s="226"/>
      <c r="C481" s="227"/>
      <c r="D481" s="228" t="s">
        <v>304</v>
      </c>
      <c r="E481" s="229" t="s">
        <v>1</v>
      </c>
      <c r="F481" s="230" t="s">
        <v>932</v>
      </c>
      <c r="G481" s="227"/>
      <c r="H481" s="231">
        <v>50</v>
      </c>
      <c r="I481" s="232"/>
      <c r="J481" s="227"/>
      <c r="K481" s="227"/>
      <c r="L481" s="233"/>
      <c r="M481" s="234"/>
      <c r="N481" s="235"/>
      <c r="O481" s="235"/>
      <c r="P481" s="235"/>
      <c r="Q481" s="235"/>
      <c r="R481" s="235"/>
      <c r="S481" s="235"/>
      <c r="T481" s="236"/>
      <c r="AT481" s="237" t="s">
        <v>304</v>
      </c>
      <c r="AU481" s="237" t="s">
        <v>90</v>
      </c>
      <c r="AV481" s="13" t="s">
        <v>90</v>
      </c>
      <c r="AW481" s="13" t="s">
        <v>33</v>
      </c>
      <c r="AX481" s="13" t="s">
        <v>77</v>
      </c>
      <c r="AY481" s="237" t="s">
        <v>242</v>
      </c>
    </row>
    <row r="482" spans="1:65" s="14" customFormat="1">
      <c r="B482" s="243"/>
      <c r="C482" s="244"/>
      <c r="D482" s="228" t="s">
        <v>304</v>
      </c>
      <c r="E482" s="245" t="s">
        <v>1</v>
      </c>
      <c r="F482" s="246" t="s">
        <v>800</v>
      </c>
      <c r="G482" s="244"/>
      <c r="H482" s="245" t="s">
        <v>1</v>
      </c>
      <c r="I482" s="247"/>
      <c r="J482" s="244"/>
      <c r="K482" s="244"/>
      <c r="L482" s="248"/>
      <c r="M482" s="249"/>
      <c r="N482" s="250"/>
      <c r="O482" s="250"/>
      <c r="P482" s="250"/>
      <c r="Q482" s="250"/>
      <c r="R482" s="250"/>
      <c r="S482" s="250"/>
      <c r="T482" s="251"/>
      <c r="AT482" s="252" t="s">
        <v>304</v>
      </c>
      <c r="AU482" s="252" t="s">
        <v>90</v>
      </c>
      <c r="AV482" s="14" t="s">
        <v>84</v>
      </c>
      <c r="AW482" s="14" t="s">
        <v>33</v>
      </c>
      <c r="AX482" s="14" t="s">
        <v>77</v>
      </c>
      <c r="AY482" s="252" t="s">
        <v>242</v>
      </c>
    </row>
    <row r="483" spans="1:65" s="13" customFormat="1">
      <c r="B483" s="226"/>
      <c r="C483" s="227"/>
      <c r="D483" s="228" t="s">
        <v>304</v>
      </c>
      <c r="E483" s="229" t="s">
        <v>1</v>
      </c>
      <c r="F483" s="230" t="s">
        <v>933</v>
      </c>
      <c r="G483" s="227"/>
      <c r="H483" s="231">
        <v>22</v>
      </c>
      <c r="I483" s="232"/>
      <c r="J483" s="227"/>
      <c r="K483" s="227"/>
      <c r="L483" s="233"/>
      <c r="M483" s="234"/>
      <c r="N483" s="235"/>
      <c r="O483" s="235"/>
      <c r="P483" s="235"/>
      <c r="Q483" s="235"/>
      <c r="R483" s="235"/>
      <c r="S483" s="235"/>
      <c r="T483" s="236"/>
      <c r="AT483" s="237" t="s">
        <v>304</v>
      </c>
      <c r="AU483" s="237" t="s">
        <v>90</v>
      </c>
      <c r="AV483" s="13" t="s">
        <v>90</v>
      </c>
      <c r="AW483" s="13" t="s">
        <v>33</v>
      </c>
      <c r="AX483" s="13" t="s">
        <v>77</v>
      </c>
      <c r="AY483" s="237" t="s">
        <v>242</v>
      </c>
    </row>
    <row r="484" spans="1:65" s="14" customFormat="1">
      <c r="B484" s="243"/>
      <c r="C484" s="244"/>
      <c r="D484" s="228" t="s">
        <v>304</v>
      </c>
      <c r="E484" s="245" t="s">
        <v>1</v>
      </c>
      <c r="F484" s="246" t="s">
        <v>876</v>
      </c>
      <c r="G484" s="244"/>
      <c r="H484" s="245" t="s">
        <v>1</v>
      </c>
      <c r="I484" s="247"/>
      <c r="J484" s="244"/>
      <c r="K484" s="244"/>
      <c r="L484" s="248"/>
      <c r="M484" s="249"/>
      <c r="N484" s="250"/>
      <c r="O484" s="250"/>
      <c r="P484" s="250"/>
      <c r="Q484" s="250"/>
      <c r="R484" s="250"/>
      <c r="S484" s="250"/>
      <c r="T484" s="251"/>
      <c r="AT484" s="252" t="s">
        <v>304</v>
      </c>
      <c r="AU484" s="252" t="s">
        <v>90</v>
      </c>
      <c r="AV484" s="14" t="s">
        <v>84</v>
      </c>
      <c r="AW484" s="14" t="s">
        <v>33</v>
      </c>
      <c r="AX484" s="14" t="s">
        <v>77</v>
      </c>
      <c r="AY484" s="252" t="s">
        <v>242</v>
      </c>
    </row>
    <row r="485" spans="1:65" s="13" customFormat="1">
      <c r="B485" s="226"/>
      <c r="C485" s="227"/>
      <c r="D485" s="228" t="s">
        <v>304</v>
      </c>
      <c r="E485" s="229" t="s">
        <v>1</v>
      </c>
      <c r="F485" s="230" t="s">
        <v>934</v>
      </c>
      <c r="G485" s="227"/>
      <c r="H485" s="231">
        <v>60</v>
      </c>
      <c r="I485" s="232"/>
      <c r="J485" s="227"/>
      <c r="K485" s="227"/>
      <c r="L485" s="233"/>
      <c r="M485" s="234"/>
      <c r="N485" s="235"/>
      <c r="O485" s="235"/>
      <c r="P485" s="235"/>
      <c r="Q485" s="235"/>
      <c r="R485" s="235"/>
      <c r="S485" s="235"/>
      <c r="T485" s="236"/>
      <c r="AT485" s="237" t="s">
        <v>304</v>
      </c>
      <c r="AU485" s="237" t="s">
        <v>90</v>
      </c>
      <c r="AV485" s="13" t="s">
        <v>90</v>
      </c>
      <c r="AW485" s="13" t="s">
        <v>33</v>
      </c>
      <c r="AX485" s="13" t="s">
        <v>77</v>
      </c>
      <c r="AY485" s="237" t="s">
        <v>242</v>
      </c>
    </row>
    <row r="486" spans="1:65" s="16" customFormat="1">
      <c r="B486" s="264"/>
      <c r="C486" s="265"/>
      <c r="D486" s="228" t="s">
        <v>304</v>
      </c>
      <c r="E486" s="266" t="s">
        <v>1</v>
      </c>
      <c r="F486" s="267" t="s">
        <v>388</v>
      </c>
      <c r="G486" s="265"/>
      <c r="H486" s="268">
        <v>132</v>
      </c>
      <c r="I486" s="269"/>
      <c r="J486" s="265"/>
      <c r="K486" s="265"/>
      <c r="L486" s="270"/>
      <c r="M486" s="271"/>
      <c r="N486" s="272"/>
      <c r="O486" s="272"/>
      <c r="P486" s="272"/>
      <c r="Q486" s="272"/>
      <c r="R486" s="272"/>
      <c r="S486" s="272"/>
      <c r="T486" s="273"/>
      <c r="AT486" s="274" t="s">
        <v>304</v>
      </c>
      <c r="AU486" s="274" t="s">
        <v>90</v>
      </c>
      <c r="AV486" s="16" t="s">
        <v>248</v>
      </c>
      <c r="AW486" s="16" t="s">
        <v>33</v>
      </c>
      <c r="AX486" s="16" t="s">
        <v>84</v>
      </c>
      <c r="AY486" s="274" t="s">
        <v>242</v>
      </c>
    </row>
    <row r="487" spans="1:65" s="2" customFormat="1" ht="34.9" customHeight="1">
      <c r="A487" s="35"/>
      <c r="B487" s="36"/>
      <c r="C487" s="201" t="s">
        <v>667</v>
      </c>
      <c r="D487" s="201" t="s">
        <v>244</v>
      </c>
      <c r="E487" s="202" t="s">
        <v>297</v>
      </c>
      <c r="F487" s="203" t="s">
        <v>298</v>
      </c>
      <c r="G487" s="204" t="s">
        <v>259</v>
      </c>
      <c r="H487" s="205">
        <v>12</v>
      </c>
      <c r="I487" s="206"/>
      <c r="J487" s="207">
        <f>ROUND(I487*H487,2)</f>
        <v>0</v>
      </c>
      <c r="K487" s="208"/>
      <c r="L487" s="40"/>
      <c r="M487" s="209" t="s">
        <v>1</v>
      </c>
      <c r="N487" s="210" t="s">
        <v>43</v>
      </c>
      <c r="O487" s="76"/>
      <c r="P487" s="211">
        <f>O487*H487</f>
        <v>0</v>
      </c>
      <c r="Q487" s="211">
        <v>8.9999999999999998E-4</v>
      </c>
      <c r="R487" s="211">
        <f>Q487*H487</f>
        <v>1.0800000000000001E-2</v>
      </c>
      <c r="S487" s="211">
        <v>0</v>
      </c>
      <c r="T487" s="212">
        <f>S487*H487</f>
        <v>0</v>
      </c>
      <c r="U487" s="35"/>
      <c r="V487" s="35"/>
      <c r="W487" s="35"/>
      <c r="X487" s="35"/>
      <c r="Y487" s="35"/>
      <c r="Z487" s="35"/>
      <c r="AA487" s="35"/>
      <c r="AB487" s="35"/>
      <c r="AC487" s="35"/>
      <c r="AD487" s="35"/>
      <c r="AE487" s="35"/>
      <c r="AR487" s="213" t="s">
        <v>248</v>
      </c>
      <c r="AT487" s="213" t="s">
        <v>244</v>
      </c>
      <c r="AU487" s="213" t="s">
        <v>90</v>
      </c>
      <c r="AY487" s="18" t="s">
        <v>242</v>
      </c>
      <c r="BE487" s="214">
        <f>IF(N487="základná",J487,0)</f>
        <v>0</v>
      </c>
      <c r="BF487" s="214">
        <f>IF(N487="znížená",J487,0)</f>
        <v>0</v>
      </c>
      <c r="BG487" s="214">
        <f>IF(N487="zákl. prenesená",J487,0)</f>
        <v>0</v>
      </c>
      <c r="BH487" s="214">
        <f>IF(N487="zníž. prenesená",J487,0)</f>
        <v>0</v>
      </c>
      <c r="BI487" s="214">
        <f>IF(N487="nulová",J487,0)</f>
        <v>0</v>
      </c>
      <c r="BJ487" s="18" t="s">
        <v>90</v>
      </c>
      <c r="BK487" s="214">
        <f>ROUND(I487*H487,2)</f>
        <v>0</v>
      </c>
      <c r="BL487" s="18" t="s">
        <v>248</v>
      </c>
      <c r="BM487" s="213" t="s">
        <v>935</v>
      </c>
    </row>
    <row r="488" spans="1:65" s="14" customFormat="1">
      <c r="B488" s="243"/>
      <c r="C488" s="244"/>
      <c r="D488" s="228" t="s">
        <v>304</v>
      </c>
      <c r="E488" s="245" t="s">
        <v>1</v>
      </c>
      <c r="F488" s="246" t="s">
        <v>798</v>
      </c>
      <c r="G488" s="244"/>
      <c r="H488" s="245" t="s">
        <v>1</v>
      </c>
      <c r="I488" s="247"/>
      <c r="J488" s="244"/>
      <c r="K488" s="244"/>
      <c r="L488" s="248"/>
      <c r="M488" s="249"/>
      <c r="N488" s="250"/>
      <c r="O488" s="250"/>
      <c r="P488" s="250"/>
      <c r="Q488" s="250"/>
      <c r="R488" s="250"/>
      <c r="S488" s="250"/>
      <c r="T488" s="251"/>
      <c r="AT488" s="252" t="s">
        <v>304</v>
      </c>
      <c r="AU488" s="252" t="s">
        <v>90</v>
      </c>
      <c r="AV488" s="14" t="s">
        <v>84</v>
      </c>
      <c r="AW488" s="14" t="s">
        <v>33</v>
      </c>
      <c r="AX488" s="14" t="s">
        <v>77</v>
      </c>
      <c r="AY488" s="252" t="s">
        <v>242</v>
      </c>
    </row>
    <row r="489" spans="1:65" s="13" customFormat="1">
      <c r="B489" s="226"/>
      <c r="C489" s="227"/>
      <c r="D489" s="228" t="s">
        <v>304</v>
      </c>
      <c r="E489" s="229" t="s">
        <v>1</v>
      </c>
      <c r="F489" s="230" t="s">
        <v>906</v>
      </c>
      <c r="G489" s="227"/>
      <c r="H489" s="231">
        <v>4</v>
      </c>
      <c r="I489" s="232"/>
      <c r="J489" s="227"/>
      <c r="K489" s="227"/>
      <c r="L489" s="233"/>
      <c r="M489" s="234"/>
      <c r="N489" s="235"/>
      <c r="O489" s="235"/>
      <c r="P489" s="235"/>
      <c r="Q489" s="235"/>
      <c r="R489" s="235"/>
      <c r="S489" s="235"/>
      <c r="T489" s="236"/>
      <c r="AT489" s="237" t="s">
        <v>304</v>
      </c>
      <c r="AU489" s="237" t="s">
        <v>90</v>
      </c>
      <c r="AV489" s="13" t="s">
        <v>90</v>
      </c>
      <c r="AW489" s="13" t="s">
        <v>33</v>
      </c>
      <c r="AX489" s="13" t="s">
        <v>77</v>
      </c>
      <c r="AY489" s="237" t="s">
        <v>242</v>
      </c>
    </row>
    <row r="490" spans="1:65" s="14" customFormat="1">
      <c r="B490" s="243"/>
      <c r="C490" s="244"/>
      <c r="D490" s="228" t="s">
        <v>304</v>
      </c>
      <c r="E490" s="245" t="s">
        <v>1</v>
      </c>
      <c r="F490" s="246" t="s">
        <v>800</v>
      </c>
      <c r="G490" s="244"/>
      <c r="H490" s="245" t="s">
        <v>1</v>
      </c>
      <c r="I490" s="247"/>
      <c r="J490" s="244"/>
      <c r="K490" s="244"/>
      <c r="L490" s="248"/>
      <c r="M490" s="249"/>
      <c r="N490" s="250"/>
      <c r="O490" s="250"/>
      <c r="P490" s="250"/>
      <c r="Q490" s="250"/>
      <c r="R490" s="250"/>
      <c r="S490" s="250"/>
      <c r="T490" s="251"/>
      <c r="AT490" s="252" t="s">
        <v>304</v>
      </c>
      <c r="AU490" s="252" t="s">
        <v>90</v>
      </c>
      <c r="AV490" s="14" t="s">
        <v>84</v>
      </c>
      <c r="AW490" s="14" t="s">
        <v>33</v>
      </c>
      <c r="AX490" s="14" t="s">
        <v>77</v>
      </c>
      <c r="AY490" s="252" t="s">
        <v>242</v>
      </c>
    </row>
    <row r="491" spans="1:65" s="13" customFormat="1">
      <c r="B491" s="226"/>
      <c r="C491" s="227"/>
      <c r="D491" s="228" t="s">
        <v>304</v>
      </c>
      <c r="E491" s="229" t="s">
        <v>1</v>
      </c>
      <c r="F491" s="230" t="s">
        <v>906</v>
      </c>
      <c r="G491" s="227"/>
      <c r="H491" s="231">
        <v>4</v>
      </c>
      <c r="I491" s="232"/>
      <c r="J491" s="227"/>
      <c r="K491" s="227"/>
      <c r="L491" s="233"/>
      <c r="M491" s="234"/>
      <c r="N491" s="235"/>
      <c r="O491" s="235"/>
      <c r="P491" s="235"/>
      <c r="Q491" s="235"/>
      <c r="R491" s="235"/>
      <c r="S491" s="235"/>
      <c r="T491" s="236"/>
      <c r="AT491" s="237" t="s">
        <v>304</v>
      </c>
      <c r="AU491" s="237" t="s">
        <v>90</v>
      </c>
      <c r="AV491" s="13" t="s">
        <v>90</v>
      </c>
      <c r="AW491" s="13" t="s">
        <v>33</v>
      </c>
      <c r="AX491" s="13" t="s">
        <v>77</v>
      </c>
      <c r="AY491" s="237" t="s">
        <v>242</v>
      </c>
    </row>
    <row r="492" spans="1:65" s="14" customFormat="1">
      <c r="B492" s="243"/>
      <c r="C492" s="244"/>
      <c r="D492" s="228" t="s">
        <v>304</v>
      </c>
      <c r="E492" s="245" t="s">
        <v>1</v>
      </c>
      <c r="F492" s="246" t="s">
        <v>876</v>
      </c>
      <c r="G492" s="244"/>
      <c r="H492" s="245" t="s">
        <v>1</v>
      </c>
      <c r="I492" s="247"/>
      <c r="J492" s="244"/>
      <c r="K492" s="244"/>
      <c r="L492" s="248"/>
      <c r="M492" s="249"/>
      <c r="N492" s="250"/>
      <c r="O492" s="250"/>
      <c r="P492" s="250"/>
      <c r="Q492" s="250"/>
      <c r="R492" s="250"/>
      <c r="S492" s="250"/>
      <c r="T492" s="251"/>
      <c r="AT492" s="252" t="s">
        <v>304</v>
      </c>
      <c r="AU492" s="252" t="s">
        <v>90</v>
      </c>
      <c r="AV492" s="14" t="s">
        <v>84</v>
      </c>
      <c r="AW492" s="14" t="s">
        <v>33</v>
      </c>
      <c r="AX492" s="14" t="s">
        <v>77</v>
      </c>
      <c r="AY492" s="252" t="s">
        <v>242</v>
      </c>
    </row>
    <row r="493" spans="1:65" s="13" customFormat="1">
      <c r="B493" s="226"/>
      <c r="C493" s="227"/>
      <c r="D493" s="228" t="s">
        <v>304</v>
      </c>
      <c r="E493" s="229" t="s">
        <v>1</v>
      </c>
      <c r="F493" s="230" t="s">
        <v>906</v>
      </c>
      <c r="G493" s="227"/>
      <c r="H493" s="231">
        <v>4</v>
      </c>
      <c r="I493" s="232"/>
      <c r="J493" s="227"/>
      <c r="K493" s="227"/>
      <c r="L493" s="233"/>
      <c r="M493" s="234"/>
      <c r="N493" s="235"/>
      <c r="O493" s="235"/>
      <c r="P493" s="235"/>
      <c r="Q493" s="235"/>
      <c r="R493" s="235"/>
      <c r="S493" s="235"/>
      <c r="T493" s="236"/>
      <c r="AT493" s="237" t="s">
        <v>304</v>
      </c>
      <c r="AU493" s="237" t="s">
        <v>90</v>
      </c>
      <c r="AV493" s="13" t="s">
        <v>90</v>
      </c>
      <c r="AW493" s="13" t="s">
        <v>33</v>
      </c>
      <c r="AX493" s="13" t="s">
        <v>77</v>
      </c>
      <c r="AY493" s="237" t="s">
        <v>242</v>
      </c>
    </row>
    <row r="494" spans="1:65" s="16" customFormat="1">
      <c r="B494" s="264"/>
      <c r="C494" s="265"/>
      <c r="D494" s="228" t="s">
        <v>304</v>
      </c>
      <c r="E494" s="266" t="s">
        <v>1</v>
      </c>
      <c r="F494" s="267" t="s">
        <v>388</v>
      </c>
      <c r="G494" s="265"/>
      <c r="H494" s="268">
        <v>12</v>
      </c>
      <c r="I494" s="269"/>
      <c r="J494" s="265"/>
      <c r="K494" s="265"/>
      <c r="L494" s="270"/>
      <c r="M494" s="271"/>
      <c r="N494" s="272"/>
      <c r="O494" s="272"/>
      <c r="P494" s="272"/>
      <c r="Q494" s="272"/>
      <c r="R494" s="272"/>
      <c r="S494" s="272"/>
      <c r="T494" s="273"/>
      <c r="AT494" s="274" t="s">
        <v>304</v>
      </c>
      <c r="AU494" s="274" t="s">
        <v>90</v>
      </c>
      <c r="AV494" s="16" t="s">
        <v>248</v>
      </c>
      <c r="AW494" s="16" t="s">
        <v>33</v>
      </c>
      <c r="AX494" s="16" t="s">
        <v>84</v>
      </c>
      <c r="AY494" s="274" t="s">
        <v>242</v>
      </c>
    </row>
    <row r="495" spans="1:65" s="2" customFormat="1" ht="30" customHeight="1">
      <c r="A495" s="35"/>
      <c r="B495" s="36"/>
      <c r="C495" s="201" t="s">
        <v>672</v>
      </c>
      <c r="D495" s="201" t="s">
        <v>244</v>
      </c>
      <c r="E495" s="202" t="s">
        <v>673</v>
      </c>
      <c r="F495" s="203" t="s">
        <v>674</v>
      </c>
      <c r="G495" s="204" t="s">
        <v>247</v>
      </c>
      <c r="H495" s="205">
        <v>152.25</v>
      </c>
      <c r="I495" s="206"/>
      <c r="J495" s="207">
        <f>ROUND(I495*H495,2)</f>
        <v>0</v>
      </c>
      <c r="K495" s="208"/>
      <c r="L495" s="40"/>
      <c r="M495" s="209" t="s">
        <v>1</v>
      </c>
      <c r="N495" s="210" t="s">
        <v>43</v>
      </c>
      <c r="O495" s="76"/>
      <c r="P495" s="211">
        <f>O495*H495</f>
        <v>0</v>
      </c>
      <c r="Q495" s="211">
        <v>3.3999999999999998E-3</v>
      </c>
      <c r="R495" s="211">
        <f>Q495*H495</f>
        <v>0.51764999999999994</v>
      </c>
      <c r="S495" s="211">
        <v>0</v>
      </c>
      <c r="T495" s="212">
        <f>S495*H495</f>
        <v>0</v>
      </c>
      <c r="U495" s="35"/>
      <c r="V495" s="35"/>
      <c r="W495" s="35"/>
      <c r="X495" s="35"/>
      <c r="Y495" s="35"/>
      <c r="Z495" s="35"/>
      <c r="AA495" s="35"/>
      <c r="AB495" s="35"/>
      <c r="AC495" s="35"/>
      <c r="AD495" s="35"/>
      <c r="AE495" s="35"/>
      <c r="AR495" s="213" t="s">
        <v>248</v>
      </c>
      <c r="AT495" s="213" t="s">
        <v>244</v>
      </c>
      <c r="AU495" s="213" t="s">
        <v>90</v>
      </c>
      <c r="AY495" s="18" t="s">
        <v>242</v>
      </c>
      <c r="BE495" s="214">
        <f>IF(N495="základná",J495,0)</f>
        <v>0</v>
      </c>
      <c r="BF495" s="214">
        <f>IF(N495="znížená",J495,0)</f>
        <v>0</v>
      </c>
      <c r="BG495" s="214">
        <f>IF(N495="zákl. prenesená",J495,0)</f>
        <v>0</v>
      </c>
      <c r="BH495" s="214">
        <f>IF(N495="zníž. prenesená",J495,0)</f>
        <v>0</v>
      </c>
      <c r="BI495" s="214">
        <f>IF(N495="nulová",J495,0)</f>
        <v>0</v>
      </c>
      <c r="BJ495" s="18" t="s">
        <v>90</v>
      </c>
      <c r="BK495" s="214">
        <f>ROUND(I495*H495,2)</f>
        <v>0</v>
      </c>
      <c r="BL495" s="18" t="s">
        <v>248</v>
      </c>
      <c r="BM495" s="213" t="s">
        <v>936</v>
      </c>
    </row>
    <row r="496" spans="1:65" s="14" customFormat="1">
      <c r="B496" s="243"/>
      <c r="C496" s="244"/>
      <c r="D496" s="228" t="s">
        <v>304</v>
      </c>
      <c r="E496" s="245" t="s">
        <v>1</v>
      </c>
      <c r="F496" s="246" t="s">
        <v>800</v>
      </c>
      <c r="G496" s="244"/>
      <c r="H496" s="245" t="s">
        <v>1</v>
      </c>
      <c r="I496" s="247"/>
      <c r="J496" s="244"/>
      <c r="K496" s="244"/>
      <c r="L496" s="248"/>
      <c r="M496" s="249"/>
      <c r="N496" s="250"/>
      <c r="O496" s="250"/>
      <c r="P496" s="250"/>
      <c r="Q496" s="250"/>
      <c r="R496" s="250"/>
      <c r="S496" s="250"/>
      <c r="T496" s="251"/>
      <c r="AT496" s="252" t="s">
        <v>304</v>
      </c>
      <c r="AU496" s="252" t="s">
        <v>90</v>
      </c>
      <c r="AV496" s="14" t="s">
        <v>84</v>
      </c>
      <c r="AW496" s="14" t="s">
        <v>33</v>
      </c>
      <c r="AX496" s="14" t="s">
        <v>77</v>
      </c>
      <c r="AY496" s="252" t="s">
        <v>242</v>
      </c>
    </row>
    <row r="497" spans="1:65" s="13" customFormat="1">
      <c r="B497" s="226"/>
      <c r="C497" s="227"/>
      <c r="D497" s="228" t="s">
        <v>304</v>
      </c>
      <c r="E497" s="229" t="s">
        <v>1</v>
      </c>
      <c r="F497" s="230" t="s">
        <v>937</v>
      </c>
      <c r="G497" s="227"/>
      <c r="H497" s="231">
        <v>57.25</v>
      </c>
      <c r="I497" s="232"/>
      <c r="J497" s="227"/>
      <c r="K497" s="227"/>
      <c r="L497" s="233"/>
      <c r="M497" s="234"/>
      <c r="N497" s="235"/>
      <c r="O497" s="235"/>
      <c r="P497" s="235"/>
      <c r="Q497" s="235"/>
      <c r="R497" s="235"/>
      <c r="S497" s="235"/>
      <c r="T497" s="236"/>
      <c r="AT497" s="237" t="s">
        <v>304</v>
      </c>
      <c r="AU497" s="237" t="s">
        <v>90</v>
      </c>
      <c r="AV497" s="13" t="s">
        <v>90</v>
      </c>
      <c r="AW497" s="13" t="s">
        <v>33</v>
      </c>
      <c r="AX497" s="13" t="s">
        <v>77</v>
      </c>
      <c r="AY497" s="237" t="s">
        <v>242</v>
      </c>
    </row>
    <row r="498" spans="1:65" s="14" customFormat="1">
      <c r="B498" s="243"/>
      <c r="C498" s="244"/>
      <c r="D498" s="228" t="s">
        <v>304</v>
      </c>
      <c r="E498" s="245" t="s">
        <v>1</v>
      </c>
      <c r="F498" s="246" t="s">
        <v>876</v>
      </c>
      <c r="G498" s="244"/>
      <c r="H498" s="245" t="s">
        <v>1</v>
      </c>
      <c r="I498" s="247"/>
      <c r="J498" s="244"/>
      <c r="K498" s="244"/>
      <c r="L498" s="248"/>
      <c r="M498" s="249"/>
      <c r="N498" s="250"/>
      <c r="O498" s="250"/>
      <c r="P498" s="250"/>
      <c r="Q498" s="250"/>
      <c r="R498" s="250"/>
      <c r="S498" s="250"/>
      <c r="T498" s="251"/>
      <c r="AT498" s="252" t="s">
        <v>304</v>
      </c>
      <c r="AU498" s="252" t="s">
        <v>90</v>
      </c>
      <c r="AV498" s="14" t="s">
        <v>84</v>
      </c>
      <c r="AW498" s="14" t="s">
        <v>33</v>
      </c>
      <c r="AX498" s="14" t="s">
        <v>77</v>
      </c>
      <c r="AY498" s="252" t="s">
        <v>242</v>
      </c>
    </row>
    <row r="499" spans="1:65" s="13" customFormat="1">
      <c r="B499" s="226"/>
      <c r="C499" s="227"/>
      <c r="D499" s="228" t="s">
        <v>304</v>
      </c>
      <c r="E499" s="229" t="s">
        <v>1</v>
      </c>
      <c r="F499" s="230" t="s">
        <v>938</v>
      </c>
      <c r="G499" s="227"/>
      <c r="H499" s="231">
        <v>95</v>
      </c>
      <c r="I499" s="232"/>
      <c r="J499" s="227"/>
      <c r="K499" s="227"/>
      <c r="L499" s="233"/>
      <c r="M499" s="234"/>
      <c r="N499" s="235"/>
      <c r="O499" s="235"/>
      <c r="P499" s="235"/>
      <c r="Q499" s="235"/>
      <c r="R499" s="235"/>
      <c r="S499" s="235"/>
      <c r="T499" s="236"/>
      <c r="AT499" s="237" t="s">
        <v>304</v>
      </c>
      <c r="AU499" s="237" t="s">
        <v>90</v>
      </c>
      <c r="AV499" s="13" t="s">
        <v>90</v>
      </c>
      <c r="AW499" s="13" t="s">
        <v>33</v>
      </c>
      <c r="AX499" s="13" t="s">
        <v>77</v>
      </c>
      <c r="AY499" s="237" t="s">
        <v>242</v>
      </c>
    </row>
    <row r="500" spans="1:65" s="16" customFormat="1">
      <c r="B500" s="264"/>
      <c r="C500" s="265"/>
      <c r="D500" s="228" t="s">
        <v>304</v>
      </c>
      <c r="E500" s="266" t="s">
        <v>1</v>
      </c>
      <c r="F500" s="267" t="s">
        <v>388</v>
      </c>
      <c r="G500" s="265"/>
      <c r="H500" s="268">
        <v>152.25</v>
      </c>
      <c r="I500" s="269"/>
      <c r="J500" s="265"/>
      <c r="K500" s="265"/>
      <c r="L500" s="270"/>
      <c r="M500" s="271"/>
      <c r="N500" s="272"/>
      <c r="O500" s="272"/>
      <c r="P500" s="272"/>
      <c r="Q500" s="272"/>
      <c r="R500" s="272"/>
      <c r="S500" s="272"/>
      <c r="T500" s="273"/>
      <c r="AT500" s="274" t="s">
        <v>304</v>
      </c>
      <c r="AU500" s="274" t="s">
        <v>90</v>
      </c>
      <c r="AV500" s="16" t="s">
        <v>248</v>
      </c>
      <c r="AW500" s="16" t="s">
        <v>33</v>
      </c>
      <c r="AX500" s="16" t="s">
        <v>84</v>
      </c>
      <c r="AY500" s="274" t="s">
        <v>242</v>
      </c>
    </row>
    <row r="501" spans="1:65" s="2" customFormat="1" ht="22.15" customHeight="1">
      <c r="A501" s="35"/>
      <c r="B501" s="36"/>
      <c r="C501" s="201" t="s">
        <v>678</v>
      </c>
      <c r="D501" s="201" t="s">
        <v>244</v>
      </c>
      <c r="E501" s="202" t="s">
        <v>301</v>
      </c>
      <c r="F501" s="203" t="s">
        <v>302</v>
      </c>
      <c r="G501" s="204" t="s">
        <v>282</v>
      </c>
      <c r="H501" s="205">
        <v>6775</v>
      </c>
      <c r="I501" s="206"/>
      <c r="J501" s="207">
        <f>ROUND(I501*H501,2)</f>
        <v>0</v>
      </c>
      <c r="K501" s="208"/>
      <c r="L501" s="40"/>
      <c r="M501" s="209" t="s">
        <v>1</v>
      </c>
      <c r="N501" s="210" t="s">
        <v>43</v>
      </c>
      <c r="O501" s="76"/>
      <c r="P501" s="211">
        <f>O501*H501</f>
        <v>0</v>
      </c>
      <c r="Q501" s="211">
        <v>0</v>
      </c>
      <c r="R501" s="211">
        <f>Q501*H501</f>
        <v>0</v>
      </c>
      <c r="S501" s="211">
        <v>0</v>
      </c>
      <c r="T501" s="212">
        <f>S501*H501</f>
        <v>0</v>
      </c>
      <c r="U501" s="35"/>
      <c r="V501" s="35"/>
      <c r="W501" s="35"/>
      <c r="X501" s="35"/>
      <c r="Y501" s="35"/>
      <c r="Z501" s="35"/>
      <c r="AA501" s="35"/>
      <c r="AB501" s="35"/>
      <c r="AC501" s="35"/>
      <c r="AD501" s="35"/>
      <c r="AE501" s="35"/>
      <c r="AR501" s="213" t="s">
        <v>248</v>
      </c>
      <c r="AT501" s="213" t="s">
        <v>244</v>
      </c>
      <c r="AU501" s="213" t="s">
        <v>90</v>
      </c>
      <c r="AY501" s="18" t="s">
        <v>242</v>
      </c>
      <c r="BE501" s="214">
        <f>IF(N501="základná",J501,0)</f>
        <v>0</v>
      </c>
      <c r="BF501" s="214">
        <f>IF(N501="znížená",J501,0)</f>
        <v>0</v>
      </c>
      <c r="BG501" s="214">
        <f>IF(N501="zákl. prenesená",J501,0)</f>
        <v>0</v>
      </c>
      <c r="BH501" s="214">
        <f>IF(N501="zníž. prenesená",J501,0)</f>
        <v>0</v>
      </c>
      <c r="BI501" s="214">
        <f>IF(N501="nulová",J501,0)</f>
        <v>0</v>
      </c>
      <c r="BJ501" s="18" t="s">
        <v>90</v>
      </c>
      <c r="BK501" s="214">
        <f>ROUND(I501*H501,2)</f>
        <v>0</v>
      </c>
      <c r="BL501" s="18" t="s">
        <v>248</v>
      </c>
      <c r="BM501" s="213" t="s">
        <v>939</v>
      </c>
    </row>
    <row r="502" spans="1:65" s="13" customFormat="1">
      <c r="B502" s="226"/>
      <c r="C502" s="227"/>
      <c r="D502" s="228" t="s">
        <v>304</v>
      </c>
      <c r="E502" s="229" t="s">
        <v>1</v>
      </c>
      <c r="F502" s="230" t="s">
        <v>940</v>
      </c>
      <c r="G502" s="227"/>
      <c r="H502" s="231">
        <v>6775</v>
      </c>
      <c r="I502" s="232"/>
      <c r="J502" s="227"/>
      <c r="K502" s="227"/>
      <c r="L502" s="233"/>
      <c r="M502" s="234"/>
      <c r="N502" s="235"/>
      <c r="O502" s="235"/>
      <c r="P502" s="235"/>
      <c r="Q502" s="235"/>
      <c r="R502" s="235"/>
      <c r="S502" s="235"/>
      <c r="T502" s="236"/>
      <c r="AT502" s="237" t="s">
        <v>304</v>
      </c>
      <c r="AU502" s="237" t="s">
        <v>90</v>
      </c>
      <c r="AV502" s="13" t="s">
        <v>90</v>
      </c>
      <c r="AW502" s="13" t="s">
        <v>33</v>
      </c>
      <c r="AX502" s="13" t="s">
        <v>84</v>
      </c>
      <c r="AY502" s="237" t="s">
        <v>242</v>
      </c>
    </row>
    <row r="503" spans="1:65" s="2" customFormat="1" ht="22.15" customHeight="1">
      <c r="A503" s="35"/>
      <c r="B503" s="36"/>
      <c r="C503" s="201" t="s">
        <v>681</v>
      </c>
      <c r="D503" s="201" t="s">
        <v>244</v>
      </c>
      <c r="E503" s="202" t="s">
        <v>307</v>
      </c>
      <c r="F503" s="203" t="s">
        <v>308</v>
      </c>
      <c r="G503" s="204" t="s">
        <v>309</v>
      </c>
      <c r="H503" s="205">
        <v>6.782</v>
      </c>
      <c r="I503" s="206"/>
      <c r="J503" s="207">
        <f>ROUND(I503*H503,2)</f>
        <v>0</v>
      </c>
      <c r="K503" s="208"/>
      <c r="L503" s="40"/>
      <c r="M503" s="209" t="s">
        <v>1</v>
      </c>
      <c r="N503" s="210" t="s">
        <v>43</v>
      </c>
      <c r="O503" s="76"/>
      <c r="P503" s="211">
        <f>O503*H503</f>
        <v>0</v>
      </c>
      <c r="Q503" s="211">
        <v>0</v>
      </c>
      <c r="R503" s="211">
        <f>Q503*H503</f>
        <v>0</v>
      </c>
      <c r="S503" s="211">
        <v>0</v>
      </c>
      <c r="T503" s="212">
        <f>S503*H503</f>
        <v>0</v>
      </c>
      <c r="U503" s="35"/>
      <c r="V503" s="35"/>
      <c r="W503" s="35"/>
      <c r="X503" s="35"/>
      <c r="Y503" s="35"/>
      <c r="Z503" s="35"/>
      <c r="AA503" s="35"/>
      <c r="AB503" s="35"/>
      <c r="AC503" s="35"/>
      <c r="AD503" s="35"/>
      <c r="AE503" s="35"/>
      <c r="AR503" s="213" t="s">
        <v>248</v>
      </c>
      <c r="AT503" s="213" t="s">
        <v>244</v>
      </c>
      <c r="AU503" s="213" t="s">
        <v>90</v>
      </c>
      <c r="AY503" s="18" t="s">
        <v>242</v>
      </c>
      <c r="BE503" s="214">
        <f>IF(N503="základná",J503,0)</f>
        <v>0</v>
      </c>
      <c r="BF503" s="214">
        <f>IF(N503="znížená",J503,0)</f>
        <v>0</v>
      </c>
      <c r="BG503" s="214">
        <f>IF(N503="zákl. prenesená",J503,0)</f>
        <v>0</v>
      </c>
      <c r="BH503" s="214">
        <f>IF(N503="zníž. prenesená",J503,0)</f>
        <v>0</v>
      </c>
      <c r="BI503" s="214">
        <f>IF(N503="nulová",J503,0)</f>
        <v>0</v>
      </c>
      <c r="BJ503" s="18" t="s">
        <v>90</v>
      </c>
      <c r="BK503" s="214">
        <f>ROUND(I503*H503,2)</f>
        <v>0</v>
      </c>
      <c r="BL503" s="18" t="s">
        <v>248</v>
      </c>
      <c r="BM503" s="213" t="s">
        <v>941</v>
      </c>
    </row>
    <row r="504" spans="1:65" s="14" customFormat="1">
      <c r="B504" s="243"/>
      <c r="C504" s="244"/>
      <c r="D504" s="228" t="s">
        <v>304</v>
      </c>
      <c r="E504" s="245" t="s">
        <v>1</v>
      </c>
      <c r="F504" s="246" t="s">
        <v>798</v>
      </c>
      <c r="G504" s="244"/>
      <c r="H504" s="245" t="s">
        <v>1</v>
      </c>
      <c r="I504" s="247"/>
      <c r="J504" s="244"/>
      <c r="K504" s="244"/>
      <c r="L504" s="248"/>
      <c r="M504" s="249"/>
      <c r="N504" s="250"/>
      <c r="O504" s="250"/>
      <c r="P504" s="250"/>
      <c r="Q504" s="250"/>
      <c r="R504" s="250"/>
      <c r="S504" s="250"/>
      <c r="T504" s="251"/>
      <c r="AT504" s="252" t="s">
        <v>304</v>
      </c>
      <c r="AU504" s="252" t="s">
        <v>90</v>
      </c>
      <c r="AV504" s="14" t="s">
        <v>84</v>
      </c>
      <c r="AW504" s="14" t="s">
        <v>33</v>
      </c>
      <c r="AX504" s="14" t="s">
        <v>77</v>
      </c>
      <c r="AY504" s="252" t="s">
        <v>242</v>
      </c>
    </row>
    <row r="505" spans="1:65" s="13" customFormat="1">
      <c r="B505" s="226"/>
      <c r="C505" s="227"/>
      <c r="D505" s="228" t="s">
        <v>304</v>
      </c>
      <c r="E505" s="229" t="s">
        <v>1</v>
      </c>
      <c r="F505" s="230" t="s">
        <v>942</v>
      </c>
      <c r="G505" s="227"/>
      <c r="H505" s="231">
        <v>2.5939999999999999</v>
      </c>
      <c r="I505" s="232"/>
      <c r="J505" s="227"/>
      <c r="K505" s="227"/>
      <c r="L505" s="233"/>
      <c r="M505" s="234"/>
      <c r="N505" s="235"/>
      <c r="O505" s="235"/>
      <c r="P505" s="235"/>
      <c r="Q505" s="235"/>
      <c r="R505" s="235"/>
      <c r="S505" s="235"/>
      <c r="T505" s="236"/>
      <c r="AT505" s="237" t="s">
        <v>304</v>
      </c>
      <c r="AU505" s="237" t="s">
        <v>90</v>
      </c>
      <c r="AV505" s="13" t="s">
        <v>90</v>
      </c>
      <c r="AW505" s="13" t="s">
        <v>33</v>
      </c>
      <c r="AX505" s="13" t="s">
        <v>77</v>
      </c>
      <c r="AY505" s="237" t="s">
        <v>242</v>
      </c>
    </row>
    <row r="506" spans="1:65" s="14" customFormat="1">
      <c r="B506" s="243"/>
      <c r="C506" s="244"/>
      <c r="D506" s="228" t="s">
        <v>304</v>
      </c>
      <c r="E506" s="245" t="s">
        <v>1</v>
      </c>
      <c r="F506" s="246" t="s">
        <v>800</v>
      </c>
      <c r="G506" s="244"/>
      <c r="H506" s="245" t="s">
        <v>1</v>
      </c>
      <c r="I506" s="247"/>
      <c r="J506" s="244"/>
      <c r="K506" s="244"/>
      <c r="L506" s="248"/>
      <c r="M506" s="249"/>
      <c r="N506" s="250"/>
      <c r="O506" s="250"/>
      <c r="P506" s="250"/>
      <c r="Q506" s="250"/>
      <c r="R506" s="250"/>
      <c r="S506" s="250"/>
      <c r="T506" s="251"/>
      <c r="AT506" s="252" t="s">
        <v>304</v>
      </c>
      <c r="AU506" s="252" t="s">
        <v>90</v>
      </c>
      <c r="AV506" s="14" t="s">
        <v>84</v>
      </c>
      <c r="AW506" s="14" t="s">
        <v>33</v>
      </c>
      <c r="AX506" s="14" t="s">
        <v>77</v>
      </c>
      <c r="AY506" s="252" t="s">
        <v>242</v>
      </c>
    </row>
    <row r="507" spans="1:65" s="13" customFormat="1">
      <c r="B507" s="226"/>
      <c r="C507" s="227"/>
      <c r="D507" s="228" t="s">
        <v>304</v>
      </c>
      <c r="E507" s="229" t="s">
        <v>1</v>
      </c>
      <c r="F507" s="230" t="s">
        <v>943</v>
      </c>
      <c r="G507" s="227"/>
      <c r="H507" s="231">
        <v>1.121</v>
      </c>
      <c r="I507" s="232"/>
      <c r="J507" s="227"/>
      <c r="K507" s="227"/>
      <c r="L507" s="233"/>
      <c r="M507" s="234"/>
      <c r="N507" s="235"/>
      <c r="O507" s="235"/>
      <c r="P507" s="235"/>
      <c r="Q507" s="235"/>
      <c r="R507" s="235"/>
      <c r="S507" s="235"/>
      <c r="T507" s="236"/>
      <c r="AT507" s="237" t="s">
        <v>304</v>
      </c>
      <c r="AU507" s="237" t="s">
        <v>90</v>
      </c>
      <c r="AV507" s="13" t="s">
        <v>90</v>
      </c>
      <c r="AW507" s="13" t="s">
        <v>33</v>
      </c>
      <c r="AX507" s="13" t="s">
        <v>77</v>
      </c>
      <c r="AY507" s="237" t="s">
        <v>242</v>
      </c>
    </row>
    <row r="508" spans="1:65" s="14" customFormat="1">
      <c r="B508" s="243"/>
      <c r="C508" s="244"/>
      <c r="D508" s="228" t="s">
        <v>304</v>
      </c>
      <c r="E508" s="245" t="s">
        <v>1</v>
      </c>
      <c r="F508" s="246" t="s">
        <v>876</v>
      </c>
      <c r="G508" s="244"/>
      <c r="H508" s="245" t="s">
        <v>1</v>
      </c>
      <c r="I508" s="247"/>
      <c r="J508" s="244"/>
      <c r="K508" s="244"/>
      <c r="L508" s="248"/>
      <c r="M508" s="249"/>
      <c r="N508" s="250"/>
      <c r="O508" s="250"/>
      <c r="P508" s="250"/>
      <c r="Q508" s="250"/>
      <c r="R508" s="250"/>
      <c r="S508" s="250"/>
      <c r="T508" s="251"/>
      <c r="AT508" s="252" t="s">
        <v>304</v>
      </c>
      <c r="AU508" s="252" t="s">
        <v>90</v>
      </c>
      <c r="AV508" s="14" t="s">
        <v>84</v>
      </c>
      <c r="AW508" s="14" t="s">
        <v>33</v>
      </c>
      <c r="AX508" s="14" t="s">
        <v>77</v>
      </c>
      <c r="AY508" s="252" t="s">
        <v>242</v>
      </c>
    </row>
    <row r="509" spans="1:65" s="13" customFormat="1">
      <c r="B509" s="226"/>
      <c r="C509" s="227"/>
      <c r="D509" s="228" t="s">
        <v>304</v>
      </c>
      <c r="E509" s="229" t="s">
        <v>1</v>
      </c>
      <c r="F509" s="230" t="s">
        <v>944</v>
      </c>
      <c r="G509" s="227"/>
      <c r="H509" s="231">
        <v>3.0670000000000002</v>
      </c>
      <c r="I509" s="232"/>
      <c r="J509" s="227"/>
      <c r="K509" s="227"/>
      <c r="L509" s="233"/>
      <c r="M509" s="234"/>
      <c r="N509" s="235"/>
      <c r="O509" s="235"/>
      <c r="P509" s="235"/>
      <c r="Q509" s="235"/>
      <c r="R509" s="235"/>
      <c r="S509" s="235"/>
      <c r="T509" s="236"/>
      <c r="AT509" s="237" t="s">
        <v>304</v>
      </c>
      <c r="AU509" s="237" t="s">
        <v>90</v>
      </c>
      <c r="AV509" s="13" t="s">
        <v>90</v>
      </c>
      <c r="AW509" s="13" t="s">
        <v>33</v>
      </c>
      <c r="AX509" s="13" t="s">
        <v>77</v>
      </c>
      <c r="AY509" s="237" t="s">
        <v>242</v>
      </c>
    </row>
    <row r="510" spans="1:65" s="16" customFormat="1">
      <c r="B510" s="264"/>
      <c r="C510" s="265"/>
      <c r="D510" s="228" t="s">
        <v>304</v>
      </c>
      <c r="E510" s="266" t="s">
        <v>1</v>
      </c>
      <c r="F510" s="267" t="s">
        <v>388</v>
      </c>
      <c r="G510" s="265"/>
      <c r="H510" s="268">
        <v>6.782</v>
      </c>
      <c r="I510" s="269"/>
      <c r="J510" s="265"/>
      <c r="K510" s="265"/>
      <c r="L510" s="270"/>
      <c r="M510" s="271"/>
      <c r="N510" s="272"/>
      <c r="O510" s="272"/>
      <c r="P510" s="272"/>
      <c r="Q510" s="272"/>
      <c r="R510" s="272"/>
      <c r="S510" s="272"/>
      <c r="T510" s="273"/>
      <c r="AT510" s="274" t="s">
        <v>304</v>
      </c>
      <c r="AU510" s="274" t="s">
        <v>90</v>
      </c>
      <c r="AV510" s="16" t="s">
        <v>248</v>
      </c>
      <c r="AW510" s="16" t="s">
        <v>33</v>
      </c>
      <c r="AX510" s="16" t="s">
        <v>84</v>
      </c>
      <c r="AY510" s="274" t="s">
        <v>242</v>
      </c>
    </row>
    <row r="511" spans="1:65" s="2" customFormat="1" ht="22.15" customHeight="1">
      <c r="A511" s="35"/>
      <c r="B511" s="36"/>
      <c r="C511" s="201" t="s">
        <v>688</v>
      </c>
      <c r="D511" s="201" t="s">
        <v>244</v>
      </c>
      <c r="E511" s="202" t="s">
        <v>689</v>
      </c>
      <c r="F511" s="203" t="s">
        <v>690</v>
      </c>
      <c r="G511" s="204" t="s">
        <v>247</v>
      </c>
      <c r="H511" s="205">
        <v>7</v>
      </c>
      <c r="I511" s="206"/>
      <c r="J511" s="207">
        <f>ROUND(I511*H511,2)</f>
        <v>0</v>
      </c>
      <c r="K511" s="208"/>
      <c r="L511" s="40"/>
      <c r="M511" s="209" t="s">
        <v>1</v>
      </c>
      <c r="N511" s="210" t="s">
        <v>43</v>
      </c>
      <c r="O511" s="76"/>
      <c r="P511" s="211">
        <f>O511*H511</f>
        <v>0</v>
      </c>
      <c r="Q511" s="211">
        <v>1.0000000000000001E-5</v>
      </c>
      <c r="R511" s="211">
        <f>Q511*H511</f>
        <v>7.0000000000000007E-5</v>
      </c>
      <c r="S511" s="211">
        <v>0</v>
      </c>
      <c r="T511" s="212">
        <f>S511*H511</f>
        <v>0</v>
      </c>
      <c r="U511" s="35"/>
      <c r="V511" s="35"/>
      <c r="W511" s="35"/>
      <c r="X511" s="35"/>
      <c r="Y511" s="35"/>
      <c r="Z511" s="35"/>
      <c r="AA511" s="35"/>
      <c r="AB511" s="35"/>
      <c r="AC511" s="35"/>
      <c r="AD511" s="35"/>
      <c r="AE511" s="35"/>
      <c r="AR511" s="213" t="s">
        <v>248</v>
      </c>
      <c r="AT511" s="213" t="s">
        <v>244</v>
      </c>
      <c r="AU511" s="213" t="s">
        <v>90</v>
      </c>
      <c r="AY511" s="18" t="s">
        <v>242</v>
      </c>
      <c r="BE511" s="214">
        <f>IF(N511="základná",J511,0)</f>
        <v>0</v>
      </c>
      <c r="BF511" s="214">
        <f>IF(N511="znížená",J511,0)</f>
        <v>0</v>
      </c>
      <c r="BG511" s="214">
        <f>IF(N511="zákl. prenesená",J511,0)</f>
        <v>0</v>
      </c>
      <c r="BH511" s="214">
        <f>IF(N511="zníž. prenesená",J511,0)</f>
        <v>0</v>
      </c>
      <c r="BI511" s="214">
        <f>IF(N511="nulová",J511,0)</f>
        <v>0</v>
      </c>
      <c r="BJ511" s="18" t="s">
        <v>90</v>
      </c>
      <c r="BK511" s="214">
        <f>ROUND(I511*H511,2)</f>
        <v>0</v>
      </c>
      <c r="BL511" s="18" t="s">
        <v>248</v>
      </c>
      <c r="BM511" s="213" t="s">
        <v>945</v>
      </c>
    </row>
    <row r="512" spans="1:65" s="13" customFormat="1">
      <c r="B512" s="226"/>
      <c r="C512" s="227"/>
      <c r="D512" s="228" t="s">
        <v>304</v>
      </c>
      <c r="E512" s="229" t="s">
        <v>1</v>
      </c>
      <c r="F512" s="230" t="s">
        <v>946</v>
      </c>
      <c r="G512" s="227"/>
      <c r="H512" s="231">
        <v>7</v>
      </c>
      <c r="I512" s="232"/>
      <c r="J512" s="227"/>
      <c r="K512" s="227"/>
      <c r="L512" s="233"/>
      <c r="M512" s="234"/>
      <c r="N512" s="235"/>
      <c r="O512" s="235"/>
      <c r="P512" s="235"/>
      <c r="Q512" s="235"/>
      <c r="R512" s="235"/>
      <c r="S512" s="235"/>
      <c r="T512" s="236"/>
      <c r="AT512" s="237" t="s">
        <v>304</v>
      </c>
      <c r="AU512" s="237" t="s">
        <v>90</v>
      </c>
      <c r="AV512" s="13" t="s">
        <v>90</v>
      </c>
      <c r="AW512" s="13" t="s">
        <v>33</v>
      </c>
      <c r="AX512" s="13" t="s">
        <v>84</v>
      </c>
      <c r="AY512" s="237" t="s">
        <v>242</v>
      </c>
    </row>
    <row r="513" spans="1:65" s="2" customFormat="1" ht="14.45" customHeight="1">
      <c r="A513" s="35"/>
      <c r="B513" s="36"/>
      <c r="C513" s="201" t="s">
        <v>693</v>
      </c>
      <c r="D513" s="201" t="s">
        <v>244</v>
      </c>
      <c r="E513" s="202" t="s">
        <v>947</v>
      </c>
      <c r="F513" s="203" t="s">
        <v>948</v>
      </c>
      <c r="G513" s="204" t="s">
        <v>259</v>
      </c>
      <c r="H513" s="205">
        <v>3</v>
      </c>
      <c r="I513" s="206"/>
      <c r="J513" s="207">
        <f>ROUND(I513*H513,2)</f>
        <v>0</v>
      </c>
      <c r="K513" s="208"/>
      <c r="L513" s="40"/>
      <c r="M513" s="209" t="s">
        <v>1</v>
      </c>
      <c r="N513" s="210" t="s">
        <v>43</v>
      </c>
      <c r="O513" s="76"/>
      <c r="P513" s="211">
        <f>O513*H513</f>
        <v>0</v>
      </c>
      <c r="Q513" s="211">
        <v>5.0000000000000002E-5</v>
      </c>
      <c r="R513" s="211">
        <f>Q513*H513</f>
        <v>1.5000000000000001E-4</v>
      </c>
      <c r="S513" s="211">
        <v>0</v>
      </c>
      <c r="T513" s="212">
        <f>S513*H513</f>
        <v>0</v>
      </c>
      <c r="U513" s="35"/>
      <c r="V513" s="35"/>
      <c r="W513" s="35"/>
      <c r="X513" s="35"/>
      <c r="Y513" s="35"/>
      <c r="Z513" s="35"/>
      <c r="AA513" s="35"/>
      <c r="AB513" s="35"/>
      <c r="AC513" s="35"/>
      <c r="AD513" s="35"/>
      <c r="AE513" s="35"/>
      <c r="AR513" s="213" t="s">
        <v>248</v>
      </c>
      <c r="AT513" s="213" t="s">
        <v>244</v>
      </c>
      <c r="AU513" s="213" t="s">
        <v>90</v>
      </c>
      <c r="AY513" s="18" t="s">
        <v>242</v>
      </c>
      <c r="BE513" s="214">
        <f>IF(N513="základná",J513,0)</f>
        <v>0</v>
      </c>
      <c r="BF513" s="214">
        <f>IF(N513="znížená",J513,0)</f>
        <v>0</v>
      </c>
      <c r="BG513" s="214">
        <f>IF(N513="zákl. prenesená",J513,0)</f>
        <v>0</v>
      </c>
      <c r="BH513" s="214">
        <f>IF(N513="zníž. prenesená",J513,0)</f>
        <v>0</v>
      </c>
      <c r="BI513" s="214">
        <f>IF(N513="nulová",J513,0)</f>
        <v>0</v>
      </c>
      <c r="BJ513" s="18" t="s">
        <v>90</v>
      </c>
      <c r="BK513" s="214">
        <f>ROUND(I513*H513,2)</f>
        <v>0</v>
      </c>
      <c r="BL513" s="18" t="s">
        <v>248</v>
      </c>
      <c r="BM513" s="213" t="s">
        <v>949</v>
      </c>
    </row>
    <row r="514" spans="1:65" s="14" customFormat="1">
      <c r="B514" s="243"/>
      <c r="C514" s="244"/>
      <c r="D514" s="228" t="s">
        <v>304</v>
      </c>
      <c r="E514" s="245" t="s">
        <v>1</v>
      </c>
      <c r="F514" s="246" t="s">
        <v>798</v>
      </c>
      <c r="G514" s="244"/>
      <c r="H514" s="245" t="s">
        <v>1</v>
      </c>
      <c r="I514" s="247"/>
      <c r="J514" s="244"/>
      <c r="K514" s="244"/>
      <c r="L514" s="248"/>
      <c r="M514" s="249"/>
      <c r="N514" s="250"/>
      <c r="O514" s="250"/>
      <c r="P514" s="250"/>
      <c r="Q514" s="250"/>
      <c r="R514" s="250"/>
      <c r="S514" s="250"/>
      <c r="T514" s="251"/>
      <c r="AT514" s="252" t="s">
        <v>304</v>
      </c>
      <c r="AU514" s="252" t="s">
        <v>90</v>
      </c>
      <c r="AV514" s="14" t="s">
        <v>84</v>
      </c>
      <c r="AW514" s="14" t="s">
        <v>33</v>
      </c>
      <c r="AX514" s="14" t="s">
        <v>77</v>
      </c>
      <c r="AY514" s="252" t="s">
        <v>242</v>
      </c>
    </row>
    <row r="515" spans="1:65" s="13" customFormat="1">
      <c r="B515" s="226"/>
      <c r="C515" s="227"/>
      <c r="D515" s="228" t="s">
        <v>304</v>
      </c>
      <c r="E515" s="229" t="s">
        <v>1</v>
      </c>
      <c r="F515" s="230" t="s">
        <v>950</v>
      </c>
      <c r="G515" s="227"/>
      <c r="H515" s="231">
        <v>1</v>
      </c>
      <c r="I515" s="232"/>
      <c r="J515" s="227"/>
      <c r="K515" s="227"/>
      <c r="L515" s="233"/>
      <c r="M515" s="234"/>
      <c r="N515" s="235"/>
      <c r="O515" s="235"/>
      <c r="P515" s="235"/>
      <c r="Q515" s="235"/>
      <c r="R515" s="235"/>
      <c r="S515" s="235"/>
      <c r="T515" s="236"/>
      <c r="AT515" s="237" t="s">
        <v>304</v>
      </c>
      <c r="AU515" s="237" t="s">
        <v>90</v>
      </c>
      <c r="AV515" s="13" t="s">
        <v>90</v>
      </c>
      <c r="AW515" s="13" t="s">
        <v>33</v>
      </c>
      <c r="AX515" s="13" t="s">
        <v>77</v>
      </c>
      <c r="AY515" s="237" t="s">
        <v>242</v>
      </c>
    </row>
    <row r="516" spans="1:65" s="14" customFormat="1">
      <c r="B516" s="243"/>
      <c r="C516" s="244"/>
      <c r="D516" s="228" t="s">
        <v>304</v>
      </c>
      <c r="E516" s="245" t="s">
        <v>1</v>
      </c>
      <c r="F516" s="246" t="s">
        <v>800</v>
      </c>
      <c r="G516" s="244"/>
      <c r="H516" s="245" t="s">
        <v>1</v>
      </c>
      <c r="I516" s="247"/>
      <c r="J516" s="244"/>
      <c r="K516" s="244"/>
      <c r="L516" s="248"/>
      <c r="M516" s="249"/>
      <c r="N516" s="250"/>
      <c r="O516" s="250"/>
      <c r="P516" s="250"/>
      <c r="Q516" s="250"/>
      <c r="R516" s="250"/>
      <c r="S516" s="250"/>
      <c r="T516" s="251"/>
      <c r="AT516" s="252" t="s">
        <v>304</v>
      </c>
      <c r="AU516" s="252" t="s">
        <v>90</v>
      </c>
      <c r="AV516" s="14" t="s">
        <v>84</v>
      </c>
      <c r="AW516" s="14" t="s">
        <v>33</v>
      </c>
      <c r="AX516" s="14" t="s">
        <v>77</v>
      </c>
      <c r="AY516" s="252" t="s">
        <v>242</v>
      </c>
    </row>
    <row r="517" spans="1:65" s="13" customFormat="1">
      <c r="B517" s="226"/>
      <c r="C517" s="227"/>
      <c r="D517" s="228" t="s">
        <v>304</v>
      </c>
      <c r="E517" s="229" t="s">
        <v>1</v>
      </c>
      <c r="F517" s="230" t="s">
        <v>950</v>
      </c>
      <c r="G517" s="227"/>
      <c r="H517" s="231">
        <v>1</v>
      </c>
      <c r="I517" s="232"/>
      <c r="J517" s="227"/>
      <c r="K517" s="227"/>
      <c r="L517" s="233"/>
      <c r="M517" s="234"/>
      <c r="N517" s="235"/>
      <c r="O517" s="235"/>
      <c r="P517" s="235"/>
      <c r="Q517" s="235"/>
      <c r="R517" s="235"/>
      <c r="S517" s="235"/>
      <c r="T517" s="236"/>
      <c r="AT517" s="237" t="s">
        <v>304</v>
      </c>
      <c r="AU517" s="237" t="s">
        <v>90</v>
      </c>
      <c r="AV517" s="13" t="s">
        <v>90</v>
      </c>
      <c r="AW517" s="13" t="s">
        <v>33</v>
      </c>
      <c r="AX517" s="13" t="s">
        <v>77</v>
      </c>
      <c r="AY517" s="237" t="s">
        <v>242</v>
      </c>
    </row>
    <row r="518" spans="1:65" s="14" customFormat="1">
      <c r="B518" s="243"/>
      <c r="C518" s="244"/>
      <c r="D518" s="228" t="s">
        <v>304</v>
      </c>
      <c r="E518" s="245" t="s">
        <v>1</v>
      </c>
      <c r="F518" s="246" t="s">
        <v>876</v>
      </c>
      <c r="G518" s="244"/>
      <c r="H518" s="245" t="s">
        <v>1</v>
      </c>
      <c r="I518" s="247"/>
      <c r="J518" s="244"/>
      <c r="K518" s="244"/>
      <c r="L518" s="248"/>
      <c r="M518" s="249"/>
      <c r="N518" s="250"/>
      <c r="O518" s="250"/>
      <c r="P518" s="250"/>
      <c r="Q518" s="250"/>
      <c r="R518" s="250"/>
      <c r="S518" s="250"/>
      <c r="T518" s="251"/>
      <c r="AT518" s="252" t="s">
        <v>304</v>
      </c>
      <c r="AU518" s="252" t="s">
        <v>90</v>
      </c>
      <c r="AV518" s="14" t="s">
        <v>84</v>
      </c>
      <c r="AW518" s="14" t="s">
        <v>33</v>
      </c>
      <c r="AX518" s="14" t="s">
        <v>77</v>
      </c>
      <c r="AY518" s="252" t="s">
        <v>242</v>
      </c>
    </row>
    <row r="519" spans="1:65" s="13" customFormat="1">
      <c r="B519" s="226"/>
      <c r="C519" s="227"/>
      <c r="D519" s="228" t="s">
        <v>304</v>
      </c>
      <c r="E519" s="229" t="s">
        <v>1</v>
      </c>
      <c r="F519" s="230" t="s">
        <v>950</v>
      </c>
      <c r="G519" s="227"/>
      <c r="H519" s="231">
        <v>1</v>
      </c>
      <c r="I519" s="232"/>
      <c r="J519" s="227"/>
      <c r="K519" s="227"/>
      <c r="L519" s="233"/>
      <c r="M519" s="234"/>
      <c r="N519" s="235"/>
      <c r="O519" s="235"/>
      <c r="P519" s="235"/>
      <c r="Q519" s="235"/>
      <c r="R519" s="235"/>
      <c r="S519" s="235"/>
      <c r="T519" s="236"/>
      <c r="AT519" s="237" t="s">
        <v>304</v>
      </c>
      <c r="AU519" s="237" t="s">
        <v>90</v>
      </c>
      <c r="AV519" s="13" t="s">
        <v>90</v>
      </c>
      <c r="AW519" s="13" t="s">
        <v>33</v>
      </c>
      <c r="AX519" s="13" t="s">
        <v>77</v>
      </c>
      <c r="AY519" s="237" t="s">
        <v>242</v>
      </c>
    </row>
    <row r="520" spans="1:65" s="16" customFormat="1">
      <c r="B520" s="264"/>
      <c r="C520" s="265"/>
      <c r="D520" s="228" t="s">
        <v>304</v>
      </c>
      <c r="E520" s="266" t="s">
        <v>1</v>
      </c>
      <c r="F520" s="267" t="s">
        <v>388</v>
      </c>
      <c r="G520" s="265"/>
      <c r="H520" s="268">
        <v>3</v>
      </c>
      <c r="I520" s="269"/>
      <c r="J520" s="265"/>
      <c r="K520" s="265"/>
      <c r="L520" s="270"/>
      <c r="M520" s="271"/>
      <c r="N520" s="272"/>
      <c r="O520" s="272"/>
      <c r="P520" s="272"/>
      <c r="Q520" s="272"/>
      <c r="R520" s="272"/>
      <c r="S520" s="272"/>
      <c r="T520" s="273"/>
      <c r="AT520" s="274" t="s">
        <v>304</v>
      </c>
      <c r="AU520" s="274" t="s">
        <v>90</v>
      </c>
      <c r="AV520" s="16" t="s">
        <v>248</v>
      </c>
      <c r="AW520" s="16" t="s">
        <v>33</v>
      </c>
      <c r="AX520" s="16" t="s">
        <v>84</v>
      </c>
      <c r="AY520" s="274" t="s">
        <v>242</v>
      </c>
    </row>
    <row r="521" spans="1:65" s="2" customFormat="1" ht="14.45" customHeight="1">
      <c r="A521" s="35"/>
      <c r="B521" s="36"/>
      <c r="C521" s="215" t="s">
        <v>701</v>
      </c>
      <c r="D521" s="215" t="s">
        <v>261</v>
      </c>
      <c r="E521" s="216" t="s">
        <v>951</v>
      </c>
      <c r="F521" s="217" t="s">
        <v>952</v>
      </c>
      <c r="G521" s="218" t="s">
        <v>259</v>
      </c>
      <c r="H521" s="219">
        <v>3</v>
      </c>
      <c r="I521" s="220"/>
      <c r="J521" s="221">
        <f>ROUND(I521*H521,2)</f>
        <v>0</v>
      </c>
      <c r="K521" s="222"/>
      <c r="L521" s="223"/>
      <c r="M521" s="224" t="s">
        <v>1</v>
      </c>
      <c r="N521" s="225" t="s">
        <v>43</v>
      </c>
      <c r="O521" s="76"/>
      <c r="P521" s="211">
        <f>O521*H521</f>
        <v>0</v>
      </c>
      <c r="Q521" s="211">
        <v>7.4999999999999997E-3</v>
      </c>
      <c r="R521" s="211">
        <f>Q521*H521</f>
        <v>2.2499999999999999E-2</v>
      </c>
      <c r="S521" s="211">
        <v>0</v>
      </c>
      <c r="T521" s="212">
        <f>S521*H521</f>
        <v>0</v>
      </c>
      <c r="U521" s="35"/>
      <c r="V521" s="35"/>
      <c r="W521" s="35"/>
      <c r="X521" s="35"/>
      <c r="Y521" s="35"/>
      <c r="Z521" s="35"/>
      <c r="AA521" s="35"/>
      <c r="AB521" s="35"/>
      <c r="AC521" s="35"/>
      <c r="AD521" s="35"/>
      <c r="AE521" s="35"/>
      <c r="AR521" s="213" t="s">
        <v>264</v>
      </c>
      <c r="AT521" s="213" t="s">
        <v>261</v>
      </c>
      <c r="AU521" s="213" t="s">
        <v>90</v>
      </c>
      <c r="AY521" s="18" t="s">
        <v>242</v>
      </c>
      <c r="BE521" s="214">
        <f>IF(N521="základná",J521,0)</f>
        <v>0</v>
      </c>
      <c r="BF521" s="214">
        <f>IF(N521="znížená",J521,0)</f>
        <v>0</v>
      </c>
      <c r="BG521" s="214">
        <f>IF(N521="zákl. prenesená",J521,0)</f>
        <v>0</v>
      </c>
      <c r="BH521" s="214">
        <f>IF(N521="zníž. prenesená",J521,0)</f>
        <v>0</v>
      </c>
      <c r="BI521" s="214">
        <f>IF(N521="nulová",J521,0)</f>
        <v>0</v>
      </c>
      <c r="BJ521" s="18" t="s">
        <v>90</v>
      </c>
      <c r="BK521" s="214">
        <f>ROUND(I521*H521,2)</f>
        <v>0</v>
      </c>
      <c r="BL521" s="18" t="s">
        <v>248</v>
      </c>
      <c r="BM521" s="213" t="s">
        <v>953</v>
      </c>
    </row>
    <row r="522" spans="1:65" s="2" customFormat="1" ht="14.45" customHeight="1">
      <c r="A522" s="35"/>
      <c r="B522" s="36"/>
      <c r="C522" s="201" t="s">
        <v>705</v>
      </c>
      <c r="D522" s="201" t="s">
        <v>244</v>
      </c>
      <c r="E522" s="202" t="s">
        <v>694</v>
      </c>
      <c r="F522" s="203" t="s">
        <v>695</v>
      </c>
      <c r="G522" s="204" t="s">
        <v>259</v>
      </c>
      <c r="H522" s="205">
        <v>9</v>
      </c>
      <c r="I522" s="206"/>
      <c r="J522" s="207">
        <f>ROUND(I522*H522,2)</f>
        <v>0</v>
      </c>
      <c r="K522" s="208"/>
      <c r="L522" s="40"/>
      <c r="M522" s="209" t="s">
        <v>1</v>
      </c>
      <c r="N522" s="210" t="s">
        <v>43</v>
      </c>
      <c r="O522" s="76"/>
      <c r="P522" s="211">
        <f>O522*H522</f>
        <v>0</v>
      </c>
      <c r="Q522" s="211">
        <v>4.0000000000000003E-5</v>
      </c>
      <c r="R522" s="211">
        <f>Q522*H522</f>
        <v>3.6000000000000002E-4</v>
      </c>
      <c r="S522" s="211">
        <v>0</v>
      </c>
      <c r="T522" s="212">
        <f>S522*H522</f>
        <v>0</v>
      </c>
      <c r="U522" s="35"/>
      <c r="V522" s="35"/>
      <c r="W522" s="35"/>
      <c r="X522" s="35"/>
      <c r="Y522" s="35"/>
      <c r="Z522" s="35"/>
      <c r="AA522" s="35"/>
      <c r="AB522" s="35"/>
      <c r="AC522" s="35"/>
      <c r="AD522" s="35"/>
      <c r="AE522" s="35"/>
      <c r="AR522" s="213" t="s">
        <v>248</v>
      </c>
      <c r="AT522" s="213" t="s">
        <v>244</v>
      </c>
      <c r="AU522" s="213" t="s">
        <v>90</v>
      </c>
      <c r="AY522" s="18" t="s">
        <v>242</v>
      </c>
      <c r="BE522" s="214">
        <f>IF(N522="základná",J522,0)</f>
        <v>0</v>
      </c>
      <c r="BF522" s="214">
        <f>IF(N522="znížená",J522,0)</f>
        <v>0</v>
      </c>
      <c r="BG522" s="214">
        <f>IF(N522="zákl. prenesená",J522,0)</f>
        <v>0</v>
      </c>
      <c r="BH522" s="214">
        <f>IF(N522="zníž. prenesená",J522,0)</f>
        <v>0</v>
      </c>
      <c r="BI522" s="214">
        <f>IF(N522="nulová",J522,0)</f>
        <v>0</v>
      </c>
      <c r="BJ522" s="18" t="s">
        <v>90</v>
      </c>
      <c r="BK522" s="214">
        <f>ROUND(I522*H522,2)</f>
        <v>0</v>
      </c>
      <c r="BL522" s="18" t="s">
        <v>248</v>
      </c>
      <c r="BM522" s="213" t="s">
        <v>954</v>
      </c>
    </row>
    <row r="523" spans="1:65" s="14" customFormat="1">
      <c r="B523" s="243"/>
      <c r="C523" s="244"/>
      <c r="D523" s="228" t="s">
        <v>304</v>
      </c>
      <c r="E523" s="245" t="s">
        <v>1</v>
      </c>
      <c r="F523" s="246" t="s">
        <v>798</v>
      </c>
      <c r="G523" s="244"/>
      <c r="H523" s="245" t="s">
        <v>1</v>
      </c>
      <c r="I523" s="247"/>
      <c r="J523" s="244"/>
      <c r="K523" s="244"/>
      <c r="L523" s="248"/>
      <c r="M523" s="249"/>
      <c r="N523" s="250"/>
      <c r="O523" s="250"/>
      <c r="P523" s="250"/>
      <c r="Q523" s="250"/>
      <c r="R523" s="250"/>
      <c r="S523" s="250"/>
      <c r="T523" s="251"/>
      <c r="AT523" s="252" t="s">
        <v>304</v>
      </c>
      <c r="AU523" s="252" t="s">
        <v>90</v>
      </c>
      <c r="AV523" s="14" t="s">
        <v>84</v>
      </c>
      <c r="AW523" s="14" t="s">
        <v>33</v>
      </c>
      <c r="AX523" s="14" t="s">
        <v>77</v>
      </c>
      <c r="AY523" s="252" t="s">
        <v>242</v>
      </c>
    </row>
    <row r="524" spans="1:65" s="13" customFormat="1">
      <c r="B524" s="226"/>
      <c r="C524" s="227"/>
      <c r="D524" s="228" t="s">
        <v>304</v>
      </c>
      <c r="E524" s="229" t="s">
        <v>1</v>
      </c>
      <c r="F524" s="230" t="s">
        <v>84</v>
      </c>
      <c r="G524" s="227"/>
      <c r="H524" s="231">
        <v>1</v>
      </c>
      <c r="I524" s="232"/>
      <c r="J524" s="227"/>
      <c r="K524" s="227"/>
      <c r="L524" s="233"/>
      <c r="M524" s="234"/>
      <c r="N524" s="235"/>
      <c r="O524" s="235"/>
      <c r="P524" s="235"/>
      <c r="Q524" s="235"/>
      <c r="R524" s="235"/>
      <c r="S524" s="235"/>
      <c r="T524" s="236"/>
      <c r="AT524" s="237" t="s">
        <v>304</v>
      </c>
      <c r="AU524" s="237" t="s">
        <v>90</v>
      </c>
      <c r="AV524" s="13" t="s">
        <v>90</v>
      </c>
      <c r="AW524" s="13" t="s">
        <v>33</v>
      </c>
      <c r="AX524" s="13" t="s">
        <v>77</v>
      </c>
      <c r="AY524" s="237" t="s">
        <v>242</v>
      </c>
    </row>
    <row r="525" spans="1:65" s="14" customFormat="1">
      <c r="B525" s="243"/>
      <c r="C525" s="244"/>
      <c r="D525" s="228" t="s">
        <v>304</v>
      </c>
      <c r="E525" s="245" t="s">
        <v>1</v>
      </c>
      <c r="F525" s="246" t="s">
        <v>800</v>
      </c>
      <c r="G525" s="244"/>
      <c r="H525" s="245" t="s">
        <v>1</v>
      </c>
      <c r="I525" s="247"/>
      <c r="J525" s="244"/>
      <c r="K525" s="244"/>
      <c r="L525" s="248"/>
      <c r="M525" s="249"/>
      <c r="N525" s="250"/>
      <c r="O525" s="250"/>
      <c r="P525" s="250"/>
      <c r="Q525" s="250"/>
      <c r="R525" s="250"/>
      <c r="S525" s="250"/>
      <c r="T525" s="251"/>
      <c r="AT525" s="252" t="s">
        <v>304</v>
      </c>
      <c r="AU525" s="252" t="s">
        <v>90</v>
      </c>
      <c r="AV525" s="14" t="s">
        <v>84</v>
      </c>
      <c r="AW525" s="14" t="s">
        <v>33</v>
      </c>
      <c r="AX525" s="14" t="s">
        <v>77</v>
      </c>
      <c r="AY525" s="252" t="s">
        <v>242</v>
      </c>
    </row>
    <row r="526" spans="1:65" s="13" customFormat="1">
      <c r="B526" s="226"/>
      <c r="C526" s="227"/>
      <c r="D526" s="228" t="s">
        <v>304</v>
      </c>
      <c r="E526" s="229" t="s">
        <v>1</v>
      </c>
      <c r="F526" s="230" t="s">
        <v>955</v>
      </c>
      <c r="G526" s="227"/>
      <c r="H526" s="231">
        <v>3</v>
      </c>
      <c r="I526" s="232"/>
      <c r="J526" s="227"/>
      <c r="K526" s="227"/>
      <c r="L526" s="233"/>
      <c r="M526" s="234"/>
      <c r="N526" s="235"/>
      <c r="O526" s="235"/>
      <c r="P526" s="235"/>
      <c r="Q526" s="235"/>
      <c r="R526" s="235"/>
      <c r="S526" s="235"/>
      <c r="T526" s="236"/>
      <c r="AT526" s="237" t="s">
        <v>304</v>
      </c>
      <c r="AU526" s="237" t="s">
        <v>90</v>
      </c>
      <c r="AV526" s="13" t="s">
        <v>90</v>
      </c>
      <c r="AW526" s="13" t="s">
        <v>33</v>
      </c>
      <c r="AX526" s="13" t="s">
        <v>77</v>
      </c>
      <c r="AY526" s="237" t="s">
        <v>242</v>
      </c>
    </row>
    <row r="527" spans="1:65" s="14" customFormat="1">
      <c r="B527" s="243"/>
      <c r="C527" s="244"/>
      <c r="D527" s="228" t="s">
        <v>304</v>
      </c>
      <c r="E527" s="245" t="s">
        <v>1</v>
      </c>
      <c r="F527" s="246" t="s">
        <v>876</v>
      </c>
      <c r="G527" s="244"/>
      <c r="H527" s="245" t="s">
        <v>1</v>
      </c>
      <c r="I527" s="247"/>
      <c r="J527" s="244"/>
      <c r="K527" s="244"/>
      <c r="L527" s="248"/>
      <c r="M527" s="249"/>
      <c r="N527" s="250"/>
      <c r="O527" s="250"/>
      <c r="P527" s="250"/>
      <c r="Q527" s="250"/>
      <c r="R527" s="250"/>
      <c r="S527" s="250"/>
      <c r="T527" s="251"/>
      <c r="AT527" s="252" t="s">
        <v>304</v>
      </c>
      <c r="AU527" s="252" t="s">
        <v>90</v>
      </c>
      <c r="AV527" s="14" t="s">
        <v>84</v>
      </c>
      <c r="AW527" s="14" t="s">
        <v>33</v>
      </c>
      <c r="AX527" s="14" t="s">
        <v>77</v>
      </c>
      <c r="AY527" s="252" t="s">
        <v>242</v>
      </c>
    </row>
    <row r="528" spans="1:65" s="13" customFormat="1">
      <c r="B528" s="226"/>
      <c r="C528" s="227"/>
      <c r="D528" s="228" t="s">
        <v>304</v>
      </c>
      <c r="E528" s="229" t="s">
        <v>1</v>
      </c>
      <c r="F528" s="230" t="s">
        <v>956</v>
      </c>
      <c r="G528" s="227"/>
      <c r="H528" s="231">
        <v>5</v>
      </c>
      <c r="I528" s="232"/>
      <c r="J528" s="227"/>
      <c r="K528" s="227"/>
      <c r="L528" s="233"/>
      <c r="M528" s="234"/>
      <c r="N528" s="235"/>
      <c r="O528" s="235"/>
      <c r="P528" s="235"/>
      <c r="Q528" s="235"/>
      <c r="R528" s="235"/>
      <c r="S528" s="235"/>
      <c r="T528" s="236"/>
      <c r="AT528" s="237" t="s">
        <v>304</v>
      </c>
      <c r="AU528" s="237" t="s">
        <v>90</v>
      </c>
      <c r="AV528" s="13" t="s">
        <v>90</v>
      </c>
      <c r="AW528" s="13" t="s">
        <v>33</v>
      </c>
      <c r="AX528" s="13" t="s">
        <v>77</v>
      </c>
      <c r="AY528" s="237" t="s">
        <v>242</v>
      </c>
    </row>
    <row r="529" spans="1:65" s="16" customFormat="1">
      <c r="B529" s="264"/>
      <c r="C529" s="265"/>
      <c r="D529" s="228" t="s">
        <v>304</v>
      </c>
      <c r="E529" s="266" t="s">
        <v>1</v>
      </c>
      <c r="F529" s="267" t="s">
        <v>388</v>
      </c>
      <c r="G529" s="265"/>
      <c r="H529" s="268">
        <v>9</v>
      </c>
      <c r="I529" s="269"/>
      <c r="J529" s="265"/>
      <c r="K529" s="265"/>
      <c r="L529" s="270"/>
      <c r="M529" s="271"/>
      <c r="N529" s="272"/>
      <c r="O529" s="272"/>
      <c r="P529" s="272"/>
      <c r="Q529" s="272"/>
      <c r="R529" s="272"/>
      <c r="S529" s="272"/>
      <c r="T529" s="273"/>
      <c r="AT529" s="274" t="s">
        <v>304</v>
      </c>
      <c r="AU529" s="274" t="s">
        <v>90</v>
      </c>
      <c r="AV529" s="16" t="s">
        <v>248</v>
      </c>
      <c r="AW529" s="16" t="s">
        <v>33</v>
      </c>
      <c r="AX529" s="16" t="s">
        <v>84</v>
      </c>
      <c r="AY529" s="274" t="s">
        <v>242</v>
      </c>
    </row>
    <row r="530" spans="1:65" s="2" customFormat="1" ht="22.15" customHeight="1">
      <c r="A530" s="35"/>
      <c r="B530" s="36"/>
      <c r="C530" s="215" t="s">
        <v>711</v>
      </c>
      <c r="D530" s="215" t="s">
        <v>261</v>
      </c>
      <c r="E530" s="216" t="s">
        <v>702</v>
      </c>
      <c r="F530" s="217" t="s">
        <v>703</v>
      </c>
      <c r="G530" s="218" t="s">
        <v>259</v>
      </c>
      <c r="H530" s="219">
        <v>9</v>
      </c>
      <c r="I530" s="220"/>
      <c r="J530" s="221">
        <f>ROUND(I530*H530,2)</f>
        <v>0</v>
      </c>
      <c r="K530" s="222"/>
      <c r="L530" s="223"/>
      <c r="M530" s="224" t="s">
        <v>1</v>
      </c>
      <c r="N530" s="225" t="s">
        <v>43</v>
      </c>
      <c r="O530" s="76"/>
      <c r="P530" s="211">
        <f>O530*H530</f>
        <v>0</v>
      </c>
      <c r="Q530" s="211">
        <v>6.0000000000000001E-3</v>
      </c>
      <c r="R530" s="211">
        <f>Q530*H530</f>
        <v>5.3999999999999999E-2</v>
      </c>
      <c r="S530" s="211">
        <v>0</v>
      </c>
      <c r="T530" s="212">
        <f>S530*H530</f>
        <v>0</v>
      </c>
      <c r="U530" s="35"/>
      <c r="V530" s="35"/>
      <c r="W530" s="35"/>
      <c r="X530" s="35"/>
      <c r="Y530" s="35"/>
      <c r="Z530" s="35"/>
      <c r="AA530" s="35"/>
      <c r="AB530" s="35"/>
      <c r="AC530" s="35"/>
      <c r="AD530" s="35"/>
      <c r="AE530" s="35"/>
      <c r="AR530" s="213" t="s">
        <v>264</v>
      </c>
      <c r="AT530" s="213" t="s">
        <v>261</v>
      </c>
      <c r="AU530" s="213" t="s">
        <v>90</v>
      </c>
      <c r="AY530" s="18" t="s">
        <v>242</v>
      </c>
      <c r="BE530" s="214">
        <f>IF(N530="základná",J530,0)</f>
        <v>0</v>
      </c>
      <c r="BF530" s="214">
        <f>IF(N530="znížená",J530,0)</f>
        <v>0</v>
      </c>
      <c r="BG530" s="214">
        <f>IF(N530="zákl. prenesená",J530,0)</f>
        <v>0</v>
      </c>
      <c r="BH530" s="214">
        <f>IF(N530="zníž. prenesená",J530,0)</f>
        <v>0</v>
      </c>
      <c r="BI530" s="214">
        <f>IF(N530="nulová",J530,0)</f>
        <v>0</v>
      </c>
      <c r="BJ530" s="18" t="s">
        <v>90</v>
      </c>
      <c r="BK530" s="214">
        <f>ROUND(I530*H530,2)</f>
        <v>0</v>
      </c>
      <c r="BL530" s="18" t="s">
        <v>248</v>
      </c>
      <c r="BM530" s="213" t="s">
        <v>957</v>
      </c>
    </row>
    <row r="531" spans="1:65" s="2" customFormat="1" ht="22.15" customHeight="1">
      <c r="A531" s="35"/>
      <c r="B531" s="36"/>
      <c r="C531" s="201" t="s">
        <v>720</v>
      </c>
      <c r="D531" s="201" t="s">
        <v>244</v>
      </c>
      <c r="E531" s="202" t="s">
        <v>706</v>
      </c>
      <c r="F531" s="203" t="s">
        <v>707</v>
      </c>
      <c r="G531" s="204" t="s">
        <v>282</v>
      </c>
      <c r="H531" s="205">
        <v>21</v>
      </c>
      <c r="I531" s="206"/>
      <c r="J531" s="207">
        <f>ROUND(I531*H531,2)</f>
        <v>0</v>
      </c>
      <c r="K531" s="208"/>
      <c r="L531" s="40"/>
      <c r="M531" s="209" t="s">
        <v>1</v>
      </c>
      <c r="N531" s="210" t="s">
        <v>43</v>
      </c>
      <c r="O531" s="76"/>
      <c r="P531" s="211">
        <f>O531*H531</f>
        <v>0</v>
      </c>
      <c r="Q531" s="211">
        <v>0</v>
      </c>
      <c r="R531" s="211">
        <f>Q531*H531</f>
        <v>0</v>
      </c>
      <c r="S531" s="211">
        <v>0</v>
      </c>
      <c r="T531" s="212">
        <f>S531*H531</f>
        <v>0</v>
      </c>
      <c r="U531" s="35"/>
      <c r="V531" s="35"/>
      <c r="W531" s="35"/>
      <c r="X531" s="35"/>
      <c r="Y531" s="35"/>
      <c r="Z531" s="35"/>
      <c r="AA531" s="35"/>
      <c r="AB531" s="35"/>
      <c r="AC531" s="35"/>
      <c r="AD531" s="35"/>
      <c r="AE531" s="35"/>
      <c r="AR531" s="213" t="s">
        <v>248</v>
      </c>
      <c r="AT531" s="213" t="s">
        <v>244</v>
      </c>
      <c r="AU531" s="213" t="s">
        <v>90</v>
      </c>
      <c r="AY531" s="18" t="s">
        <v>242</v>
      </c>
      <c r="BE531" s="214">
        <f>IF(N531="základná",J531,0)</f>
        <v>0</v>
      </c>
      <c r="BF531" s="214">
        <f>IF(N531="znížená",J531,0)</f>
        <v>0</v>
      </c>
      <c r="BG531" s="214">
        <f>IF(N531="zákl. prenesená",J531,0)</f>
        <v>0</v>
      </c>
      <c r="BH531" s="214">
        <f>IF(N531="zníž. prenesená",J531,0)</f>
        <v>0</v>
      </c>
      <c r="BI531" s="214">
        <f>IF(N531="nulová",J531,0)</f>
        <v>0</v>
      </c>
      <c r="BJ531" s="18" t="s">
        <v>90</v>
      </c>
      <c r="BK531" s="214">
        <f>ROUND(I531*H531,2)</f>
        <v>0</v>
      </c>
      <c r="BL531" s="18" t="s">
        <v>248</v>
      </c>
      <c r="BM531" s="213" t="s">
        <v>958</v>
      </c>
    </row>
    <row r="532" spans="1:65" s="14" customFormat="1">
      <c r="B532" s="243"/>
      <c r="C532" s="244"/>
      <c r="D532" s="228" t="s">
        <v>304</v>
      </c>
      <c r="E532" s="245" t="s">
        <v>1</v>
      </c>
      <c r="F532" s="246" t="s">
        <v>800</v>
      </c>
      <c r="G532" s="244"/>
      <c r="H532" s="245" t="s">
        <v>1</v>
      </c>
      <c r="I532" s="247"/>
      <c r="J532" s="244"/>
      <c r="K532" s="244"/>
      <c r="L532" s="248"/>
      <c r="M532" s="249"/>
      <c r="N532" s="250"/>
      <c r="O532" s="250"/>
      <c r="P532" s="250"/>
      <c r="Q532" s="250"/>
      <c r="R532" s="250"/>
      <c r="S532" s="250"/>
      <c r="T532" s="251"/>
      <c r="AT532" s="252" t="s">
        <v>304</v>
      </c>
      <c r="AU532" s="252" t="s">
        <v>90</v>
      </c>
      <c r="AV532" s="14" t="s">
        <v>84</v>
      </c>
      <c r="AW532" s="14" t="s">
        <v>33</v>
      </c>
      <c r="AX532" s="14" t="s">
        <v>77</v>
      </c>
      <c r="AY532" s="252" t="s">
        <v>242</v>
      </c>
    </row>
    <row r="533" spans="1:65" s="13" customFormat="1">
      <c r="B533" s="226"/>
      <c r="C533" s="227"/>
      <c r="D533" s="228" t="s">
        <v>304</v>
      </c>
      <c r="E533" s="229" t="s">
        <v>1</v>
      </c>
      <c r="F533" s="230" t="s">
        <v>959</v>
      </c>
      <c r="G533" s="227"/>
      <c r="H533" s="231">
        <v>9</v>
      </c>
      <c r="I533" s="232"/>
      <c r="J533" s="227"/>
      <c r="K533" s="227"/>
      <c r="L533" s="233"/>
      <c r="M533" s="234"/>
      <c r="N533" s="235"/>
      <c r="O533" s="235"/>
      <c r="P533" s="235"/>
      <c r="Q533" s="235"/>
      <c r="R533" s="235"/>
      <c r="S533" s="235"/>
      <c r="T533" s="236"/>
      <c r="AT533" s="237" t="s">
        <v>304</v>
      </c>
      <c r="AU533" s="237" t="s">
        <v>90</v>
      </c>
      <c r="AV533" s="13" t="s">
        <v>90</v>
      </c>
      <c r="AW533" s="13" t="s">
        <v>33</v>
      </c>
      <c r="AX533" s="13" t="s">
        <v>77</v>
      </c>
      <c r="AY533" s="237" t="s">
        <v>242</v>
      </c>
    </row>
    <row r="534" spans="1:65" s="14" customFormat="1">
      <c r="B534" s="243"/>
      <c r="C534" s="244"/>
      <c r="D534" s="228" t="s">
        <v>304</v>
      </c>
      <c r="E534" s="245" t="s">
        <v>1</v>
      </c>
      <c r="F534" s="246" t="s">
        <v>802</v>
      </c>
      <c r="G534" s="244"/>
      <c r="H534" s="245" t="s">
        <v>1</v>
      </c>
      <c r="I534" s="247"/>
      <c r="J534" s="244"/>
      <c r="K534" s="244"/>
      <c r="L534" s="248"/>
      <c r="M534" s="249"/>
      <c r="N534" s="250"/>
      <c r="O534" s="250"/>
      <c r="P534" s="250"/>
      <c r="Q534" s="250"/>
      <c r="R534" s="250"/>
      <c r="S534" s="250"/>
      <c r="T534" s="251"/>
      <c r="AT534" s="252" t="s">
        <v>304</v>
      </c>
      <c r="AU534" s="252" t="s">
        <v>90</v>
      </c>
      <c r="AV534" s="14" t="s">
        <v>84</v>
      </c>
      <c r="AW534" s="14" t="s">
        <v>33</v>
      </c>
      <c r="AX534" s="14" t="s">
        <v>77</v>
      </c>
      <c r="AY534" s="252" t="s">
        <v>242</v>
      </c>
    </row>
    <row r="535" spans="1:65" s="13" customFormat="1">
      <c r="B535" s="226"/>
      <c r="C535" s="227"/>
      <c r="D535" s="228" t="s">
        <v>304</v>
      </c>
      <c r="E535" s="229" t="s">
        <v>1</v>
      </c>
      <c r="F535" s="230" t="s">
        <v>960</v>
      </c>
      <c r="G535" s="227"/>
      <c r="H535" s="231">
        <v>12</v>
      </c>
      <c r="I535" s="232"/>
      <c r="J535" s="227"/>
      <c r="K535" s="227"/>
      <c r="L535" s="233"/>
      <c r="M535" s="234"/>
      <c r="N535" s="235"/>
      <c r="O535" s="235"/>
      <c r="P535" s="235"/>
      <c r="Q535" s="235"/>
      <c r="R535" s="235"/>
      <c r="S535" s="235"/>
      <c r="T535" s="236"/>
      <c r="AT535" s="237" t="s">
        <v>304</v>
      </c>
      <c r="AU535" s="237" t="s">
        <v>90</v>
      </c>
      <c r="AV535" s="13" t="s">
        <v>90</v>
      </c>
      <c r="AW535" s="13" t="s">
        <v>33</v>
      </c>
      <c r="AX535" s="13" t="s">
        <v>77</v>
      </c>
      <c r="AY535" s="237" t="s">
        <v>242</v>
      </c>
    </row>
    <row r="536" spans="1:65" s="16" customFormat="1">
      <c r="B536" s="264"/>
      <c r="C536" s="265"/>
      <c r="D536" s="228" t="s">
        <v>304</v>
      </c>
      <c r="E536" s="266" t="s">
        <v>1</v>
      </c>
      <c r="F536" s="267" t="s">
        <v>388</v>
      </c>
      <c r="G536" s="265"/>
      <c r="H536" s="268">
        <v>21</v>
      </c>
      <c r="I536" s="269"/>
      <c r="J536" s="265"/>
      <c r="K536" s="265"/>
      <c r="L536" s="270"/>
      <c r="M536" s="271"/>
      <c r="N536" s="272"/>
      <c r="O536" s="272"/>
      <c r="P536" s="272"/>
      <c r="Q536" s="272"/>
      <c r="R536" s="272"/>
      <c r="S536" s="272"/>
      <c r="T536" s="273"/>
      <c r="AT536" s="274" t="s">
        <v>304</v>
      </c>
      <c r="AU536" s="274" t="s">
        <v>90</v>
      </c>
      <c r="AV536" s="16" t="s">
        <v>248</v>
      </c>
      <c r="AW536" s="16" t="s">
        <v>33</v>
      </c>
      <c r="AX536" s="16" t="s">
        <v>84</v>
      </c>
      <c r="AY536" s="274" t="s">
        <v>242</v>
      </c>
    </row>
    <row r="537" spans="1:65" s="2" customFormat="1" ht="34.9" customHeight="1">
      <c r="A537" s="35"/>
      <c r="B537" s="36"/>
      <c r="C537" s="201" t="s">
        <v>729</v>
      </c>
      <c r="D537" s="201" t="s">
        <v>244</v>
      </c>
      <c r="E537" s="202" t="s">
        <v>712</v>
      </c>
      <c r="F537" s="203" t="s">
        <v>713</v>
      </c>
      <c r="G537" s="204" t="s">
        <v>282</v>
      </c>
      <c r="H537" s="205">
        <v>5830</v>
      </c>
      <c r="I537" s="206"/>
      <c r="J537" s="207">
        <f>ROUND(I537*H537,2)</f>
        <v>0</v>
      </c>
      <c r="K537" s="208"/>
      <c r="L537" s="40"/>
      <c r="M537" s="209" t="s">
        <v>1</v>
      </c>
      <c r="N537" s="210" t="s">
        <v>43</v>
      </c>
      <c r="O537" s="76"/>
      <c r="P537" s="211">
        <f>O537*H537</f>
        <v>0</v>
      </c>
      <c r="Q537" s="211">
        <v>0</v>
      </c>
      <c r="R537" s="211">
        <f>Q537*H537</f>
        <v>0</v>
      </c>
      <c r="S537" s="211">
        <v>0.1946</v>
      </c>
      <c r="T537" s="212">
        <f>S537*H537</f>
        <v>1134.518</v>
      </c>
      <c r="U537" s="35"/>
      <c r="V537" s="35"/>
      <c r="W537" s="35"/>
      <c r="X537" s="35"/>
      <c r="Y537" s="35"/>
      <c r="Z537" s="35"/>
      <c r="AA537" s="35"/>
      <c r="AB537" s="35"/>
      <c r="AC537" s="35"/>
      <c r="AD537" s="35"/>
      <c r="AE537" s="35"/>
      <c r="AR537" s="213" t="s">
        <v>248</v>
      </c>
      <c r="AT537" s="213" t="s">
        <v>244</v>
      </c>
      <c r="AU537" s="213" t="s">
        <v>90</v>
      </c>
      <c r="AY537" s="18" t="s">
        <v>242</v>
      </c>
      <c r="BE537" s="214">
        <f>IF(N537="základná",J537,0)</f>
        <v>0</v>
      </c>
      <c r="BF537" s="214">
        <f>IF(N537="znížená",J537,0)</f>
        <v>0</v>
      </c>
      <c r="BG537" s="214">
        <f>IF(N537="zákl. prenesená",J537,0)</f>
        <v>0</v>
      </c>
      <c r="BH537" s="214">
        <f>IF(N537="zníž. prenesená",J537,0)</f>
        <v>0</v>
      </c>
      <c r="BI537" s="214">
        <f>IF(N537="nulová",J537,0)</f>
        <v>0</v>
      </c>
      <c r="BJ537" s="18" t="s">
        <v>90</v>
      </c>
      <c r="BK537" s="214">
        <f>ROUND(I537*H537,2)</f>
        <v>0</v>
      </c>
      <c r="BL537" s="18" t="s">
        <v>248</v>
      </c>
      <c r="BM537" s="213" t="s">
        <v>961</v>
      </c>
    </row>
    <row r="538" spans="1:65" s="14" customFormat="1">
      <c r="B538" s="243"/>
      <c r="C538" s="244"/>
      <c r="D538" s="228" t="s">
        <v>304</v>
      </c>
      <c r="E538" s="245" t="s">
        <v>1</v>
      </c>
      <c r="F538" s="246" t="s">
        <v>798</v>
      </c>
      <c r="G538" s="244"/>
      <c r="H538" s="245" t="s">
        <v>1</v>
      </c>
      <c r="I538" s="247"/>
      <c r="J538" s="244"/>
      <c r="K538" s="244"/>
      <c r="L538" s="248"/>
      <c r="M538" s="249"/>
      <c r="N538" s="250"/>
      <c r="O538" s="250"/>
      <c r="P538" s="250"/>
      <c r="Q538" s="250"/>
      <c r="R538" s="250"/>
      <c r="S538" s="250"/>
      <c r="T538" s="251"/>
      <c r="AT538" s="252" t="s">
        <v>304</v>
      </c>
      <c r="AU538" s="252" t="s">
        <v>90</v>
      </c>
      <c r="AV538" s="14" t="s">
        <v>84</v>
      </c>
      <c r="AW538" s="14" t="s">
        <v>33</v>
      </c>
      <c r="AX538" s="14" t="s">
        <v>77</v>
      </c>
      <c r="AY538" s="252" t="s">
        <v>242</v>
      </c>
    </row>
    <row r="539" spans="1:65" s="13" customFormat="1">
      <c r="B539" s="226"/>
      <c r="C539" s="227"/>
      <c r="D539" s="228" t="s">
        <v>304</v>
      </c>
      <c r="E539" s="229" t="s">
        <v>1</v>
      </c>
      <c r="F539" s="230" t="s">
        <v>962</v>
      </c>
      <c r="G539" s="227"/>
      <c r="H539" s="231">
        <v>2130</v>
      </c>
      <c r="I539" s="232"/>
      <c r="J539" s="227"/>
      <c r="K539" s="227"/>
      <c r="L539" s="233"/>
      <c r="M539" s="234"/>
      <c r="N539" s="235"/>
      <c r="O539" s="235"/>
      <c r="P539" s="235"/>
      <c r="Q539" s="235"/>
      <c r="R539" s="235"/>
      <c r="S539" s="235"/>
      <c r="T539" s="236"/>
      <c r="AT539" s="237" t="s">
        <v>304</v>
      </c>
      <c r="AU539" s="237" t="s">
        <v>90</v>
      </c>
      <c r="AV539" s="13" t="s">
        <v>90</v>
      </c>
      <c r="AW539" s="13" t="s">
        <v>33</v>
      </c>
      <c r="AX539" s="13" t="s">
        <v>77</v>
      </c>
      <c r="AY539" s="237" t="s">
        <v>242</v>
      </c>
    </row>
    <row r="540" spans="1:65" s="14" customFormat="1">
      <c r="B540" s="243"/>
      <c r="C540" s="244"/>
      <c r="D540" s="228" t="s">
        <v>304</v>
      </c>
      <c r="E540" s="245" t="s">
        <v>1</v>
      </c>
      <c r="F540" s="246" t="s">
        <v>800</v>
      </c>
      <c r="G540" s="244"/>
      <c r="H540" s="245" t="s">
        <v>1</v>
      </c>
      <c r="I540" s="247"/>
      <c r="J540" s="244"/>
      <c r="K540" s="244"/>
      <c r="L540" s="248"/>
      <c r="M540" s="249"/>
      <c r="N540" s="250"/>
      <c r="O540" s="250"/>
      <c r="P540" s="250"/>
      <c r="Q540" s="250"/>
      <c r="R540" s="250"/>
      <c r="S540" s="250"/>
      <c r="T540" s="251"/>
      <c r="AT540" s="252" t="s">
        <v>304</v>
      </c>
      <c r="AU540" s="252" t="s">
        <v>90</v>
      </c>
      <c r="AV540" s="14" t="s">
        <v>84</v>
      </c>
      <c r="AW540" s="14" t="s">
        <v>33</v>
      </c>
      <c r="AX540" s="14" t="s">
        <v>77</v>
      </c>
      <c r="AY540" s="252" t="s">
        <v>242</v>
      </c>
    </row>
    <row r="541" spans="1:65" s="13" customFormat="1">
      <c r="B541" s="226"/>
      <c r="C541" s="227"/>
      <c r="D541" s="228" t="s">
        <v>304</v>
      </c>
      <c r="E541" s="229" t="s">
        <v>1</v>
      </c>
      <c r="F541" s="230" t="s">
        <v>963</v>
      </c>
      <c r="G541" s="227"/>
      <c r="H541" s="231">
        <v>1580</v>
      </c>
      <c r="I541" s="232"/>
      <c r="J541" s="227"/>
      <c r="K541" s="227"/>
      <c r="L541" s="233"/>
      <c r="M541" s="234"/>
      <c r="N541" s="235"/>
      <c r="O541" s="235"/>
      <c r="P541" s="235"/>
      <c r="Q541" s="235"/>
      <c r="R541" s="235"/>
      <c r="S541" s="235"/>
      <c r="T541" s="236"/>
      <c r="AT541" s="237" t="s">
        <v>304</v>
      </c>
      <c r="AU541" s="237" t="s">
        <v>90</v>
      </c>
      <c r="AV541" s="13" t="s">
        <v>90</v>
      </c>
      <c r="AW541" s="13" t="s">
        <v>33</v>
      </c>
      <c r="AX541" s="13" t="s">
        <v>77</v>
      </c>
      <c r="AY541" s="237" t="s">
        <v>242</v>
      </c>
    </row>
    <row r="542" spans="1:65" s="14" customFormat="1">
      <c r="B542" s="243"/>
      <c r="C542" s="244"/>
      <c r="D542" s="228" t="s">
        <v>304</v>
      </c>
      <c r="E542" s="245" t="s">
        <v>1</v>
      </c>
      <c r="F542" s="246" t="s">
        <v>802</v>
      </c>
      <c r="G542" s="244"/>
      <c r="H542" s="245" t="s">
        <v>1</v>
      </c>
      <c r="I542" s="247"/>
      <c r="J542" s="244"/>
      <c r="K542" s="244"/>
      <c r="L542" s="248"/>
      <c r="M542" s="249"/>
      <c r="N542" s="250"/>
      <c r="O542" s="250"/>
      <c r="P542" s="250"/>
      <c r="Q542" s="250"/>
      <c r="R542" s="250"/>
      <c r="S542" s="250"/>
      <c r="T542" s="251"/>
      <c r="AT542" s="252" t="s">
        <v>304</v>
      </c>
      <c r="AU542" s="252" t="s">
        <v>90</v>
      </c>
      <c r="AV542" s="14" t="s">
        <v>84</v>
      </c>
      <c r="AW542" s="14" t="s">
        <v>33</v>
      </c>
      <c r="AX542" s="14" t="s">
        <v>77</v>
      </c>
      <c r="AY542" s="252" t="s">
        <v>242</v>
      </c>
    </row>
    <row r="543" spans="1:65" s="13" customFormat="1">
      <c r="B543" s="226"/>
      <c r="C543" s="227"/>
      <c r="D543" s="228" t="s">
        <v>304</v>
      </c>
      <c r="E543" s="229" t="s">
        <v>1</v>
      </c>
      <c r="F543" s="230" t="s">
        <v>964</v>
      </c>
      <c r="G543" s="227"/>
      <c r="H543" s="231">
        <v>2120</v>
      </c>
      <c r="I543" s="232"/>
      <c r="J543" s="227"/>
      <c r="K543" s="227"/>
      <c r="L543" s="233"/>
      <c r="M543" s="234"/>
      <c r="N543" s="235"/>
      <c r="O543" s="235"/>
      <c r="P543" s="235"/>
      <c r="Q543" s="235"/>
      <c r="R543" s="235"/>
      <c r="S543" s="235"/>
      <c r="T543" s="236"/>
      <c r="AT543" s="237" t="s">
        <v>304</v>
      </c>
      <c r="AU543" s="237" t="s">
        <v>90</v>
      </c>
      <c r="AV543" s="13" t="s">
        <v>90</v>
      </c>
      <c r="AW543" s="13" t="s">
        <v>33</v>
      </c>
      <c r="AX543" s="13" t="s">
        <v>77</v>
      </c>
      <c r="AY543" s="237" t="s">
        <v>242</v>
      </c>
    </row>
    <row r="544" spans="1:65" s="16" customFormat="1">
      <c r="B544" s="264"/>
      <c r="C544" s="265"/>
      <c r="D544" s="228" t="s">
        <v>304</v>
      </c>
      <c r="E544" s="266" t="s">
        <v>1</v>
      </c>
      <c r="F544" s="267" t="s">
        <v>388</v>
      </c>
      <c r="G544" s="265"/>
      <c r="H544" s="268">
        <v>5830</v>
      </c>
      <c r="I544" s="269"/>
      <c r="J544" s="265"/>
      <c r="K544" s="265"/>
      <c r="L544" s="270"/>
      <c r="M544" s="271"/>
      <c r="N544" s="272"/>
      <c r="O544" s="272"/>
      <c r="P544" s="272"/>
      <c r="Q544" s="272"/>
      <c r="R544" s="272"/>
      <c r="S544" s="272"/>
      <c r="T544" s="273"/>
      <c r="AT544" s="274" t="s">
        <v>304</v>
      </c>
      <c r="AU544" s="274" t="s">
        <v>90</v>
      </c>
      <c r="AV544" s="16" t="s">
        <v>248</v>
      </c>
      <c r="AW544" s="16" t="s">
        <v>33</v>
      </c>
      <c r="AX544" s="16" t="s">
        <v>84</v>
      </c>
      <c r="AY544" s="274" t="s">
        <v>242</v>
      </c>
    </row>
    <row r="545" spans="1:65" s="2" customFormat="1" ht="22.15" customHeight="1">
      <c r="A545" s="35"/>
      <c r="B545" s="36"/>
      <c r="C545" s="201" t="s">
        <v>737</v>
      </c>
      <c r="D545" s="201" t="s">
        <v>244</v>
      </c>
      <c r="E545" s="202" t="s">
        <v>721</v>
      </c>
      <c r="F545" s="203" t="s">
        <v>722</v>
      </c>
      <c r="G545" s="204" t="s">
        <v>247</v>
      </c>
      <c r="H545" s="205">
        <v>203</v>
      </c>
      <c r="I545" s="206"/>
      <c r="J545" s="207">
        <f>ROUND(I545*H545,2)</f>
        <v>0</v>
      </c>
      <c r="K545" s="208"/>
      <c r="L545" s="40"/>
      <c r="M545" s="209" t="s">
        <v>1</v>
      </c>
      <c r="N545" s="210" t="s">
        <v>43</v>
      </c>
      <c r="O545" s="76"/>
      <c r="P545" s="211">
        <f>O545*H545</f>
        <v>0</v>
      </c>
      <c r="Q545" s="211">
        <v>0</v>
      </c>
      <c r="R545" s="211">
        <f>Q545*H545</f>
        <v>0</v>
      </c>
      <c r="S545" s="211">
        <v>8.7999999999999995E-2</v>
      </c>
      <c r="T545" s="212">
        <f>S545*H545</f>
        <v>17.863999999999997</v>
      </c>
      <c r="U545" s="35"/>
      <c r="V545" s="35"/>
      <c r="W545" s="35"/>
      <c r="X545" s="35"/>
      <c r="Y545" s="35"/>
      <c r="Z545" s="35"/>
      <c r="AA545" s="35"/>
      <c r="AB545" s="35"/>
      <c r="AC545" s="35"/>
      <c r="AD545" s="35"/>
      <c r="AE545" s="35"/>
      <c r="AR545" s="213" t="s">
        <v>248</v>
      </c>
      <c r="AT545" s="213" t="s">
        <v>244</v>
      </c>
      <c r="AU545" s="213" t="s">
        <v>90</v>
      </c>
      <c r="AY545" s="18" t="s">
        <v>242</v>
      </c>
      <c r="BE545" s="214">
        <f>IF(N545="základná",J545,0)</f>
        <v>0</v>
      </c>
      <c r="BF545" s="214">
        <f>IF(N545="znížená",J545,0)</f>
        <v>0</v>
      </c>
      <c r="BG545" s="214">
        <f>IF(N545="zákl. prenesená",J545,0)</f>
        <v>0</v>
      </c>
      <c r="BH545" s="214">
        <f>IF(N545="zníž. prenesená",J545,0)</f>
        <v>0</v>
      </c>
      <c r="BI545" s="214">
        <f>IF(N545="nulová",J545,0)</f>
        <v>0</v>
      </c>
      <c r="BJ545" s="18" t="s">
        <v>90</v>
      </c>
      <c r="BK545" s="214">
        <f>ROUND(I545*H545,2)</f>
        <v>0</v>
      </c>
      <c r="BL545" s="18" t="s">
        <v>248</v>
      </c>
      <c r="BM545" s="213" t="s">
        <v>965</v>
      </c>
    </row>
    <row r="546" spans="1:65" s="14" customFormat="1">
      <c r="B546" s="243"/>
      <c r="C546" s="244"/>
      <c r="D546" s="228" t="s">
        <v>304</v>
      </c>
      <c r="E546" s="245" t="s">
        <v>1</v>
      </c>
      <c r="F546" s="246" t="s">
        <v>798</v>
      </c>
      <c r="G546" s="244"/>
      <c r="H546" s="245" t="s">
        <v>1</v>
      </c>
      <c r="I546" s="247"/>
      <c r="J546" s="244"/>
      <c r="K546" s="244"/>
      <c r="L546" s="248"/>
      <c r="M546" s="249"/>
      <c r="N546" s="250"/>
      <c r="O546" s="250"/>
      <c r="P546" s="250"/>
      <c r="Q546" s="250"/>
      <c r="R546" s="250"/>
      <c r="S546" s="250"/>
      <c r="T546" s="251"/>
      <c r="AT546" s="252" t="s">
        <v>304</v>
      </c>
      <c r="AU546" s="252" t="s">
        <v>90</v>
      </c>
      <c r="AV546" s="14" t="s">
        <v>84</v>
      </c>
      <c r="AW546" s="14" t="s">
        <v>33</v>
      </c>
      <c r="AX546" s="14" t="s">
        <v>77</v>
      </c>
      <c r="AY546" s="252" t="s">
        <v>242</v>
      </c>
    </row>
    <row r="547" spans="1:65" s="13" customFormat="1">
      <c r="B547" s="226"/>
      <c r="C547" s="227"/>
      <c r="D547" s="228" t="s">
        <v>304</v>
      </c>
      <c r="E547" s="229" t="s">
        <v>1</v>
      </c>
      <c r="F547" s="230" t="s">
        <v>966</v>
      </c>
      <c r="G547" s="227"/>
      <c r="H547" s="231">
        <v>150.5</v>
      </c>
      <c r="I547" s="232"/>
      <c r="J547" s="227"/>
      <c r="K547" s="227"/>
      <c r="L547" s="233"/>
      <c r="M547" s="234"/>
      <c r="N547" s="235"/>
      <c r="O547" s="235"/>
      <c r="P547" s="235"/>
      <c r="Q547" s="235"/>
      <c r="R547" s="235"/>
      <c r="S547" s="235"/>
      <c r="T547" s="236"/>
      <c r="AT547" s="237" t="s">
        <v>304</v>
      </c>
      <c r="AU547" s="237" t="s">
        <v>90</v>
      </c>
      <c r="AV547" s="13" t="s">
        <v>90</v>
      </c>
      <c r="AW547" s="13" t="s">
        <v>33</v>
      </c>
      <c r="AX547" s="13" t="s">
        <v>77</v>
      </c>
      <c r="AY547" s="237" t="s">
        <v>242</v>
      </c>
    </row>
    <row r="548" spans="1:65" s="14" customFormat="1">
      <c r="B548" s="243"/>
      <c r="C548" s="244"/>
      <c r="D548" s="228" t="s">
        <v>304</v>
      </c>
      <c r="E548" s="245" t="s">
        <v>1</v>
      </c>
      <c r="F548" s="246" t="s">
        <v>802</v>
      </c>
      <c r="G548" s="244"/>
      <c r="H548" s="245" t="s">
        <v>1</v>
      </c>
      <c r="I548" s="247"/>
      <c r="J548" s="244"/>
      <c r="K548" s="244"/>
      <c r="L548" s="248"/>
      <c r="M548" s="249"/>
      <c r="N548" s="250"/>
      <c r="O548" s="250"/>
      <c r="P548" s="250"/>
      <c r="Q548" s="250"/>
      <c r="R548" s="250"/>
      <c r="S548" s="250"/>
      <c r="T548" s="251"/>
      <c r="AT548" s="252" t="s">
        <v>304</v>
      </c>
      <c r="AU548" s="252" t="s">
        <v>90</v>
      </c>
      <c r="AV548" s="14" t="s">
        <v>84</v>
      </c>
      <c r="AW548" s="14" t="s">
        <v>33</v>
      </c>
      <c r="AX548" s="14" t="s">
        <v>77</v>
      </c>
      <c r="AY548" s="252" t="s">
        <v>242</v>
      </c>
    </row>
    <row r="549" spans="1:65" s="13" customFormat="1">
      <c r="B549" s="226"/>
      <c r="C549" s="227"/>
      <c r="D549" s="228" t="s">
        <v>304</v>
      </c>
      <c r="E549" s="229" t="s">
        <v>1</v>
      </c>
      <c r="F549" s="230" t="s">
        <v>967</v>
      </c>
      <c r="G549" s="227"/>
      <c r="H549" s="231">
        <v>52.5</v>
      </c>
      <c r="I549" s="232"/>
      <c r="J549" s="227"/>
      <c r="K549" s="227"/>
      <c r="L549" s="233"/>
      <c r="M549" s="234"/>
      <c r="N549" s="235"/>
      <c r="O549" s="235"/>
      <c r="P549" s="235"/>
      <c r="Q549" s="235"/>
      <c r="R549" s="235"/>
      <c r="S549" s="235"/>
      <c r="T549" s="236"/>
      <c r="AT549" s="237" t="s">
        <v>304</v>
      </c>
      <c r="AU549" s="237" t="s">
        <v>90</v>
      </c>
      <c r="AV549" s="13" t="s">
        <v>90</v>
      </c>
      <c r="AW549" s="13" t="s">
        <v>33</v>
      </c>
      <c r="AX549" s="13" t="s">
        <v>77</v>
      </c>
      <c r="AY549" s="237" t="s">
        <v>242</v>
      </c>
    </row>
    <row r="550" spans="1:65" s="16" customFormat="1">
      <c r="B550" s="264"/>
      <c r="C550" s="265"/>
      <c r="D550" s="228" t="s">
        <v>304</v>
      </c>
      <c r="E550" s="266" t="s">
        <v>1</v>
      </c>
      <c r="F550" s="267" t="s">
        <v>388</v>
      </c>
      <c r="G550" s="265"/>
      <c r="H550" s="268">
        <v>203</v>
      </c>
      <c r="I550" s="269"/>
      <c r="J550" s="265"/>
      <c r="K550" s="265"/>
      <c r="L550" s="270"/>
      <c r="M550" s="271"/>
      <c r="N550" s="272"/>
      <c r="O550" s="272"/>
      <c r="P550" s="272"/>
      <c r="Q550" s="272"/>
      <c r="R550" s="272"/>
      <c r="S550" s="272"/>
      <c r="T550" s="273"/>
      <c r="AT550" s="274" t="s">
        <v>304</v>
      </c>
      <c r="AU550" s="274" t="s">
        <v>90</v>
      </c>
      <c r="AV550" s="16" t="s">
        <v>248</v>
      </c>
      <c r="AW550" s="16" t="s">
        <v>33</v>
      </c>
      <c r="AX550" s="16" t="s">
        <v>84</v>
      </c>
      <c r="AY550" s="274" t="s">
        <v>242</v>
      </c>
    </row>
    <row r="551" spans="1:65" s="2" customFormat="1" ht="22.15" customHeight="1">
      <c r="A551" s="35"/>
      <c r="B551" s="36"/>
      <c r="C551" s="201" t="s">
        <v>744</v>
      </c>
      <c r="D551" s="201" t="s">
        <v>244</v>
      </c>
      <c r="E551" s="202" t="s">
        <v>730</v>
      </c>
      <c r="F551" s="203" t="s">
        <v>731</v>
      </c>
      <c r="G551" s="204" t="s">
        <v>282</v>
      </c>
      <c r="H551" s="205">
        <v>55</v>
      </c>
      <c r="I551" s="206"/>
      <c r="J551" s="207">
        <f>ROUND(I551*H551,2)</f>
        <v>0</v>
      </c>
      <c r="K551" s="208"/>
      <c r="L551" s="40"/>
      <c r="M551" s="209" t="s">
        <v>1</v>
      </c>
      <c r="N551" s="210" t="s">
        <v>43</v>
      </c>
      <c r="O551" s="76"/>
      <c r="P551" s="211">
        <f>O551*H551</f>
        <v>0</v>
      </c>
      <c r="Q551" s="211">
        <v>0</v>
      </c>
      <c r="R551" s="211">
        <f>Q551*H551</f>
        <v>0</v>
      </c>
      <c r="S551" s="211">
        <v>0.21415999999999999</v>
      </c>
      <c r="T551" s="212">
        <f>S551*H551</f>
        <v>11.778799999999999</v>
      </c>
      <c r="U551" s="35"/>
      <c r="V551" s="35"/>
      <c r="W551" s="35"/>
      <c r="X551" s="35"/>
      <c r="Y551" s="35"/>
      <c r="Z551" s="35"/>
      <c r="AA551" s="35"/>
      <c r="AB551" s="35"/>
      <c r="AC551" s="35"/>
      <c r="AD551" s="35"/>
      <c r="AE551" s="35"/>
      <c r="AR551" s="213" t="s">
        <v>248</v>
      </c>
      <c r="AT551" s="213" t="s">
        <v>244</v>
      </c>
      <c r="AU551" s="213" t="s">
        <v>90</v>
      </c>
      <c r="AY551" s="18" t="s">
        <v>242</v>
      </c>
      <c r="BE551" s="214">
        <f>IF(N551="základná",J551,0)</f>
        <v>0</v>
      </c>
      <c r="BF551" s="214">
        <f>IF(N551="znížená",J551,0)</f>
        <v>0</v>
      </c>
      <c r="BG551" s="214">
        <f>IF(N551="zákl. prenesená",J551,0)</f>
        <v>0</v>
      </c>
      <c r="BH551" s="214">
        <f>IF(N551="zníž. prenesená",J551,0)</f>
        <v>0</v>
      </c>
      <c r="BI551" s="214">
        <f>IF(N551="nulová",J551,0)</f>
        <v>0</v>
      </c>
      <c r="BJ551" s="18" t="s">
        <v>90</v>
      </c>
      <c r="BK551" s="214">
        <f>ROUND(I551*H551,2)</f>
        <v>0</v>
      </c>
      <c r="BL551" s="18" t="s">
        <v>248</v>
      </c>
      <c r="BM551" s="213" t="s">
        <v>968</v>
      </c>
    </row>
    <row r="552" spans="1:65" s="14" customFormat="1">
      <c r="B552" s="243"/>
      <c r="C552" s="244"/>
      <c r="D552" s="228" t="s">
        <v>304</v>
      </c>
      <c r="E552" s="245" t="s">
        <v>1</v>
      </c>
      <c r="F552" s="246" t="s">
        <v>798</v>
      </c>
      <c r="G552" s="244"/>
      <c r="H552" s="245" t="s">
        <v>1</v>
      </c>
      <c r="I552" s="247"/>
      <c r="J552" s="244"/>
      <c r="K552" s="244"/>
      <c r="L552" s="248"/>
      <c r="M552" s="249"/>
      <c r="N552" s="250"/>
      <c r="O552" s="250"/>
      <c r="P552" s="250"/>
      <c r="Q552" s="250"/>
      <c r="R552" s="250"/>
      <c r="S552" s="250"/>
      <c r="T552" s="251"/>
      <c r="AT552" s="252" t="s">
        <v>304</v>
      </c>
      <c r="AU552" s="252" t="s">
        <v>90</v>
      </c>
      <c r="AV552" s="14" t="s">
        <v>84</v>
      </c>
      <c r="AW552" s="14" t="s">
        <v>33</v>
      </c>
      <c r="AX552" s="14" t="s">
        <v>77</v>
      </c>
      <c r="AY552" s="252" t="s">
        <v>242</v>
      </c>
    </row>
    <row r="553" spans="1:65" s="13" customFormat="1">
      <c r="B553" s="226"/>
      <c r="C553" s="227"/>
      <c r="D553" s="228" t="s">
        <v>304</v>
      </c>
      <c r="E553" s="229" t="s">
        <v>1</v>
      </c>
      <c r="F553" s="230" t="s">
        <v>956</v>
      </c>
      <c r="G553" s="227"/>
      <c r="H553" s="231">
        <v>5</v>
      </c>
      <c r="I553" s="232"/>
      <c r="J553" s="227"/>
      <c r="K553" s="227"/>
      <c r="L553" s="233"/>
      <c r="M553" s="234"/>
      <c r="N553" s="235"/>
      <c r="O553" s="235"/>
      <c r="P553" s="235"/>
      <c r="Q553" s="235"/>
      <c r="R553" s="235"/>
      <c r="S553" s="235"/>
      <c r="T553" s="236"/>
      <c r="AT553" s="237" t="s">
        <v>304</v>
      </c>
      <c r="AU553" s="237" t="s">
        <v>90</v>
      </c>
      <c r="AV553" s="13" t="s">
        <v>90</v>
      </c>
      <c r="AW553" s="13" t="s">
        <v>33</v>
      </c>
      <c r="AX553" s="13" t="s">
        <v>77</v>
      </c>
      <c r="AY553" s="237" t="s">
        <v>242</v>
      </c>
    </row>
    <row r="554" spans="1:65" s="14" customFormat="1">
      <c r="B554" s="243"/>
      <c r="C554" s="244"/>
      <c r="D554" s="228" t="s">
        <v>304</v>
      </c>
      <c r="E554" s="245" t="s">
        <v>1</v>
      </c>
      <c r="F554" s="246" t="s">
        <v>800</v>
      </c>
      <c r="G554" s="244"/>
      <c r="H554" s="245" t="s">
        <v>1</v>
      </c>
      <c r="I554" s="247"/>
      <c r="J554" s="244"/>
      <c r="K554" s="244"/>
      <c r="L554" s="248"/>
      <c r="M554" s="249"/>
      <c r="N554" s="250"/>
      <c r="O554" s="250"/>
      <c r="P554" s="250"/>
      <c r="Q554" s="250"/>
      <c r="R554" s="250"/>
      <c r="S554" s="250"/>
      <c r="T554" s="251"/>
      <c r="AT554" s="252" t="s">
        <v>304</v>
      </c>
      <c r="AU554" s="252" t="s">
        <v>90</v>
      </c>
      <c r="AV554" s="14" t="s">
        <v>84</v>
      </c>
      <c r="AW554" s="14" t="s">
        <v>33</v>
      </c>
      <c r="AX554" s="14" t="s">
        <v>77</v>
      </c>
      <c r="AY554" s="252" t="s">
        <v>242</v>
      </c>
    </row>
    <row r="555" spans="1:65" s="13" customFormat="1">
      <c r="B555" s="226"/>
      <c r="C555" s="227"/>
      <c r="D555" s="228" t="s">
        <v>304</v>
      </c>
      <c r="E555" s="229" t="s">
        <v>1</v>
      </c>
      <c r="F555" s="230" t="s">
        <v>969</v>
      </c>
      <c r="G555" s="227"/>
      <c r="H555" s="231">
        <v>13</v>
      </c>
      <c r="I555" s="232"/>
      <c r="J555" s="227"/>
      <c r="K555" s="227"/>
      <c r="L555" s="233"/>
      <c r="M555" s="234"/>
      <c r="N555" s="235"/>
      <c r="O555" s="235"/>
      <c r="P555" s="235"/>
      <c r="Q555" s="235"/>
      <c r="R555" s="235"/>
      <c r="S555" s="235"/>
      <c r="T555" s="236"/>
      <c r="AT555" s="237" t="s">
        <v>304</v>
      </c>
      <c r="AU555" s="237" t="s">
        <v>90</v>
      </c>
      <c r="AV555" s="13" t="s">
        <v>90</v>
      </c>
      <c r="AW555" s="13" t="s">
        <v>33</v>
      </c>
      <c r="AX555" s="13" t="s">
        <v>77</v>
      </c>
      <c r="AY555" s="237" t="s">
        <v>242</v>
      </c>
    </row>
    <row r="556" spans="1:65" s="14" customFormat="1">
      <c r="B556" s="243"/>
      <c r="C556" s="244"/>
      <c r="D556" s="228" t="s">
        <v>304</v>
      </c>
      <c r="E556" s="245" t="s">
        <v>1</v>
      </c>
      <c r="F556" s="246" t="s">
        <v>802</v>
      </c>
      <c r="G556" s="244"/>
      <c r="H556" s="245" t="s">
        <v>1</v>
      </c>
      <c r="I556" s="247"/>
      <c r="J556" s="244"/>
      <c r="K556" s="244"/>
      <c r="L556" s="248"/>
      <c r="M556" s="249"/>
      <c r="N556" s="250"/>
      <c r="O556" s="250"/>
      <c r="P556" s="250"/>
      <c r="Q556" s="250"/>
      <c r="R556" s="250"/>
      <c r="S556" s="250"/>
      <c r="T556" s="251"/>
      <c r="AT556" s="252" t="s">
        <v>304</v>
      </c>
      <c r="AU556" s="252" t="s">
        <v>90</v>
      </c>
      <c r="AV556" s="14" t="s">
        <v>84</v>
      </c>
      <c r="AW556" s="14" t="s">
        <v>33</v>
      </c>
      <c r="AX556" s="14" t="s">
        <v>77</v>
      </c>
      <c r="AY556" s="252" t="s">
        <v>242</v>
      </c>
    </row>
    <row r="557" spans="1:65" s="13" customFormat="1">
      <c r="B557" s="226"/>
      <c r="C557" s="227"/>
      <c r="D557" s="228" t="s">
        <v>304</v>
      </c>
      <c r="E557" s="229" t="s">
        <v>1</v>
      </c>
      <c r="F557" s="230" t="s">
        <v>960</v>
      </c>
      <c r="G557" s="227"/>
      <c r="H557" s="231">
        <v>12</v>
      </c>
      <c r="I557" s="232"/>
      <c r="J557" s="227"/>
      <c r="K557" s="227"/>
      <c r="L557" s="233"/>
      <c r="M557" s="234"/>
      <c r="N557" s="235"/>
      <c r="O557" s="235"/>
      <c r="P557" s="235"/>
      <c r="Q557" s="235"/>
      <c r="R557" s="235"/>
      <c r="S557" s="235"/>
      <c r="T557" s="236"/>
      <c r="AT557" s="237" t="s">
        <v>304</v>
      </c>
      <c r="AU557" s="237" t="s">
        <v>90</v>
      </c>
      <c r="AV557" s="13" t="s">
        <v>90</v>
      </c>
      <c r="AW557" s="13" t="s">
        <v>33</v>
      </c>
      <c r="AX557" s="13" t="s">
        <v>77</v>
      </c>
      <c r="AY557" s="237" t="s">
        <v>242</v>
      </c>
    </row>
    <row r="558" spans="1:65" s="13" customFormat="1">
      <c r="B558" s="226"/>
      <c r="C558" s="227"/>
      <c r="D558" s="228" t="s">
        <v>304</v>
      </c>
      <c r="E558" s="229" t="s">
        <v>1</v>
      </c>
      <c r="F558" s="230" t="s">
        <v>970</v>
      </c>
      <c r="G558" s="227"/>
      <c r="H558" s="231">
        <v>25</v>
      </c>
      <c r="I558" s="232"/>
      <c r="J558" s="227"/>
      <c r="K558" s="227"/>
      <c r="L558" s="233"/>
      <c r="M558" s="234"/>
      <c r="N558" s="235"/>
      <c r="O558" s="235"/>
      <c r="P558" s="235"/>
      <c r="Q558" s="235"/>
      <c r="R558" s="235"/>
      <c r="S558" s="235"/>
      <c r="T558" s="236"/>
      <c r="AT558" s="237" t="s">
        <v>304</v>
      </c>
      <c r="AU558" s="237" t="s">
        <v>90</v>
      </c>
      <c r="AV558" s="13" t="s">
        <v>90</v>
      </c>
      <c r="AW558" s="13" t="s">
        <v>33</v>
      </c>
      <c r="AX558" s="13" t="s">
        <v>77</v>
      </c>
      <c r="AY558" s="237" t="s">
        <v>242</v>
      </c>
    </row>
    <row r="559" spans="1:65" s="16" customFormat="1">
      <c r="B559" s="264"/>
      <c r="C559" s="265"/>
      <c r="D559" s="228" t="s">
        <v>304</v>
      </c>
      <c r="E559" s="266" t="s">
        <v>1</v>
      </c>
      <c r="F559" s="267" t="s">
        <v>388</v>
      </c>
      <c r="G559" s="265"/>
      <c r="H559" s="268">
        <v>55</v>
      </c>
      <c r="I559" s="269"/>
      <c r="J559" s="265"/>
      <c r="K559" s="265"/>
      <c r="L559" s="270"/>
      <c r="M559" s="271"/>
      <c r="N559" s="272"/>
      <c r="O559" s="272"/>
      <c r="P559" s="272"/>
      <c r="Q559" s="272"/>
      <c r="R559" s="272"/>
      <c r="S559" s="272"/>
      <c r="T559" s="273"/>
      <c r="AT559" s="274" t="s">
        <v>304</v>
      </c>
      <c r="AU559" s="274" t="s">
        <v>90</v>
      </c>
      <c r="AV559" s="16" t="s">
        <v>248</v>
      </c>
      <c r="AW559" s="16" t="s">
        <v>33</v>
      </c>
      <c r="AX559" s="16" t="s">
        <v>84</v>
      </c>
      <c r="AY559" s="274" t="s">
        <v>242</v>
      </c>
    </row>
    <row r="560" spans="1:65" s="2" customFormat="1" ht="30" customHeight="1">
      <c r="A560" s="35"/>
      <c r="B560" s="36"/>
      <c r="C560" s="201" t="s">
        <v>748</v>
      </c>
      <c r="D560" s="201" t="s">
        <v>244</v>
      </c>
      <c r="E560" s="202" t="s">
        <v>321</v>
      </c>
      <c r="F560" s="203" t="s">
        <v>322</v>
      </c>
      <c r="G560" s="204" t="s">
        <v>323</v>
      </c>
      <c r="H560" s="205">
        <v>63</v>
      </c>
      <c r="I560" s="206"/>
      <c r="J560" s="207">
        <f>ROUND(I560*H560,2)</f>
        <v>0</v>
      </c>
      <c r="K560" s="208"/>
      <c r="L560" s="40"/>
      <c r="M560" s="209" t="s">
        <v>1</v>
      </c>
      <c r="N560" s="210" t="s">
        <v>43</v>
      </c>
      <c r="O560" s="76"/>
      <c r="P560" s="211">
        <f>O560*H560</f>
        <v>0</v>
      </c>
      <c r="Q560" s="211">
        <v>0</v>
      </c>
      <c r="R560" s="211">
        <f>Q560*H560</f>
        <v>0</v>
      </c>
      <c r="S560" s="211">
        <v>0</v>
      </c>
      <c r="T560" s="212">
        <f>S560*H560</f>
        <v>0</v>
      </c>
      <c r="U560" s="35"/>
      <c r="V560" s="35"/>
      <c r="W560" s="35"/>
      <c r="X560" s="35"/>
      <c r="Y560" s="35"/>
      <c r="Z560" s="35"/>
      <c r="AA560" s="35"/>
      <c r="AB560" s="35"/>
      <c r="AC560" s="35"/>
      <c r="AD560" s="35"/>
      <c r="AE560" s="35"/>
      <c r="AR560" s="213" t="s">
        <v>248</v>
      </c>
      <c r="AT560" s="213" t="s">
        <v>244</v>
      </c>
      <c r="AU560" s="213" t="s">
        <v>90</v>
      </c>
      <c r="AY560" s="18" t="s">
        <v>242</v>
      </c>
      <c r="BE560" s="214">
        <f>IF(N560="základná",J560,0)</f>
        <v>0</v>
      </c>
      <c r="BF560" s="214">
        <f>IF(N560="znížená",J560,0)</f>
        <v>0</v>
      </c>
      <c r="BG560" s="214">
        <f>IF(N560="zákl. prenesená",J560,0)</f>
        <v>0</v>
      </c>
      <c r="BH560" s="214">
        <f>IF(N560="zníž. prenesená",J560,0)</f>
        <v>0</v>
      </c>
      <c r="BI560" s="214">
        <f>IF(N560="nulová",J560,0)</f>
        <v>0</v>
      </c>
      <c r="BJ560" s="18" t="s">
        <v>90</v>
      </c>
      <c r="BK560" s="214">
        <f>ROUND(I560*H560,2)</f>
        <v>0</v>
      </c>
      <c r="BL560" s="18" t="s">
        <v>248</v>
      </c>
      <c r="BM560" s="213" t="s">
        <v>971</v>
      </c>
    </row>
    <row r="561" spans="1:65" s="14" customFormat="1">
      <c r="B561" s="243"/>
      <c r="C561" s="244"/>
      <c r="D561" s="228" t="s">
        <v>304</v>
      </c>
      <c r="E561" s="245" t="s">
        <v>1</v>
      </c>
      <c r="F561" s="246" t="s">
        <v>798</v>
      </c>
      <c r="G561" s="244"/>
      <c r="H561" s="245" t="s">
        <v>1</v>
      </c>
      <c r="I561" s="247"/>
      <c r="J561" s="244"/>
      <c r="K561" s="244"/>
      <c r="L561" s="248"/>
      <c r="M561" s="249"/>
      <c r="N561" s="250"/>
      <c r="O561" s="250"/>
      <c r="P561" s="250"/>
      <c r="Q561" s="250"/>
      <c r="R561" s="250"/>
      <c r="S561" s="250"/>
      <c r="T561" s="251"/>
      <c r="AT561" s="252" t="s">
        <v>304</v>
      </c>
      <c r="AU561" s="252" t="s">
        <v>90</v>
      </c>
      <c r="AV561" s="14" t="s">
        <v>84</v>
      </c>
      <c r="AW561" s="14" t="s">
        <v>33</v>
      </c>
      <c r="AX561" s="14" t="s">
        <v>77</v>
      </c>
      <c r="AY561" s="252" t="s">
        <v>242</v>
      </c>
    </row>
    <row r="562" spans="1:65" s="13" customFormat="1">
      <c r="B562" s="226"/>
      <c r="C562" s="227"/>
      <c r="D562" s="228" t="s">
        <v>304</v>
      </c>
      <c r="E562" s="229" t="s">
        <v>1</v>
      </c>
      <c r="F562" s="230" t="s">
        <v>972</v>
      </c>
      <c r="G562" s="227"/>
      <c r="H562" s="231">
        <v>3.6</v>
      </c>
      <c r="I562" s="232"/>
      <c r="J562" s="227"/>
      <c r="K562" s="227"/>
      <c r="L562" s="233"/>
      <c r="M562" s="234"/>
      <c r="N562" s="235"/>
      <c r="O562" s="235"/>
      <c r="P562" s="235"/>
      <c r="Q562" s="235"/>
      <c r="R562" s="235"/>
      <c r="S562" s="235"/>
      <c r="T562" s="236"/>
      <c r="AT562" s="237" t="s">
        <v>304</v>
      </c>
      <c r="AU562" s="237" t="s">
        <v>90</v>
      </c>
      <c r="AV562" s="13" t="s">
        <v>90</v>
      </c>
      <c r="AW562" s="13" t="s">
        <v>33</v>
      </c>
      <c r="AX562" s="13" t="s">
        <v>77</v>
      </c>
      <c r="AY562" s="237" t="s">
        <v>242</v>
      </c>
    </row>
    <row r="563" spans="1:65" s="14" customFormat="1">
      <c r="B563" s="243"/>
      <c r="C563" s="244"/>
      <c r="D563" s="228" t="s">
        <v>304</v>
      </c>
      <c r="E563" s="245" t="s">
        <v>1</v>
      </c>
      <c r="F563" s="246" t="s">
        <v>800</v>
      </c>
      <c r="G563" s="244"/>
      <c r="H563" s="245" t="s">
        <v>1</v>
      </c>
      <c r="I563" s="247"/>
      <c r="J563" s="244"/>
      <c r="K563" s="244"/>
      <c r="L563" s="248"/>
      <c r="M563" s="249"/>
      <c r="N563" s="250"/>
      <c r="O563" s="250"/>
      <c r="P563" s="250"/>
      <c r="Q563" s="250"/>
      <c r="R563" s="250"/>
      <c r="S563" s="250"/>
      <c r="T563" s="251"/>
      <c r="AT563" s="252" t="s">
        <v>304</v>
      </c>
      <c r="AU563" s="252" t="s">
        <v>90</v>
      </c>
      <c r="AV563" s="14" t="s">
        <v>84</v>
      </c>
      <c r="AW563" s="14" t="s">
        <v>33</v>
      </c>
      <c r="AX563" s="14" t="s">
        <v>77</v>
      </c>
      <c r="AY563" s="252" t="s">
        <v>242</v>
      </c>
    </row>
    <row r="564" spans="1:65" s="13" customFormat="1">
      <c r="B564" s="226"/>
      <c r="C564" s="227"/>
      <c r="D564" s="228" t="s">
        <v>304</v>
      </c>
      <c r="E564" s="229" t="s">
        <v>1</v>
      </c>
      <c r="F564" s="230" t="s">
        <v>973</v>
      </c>
      <c r="G564" s="227"/>
      <c r="H564" s="231">
        <v>5.4</v>
      </c>
      <c r="I564" s="232"/>
      <c r="J564" s="227"/>
      <c r="K564" s="227"/>
      <c r="L564" s="233"/>
      <c r="M564" s="234"/>
      <c r="N564" s="235"/>
      <c r="O564" s="235"/>
      <c r="P564" s="235"/>
      <c r="Q564" s="235"/>
      <c r="R564" s="235"/>
      <c r="S564" s="235"/>
      <c r="T564" s="236"/>
      <c r="AT564" s="237" t="s">
        <v>304</v>
      </c>
      <c r="AU564" s="237" t="s">
        <v>90</v>
      </c>
      <c r="AV564" s="13" t="s">
        <v>90</v>
      </c>
      <c r="AW564" s="13" t="s">
        <v>33</v>
      </c>
      <c r="AX564" s="13" t="s">
        <v>77</v>
      </c>
      <c r="AY564" s="237" t="s">
        <v>242</v>
      </c>
    </row>
    <row r="565" spans="1:65" s="14" customFormat="1">
      <c r="B565" s="243"/>
      <c r="C565" s="244"/>
      <c r="D565" s="228" t="s">
        <v>304</v>
      </c>
      <c r="E565" s="245" t="s">
        <v>1</v>
      </c>
      <c r="F565" s="246" t="s">
        <v>802</v>
      </c>
      <c r="G565" s="244"/>
      <c r="H565" s="245" t="s">
        <v>1</v>
      </c>
      <c r="I565" s="247"/>
      <c r="J565" s="244"/>
      <c r="K565" s="244"/>
      <c r="L565" s="248"/>
      <c r="M565" s="249"/>
      <c r="N565" s="250"/>
      <c r="O565" s="250"/>
      <c r="P565" s="250"/>
      <c r="Q565" s="250"/>
      <c r="R565" s="250"/>
      <c r="S565" s="250"/>
      <c r="T565" s="251"/>
      <c r="AT565" s="252" t="s">
        <v>304</v>
      </c>
      <c r="AU565" s="252" t="s">
        <v>90</v>
      </c>
      <c r="AV565" s="14" t="s">
        <v>84</v>
      </c>
      <c r="AW565" s="14" t="s">
        <v>33</v>
      </c>
      <c r="AX565" s="14" t="s">
        <v>77</v>
      </c>
      <c r="AY565" s="252" t="s">
        <v>242</v>
      </c>
    </row>
    <row r="566" spans="1:65" s="13" customFormat="1">
      <c r="B566" s="226"/>
      <c r="C566" s="227"/>
      <c r="D566" s="228" t="s">
        <v>304</v>
      </c>
      <c r="E566" s="229" t="s">
        <v>1</v>
      </c>
      <c r="F566" s="230" t="s">
        <v>974</v>
      </c>
      <c r="G566" s="227"/>
      <c r="H566" s="231">
        <v>54</v>
      </c>
      <c r="I566" s="232"/>
      <c r="J566" s="227"/>
      <c r="K566" s="227"/>
      <c r="L566" s="233"/>
      <c r="M566" s="234"/>
      <c r="N566" s="235"/>
      <c r="O566" s="235"/>
      <c r="P566" s="235"/>
      <c r="Q566" s="235"/>
      <c r="R566" s="235"/>
      <c r="S566" s="235"/>
      <c r="T566" s="236"/>
      <c r="AT566" s="237" t="s">
        <v>304</v>
      </c>
      <c r="AU566" s="237" t="s">
        <v>90</v>
      </c>
      <c r="AV566" s="13" t="s">
        <v>90</v>
      </c>
      <c r="AW566" s="13" t="s">
        <v>33</v>
      </c>
      <c r="AX566" s="13" t="s">
        <v>77</v>
      </c>
      <c r="AY566" s="237" t="s">
        <v>242</v>
      </c>
    </row>
    <row r="567" spans="1:65" s="16" customFormat="1">
      <c r="B567" s="264"/>
      <c r="C567" s="265"/>
      <c r="D567" s="228" t="s">
        <v>304</v>
      </c>
      <c r="E567" s="266" t="s">
        <v>1</v>
      </c>
      <c r="F567" s="267" t="s">
        <v>388</v>
      </c>
      <c r="G567" s="265"/>
      <c r="H567" s="268">
        <v>63</v>
      </c>
      <c r="I567" s="269"/>
      <c r="J567" s="265"/>
      <c r="K567" s="265"/>
      <c r="L567" s="270"/>
      <c r="M567" s="271"/>
      <c r="N567" s="272"/>
      <c r="O567" s="272"/>
      <c r="P567" s="272"/>
      <c r="Q567" s="272"/>
      <c r="R567" s="272"/>
      <c r="S567" s="272"/>
      <c r="T567" s="273"/>
      <c r="AT567" s="274" t="s">
        <v>304</v>
      </c>
      <c r="AU567" s="274" t="s">
        <v>90</v>
      </c>
      <c r="AV567" s="16" t="s">
        <v>248</v>
      </c>
      <c r="AW567" s="16" t="s">
        <v>33</v>
      </c>
      <c r="AX567" s="16" t="s">
        <v>84</v>
      </c>
      <c r="AY567" s="274" t="s">
        <v>242</v>
      </c>
    </row>
    <row r="568" spans="1:65" s="2" customFormat="1" ht="30" customHeight="1">
      <c r="A568" s="35"/>
      <c r="B568" s="36"/>
      <c r="C568" s="201" t="s">
        <v>750</v>
      </c>
      <c r="D568" s="201" t="s">
        <v>244</v>
      </c>
      <c r="E568" s="202" t="s">
        <v>327</v>
      </c>
      <c r="F568" s="203" t="s">
        <v>328</v>
      </c>
      <c r="G568" s="204" t="s">
        <v>323</v>
      </c>
      <c r="H568" s="205">
        <v>1260</v>
      </c>
      <c r="I568" s="206"/>
      <c r="J568" s="207">
        <f>ROUND(I568*H568,2)</f>
        <v>0</v>
      </c>
      <c r="K568" s="208"/>
      <c r="L568" s="40"/>
      <c r="M568" s="209" t="s">
        <v>1</v>
      </c>
      <c r="N568" s="210" t="s">
        <v>43</v>
      </c>
      <c r="O568" s="76"/>
      <c r="P568" s="211">
        <f>O568*H568</f>
        <v>0</v>
      </c>
      <c r="Q568" s="211">
        <v>0</v>
      </c>
      <c r="R568" s="211">
        <f>Q568*H568</f>
        <v>0</v>
      </c>
      <c r="S568" s="211">
        <v>0</v>
      </c>
      <c r="T568" s="212">
        <f>S568*H568</f>
        <v>0</v>
      </c>
      <c r="U568" s="35"/>
      <c r="V568" s="35"/>
      <c r="W568" s="35"/>
      <c r="X568" s="35"/>
      <c r="Y568" s="35"/>
      <c r="Z568" s="35"/>
      <c r="AA568" s="35"/>
      <c r="AB568" s="35"/>
      <c r="AC568" s="35"/>
      <c r="AD568" s="35"/>
      <c r="AE568" s="35"/>
      <c r="AR568" s="213" t="s">
        <v>248</v>
      </c>
      <c r="AT568" s="213" t="s">
        <v>244</v>
      </c>
      <c r="AU568" s="213" t="s">
        <v>90</v>
      </c>
      <c r="AY568" s="18" t="s">
        <v>242</v>
      </c>
      <c r="BE568" s="214">
        <f>IF(N568="základná",J568,0)</f>
        <v>0</v>
      </c>
      <c r="BF568" s="214">
        <f>IF(N568="znížená",J568,0)</f>
        <v>0</v>
      </c>
      <c r="BG568" s="214">
        <f>IF(N568="zákl. prenesená",J568,0)</f>
        <v>0</v>
      </c>
      <c r="BH568" s="214">
        <f>IF(N568="zníž. prenesená",J568,0)</f>
        <v>0</v>
      </c>
      <c r="BI568" s="214">
        <f>IF(N568="nulová",J568,0)</f>
        <v>0</v>
      </c>
      <c r="BJ568" s="18" t="s">
        <v>90</v>
      </c>
      <c r="BK568" s="214">
        <f>ROUND(I568*H568,2)</f>
        <v>0</v>
      </c>
      <c r="BL568" s="18" t="s">
        <v>248</v>
      </c>
      <c r="BM568" s="213" t="s">
        <v>975</v>
      </c>
    </row>
    <row r="569" spans="1:65" s="13" customFormat="1">
      <c r="B569" s="226"/>
      <c r="C569" s="227"/>
      <c r="D569" s="228" t="s">
        <v>304</v>
      </c>
      <c r="E569" s="227"/>
      <c r="F569" s="230" t="s">
        <v>976</v>
      </c>
      <c r="G569" s="227"/>
      <c r="H569" s="231">
        <v>1260</v>
      </c>
      <c r="I569" s="232"/>
      <c r="J569" s="227"/>
      <c r="K569" s="227"/>
      <c r="L569" s="233"/>
      <c r="M569" s="234"/>
      <c r="N569" s="235"/>
      <c r="O569" s="235"/>
      <c r="P569" s="235"/>
      <c r="Q569" s="235"/>
      <c r="R569" s="235"/>
      <c r="S569" s="235"/>
      <c r="T569" s="236"/>
      <c r="AT569" s="237" t="s">
        <v>304</v>
      </c>
      <c r="AU569" s="237" t="s">
        <v>90</v>
      </c>
      <c r="AV569" s="13" t="s">
        <v>90</v>
      </c>
      <c r="AW569" s="13" t="s">
        <v>4</v>
      </c>
      <c r="AX569" s="13" t="s">
        <v>84</v>
      </c>
      <c r="AY569" s="237" t="s">
        <v>242</v>
      </c>
    </row>
    <row r="570" spans="1:65" s="2" customFormat="1" ht="22.15" customHeight="1">
      <c r="A570" s="35"/>
      <c r="B570" s="36"/>
      <c r="C570" s="201" t="s">
        <v>753</v>
      </c>
      <c r="D570" s="201" t="s">
        <v>244</v>
      </c>
      <c r="E570" s="202" t="s">
        <v>340</v>
      </c>
      <c r="F570" s="203" t="s">
        <v>341</v>
      </c>
      <c r="G570" s="204" t="s">
        <v>323</v>
      </c>
      <c r="H570" s="205">
        <v>63</v>
      </c>
      <c r="I570" s="206"/>
      <c r="J570" s="207">
        <f>ROUND(I570*H570,2)</f>
        <v>0</v>
      </c>
      <c r="K570" s="208"/>
      <c r="L570" s="40"/>
      <c r="M570" s="209" t="s">
        <v>1</v>
      </c>
      <c r="N570" s="210" t="s">
        <v>43</v>
      </c>
      <c r="O570" s="76"/>
      <c r="P570" s="211">
        <f>O570*H570</f>
        <v>0</v>
      </c>
      <c r="Q570" s="211">
        <v>0</v>
      </c>
      <c r="R570" s="211">
        <f>Q570*H570</f>
        <v>0</v>
      </c>
      <c r="S570" s="211">
        <v>0</v>
      </c>
      <c r="T570" s="212">
        <f>S570*H570</f>
        <v>0</v>
      </c>
      <c r="U570" s="35"/>
      <c r="V570" s="35"/>
      <c r="W570" s="35"/>
      <c r="X570" s="35"/>
      <c r="Y570" s="35"/>
      <c r="Z570" s="35"/>
      <c r="AA570" s="35"/>
      <c r="AB570" s="35"/>
      <c r="AC570" s="35"/>
      <c r="AD570" s="35"/>
      <c r="AE570" s="35"/>
      <c r="AR570" s="213" t="s">
        <v>248</v>
      </c>
      <c r="AT570" s="213" t="s">
        <v>244</v>
      </c>
      <c r="AU570" s="213" t="s">
        <v>90</v>
      </c>
      <c r="AY570" s="18" t="s">
        <v>242</v>
      </c>
      <c r="BE570" s="214">
        <f>IF(N570="základná",J570,0)</f>
        <v>0</v>
      </c>
      <c r="BF570" s="214">
        <f>IF(N570="znížená",J570,0)</f>
        <v>0</v>
      </c>
      <c r="BG570" s="214">
        <f>IF(N570="zákl. prenesená",J570,0)</f>
        <v>0</v>
      </c>
      <c r="BH570" s="214">
        <f>IF(N570="zníž. prenesená",J570,0)</f>
        <v>0</v>
      </c>
      <c r="BI570" s="214">
        <f>IF(N570="nulová",J570,0)</f>
        <v>0</v>
      </c>
      <c r="BJ570" s="18" t="s">
        <v>90</v>
      </c>
      <c r="BK570" s="214">
        <f>ROUND(I570*H570,2)</f>
        <v>0</v>
      </c>
      <c r="BL570" s="18" t="s">
        <v>248</v>
      </c>
      <c r="BM570" s="213" t="s">
        <v>977</v>
      </c>
    </row>
    <row r="571" spans="1:65" s="2" customFormat="1" ht="22.15" customHeight="1">
      <c r="A571" s="35"/>
      <c r="B571" s="36"/>
      <c r="C571" s="201" t="s">
        <v>757</v>
      </c>
      <c r="D571" s="201" t="s">
        <v>244</v>
      </c>
      <c r="E571" s="202" t="s">
        <v>754</v>
      </c>
      <c r="F571" s="203" t="s">
        <v>755</v>
      </c>
      <c r="G571" s="204" t="s">
        <v>323</v>
      </c>
      <c r="H571" s="205">
        <v>2494.194</v>
      </c>
      <c r="I571" s="206"/>
      <c r="J571" s="207">
        <f>ROUND(I571*H571,2)</f>
        <v>0</v>
      </c>
      <c r="K571" s="208"/>
      <c r="L571" s="40"/>
      <c r="M571" s="209" t="s">
        <v>1</v>
      </c>
      <c r="N571" s="210" t="s">
        <v>43</v>
      </c>
      <c r="O571" s="76"/>
      <c r="P571" s="211">
        <f>O571*H571</f>
        <v>0</v>
      </c>
      <c r="Q571" s="211">
        <v>0</v>
      </c>
      <c r="R571" s="211">
        <f>Q571*H571</f>
        <v>0</v>
      </c>
      <c r="S571" s="211">
        <v>0</v>
      </c>
      <c r="T571" s="212">
        <f>S571*H571</f>
        <v>0</v>
      </c>
      <c r="U571" s="35"/>
      <c r="V571" s="35"/>
      <c r="W571" s="35"/>
      <c r="X571" s="35"/>
      <c r="Y571" s="35"/>
      <c r="Z571" s="35"/>
      <c r="AA571" s="35"/>
      <c r="AB571" s="35"/>
      <c r="AC571" s="35"/>
      <c r="AD571" s="35"/>
      <c r="AE571" s="35"/>
      <c r="AR571" s="213" t="s">
        <v>248</v>
      </c>
      <c r="AT571" s="213" t="s">
        <v>244</v>
      </c>
      <c r="AU571" s="213" t="s">
        <v>90</v>
      </c>
      <c r="AY571" s="18" t="s">
        <v>242</v>
      </c>
      <c r="BE571" s="214">
        <f>IF(N571="základná",J571,0)</f>
        <v>0</v>
      </c>
      <c r="BF571" s="214">
        <f>IF(N571="znížená",J571,0)</f>
        <v>0</v>
      </c>
      <c r="BG571" s="214">
        <f>IF(N571="zákl. prenesená",J571,0)</f>
        <v>0</v>
      </c>
      <c r="BH571" s="214">
        <f>IF(N571="zníž. prenesená",J571,0)</f>
        <v>0</v>
      </c>
      <c r="BI571" s="214">
        <f>IF(N571="nulová",J571,0)</f>
        <v>0</v>
      </c>
      <c r="BJ571" s="18" t="s">
        <v>90</v>
      </c>
      <c r="BK571" s="214">
        <f>ROUND(I571*H571,2)</f>
        <v>0</v>
      </c>
      <c r="BL571" s="18" t="s">
        <v>248</v>
      </c>
      <c r="BM571" s="213" t="s">
        <v>978</v>
      </c>
    </row>
    <row r="572" spans="1:65" s="2" customFormat="1" ht="22.15" customHeight="1">
      <c r="A572" s="35"/>
      <c r="B572" s="36"/>
      <c r="C572" s="201" t="s">
        <v>762</v>
      </c>
      <c r="D572" s="201" t="s">
        <v>244</v>
      </c>
      <c r="E572" s="202" t="s">
        <v>758</v>
      </c>
      <c r="F572" s="203" t="s">
        <v>759</v>
      </c>
      <c r="G572" s="204" t="s">
        <v>323</v>
      </c>
      <c r="H572" s="205">
        <v>37412.910000000003</v>
      </c>
      <c r="I572" s="206"/>
      <c r="J572" s="207">
        <f>ROUND(I572*H572,2)</f>
        <v>0</v>
      </c>
      <c r="K572" s="208"/>
      <c r="L572" s="40"/>
      <c r="M572" s="209" t="s">
        <v>1</v>
      </c>
      <c r="N572" s="210" t="s">
        <v>43</v>
      </c>
      <c r="O572" s="76"/>
      <c r="P572" s="211">
        <f>O572*H572</f>
        <v>0</v>
      </c>
      <c r="Q572" s="211">
        <v>0</v>
      </c>
      <c r="R572" s="211">
        <f>Q572*H572</f>
        <v>0</v>
      </c>
      <c r="S572" s="211">
        <v>0</v>
      </c>
      <c r="T572" s="212">
        <f>S572*H572</f>
        <v>0</v>
      </c>
      <c r="U572" s="35"/>
      <c r="V572" s="35"/>
      <c r="W572" s="35"/>
      <c r="X572" s="35"/>
      <c r="Y572" s="35"/>
      <c r="Z572" s="35"/>
      <c r="AA572" s="35"/>
      <c r="AB572" s="35"/>
      <c r="AC572" s="35"/>
      <c r="AD572" s="35"/>
      <c r="AE572" s="35"/>
      <c r="AR572" s="213" t="s">
        <v>248</v>
      </c>
      <c r="AT572" s="213" t="s">
        <v>244</v>
      </c>
      <c r="AU572" s="213" t="s">
        <v>90</v>
      </c>
      <c r="AY572" s="18" t="s">
        <v>242</v>
      </c>
      <c r="BE572" s="214">
        <f>IF(N572="základná",J572,0)</f>
        <v>0</v>
      </c>
      <c r="BF572" s="214">
        <f>IF(N572="znížená",J572,0)</f>
        <v>0</v>
      </c>
      <c r="BG572" s="214">
        <f>IF(N572="zákl. prenesená",J572,0)</f>
        <v>0</v>
      </c>
      <c r="BH572" s="214">
        <f>IF(N572="zníž. prenesená",J572,0)</f>
        <v>0</v>
      </c>
      <c r="BI572" s="214">
        <f>IF(N572="nulová",J572,0)</f>
        <v>0</v>
      </c>
      <c r="BJ572" s="18" t="s">
        <v>90</v>
      </c>
      <c r="BK572" s="214">
        <f>ROUND(I572*H572,2)</f>
        <v>0</v>
      </c>
      <c r="BL572" s="18" t="s">
        <v>248</v>
      </c>
      <c r="BM572" s="213" t="s">
        <v>979</v>
      </c>
    </row>
    <row r="573" spans="1:65" s="13" customFormat="1">
      <c r="B573" s="226"/>
      <c r="C573" s="227"/>
      <c r="D573" s="228" t="s">
        <v>304</v>
      </c>
      <c r="E573" s="227"/>
      <c r="F573" s="230" t="s">
        <v>980</v>
      </c>
      <c r="G573" s="227"/>
      <c r="H573" s="231">
        <v>37412.910000000003</v>
      </c>
      <c r="I573" s="232"/>
      <c r="J573" s="227"/>
      <c r="K573" s="227"/>
      <c r="L573" s="233"/>
      <c r="M573" s="234"/>
      <c r="N573" s="235"/>
      <c r="O573" s="235"/>
      <c r="P573" s="235"/>
      <c r="Q573" s="235"/>
      <c r="R573" s="235"/>
      <c r="S573" s="235"/>
      <c r="T573" s="236"/>
      <c r="AT573" s="237" t="s">
        <v>304</v>
      </c>
      <c r="AU573" s="237" t="s">
        <v>90</v>
      </c>
      <c r="AV573" s="13" t="s">
        <v>90</v>
      </c>
      <c r="AW573" s="13" t="s">
        <v>4</v>
      </c>
      <c r="AX573" s="13" t="s">
        <v>84</v>
      </c>
      <c r="AY573" s="237" t="s">
        <v>242</v>
      </c>
    </row>
    <row r="574" spans="1:65" s="2" customFormat="1" ht="22.15" customHeight="1">
      <c r="A574" s="35"/>
      <c r="B574" s="36"/>
      <c r="C574" s="201" t="s">
        <v>766</v>
      </c>
      <c r="D574" s="201" t="s">
        <v>244</v>
      </c>
      <c r="E574" s="202" t="s">
        <v>763</v>
      </c>
      <c r="F574" s="203" t="s">
        <v>764</v>
      </c>
      <c r="G574" s="204" t="s">
        <v>323</v>
      </c>
      <c r="H574" s="205">
        <v>2494.194</v>
      </c>
      <c r="I574" s="206"/>
      <c r="J574" s="207">
        <f>ROUND(I574*H574,2)</f>
        <v>0</v>
      </c>
      <c r="K574" s="208"/>
      <c r="L574" s="40"/>
      <c r="M574" s="209" t="s">
        <v>1</v>
      </c>
      <c r="N574" s="210" t="s">
        <v>43</v>
      </c>
      <c r="O574" s="76"/>
      <c r="P574" s="211">
        <f>O574*H574</f>
        <v>0</v>
      </c>
      <c r="Q574" s="211">
        <v>0</v>
      </c>
      <c r="R574" s="211">
        <f>Q574*H574</f>
        <v>0</v>
      </c>
      <c r="S574" s="211">
        <v>0</v>
      </c>
      <c r="T574" s="212">
        <f>S574*H574</f>
        <v>0</v>
      </c>
      <c r="U574" s="35"/>
      <c r="V574" s="35"/>
      <c r="W574" s="35"/>
      <c r="X574" s="35"/>
      <c r="Y574" s="35"/>
      <c r="Z574" s="35"/>
      <c r="AA574" s="35"/>
      <c r="AB574" s="35"/>
      <c r="AC574" s="35"/>
      <c r="AD574" s="35"/>
      <c r="AE574" s="35"/>
      <c r="AR574" s="213" t="s">
        <v>248</v>
      </c>
      <c r="AT574" s="213" t="s">
        <v>244</v>
      </c>
      <c r="AU574" s="213" t="s">
        <v>90</v>
      </c>
      <c r="AY574" s="18" t="s">
        <v>242</v>
      </c>
      <c r="BE574" s="214">
        <f>IF(N574="základná",J574,0)</f>
        <v>0</v>
      </c>
      <c r="BF574" s="214">
        <f>IF(N574="znížená",J574,0)</f>
        <v>0</v>
      </c>
      <c r="BG574" s="214">
        <f>IF(N574="zákl. prenesená",J574,0)</f>
        <v>0</v>
      </c>
      <c r="BH574" s="214">
        <f>IF(N574="zníž. prenesená",J574,0)</f>
        <v>0</v>
      </c>
      <c r="BI574" s="214">
        <f>IF(N574="nulová",J574,0)</f>
        <v>0</v>
      </c>
      <c r="BJ574" s="18" t="s">
        <v>90</v>
      </c>
      <c r="BK574" s="214">
        <f>ROUND(I574*H574,2)</f>
        <v>0</v>
      </c>
      <c r="BL574" s="18" t="s">
        <v>248</v>
      </c>
      <c r="BM574" s="213" t="s">
        <v>981</v>
      </c>
    </row>
    <row r="575" spans="1:65" s="2" customFormat="1" ht="14.45" customHeight="1">
      <c r="A575" s="35"/>
      <c r="B575" s="36"/>
      <c r="C575" s="201" t="s">
        <v>770</v>
      </c>
      <c r="D575" s="201" t="s">
        <v>244</v>
      </c>
      <c r="E575" s="202" t="s">
        <v>767</v>
      </c>
      <c r="F575" s="203" t="s">
        <v>768</v>
      </c>
      <c r="G575" s="204" t="s">
        <v>323</v>
      </c>
      <c r="H575" s="205">
        <v>1181.694</v>
      </c>
      <c r="I575" s="206"/>
      <c r="J575" s="207">
        <f>ROUND(I575*H575,2)</f>
        <v>0</v>
      </c>
      <c r="K575" s="208"/>
      <c r="L575" s="40"/>
      <c r="M575" s="209" t="s">
        <v>1</v>
      </c>
      <c r="N575" s="210" t="s">
        <v>43</v>
      </c>
      <c r="O575" s="76"/>
      <c r="P575" s="211">
        <f>O575*H575</f>
        <v>0</v>
      </c>
      <c r="Q575" s="211">
        <v>0</v>
      </c>
      <c r="R575" s="211">
        <f>Q575*H575</f>
        <v>0</v>
      </c>
      <c r="S575" s="211">
        <v>0</v>
      </c>
      <c r="T575" s="212">
        <f>S575*H575</f>
        <v>0</v>
      </c>
      <c r="U575" s="35"/>
      <c r="V575" s="35"/>
      <c r="W575" s="35"/>
      <c r="X575" s="35"/>
      <c r="Y575" s="35"/>
      <c r="Z575" s="35"/>
      <c r="AA575" s="35"/>
      <c r="AB575" s="35"/>
      <c r="AC575" s="35"/>
      <c r="AD575" s="35"/>
      <c r="AE575" s="35"/>
      <c r="AR575" s="213" t="s">
        <v>248</v>
      </c>
      <c r="AT575" s="213" t="s">
        <v>244</v>
      </c>
      <c r="AU575" s="213" t="s">
        <v>90</v>
      </c>
      <c r="AY575" s="18" t="s">
        <v>242</v>
      </c>
      <c r="BE575" s="214">
        <f>IF(N575="základná",J575,0)</f>
        <v>0</v>
      </c>
      <c r="BF575" s="214">
        <f>IF(N575="znížená",J575,0)</f>
        <v>0</v>
      </c>
      <c r="BG575" s="214">
        <f>IF(N575="zákl. prenesená",J575,0)</f>
        <v>0</v>
      </c>
      <c r="BH575" s="214">
        <f>IF(N575="zníž. prenesená",J575,0)</f>
        <v>0</v>
      </c>
      <c r="BI575" s="214">
        <f>IF(N575="nulová",J575,0)</f>
        <v>0</v>
      </c>
      <c r="BJ575" s="18" t="s">
        <v>90</v>
      </c>
      <c r="BK575" s="214">
        <f>ROUND(I575*H575,2)</f>
        <v>0</v>
      </c>
      <c r="BL575" s="18" t="s">
        <v>248</v>
      </c>
      <c r="BM575" s="213" t="s">
        <v>982</v>
      </c>
    </row>
    <row r="576" spans="1:65" s="2" customFormat="1" ht="14.45" customHeight="1">
      <c r="A576" s="35"/>
      <c r="B576" s="36"/>
      <c r="C576" s="201" t="s">
        <v>774</v>
      </c>
      <c r="D576" s="201" t="s">
        <v>244</v>
      </c>
      <c r="E576" s="202" t="s">
        <v>771</v>
      </c>
      <c r="F576" s="203" t="s">
        <v>772</v>
      </c>
      <c r="G576" s="204" t="s">
        <v>323</v>
      </c>
      <c r="H576" s="205">
        <v>1312.5</v>
      </c>
      <c r="I576" s="206"/>
      <c r="J576" s="207">
        <f>ROUND(I576*H576,2)</f>
        <v>0</v>
      </c>
      <c r="K576" s="208"/>
      <c r="L576" s="40"/>
      <c r="M576" s="209" t="s">
        <v>1</v>
      </c>
      <c r="N576" s="210" t="s">
        <v>43</v>
      </c>
      <c r="O576" s="76"/>
      <c r="P576" s="211">
        <f>O576*H576</f>
        <v>0</v>
      </c>
      <c r="Q576" s="211">
        <v>0</v>
      </c>
      <c r="R576" s="211">
        <f>Q576*H576</f>
        <v>0</v>
      </c>
      <c r="S576" s="211">
        <v>0</v>
      </c>
      <c r="T576" s="212">
        <f>S576*H576</f>
        <v>0</v>
      </c>
      <c r="U576" s="35"/>
      <c r="V576" s="35"/>
      <c r="W576" s="35"/>
      <c r="X576" s="35"/>
      <c r="Y576" s="35"/>
      <c r="Z576" s="35"/>
      <c r="AA576" s="35"/>
      <c r="AB576" s="35"/>
      <c r="AC576" s="35"/>
      <c r="AD576" s="35"/>
      <c r="AE576" s="35"/>
      <c r="AR576" s="213" t="s">
        <v>248</v>
      </c>
      <c r="AT576" s="213" t="s">
        <v>244</v>
      </c>
      <c r="AU576" s="213" t="s">
        <v>90</v>
      </c>
      <c r="AY576" s="18" t="s">
        <v>242</v>
      </c>
      <c r="BE576" s="214">
        <f>IF(N576="základná",J576,0)</f>
        <v>0</v>
      </c>
      <c r="BF576" s="214">
        <f>IF(N576="znížená",J576,0)</f>
        <v>0</v>
      </c>
      <c r="BG576" s="214">
        <f>IF(N576="zákl. prenesená",J576,0)</f>
        <v>0</v>
      </c>
      <c r="BH576" s="214">
        <f>IF(N576="zníž. prenesená",J576,0)</f>
        <v>0</v>
      </c>
      <c r="BI576" s="214">
        <f>IF(N576="nulová",J576,0)</f>
        <v>0</v>
      </c>
      <c r="BJ576" s="18" t="s">
        <v>90</v>
      </c>
      <c r="BK576" s="214">
        <f>ROUND(I576*H576,2)</f>
        <v>0</v>
      </c>
      <c r="BL576" s="18" t="s">
        <v>248</v>
      </c>
      <c r="BM576" s="213" t="s">
        <v>983</v>
      </c>
    </row>
    <row r="577" spans="1:65" s="2" customFormat="1" ht="22.15" customHeight="1">
      <c r="A577" s="35"/>
      <c r="B577" s="36"/>
      <c r="C577" s="201" t="s">
        <v>780</v>
      </c>
      <c r="D577" s="201" t="s">
        <v>244</v>
      </c>
      <c r="E577" s="202" t="s">
        <v>349</v>
      </c>
      <c r="F577" s="203" t="s">
        <v>751</v>
      </c>
      <c r="G577" s="204" t="s">
        <v>323</v>
      </c>
      <c r="H577" s="205">
        <v>63</v>
      </c>
      <c r="I577" s="206"/>
      <c r="J577" s="207">
        <f>ROUND(I577*H577,2)</f>
        <v>0</v>
      </c>
      <c r="K577" s="208"/>
      <c r="L577" s="40"/>
      <c r="M577" s="209" t="s">
        <v>1</v>
      </c>
      <c r="N577" s="210" t="s">
        <v>43</v>
      </c>
      <c r="O577" s="76"/>
      <c r="P577" s="211">
        <f>O577*H577</f>
        <v>0</v>
      </c>
      <c r="Q577" s="211">
        <v>0</v>
      </c>
      <c r="R577" s="211">
        <f>Q577*H577</f>
        <v>0</v>
      </c>
      <c r="S577" s="211">
        <v>0</v>
      </c>
      <c r="T577" s="212">
        <f>S577*H577</f>
        <v>0</v>
      </c>
      <c r="U577" s="35"/>
      <c r="V577" s="35"/>
      <c r="W577" s="35"/>
      <c r="X577" s="35"/>
      <c r="Y577" s="35"/>
      <c r="Z577" s="35"/>
      <c r="AA577" s="35"/>
      <c r="AB577" s="35"/>
      <c r="AC577" s="35"/>
      <c r="AD577" s="35"/>
      <c r="AE577" s="35"/>
      <c r="AR577" s="213" t="s">
        <v>248</v>
      </c>
      <c r="AT577" s="213" t="s">
        <v>244</v>
      </c>
      <c r="AU577" s="213" t="s">
        <v>90</v>
      </c>
      <c r="AY577" s="18" t="s">
        <v>242</v>
      </c>
      <c r="BE577" s="214">
        <f>IF(N577="základná",J577,0)</f>
        <v>0</v>
      </c>
      <c r="BF577" s="214">
        <f>IF(N577="znížená",J577,0)</f>
        <v>0</v>
      </c>
      <c r="BG577" s="214">
        <f>IF(N577="zákl. prenesená",J577,0)</f>
        <v>0</v>
      </c>
      <c r="BH577" s="214">
        <f>IF(N577="zníž. prenesená",J577,0)</f>
        <v>0</v>
      </c>
      <c r="BI577" s="214">
        <f>IF(N577="nulová",J577,0)</f>
        <v>0</v>
      </c>
      <c r="BJ577" s="18" t="s">
        <v>90</v>
      </c>
      <c r="BK577" s="214">
        <f>ROUND(I577*H577,2)</f>
        <v>0</v>
      </c>
      <c r="BL577" s="18" t="s">
        <v>248</v>
      </c>
      <c r="BM577" s="213" t="s">
        <v>984</v>
      </c>
    </row>
    <row r="578" spans="1:65" s="12" customFormat="1" ht="22.9" customHeight="1">
      <c r="B578" s="185"/>
      <c r="C578" s="186"/>
      <c r="D578" s="187" t="s">
        <v>76</v>
      </c>
      <c r="E578" s="199" t="s">
        <v>356</v>
      </c>
      <c r="F578" s="199" t="s">
        <v>357</v>
      </c>
      <c r="G578" s="186"/>
      <c r="H578" s="186"/>
      <c r="I578" s="189"/>
      <c r="J578" s="200">
        <f>BK578</f>
        <v>0</v>
      </c>
      <c r="K578" s="186"/>
      <c r="L578" s="191"/>
      <c r="M578" s="192"/>
      <c r="N578" s="193"/>
      <c r="O578" s="193"/>
      <c r="P578" s="194">
        <f>P579</f>
        <v>0</v>
      </c>
      <c r="Q578" s="193"/>
      <c r="R578" s="194">
        <f>R579</f>
        <v>0</v>
      </c>
      <c r="S578" s="193"/>
      <c r="T578" s="195">
        <f>T579</f>
        <v>0</v>
      </c>
      <c r="AR578" s="196" t="s">
        <v>84</v>
      </c>
      <c r="AT578" s="197" t="s">
        <v>76</v>
      </c>
      <c r="AU578" s="197" t="s">
        <v>84</v>
      </c>
      <c r="AY578" s="196" t="s">
        <v>242</v>
      </c>
      <c r="BK578" s="198">
        <f>BK579</f>
        <v>0</v>
      </c>
    </row>
    <row r="579" spans="1:65" s="2" customFormat="1" ht="22.15" customHeight="1">
      <c r="A579" s="35"/>
      <c r="B579" s="36"/>
      <c r="C579" s="201" t="s">
        <v>789</v>
      </c>
      <c r="D579" s="201" t="s">
        <v>244</v>
      </c>
      <c r="E579" s="202" t="s">
        <v>359</v>
      </c>
      <c r="F579" s="203" t="s">
        <v>360</v>
      </c>
      <c r="G579" s="204" t="s">
        <v>323</v>
      </c>
      <c r="H579" s="205">
        <v>29342.149000000001</v>
      </c>
      <c r="I579" s="206"/>
      <c r="J579" s="207">
        <f>ROUND(I579*H579,2)</f>
        <v>0</v>
      </c>
      <c r="K579" s="208"/>
      <c r="L579" s="40"/>
      <c r="M579" s="209" t="s">
        <v>1</v>
      </c>
      <c r="N579" s="210" t="s">
        <v>43</v>
      </c>
      <c r="O579" s="76"/>
      <c r="P579" s="211">
        <f>O579*H579</f>
        <v>0</v>
      </c>
      <c r="Q579" s="211">
        <v>0</v>
      </c>
      <c r="R579" s="211">
        <f>Q579*H579</f>
        <v>0</v>
      </c>
      <c r="S579" s="211">
        <v>0</v>
      </c>
      <c r="T579" s="212">
        <f>S579*H579</f>
        <v>0</v>
      </c>
      <c r="U579" s="35"/>
      <c r="V579" s="35"/>
      <c r="W579" s="35"/>
      <c r="X579" s="35"/>
      <c r="Y579" s="35"/>
      <c r="Z579" s="35"/>
      <c r="AA579" s="35"/>
      <c r="AB579" s="35"/>
      <c r="AC579" s="35"/>
      <c r="AD579" s="35"/>
      <c r="AE579" s="35"/>
      <c r="AR579" s="213" t="s">
        <v>248</v>
      </c>
      <c r="AT579" s="213" t="s">
        <v>244</v>
      </c>
      <c r="AU579" s="213" t="s">
        <v>90</v>
      </c>
      <c r="AY579" s="18" t="s">
        <v>242</v>
      </c>
      <c r="BE579" s="214">
        <f>IF(N579="základná",J579,0)</f>
        <v>0</v>
      </c>
      <c r="BF579" s="214">
        <f>IF(N579="znížená",J579,0)</f>
        <v>0</v>
      </c>
      <c r="BG579" s="214">
        <f>IF(N579="zákl. prenesená",J579,0)</f>
        <v>0</v>
      </c>
      <c r="BH579" s="214">
        <f>IF(N579="zníž. prenesená",J579,0)</f>
        <v>0</v>
      </c>
      <c r="BI579" s="214">
        <f>IF(N579="nulová",J579,0)</f>
        <v>0</v>
      </c>
      <c r="BJ579" s="18" t="s">
        <v>90</v>
      </c>
      <c r="BK579" s="214">
        <f>ROUND(I579*H579,2)</f>
        <v>0</v>
      </c>
      <c r="BL579" s="18" t="s">
        <v>248</v>
      </c>
      <c r="BM579" s="213" t="s">
        <v>985</v>
      </c>
    </row>
    <row r="580" spans="1:65" s="12" customFormat="1" ht="25.9" customHeight="1">
      <c r="B580" s="185"/>
      <c r="C580" s="186"/>
      <c r="D580" s="187" t="s">
        <v>76</v>
      </c>
      <c r="E580" s="188" t="s">
        <v>776</v>
      </c>
      <c r="F580" s="188" t="s">
        <v>777</v>
      </c>
      <c r="G580" s="186"/>
      <c r="H580" s="186"/>
      <c r="I580" s="189"/>
      <c r="J580" s="190">
        <f>BK580</f>
        <v>0</v>
      </c>
      <c r="K580" s="186"/>
      <c r="L580" s="191"/>
      <c r="M580" s="192"/>
      <c r="N580" s="193"/>
      <c r="O580" s="193"/>
      <c r="P580" s="194">
        <f>P581</f>
        <v>0</v>
      </c>
      <c r="Q580" s="193"/>
      <c r="R580" s="194">
        <f>R581</f>
        <v>0</v>
      </c>
      <c r="S580" s="193"/>
      <c r="T580" s="195">
        <f>T581</f>
        <v>0</v>
      </c>
      <c r="AR580" s="196" t="s">
        <v>90</v>
      </c>
      <c r="AT580" s="197" t="s">
        <v>76</v>
      </c>
      <c r="AU580" s="197" t="s">
        <v>77</v>
      </c>
      <c r="AY580" s="196" t="s">
        <v>242</v>
      </c>
      <c r="BK580" s="198">
        <f>BK581</f>
        <v>0</v>
      </c>
    </row>
    <row r="581" spans="1:65" s="12" customFormat="1" ht="22.9" customHeight="1">
      <c r="B581" s="185"/>
      <c r="C581" s="186"/>
      <c r="D581" s="187" t="s">
        <v>76</v>
      </c>
      <c r="E581" s="199" t="s">
        <v>778</v>
      </c>
      <c r="F581" s="199" t="s">
        <v>779</v>
      </c>
      <c r="G581" s="186"/>
      <c r="H581" s="186"/>
      <c r="I581" s="189"/>
      <c r="J581" s="200">
        <f>BK581</f>
        <v>0</v>
      </c>
      <c r="K581" s="186"/>
      <c r="L581" s="191"/>
      <c r="M581" s="192"/>
      <c r="N581" s="193"/>
      <c r="O581" s="193"/>
      <c r="P581" s="194">
        <f>SUM(P582:P586)</f>
        <v>0</v>
      </c>
      <c r="Q581" s="193"/>
      <c r="R581" s="194">
        <f>SUM(R582:R586)</f>
        <v>0</v>
      </c>
      <c r="S581" s="193"/>
      <c r="T581" s="195">
        <f>SUM(T582:T586)</f>
        <v>0</v>
      </c>
      <c r="AR581" s="196" t="s">
        <v>90</v>
      </c>
      <c r="AT581" s="197" t="s">
        <v>76</v>
      </c>
      <c r="AU581" s="197" t="s">
        <v>84</v>
      </c>
      <c r="AY581" s="196" t="s">
        <v>242</v>
      </c>
      <c r="BK581" s="198">
        <f>SUM(BK582:BK586)</f>
        <v>0</v>
      </c>
    </row>
    <row r="582" spans="1:65" s="2" customFormat="1" ht="22.15" customHeight="1">
      <c r="A582" s="35"/>
      <c r="B582" s="36"/>
      <c r="C582" s="201" t="s">
        <v>986</v>
      </c>
      <c r="D582" s="201" t="s">
        <v>244</v>
      </c>
      <c r="E582" s="202" t="s">
        <v>781</v>
      </c>
      <c r="F582" s="203" t="s">
        <v>782</v>
      </c>
      <c r="G582" s="204" t="s">
        <v>282</v>
      </c>
      <c r="H582" s="205">
        <v>1370</v>
      </c>
      <c r="I582" s="206"/>
      <c r="J582" s="207">
        <f>ROUND(I582*H582,2)</f>
        <v>0</v>
      </c>
      <c r="K582" s="208"/>
      <c r="L582" s="40"/>
      <c r="M582" s="209" t="s">
        <v>1</v>
      </c>
      <c r="N582" s="210" t="s">
        <v>43</v>
      </c>
      <c r="O582" s="76"/>
      <c r="P582" s="211">
        <f>O582*H582</f>
        <v>0</v>
      </c>
      <c r="Q582" s="211">
        <v>0</v>
      </c>
      <c r="R582" s="211">
        <f>Q582*H582</f>
        <v>0</v>
      </c>
      <c r="S582" s="211">
        <v>0</v>
      </c>
      <c r="T582" s="212">
        <f>S582*H582</f>
        <v>0</v>
      </c>
      <c r="U582" s="35"/>
      <c r="V582" s="35"/>
      <c r="W582" s="35"/>
      <c r="X582" s="35"/>
      <c r="Y582" s="35"/>
      <c r="Z582" s="35"/>
      <c r="AA582" s="35"/>
      <c r="AB582" s="35"/>
      <c r="AC582" s="35"/>
      <c r="AD582" s="35"/>
      <c r="AE582" s="35"/>
      <c r="AR582" s="213" t="s">
        <v>311</v>
      </c>
      <c r="AT582" s="213" t="s">
        <v>244</v>
      </c>
      <c r="AU582" s="213" t="s">
        <v>90</v>
      </c>
      <c r="AY582" s="18" t="s">
        <v>242</v>
      </c>
      <c r="BE582" s="214">
        <f>IF(N582="základná",J582,0)</f>
        <v>0</v>
      </c>
      <c r="BF582" s="214">
        <f>IF(N582="znížená",J582,0)</f>
        <v>0</v>
      </c>
      <c r="BG582" s="214">
        <f>IF(N582="zákl. prenesená",J582,0)</f>
        <v>0</v>
      </c>
      <c r="BH582" s="214">
        <f>IF(N582="zníž. prenesená",J582,0)</f>
        <v>0</v>
      </c>
      <c r="BI582" s="214">
        <f>IF(N582="nulová",J582,0)</f>
        <v>0</v>
      </c>
      <c r="BJ582" s="18" t="s">
        <v>90</v>
      </c>
      <c r="BK582" s="214">
        <f>ROUND(I582*H582,2)</f>
        <v>0</v>
      </c>
      <c r="BL582" s="18" t="s">
        <v>311</v>
      </c>
      <c r="BM582" s="213" t="s">
        <v>987</v>
      </c>
    </row>
    <row r="583" spans="1:65" s="14" customFormat="1">
      <c r="B583" s="243"/>
      <c r="C583" s="244"/>
      <c r="D583" s="228" t="s">
        <v>304</v>
      </c>
      <c r="E583" s="245" t="s">
        <v>1</v>
      </c>
      <c r="F583" s="246" t="s">
        <v>798</v>
      </c>
      <c r="G583" s="244"/>
      <c r="H583" s="245" t="s">
        <v>1</v>
      </c>
      <c r="I583" s="247"/>
      <c r="J583" s="244"/>
      <c r="K583" s="244"/>
      <c r="L583" s="248"/>
      <c r="M583" s="249"/>
      <c r="N583" s="250"/>
      <c r="O583" s="250"/>
      <c r="P583" s="250"/>
      <c r="Q583" s="250"/>
      <c r="R583" s="250"/>
      <c r="S583" s="250"/>
      <c r="T583" s="251"/>
      <c r="AT583" s="252" t="s">
        <v>304</v>
      </c>
      <c r="AU583" s="252" t="s">
        <v>90</v>
      </c>
      <c r="AV583" s="14" t="s">
        <v>84</v>
      </c>
      <c r="AW583" s="14" t="s">
        <v>33</v>
      </c>
      <c r="AX583" s="14" t="s">
        <v>77</v>
      </c>
      <c r="AY583" s="252" t="s">
        <v>242</v>
      </c>
    </row>
    <row r="584" spans="1:65" s="13" customFormat="1">
      <c r="B584" s="226"/>
      <c r="C584" s="227"/>
      <c r="D584" s="228" t="s">
        <v>304</v>
      </c>
      <c r="E584" s="229" t="s">
        <v>1</v>
      </c>
      <c r="F584" s="230" t="s">
        <v>988</v>
      </c>
      <c r="G584" s="227"/>
      <c r="H584" s="231">
        <v>1370</v>
      </c>
      <c r="I584" s="232"/>
      <c r="J584" s="227"/>
      <c r="K584" s="227"/>
      <c r="L584" s="233"/>
      <c r="M584" s="234"/>
      <c r="N584" s="235"/>
      <c r="O584" s="235"/>
      <c r="P584" s="235"/>
      <c r="Q584" s="235"/>
      <c r="R584" s="235"/>
      <c r="S584" s="235"/>
      <c r="T584" s="236"/>
      <c r="AT584" s="237" t="s">
        <v>304</v>
      </c>
      <c r="AU584" s="237" t="s">
        <v>90</v>
      </c>
      <c r="AV584" s="13" t="s">
        <v>90</v>
      </c>
      <c r="AW584" s="13" t="s">
        <v>33</v>
      </c>
      <c r="AX584" s="13" t="s">
        <v>84</v>
      </c>
      <c r="AY584" s="237" t="s">
        <v>242</v>
      </c>
    </row>
    <row r="585" spans="1:65" s="2" customFormat="1" ht="14.45" customHeight="1">
      <c r="A585" s="35"/>
      <c r="B585" s="36"/>
      <c r="C585" s="201" t="s">
        <v>989</v>
      </c>
      <c r="D585" s="201" t="s">
        <v>244</v>
      </c>
      <c r="E585" s="202" t="s">
        <v>990</v>
      </c>
      <c r="F585" s="203" t="s">
        <v>991</v>
      </c>
      <c r="G585" s="204" t="s">
        <v>259</v>
      </c>
      <c r="H585" s="205">
        <v>1</v>
      </c>
      <c r="I585" s="206"/>
      <c r="J585" s="207">
        <f>ROUND(I585*H585,2)</f>
        <v>0</v>
      </c>
      <c r="K585" s="208"/>
      <c r="L585" s="40"/>
      <c r="M585" s="209" t="s">
        <v>1</v>
      </c>
      <c r="N585" s="210" t="s">
        <v>43</v>
      </c>
      <c r="O585" s="76"/>
      <c r="P585" s="211">
        <f>O585*H585</f>
        <v>0</v>
      </c>
      <c r="Q585" s="211">
        <v>0</v>
      </c>
      <c r="R585" s="211">
        <f>Q585*H585</f>
        <v>0</v>
      </c>
      <c r="S585" s="211">
        <v>0</v>
      </c>
      <c r="T585" s="212">
        <f>S585*H585</f>
        <v>0</v>
      </c>
      <c r="U585" s="35"/>
      <c r="V585" s="35"/>
      <c r="W585" s="35"/>
      <c r="X585" s="35"/>
      <c r="Y585" s="35"/>
      <c r="Z585" s="35"/>
      <c r="AA585" s="35"/>
      <c r="AB585" s="35"/>
      <c r="AC585" s="35"/>
      <c r="AD585" s="35"/>
      <c r="AE585" s="35"/>
      <c r="AR585" s="213" t="s">
        <v>311</v>
      </c>
      <c r="AT585" s="213" t="s">
        <v>244</v>
      </c>
      <c r="AU585" s="213" t="s">
        <v>90</v>
      </c>
      <c r="AY585" s="18" t="s">
        <v>242</v>
      </c>
      <c r="BE585" s="214">
        <f>IF(N585="základná",J585,0)</f>
        <v>0</v>
      </c>
      <c r="BF585" s="214">
        <f>IF(N585="znížená",J585,0)</f>
        <v>0</v>
      </c>
      <c r="BG585" s="214">
        <f>IF(N585="zákl. prenesená",J585,0)</f>
        <v>0</v>
      </c>
      <c r="BH585" s="214">
        <f>IF(N585="zníž. prenesená",J585,0)</f>
        <v>0</v>
      </c>
      <c r="BI585" s="214">
        <f>IF(N585="nulová",J585,0)</f>
        <v>0</v>
      </c>
      <c r="BJ585" s="18" t="s">
        <v>90</v>
      </c>
      <c r="BK585" s="214">
        <f>ROUND(I585*H585,2)</f>
        <v>0</v>
      </c>
      <c r="BL585" s="18" t="s">
        <v>311</v>
      </c>
      <c r="BM585" s="213" t="s">
        <v>992</v>
      </c>
    </row>
    <row r="586" spans="1:65" s="2" customFormat="1" ht="22.15" customHeight="1">
      <c r="A586" s="35"/>
      <c r="B586" s="36"/>
      <c r="C586" s="201" t="s">
        <v>993</v>
      </c>
      <c r="D586" s="201" t="s">
        <v>244</v>
      </c>
      <c r="E586" s="202" t="s">
        <v>790</v>
      </c>
      <c r="F586" s="203" t="s">
        <v>791</v>
      </c>
      <c r="G586" s="204" t="s">
        <v>792</v>
      </c>
      <c r="H586" s="275"/>
      <c r="I586" s="206"/>
      <c r="J586" s="207">
        <f>ROUND(I586*H586,2)</f>
        <v>0</v>
      </c>
      <c r="K586" s="208"/>
      <c r="L586" s="40"/>
      <c r="M586" s="238" t="s">
        <v>1</v>
      </c>
      <c r="N586" s="239" t="s">
        <v>43</v>
      </c>
      <c r="O586" s="240"/>
      <c r="P586" s="241">
        <f>O586*H586</f>
        <v>0</v>
      </c>
      <c r="Q586" s="241">
        <v>0</v>
      </c>
      <c r="R586" s="241">
        <f>Q586*H586</f>
        <v>0</v>
      </c>
      <c r="S586" s="241">
        <v>0</v>
      </c>
      <c r="T586" s="242">
        <f>S586*H586</f>
        <v>0</v>
      </c>
      <c r="U586" s="35"/>
      <c r="V586" s="35"/>
      <c r="W586" s="35"/>
      <c r="X586" s="35"/>
      <c r="Y586" s="35"/>
      <c r="Z586" s="35"/>
      <c r="AA586" s="35"/>
      <c r="AB586" s="35"/>
      <c r="AC586" s="35"/>
      <c r="AD586" s="35"/>
      <c r="AE586" s="35"/>
      <c r="AR586" s="213" t="s">
        <v>311</v>
      </c>
      <c r="AT586" s="213" t="s">
        <v>244</v>
      </c>
      <c r="AU586" s="213" t="s">
        <v>90</v>
      </c>
      <c r="AY586" s="18" t="s">
        <v>242</v>
      </c>
      <c r="BE586" s="214">
        <f>IF(N586="základná",J586,0)</f>
        <v>0</v>
      </c>
      <c r="BF586" s="214">
        <f>IF(N586="znížená",J586,0)</f>
        <v>0</v>
      </c>
      <c r="BG586" s="214">
        <f>IF(N586="zákl. prenesená",J586,0)</f>
        <v>0</v>
      </c>
      <c r="BH586" s="214">
        <f>IF(N586="zníž. prenesená",J586,0)</f>
        <v>0</v>
      </c>
      <c r="BI586" s="214">
        <f>IF(N586="nulová",J586,0)</f>
        <v>0</v>
      </c>
      <c r="BJ586" s="18" t="s">
        <v>90</v>
      </c>
      <c r="BK586" s="214">
        <f>ROUND(I586*H586,2)</f>
        <v>0</v>
      </c>
      <c r="BL586" s="18" t="s">
        <v>311</v>
      </c>
      <c r="BM586" s="213" t="s">
        <v>994</v>
      </c>
    </row>
    <row r="587" spans="1:65" s="2" customFormat="1" ht="6.95" customHeight="1">
      <c r="A587" s="35"/>
      <c r="B587" s="59"/>
      <c r="C587" s="60"/>
      <c r="D587" s="60"/>
      <c r="E587" s="60"/>
      <c r="F587" s="60"/>
      <c r="G587" s="60"/>
      <c r="H587" s="60"/>
      <c r="I587" s="60"/>
      <c r="J587" s="60"/>
      <c r="K587" s="60"/>
      <c r="L587" s="40"/>
      <c r="M587" s="35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  <c r="AA587" s="35"/>
      <c r="AB587" s="35"/>
      <c r="AC587" s="35"/>
      <c r="AD587" s="35"/>
      <c r="AE587" s="35"/>
    </row>
  </sheetData>
  <sheetProtection algorithmName="SHA-512" hashValue="P8oDLbAlmn3i6qNVRMB2AaL8NvHhx44vRngjLqVHVKpRxqXDNwUTuWZeRCIps8K/5Xi0ZmX+zr+GZiGNlIspNQ==" saltValue="cYB16iqpSDrzCeF+EGafx7gdBw70MAn3AxWeA8MTdrA4wJpivx6l0KK50ot6ib4DejsaowWnmUtWQ9R7QajRwQ==" spinCount="100000" sheet="1" objects="1" scenarios="1" formatColumns="0" formatRows="0" autoFilter="0"/>
  <autoFilter ref="C132:K586" xr:uid="{00000000-0009-0000-0000-000003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226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104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ht="12.75">
      <c r="B8" s="21"/>
      <c r="D8" s="124" t="s">
        <v>214</v>
      </c>
      <c r="L8" s="21"/>
    </row>
    <row r="9" spans="1:46" s="1" customFormat="1" ht="14.45" customHeight="1">
      <c r="B9" s="21"/>
      <c r="E9" s="336" t="s">
        <v>215</v>
      </c>
      <c r="F9" s="314"/>
      <c r="G9" s="314"/>
      <c r="H9" s="314"/>
      <c r="L9" s="21"/>
    </row>
    <row r="10" spans="1:46" s="1" customFormat="1" ht="12" customHeight="1">
      <c r="B10" s="21"/>
      <c r="D10" s="124" t="s">
        <v>216</v>
      </c>
      <c r="L10" s="21"/>
    </row>
    <row r="11" spans="1:46" s="2" customFormat="1" ht="14.45" customHeight="1">
      <c r="A11" s="35"/>
      <c r="B11" s="40"/>
      <c r="C11" s="35"/>
      <c r="D11" s="35"/>
      <c r="E11" s="344" t="s">
        <v>794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 ht="12" customHeight="1">
      <c r="A12" s="35"/>
      <c r="B12" s="40"/>
      <c r="C12" s="35"/>
      <c r="D12" s="124" t="s">
        <v>795</v>
      </c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5.6" customHeight="1">
      <c r="A13" s="35"/>
      <c r="B13" s="40"/>
      <c r="C13" s="35"/>
      <c r="D13" s="35"/>
      <c r="E13" s="339" t="s">
        <v>995</v>
      </c>
      <c r="F13" s="338"/>
      <c r="G13" s="338"/>
      <c r="H13" s="338"/>
      <c r="I13" s="35"/>
      <c r="J13" s="35"/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>
      <c r="A14" s="35"/>
      <c r="B14" s="40"/>
      <c r="C14" s="35"/>
      <c r="D14" s="35"/>
      <c r="E14" s="35"/>
      <c r="F14" s="35"/>
      <c r="G14" s="35"/>
      <c r="H14" s="35"/>
      <c r="I14" s="35"/>
      <c r="J14" s="35"/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2" customHeight="1">
      <c r="A15" s="35"/>
      <c r="B15" s="40"/>
      <c r="C15" s="35"/>
      <c r="D15" s="124" t="s">
        <v>17</v>
      </c>
      <c r="E15" s="35"/>
      <c r="F15" s="115" t="s">
        <v>1</v>
      </c>
      <c r="G15" s="35"/>
      <c r="H15" s="35"/>
      <c r="I15" s="124" t="s">
        <v>18</v>
      </c>
      <c r="J15" s="115" t="s">
        <v>1</v>
      </c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19</v>
      </c>
      <c r="E16" s="35"/>
      <c r="F16" s="115" t="s">
        <v>20</v>
      </c>
      <c r="G16" s="35"/>
      <c r="H16" s="35"/>
      <c r="I16" s="124" t="s">
        <v>21</v>
      </c>
      <c r="J16" s="125">
        <f>'Rekapitulácia stavby'!AN8</f>
        <v>0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0.9" customHeight="1">
      <c r="A17" s="35"/>
      <c r="B17" s="40"/>
      <c r="C17" s="35"/>
      <c r="D17" s="35"/>
      <c r="E17" s="35"/>
      <c r="F17" s="35"/>
      <c r="G17" s="35"/>
      <c r="H17" s="35"/>
      <c r="I17" s="35"/>
      <c r="J17" s="35"/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12" customHeight="1">
      <c r="A18" s="35"/>
      <c r="B18" s="40"/>
      <c r="C18" s="35"/>
      <c r="D18" s="124" t="s">
        <v>22</v>
      </c>
      <c r="E18" s="35"/>
      <c r="F18" s="35"/>
      <c r="G18" s="35"/>
      <c r="H18" s="35"/>
      <c r="I18" s="124" t="s">
        <v>23</v>
      </c>
      <c r="J18" s="115" t="s">
        <v>24</v>
      </c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8" customHeight="1">
      <c r="A19" s="35"/>
      <c r="B19" s="40"/>
      <c r="C19" s="35"/>
      <c r="D19" s="35"/>
      <c r="E19" s="115" t="s">
        <v>25</v>
      </c>
      <c r="F19" s="35"/>
      <c r="G19" s="35"/>
      <c r="H19" s="35"/>
      <c r="I19" s="124" t="s">
        <v>26</v>
      </c>
      <c r="J19" s="115" t="s">
        <v>1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6.95" customHeight="1">
      <c r="A20" s="35"/>
      <c r="B20" s="40"/>
      <c r="C20" s="35"/>
      <c r="D20" s="35"/>
      <c r="E20" s="35"/>
      <c r="F20" s="35"/>
      <c r="G20" s="35"/>
      <c r="H20" s="35"/>
      <c r="I20" s="35"/>
      <c r="J20" s="35"/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12" customHeight="1">
      <c r="A21" s="35"/>
      <c r="B21" s="40"/>
      <c r="C21" s="35"/>
      <c r="D21" s="124" t="s">
        <v>27</v>
      </c>
      <c r="E21" s="35"/>
      <c r="F21" s="35"/>
      <c r="G21" s="35"/>
      <c r="H21" s="35"/>
      <c r="I21" s="124" t="s">
        <v>23</v>
      </c>
      <c r="J21" s="31" t="str">
        <f>'Rekapitulácia stavby'!AN13</f>
        <v>Vyplň údaj</v>
      </c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8" customHeight="1">
      <c r="A22" s="35"/>
      <c r="B22" s="40"/>
      <c r="C22" s="35"/>
      <c r="D22" s="35"/>
      <c r="E22" s="340" t="str">
        <f>'Rekapitulácia stavby'!E14</f>
        <v>Vyplň údaj</v>
      </c>
      <c r="F22" s="341"/>
      <c r="G22" s="341"/>
      <c r="H22" s="341"/>
      <c r="I22" s="124" t="s">
        <v>26</v>
      </c>
      <c r="J22" s="31" t="str">
        <f>'Rekapitulácia stavby'!AN14</f>
        <v>Vyplň údaj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6.95" customHeight="1">
      <c r="A23" s="35"/>
      <c r="B23" s="40"/>
      <c r="C23" s="35"/>
      <c r="D23" s="35"/>
      <c r="E23" s="35"/>
      <c r="F23" s="35"/>
      <c r="G23" s="35"/>
      <c r="H23" s="35"/>
      <c r="I23" s="35"/>
      <c r="J23" s="35"/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12" customHeight="1">
      <c r="A24" s="35"/>
      <c r="B24" s="40"/>
      <c r="C24" s="35"/>
      <c r="D24" s="124" t="s">
        <v>29</v>
      </c>
      <c r="E24" s="35"/>
      <c r="F24" s="35"/>
      <c r="G24" s="35"/>
      <c r="H24" s="35"/>
      <c r="I24" s="124" t="s">
        <v>23</v>
      </c>
      <c r="J24" s="115" t="s">
        <v>30</v>
      </c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8" customHeight="1">
      <c r="A25" s="35"/>
      <c r="B25" s="40"/>
      <c r="C25" s="35"/>
      <c r="D25" s="35"/>
      <c r="E25" s="115" t="s">
        <v>31</v>
      </c>
      <c r="F25" s="35"/>
      <c r="G25" s="35"/>
      <c r="H25" s="35"/>
      <c r="I25" s="124" t="s">
        <v>26</v>
      </c>
      <c r="J25" s="115" t="s">
        <v>32</v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6.95" customHeight="1">
      <c r="A26" s="35"/>
      <c r="B26" s="40"/>
      <c r="C26" s="35"/>
      <c r="D26" s="35"/>
      <c r="E26" s="35"/>
      <c r="F26" s="35"/>
      <c r="G26" s="35"/>
      <c r="H26" s="35"/>
      <c r="I26" s="35"/>
      <c r="J26" s="35"/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12" customHeight="1">
      <c r="A27" s="35"/>
      <c r="B27" s="40"/>
      <c r="C27" s="35"/>
      <c r="D27" s="124" t="s">
        <v>34</v>
      </c>
      <c r="E27" s="35"/>
      <c r="F27" s="35"/>
      <c r="G27" s="35"/>
      <c r="H27" s="35"/>
      <c r="I27" s="124" t="s">
        <v>23</v>
      </c>
      <c r="J27" s="115" t="str">
        <f>IF('Rekapitulácia stavby'!AN19="","",'Rekapitulácia stavby'!AN19)</f>
        <v/>
      </c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8" customHeight="1">
      <c r="A28" s="35"/>
      <c r="B28" s="40"/>
      <c r="C28" s="35"/>
      <c r="D28" s="35"/>
      <c r="E28" s="115" t="str">
        <f>IF('Rekapitulácia stavby'!E20="","",'Rekapitulácia stavby'!E20)</f>
        <v xml:space="preserve"> </v>
      </c>
      <c r="F28" s="35"/>
      <c r="G28" s="35"/>
      <c r="H28" s="35"/>
      <c r="I28" s="124" t="s">
        <v>26</v>
      </c>
      <c r="J28" s="115" t="str">
        <f>IF('Rekapitulácia stavby'!AN20="","",'Rekapitulácia stavby'!AN20)</f>
        <v/>
      </c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2" customFormat="1" ht="6.95" customHeight="1">
      <c r="A29" s="35"/>
      <c r="B29" s="40"/>
      <c r="C29" s="35"/>
      <c r="D29" s="35"/>
      <c r="E29" s="35"/>
      <c r="F29" s="35"/>
      <c r="G29" s="35"/>
      <c r="H29" s="35"/>
      <c r="I29" s="35"/>
      <c r="J29" s="35"/>
      <c r="K29" s="35"/>
      <c r="L29" s="5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pans="1:31" s="2" customFormat="1" ht="12" customHeight="1">
      <c r="A30" s="35"/>
      <c r="B30" s="40"/>
      <c r="C30" s="35"/>
      <c r="D30" s="124" t="s">
        <v>36</v>
      </c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8" customFormat="1" ht="14.45" customHeight="1">
      <c r="A31" s="126"/>
      <c r="B31" s="127"/>
      <c r="C31" s="126"/>
      <c r="D31" s="126"/>
      <c r="E31" s="342" t="s">
        <v>1</v>
      </c>
      <c r="F31" s="342"/>
      <c r="G31" s="342"/>
      <c r="H31" s="342"/>
      <c r="I31" s="126"/>
      <c r="J31" s="126"/>
      <c r="K31" s="126"/>
      <c r="L31" s="128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</row>
    <row r="32" spans="1:31" s="2" customFormat="1" ht="6.95" customHeight="1">
      <c r="A32" s="35"/>
      <c r="B32" s="40"/>
      <c r="C32" s="35"/>
      <c r="D32" s="35"/>
      <c r="E32" s="35"/>
      <c r="F32" s="35"/>
      <c r="G32" s="35"/>
      <c r="H32" s="35"/>
      <c r="I32" s="35"/>
      <c r="J32" s="35"/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25.35" customHeight="1">
      <c r="A34" s="35"/>
      <c r="B34" s="40"/>
      <c r="C34" s="35"/>
      <c r="D34" s="130" t="s">
        <v>37</v>
      </c>
      <c r="E34" s="35"/>
      <c r="F34" s="35"/>
      <c r="G34" s="35"/>
      <c r="H34" s="35"/>
      <c r="I34" s="35"/>
      <c r="J34" s="131">
        <f>ROUND(J133, 2)</f>
        <v>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6.95" customHeight="1">
      <c r="A35" s="35"/>
      <c r="B35" s="40"/>
      <c r="C35" s="35"/>
      <c r="D35" s="129"/>
      <c r="E35" s="129"/>
      <c r="F35" s="129"/>
      <c r="G35" s="129"/>
      <c r="H35" s="129"/>
      <c r="I35" s="129"/>
      <c r="J35" s="129"/>
      <c r="K35" s="129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35"/>
      <c r="F36" s="132" t="s">
        <v>39</v>
      </c>
      <c r="G36" s="35"/>
      <c r="H36" s="35"/>
      <c r="I36" s="132" t="s">
        <v>38</v>
      </c>
      <c r="J36" s="132" t="s">
        <v>40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customHeight="1">
      <c r="A37" s="35"/>
      <c r="B37" s="40"/>
      <c r="C37" s="35"/>
      <c r="D37" s="133" t="s">
        <v>41</v>
      </c>
      <c r="E37" s="134" t="s">
        <v>42</v>
      </c>
      <c r="F37" s="135">
        <f>ROUND((SUM(BE133:BE225)),  2)</f>
        <v>0</v>
      </c>
      <c r="G37" s="136"/>
      <c r="H37" s="136"/>
      <c r="I37" s="137">
        <v>0.2</v>
      </c>
      <c r="J37" s="135">
        <f>ROUND(((SUM(BE133:BE225))*I37),  2)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customHeight="1">
      <c r="A38" s="35"/>
      <c r="B38" s="40"/>
      <c r="C38" s="35"/>
      <c r="D38" s="35"/>
      <c r="E38" s="134" t="s">
        <v>43</v>
      </c>
      <c r="F38" s="135">
        <f>ROUND((SUM(BF133:BF225)),  2)</f>
        <v>0</v>
      </c>
      <c r="G38" s="136"/>
      <c r="H38" s="136"/>
      <c r="I38" s="137">
        <v>0.2</v>
      </c>
      <c r="J38" s="135">
        <f>ROUND(((SUM(BF133:BF225))*I38),  2)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24" t="s">
        <v>44</v>
      </c>
      <c r="F39" s="138">
        <f>ROUND((SUM(BG133:BG225)),  2)</f>
        <v>0</v>
      </c>
      <c r="G39" s="35"/>
      <c r="H39" s="35"/>
      <c r="I39" s="139">
        <v>0.2</v>
      </c>
      <c r="J39" s="138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14.45" hidden="1" customHeight="1">
      <c r="A40" s="35"/>
      <c r="B40" s="40"/>
      <c r="C40" s="35"/>
      <c r="D40" s="35"/>
      <c r="E40" s="124" t="s">
        <v>45</v>
      </c>
      <c r="F40" s="138">
        <f>ROUND((SUM(BH133:BH225)),  2)</f>
        <v>0</v>
      </c>
      <c r="G40" s="35"/>
      <c r="H40" s="35"/>
      <c r="I40" s="139">
        <v>0.2</v>
      </c>
      <c r="J40" s="138">
        <f>0</f>
        <v>0</v>
      </c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14.45" hidden="1" customHeight="1">
      <c r="A41" s="35"/>
      <c r="B41" s="40"/>
      <c r="C41" s="35"/>
      <c r="D41" s="35"/>
      <c r="E41" s="134" t="s">
        <v>46</v>
      </c>
      <c r="F41" s="135">
        <f>ROUND((SUM(BI133:BI225)),  2)</f>
        <v>0</v>
      </c>
      <c r="G41" s="136"/>
      <c r="H41" s="136"/>
      <c r="I41" s="137">
        <v>0</v>
      </c>
      <c r="J41" s="135">
        <f>0</f>
        <v>0</v>
      </c>
      <c r="K41" s="35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6.9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2" customFormat="1" ht="25.35" customHeight="1">
      <c r="A43" s="35"/>
      <c r="B43" s="40"/>
      <c r="C43" s="140"/>
      <c r="D43" s="141" t="s">
        <v>47</v>
      </c>
      <c r="E43" s="142"/>
      <c r="F43" s="142"/>
      <c r="G43" s="143" t="s">
        <v>48</v>
      </c>
      <c r="H43" s="144" t="s">
        <v>49</v>
      </c>
      <c r="I43" s="142"/>
      <c r="J43" s="145">
        <f>SUM(J34:J41)</f>
        <v>0</v>
      </c>
      <c r="K43" s="146"/>
      <c r="L43" s="5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pans="1:31" s="2" customFormat="1" ht="14.45" customHeight="1">
      <c r="A44" s="35"/>
      <c r="B44" s="40"/>
      <c r="C44" s="35"/>
      <c r="D44" s="35"/>
      <c r="E44" s="35"/>
      <c r="F44" s="35"/>
      <c r="G44" s="35"/>
      <c r="H44" s="35"/>
      <c r="I44" s="35"/>
      <c r="J44" s="35"/>
      <c r="K44" s="35"/>
      <c r="L44" s="5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1" customFormat="1" ht="14.45" customHeight="1">
      <c r="B87" s="22"/>
      <c r="C87" s="23"/>
      <c r="D87" s="23"/>
      <c r="E87" s="334" t="s">
        <v>215</v>
      </c>
      <c r="F87" s="319"/>
      <c r="G87" s="319"/>
      <c r="H87" s="319"/>
      <c r="I87" s="23"/>
      <c r="J87" s="23"/>
      <c r="K87" s="23"/>
      <c r="L87" s="21"/>
    </row>
    <row r="88" spans="1:31" s="1" customFormat="1" ht="12" customHeight="1">
      <c r="B88" s="22"/>
      <c r="C88" s="30" t="s">
        <v>216</v>
      </c>
      <c r="D88" s="23"/>
      <c r="E88" s="23"/>
      <c r="F88" s="23"/>
      <c r="G88" s="23"/>
      <c r="H88" s="23"/>
      <c r="I88" s="23"/>
      <c r="J88" s="23"/>
      <c r="K88" s="23"/>
      <c r="L88" s="21"/>
    </row>
    <row r="89" spans="1:31" s="2" customFormat="1" ht="14.45" customHeight="1">
      <c r="A89" s="35"/>
      <c r="B89" s="36"/>
      <c r="C89" s="37"/>
      <c r="D89" s="37"/>
      <c r="E89" s="343" t="s">
        <v>794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12" customHeight="1">
      <c r="A90" s="35"/>
      <c r="B90" s="36"/>
      <c r="C90" s="30" t="s">
        <v>795</v>
      </c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5.6" customHeight="1">
      <c r="A91" s="35"/>
      <c r="B91" s="36"/>
      <c r="C91" s="37"/>
      <c r="D91" s="37"/>
      <c r="E91" s="307" t="str">
        <f>E13</f>
        <v>1136-1-3-2 - SO 01.3.1 - Rúrový priepust</v>
      </c>
      <c r="F91" s="333"/>
      <c r="G91" s="333"/>
      <c r="H91" s="333"/>
      <c r="I91" s="37"/>
      <c r="J91" s="37"/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12" customHeight="1">
      <c r="A93" s="35"/>
      <c r="B93" s="36"/>
      <c r="C93" s="30" t="s">
        <v>19</v>
      </c>
      <c r="D93" s="37"/>
      <c r="E93" s="37"/>
      <c r="F93" s="28" t="str">
        <f>F16</f>
        <v>Rimavská Sobota, Poltár</v>
      </c>
      <c r="G93" s="37"/>
      <c r="H93" s="37"/>
      <c r="I93" s="30" t="s">
        <v>21</v>
      </c>
      <c r="J93" s="71">
        <f>IF(J16="","",J16)</f>
        <v>0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6.95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40.9" customHeight="1">
      <c r="A95" s="35"/>
      <c r="B95" s="36"/>
      <c r="C95" s="30" t="s">
        <v>22</v>
      </c>
      <c r="D95" s="37"/>
      <c r="E95" s="37"/>
      <c r="F95" s="28" t="str">
        <f>E19</f>
        <v>Banskobystrický samosprávny kraj, B. Bystrica</v>
      </c>
      <c r="G95" s="37"/>
      <c r="H95" s="37"/>
      <c r="I95" s="30" t="s">
        <v>29</v>
      </c>
      <c r="J95" s="33" t="str">
        <f>E25</f>
        <v>Cykloprojekt s.r.o., Bratislava, Laurinská 18</v>
      </c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15.6" customHeight="1">
      <c r="A96" s="35"/>
      <c r="B96" s="36"/>
      <c r="C96" s="30" t="s">
        <v>27</v>
      </c>
      <c r="D96" s="37"/>
      <c r="E96" s="37"/>
      <c r="F96" s="28" t="str">
        <f>IF(E22="","",E22)</f>
        <v>Vyplň údaj</v>
      </c>
      <c r="G96" s="37"/>
      <c r="H96" s="37"/>
      <c r="I96" s="30" t="s">
        <v>34</v>
      </c>
      <c r="J96" s="33" t="str">
        <f>E28</f>
        <v xml:space="preserve"> </v>
      </c>
      <c r="K96" s="37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9.25" customHeight="1">
      <c r="A98" s="35"/>
      <c r="B98" s="36"/>
      <c r="C98" s="158" t="s">
        <v>219</v>
      </c>
      <c r="D98" s="159"/>
      <c r="E98" s="159"/>
      <c r="F98" s="159"/>
      <c r="G98" s="159"/>
      <c r="H98" s="159"/>
      <c r="I98" s="159"/>
      <c r="J98" s="160" t="s">
        <v>220</v>
      </c>
      <c r="K98" s="159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pans="1:47" s="2" customFormat="1" ht="10.35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5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pans="1:47" s="2" customFormat="1" ht="22.9" customHeight="1">
      <c r="A100" s="35"/>
      <c r="B100" s="36"/>
      <c r="C100" s="161" t="s">
        <v>221</v>
      </c>
      <c r="D100" s="37"/>
      <c r="E100" s="37"/>
      <c r="F100" s="37"/>
      <c r="G100" s="37"/>
      <c r="H100" s="37"/>
      <c r="I100" s="37"/>
      <c r="J100" s="89">
        <f>J133</f>
        <v>0</v>
      </c>
      <c r="K100" s="37"/>
      <c r="L100" s="5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8" t="s">
        <v>222</v>
      </c>
    </row>
    <row r="101" spans="1:47" s="9" customFormat="1" ht="24.95" customHeight="1">
      <c r="B101" s="162"/>
      <c r="C101" s="163"/>
      <c r="D101" s="164" t="s">
        <v>223</v>
      </c>
      <c r="E101" s="165"/>
      <c r="F101" s="165"/>
      <c r="G101" s="165"/>
      <c r="H101" s="165"/>
      <c r="I101" s="165"/>
      <c r="J101" s="166">
        <f>J134</f>
        <v>0</v>
      </c>
      <c r="K101" s="163"/>
      <c r="L101" s="167"/>
    </row>
    <row r="102" spans="1:47" s="10" customFormat="1" ht="19.899999999999999" customHeight="1">
      <c r="B102" s="168"/>
      <c r="C102" s="109"/>
      <c r="D102" s="169" t="s">
        <v>224</v>
      </c>
      <c r="E102" s="170"/>
      <c r="F102" s="170"/>
      <c r="G102" s="170"/>
      <c r="H102" s="170"/>
      <c r="I102" s="170"/>
      <c r="J102" s="171">
        <f>J135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363</v>
      </c>
      <c r="E103" s="170"/>
      <c r="F103" s="170"/>
      <c r="G103" s="170"/>
      <c r="H103" s="170"/>
      <c r="I103" s="170"/>
      <c r="J103" s="171">
        <f>J180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J192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226</v>
      </c>
      <c r="E105" s="170"/>
      <c r="F105" s="170"/>
      <c r="G105" s="170"/>
      <c r="H105" s="170"/>
      <c r="I105" s="170"/>
      <c r="J105" s="171">
        <f>J200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227</v>
      </c>
      <c r="E106" s="170"/>
      <c r="F106" s="170"/>
      <c r="G106" s="170"/>
      <c r="H106" s="170"/>
      <c r="I106" s="170"/>
      <c r="J106" s="171">
        <f>J216</f>
        <v>0</v>
      </c>
      <c r="K106" s="109"/>
      <c r="L106" s="172"/>
    </row>
    <row r="107" spans="1:47" s="9" customFormat="1" ht="24.95" customHeight="1">
      <c r="B107" s="162"/>
      <c r="C107" s="163"/>
      <c r="D107" s="164" t="s">
        <v>365</v>
      </c>
      <c r="E107" s="165"/>
      <c r="F107" s="165"/>
      <c r="G107" s="165"/>
      <c r="H107" s="165"/>
      <c r="I107" s="165"/>
      <c r="J107" s="166">
        <f>J218</f>
        <v>0</v>
      </c>
      <c r="K107" s="163"/>
      <c r="L107" s="167"/>
    </row>
    <row r="108" spans="1:47" s="10" customFormat="1" ht="19.899999999999999" customHeight="1">
      <c r="B108" s="168"/>
      <c r="C108" s="109"/>
      <c r="D108" s="169" t="s">
        <v>996</v>
      </c>
      <c r="E108" s="170"/>
      <c r="F108" s="170"/>
      <c r="G108" s="170"/>
      <c r="H108" s="170"/>
      <c r="I108" s="170"/>
      <c r="J108" s="171">
        <f>J219</f>
        <v>0</v>
      </c>
      <c r="K108" s="109"/>
      <c r="L108" s="172"/>
    </row>
    <row r="109" spans="1:47" s="9" customFormat="1" ht="24.95" customHeight="1">
      <c r="B109" s="162"/>
      <c r="C109" s="163"/>
      <c r="D109" s="164" t="s">
        <v>997</v>
      </c>
      <c r="E109" s="165"/>
      <c r="F109" s="165"/>
      <c r="G109" s="165"/>
      <c r="H109" s="165"/>
      <c r="I109" s="165"/>
      <c r="J109" s="166">
        <f>J223</f>
        <v>0</v>
      </c>
      <c r="K109" s="163"/>
      <c r="L109" s="167"/>
    </row>
    <row r="110" spans="1:47" s="2" customFormat="1" ht="21.75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5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pans="1:47" s="2" customFormat="1" ht="6.95" customHeight="1">
      <c r="A111" s="35"/>
      <c r="B111" s="59"/>
      <c r="C111" s="60"/>
      <c r="D111" s="60"/>
      <c r="E111" s="60"/>
      <c r="F111" s="60"/>
      <c r="G111" s="60"/>
      <c r="H111" s="60"/>
      <c r="I111" s="60"/>
      <c r="J111" s="60"/>
      <c r="K111" s="60"/>
      <c r="L111" s="5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pans="1:31" s="2" customFormat="1" ht="6.95" customHeight="1">
      <c r="A115" s="35"/>
      <c r="B115" s="61"/>
      <c r="C115" s="62"/>
      <c r="D115" s="62"/>
      <c r="E115" s="62"/>
      <c r="F115" s="62"/>
      <c r="G115" s="62"/>
      <c r="H115" s="62"/>
      <c r="I115" s="62"/>
      <c r="J115" s="62"/>
      <c r="K115" s="62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24.95" customHeight="1">
      <c r="A116" s="35"/>
      <c r="B116" s="36"/>
      <c r="C116" s="24" t="s">
        <v>228</v>
      </c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12" customHeight="1">
      <c r="A118" s="35"/>
      <c r="B118" s="36"/>
      <c r="C118" s="30" t="s">
        <v>15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14.45" customHeight="1">
      <c r="A119" s="35"/>
      <c r="B119" s="36"/>
      <c r="C119" s="37"/>
      <c r="D119" s="37"/>
      <c r="E119" s="334" t="str">
        <f>E7</f>
        <v>Cyklotrasa Rimavská Sobota - Poltár</v>
      </c>
      <c r="F119" s="335"/>
      <c r="G119" s="335"/>
      <c r="H119" s="335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1" customFormat="1" ht="12" customHeight="1">
      <c r="B120" s="22"/>
      <c r="C120" s="30" t="s">
        <v>214</v>
      </c>
      <c r="D120" s="23"/>
      <c r="E120" s="23"/>
      <c r="F120" s="23"/>
      <c r="G120" s="23"/>
      <c r="H120" s="23"/>
      <c r="I120" s="23"/>
      <c r="J120" s="23"/>
      <c r="K120" s="23"/>
      <c r="L120" s="21"/>
    </row>
    <row r="121" spans="1:31" s="1" customFormat="1" ht="14.45" customHeight="1">
      <c r="B121" s="22"/>
      <c r="C121" s="23"/>
      <c r="D121" s="23"/>
      <c r="E121" s="334" t="s">
        <v>215</v>
      </c>
      <c r="F121" s="319"/>
      <c r="G121" s="319"/>
      <c r="H121" s="319"/>
      <c r="I121" s="23"/>
      <c r="J121" s="23"/>
      <c r="K121" s="23"/>
      <c r="L121" s="21"/>
    </row>
    <row r="122" spans="1:31" s="1" customFormat="1" ht="12" customHeight="1">
      <c r="B122" s="22"/>
      <c r="C122" s="30" t="s">
        <v>216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pans="1:31" s="2" customFormat="1" ht="14.45" customHeight="1">
      <c r="A123" s="35"/>
      <c r="B123" s="36"/>
      <c r="C123" s="37"/>
      <c r="D123" s="37"/>
      <c r="E123" s="343" t="s">
        <v>794</v>
      </c>
      <c r="F123" s="333"/>
      <c r="G123" s="333"/>
      <c r="H123" s="333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795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6" customHeight="1">
      <c r="A125" s="35"/>
      <c r="B125" s="36"/>
      <c r="C125" s="37"/>
      <c r="D125" s="37"/>
      <c r="E125" s="307" t="str">
        <f>E13</f>
        <v>1136-1-3-2 - SO 01.3.1 - Rúrový priepust</v>
      </c>
      <c r="F125" s="333"/>
      <c r="G125" s="333"/>
      <c r="H125" s="333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19</v>
      </c>
      <c r="D127" s="37"/>
      <c r="E127" s="37"/>
      <c r="F127" s="28" t="str">
        <f>F16</f>
        <v>Rimavská Sobota, Poltár</v>
      </c>
      <c r="G127" s="37"/>
      <c r="H127" s="37"/>
      <c r="I127" s="30" t="s">
        <v>21</v>
      </c>
      <c r="J127" s="71">
        <f>IF(J16="","",J16)</f>
        <v>0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9" customHeight="1">
      <c r="A129" s="35"/>
      <c r="B129" s="36"/>
      <c r="C129" s="30" t="s">
        <v>22</v>
      </c>
      <c r="D129" s="37"/>
      <c r="E129" s="37"/>
      <c r="F129" s="28" t="str">
        <f>E19</f>
        <v>Banskobystrický samosprávny kraj, B. Bystrica</v>
      </c>
      <c r="G129" s="37"/>
      <c r="H129" s="37"/>
      <c r="I129" s="30" t="s">
        <v>29</v>
      </c>
      <c r="J129" s="33" t="str">
        <f>E25</f>
        <v>Cykloprojekt s.r.o., Bratislava, Laurinská 18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6" customHeight="1">
      <c r="A130" s="35"/>
      <c r="B130" s="36"/>
      <c r="C130" s="30" t="s">
        <v>27</v>
      </c>
      <c r="D130" s="37"/>
      <c r="E130" s="37"/>
      <c r="F130" s="28" t="str">
        <f>IF(E22="","",E22)</f>
        <v>Vyplň údaj</v>
      </c>
      <c r="G130" s="37"/>
      <c r="H130" s="37"/>
      <c r="I130" s="30" t="s">
        <v>34</v>
      </c>
      <c r="J130" s="33" t="str">
        <f>E28</f>
        <v xml:space="preserve"> 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73"/>
      <c r="B132" s="174"/>
      <c r="C132" s="175" t="s">
        <v>229</v>
      </c>
      <c r="D132" s="176" t="s">
        <v>62</v>
      </c>
      <c r="E132" s="176" t="s">
        <v>58</v>
      </c>
      <c r="F132" s="176" t="s">
        <v>59</v>
      </c>
      <c r="G132" s="176" t="s">
        <v>230</v>
      </c>
      <c r="H132" s="176" t="s">
        <v>231</v>
      </c>
      <c r="I132" s="176" t="s">
        <v>232</v>
      </c>
      <c r="J132" s="177" t="s">
        <v>220</v>
      </c>
      <c r="K132" s="178" t="s">
        <v>233</v>
      </c>
      <c r="L132" s="179"/>
      <c r="M132" s="80" t="s">
        <v>1</v>
      </c>
      <c r="N132" s="81" t="s">
        <v>41</v>
      </c>
      <c r="O132" s="81" t="s">
        <v>234</v>
      </c>
      <c r="P132" s="81" t="s">
        <v>235</v>
      </c>
      <c r="Q132" s="81" t="s">
        <v>236</v>
      </c>
      <c r="R132" s="81" t="s">
        <v>237</v>
      </c>
      <c r="S132" s="81" t="s">
        <v>238</v>
      </c>
      <c r="T132" s="82" t="s">
        <v>239</v>
      </c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</row>
    <row r="133" spans="1:65" s="2" customFormat="1" ht="22.9" customHeight="1">
      <c r="A133" s="35"/>
      <c r="B133" s="36"/>
      <c r="C133" s="87" t="s">
        <v>221</v>
      </c>
      <c r="D133" s="37"/>
      <c r="E133" s="37"/>
      <c r="F133" s="37"/>
      <c r="G133" s="37"/>
      <c r="H133" s="37"/>
      <c r="I133" s="37"/>
      <c r="J133" s="180">
        <f>BK133</f>
        <v>0</v>
      </c>
      <c r="K133" s="37"/>
      <c r="L133" s="40"/>
      <c r="M133" s="83"/>
      <c r="N133" s="181"/>
      <c r="O133" s="84"/>
      <c r="P133" s="182">
        <f>P134+P218+P223</f>
        <v>0</v>
      </c>
      <c r="Q133" s="84"/>
      <c r="R133" s="182">
        <f>R134+R218+R223</f>
        <v>48.770740400000001</v>
      </c>
      <c r="S133" s="84"/>
      <c r="T133" s="183">
        <f>T134+T218+T223</f>
        <v>43.150000000000006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76</v>
      </c>
      <c r="AU133" s="18" t="s">
        <v>222</v>
      </c>
      <c r="BK133" s="184">
        <f>BK134+BK218+BK223</f>
        <v>0</v>
      </c>
    </row>
    <row r="134" spans="1:65" s="12" customFormat="1" ht="25.9" customHeight="1">
      <c r="B134" s="185"/>
      <c r="C134" s="186"/>
      <c r="D134" s="187" t="s">
        <v>76</v>
      </c>
      <c r="E134" s="188" t="s">
        <v>240</v>
      </c>
      <c r="F134" s="188" t="s">
        <v>241</v>
      </c>
      <c r="G134" s="186"/>
      <c r="H134" s="186"/>
      <c r="I134" s="189"/>
      <c r="J134" s="190">
        <f>BK134</f>
        <v>0</v>
      </c>
      <c r="K134" s="186"/>
      <c r="L134" s="191"/>
      <c r="M134" s="192"/>
      <c r="N134" s="193"/>
      <c r="O134" s="193"/>
      <c r="P134" s="194">
        <f>P135+P180+P192+P200+P216</f>
        <v>0</v>
      </c>
      <c r="Q134" s="193"/>
      <c r="R134" s="194">
        <f>R135+R180+R192+R200+R216</f>
        <v>48.702660399999999</v>
      </c>
      <c r="S134" s="193"/>
      <c r="T134" s="195">
        <f>T135+T180+T192+T200+T216</f>
        <v>43.150000000000006</v>
      </c>
      <c r="AR134" s="196" t="s">
        <v>84</v>
      </c>
      <c r="AT134" s="197" t="s">
        <v>76</v>
      </c>
      <c r="AU134" s="197" t="s">
        <v>77</v>
      </c>
      <c r="AY134" s="196" t="s">
        <v>242</v>
      </c>
      <c r="BK134" s="198">
        <f>BK135+BK180+BK192+BK200+BK216</f>
        <v>0</v>
      </c>
    </row>
    <row r="135" spans="1:65" s="12" customFormat="1" ht="22.9" customHeight="1">
      <c r="B135" s="185"/>
      <c r="C135" s="186"/>
      <c r="D135" s="187" t="s">
        <v>76</v>
      </c>
      <c r="E135" s="199" t="s">
        <v>84</v>
      </c>
      <c r="F135" s="199" t="s">
        <v>243</v>
      </c>
      <c r="G135" s="186"/>
      <c r="H135" s="186"/>
      <c r="I135" s="189"/>
      <c r="J135" s="200">
        <f>BK135</f>
        <v>0</v>
      </c>
      <c r="K135" s="186"/>
      <c r="L135" s="191"/>
      <c r="M135" s="192"/>
      <c r="N135" s="193"/>
      <c r="O135" s="193"/>
      <c r="P135" s="194">
        <f>SUM(P136:P179)</f>
        <v>0</v>
      </c>
      <c r="Q135" s="193"/>
      <c r="R135" s="194">
        <f>SUM(R136:R179)</f>
        <v>0</v>
      </c>
      <c r="S135" s="193"/>
      <c r="T135" s="195">
        <f>SUM(T136:T179)</f>
        <v>0</v>
      </c>
      <c r="AR135" s="196" t="s">
        <v>84</v>
      </c>
      <c r="AT135" s="197" t="s">
        <v>76</v>
      </c>
      <c r="AU135" s="197" t="s">
        <v>84</v>
      </c>
      <c r="AY135" s="196" t="s">
        <v>242</v>
      </c>
      <c r="BK135" s="198">
        <f>SUM(BK136:BK179)</f>
        <v>0</v>
      </c>
    </row>
    <row r="136" spans="1:65" s="2" customFormat="1" ht="22.15" customHeight="1">
      <c r="A136" s="35"/>
      <c r="B136" s="36"/>
      <c r="C136" s="201" t="s">
        <v>84</v>
      </c>
      <c r="D136" s="201" t="s">
        <v>244</v>
      </c>
      <c r="E136" s="202" t="s">
        <v>998</v>
      </c>
      <c r="F136" s="203" t="s">
        <v>999</v>
      </c>
      <c r="G136" s="204" t="s">
        <v>247</v>
      </c>
      <c r="H136" s="205">
        <v>10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248</v>
      </c>
      <c r="AT136" s="213" t="s">
        <v>244</v>
      </c>
      <c r="AU136" s="213" t="s">
        <v>90</v>
      </c>
      <c r="AY136" s="18" t="s">
        <v>242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90</v>
      </c>
      <c r="BK136" s="214">
        <f>ROUND(I136*H136,2)</f>
        <v>0</v>
      </c>
      <c r="BL136" s="18" t="s">
        <v>248</v>
      </c>
      <c r="BM136" s="213" t="s">
        <v>1000</v>
      </c>
    </row>
    <row r="137" spans="1:65" s="13" customFormat="1">
      <c r="B137" s="226"/>
      <c r="C137" s="227"/>
      <c r="D137" s="228" t="s">
        <v>304</v>
      </c>
      <c r="E137" s="229" t="s">
        <v>1</v>
      </c>
      <c r="F137" s="230" t="s">
        <v>1001</v>
      </c>
      <c r="G137" s="227"/>
      <c r="H137" s="231">
        <v>10</v>
      </c>
      <c r="I137" s="232"/>
      <c r="J137" s="227"/>
      <c r="K137" s="227"/>
      <c r="L137" s="233"/>
      <c r="M137" s="234"/>
      <c r="N137" s="235"/>
      <c r="O137" s="235"/>
      <c r="P137" s="235"/>
      <c r="Q137" s="235"/>
      <c r="R137" s="235"/>
      <c r="S137" s="235"/>
      <c r="T137" s="236"/>
      <c r="AT137" s="237" t="s">
        <v>304</v>
      </c>
      <c r="AU137" s="237" t="s">
        <v>90</v>
      </c>
      <c r="AV137" s="13" t="s">
        <v>90</v>
      </c>
      <c r="AW137" s="13" t="s">
        <v>33</v>
      </c>
      <c r="AX137" s="13" t="s">
        <v>84</v>
      </c>
      <c r="AY137" s="237" t="s">
        <v>242</v>
      </c>
    </row>
    <row r="138" spans="1:65" s="2" customFormat="1" ht="30" customHeight="1">
      <c r="A138" s="35"/>
      <c r="B138" s="36"/>
      <c r="C138" s="201" t="s">
        <v>90</v>
      </c>
      <c r="D138" s="201" t="s">
        <v>244</v>
      </c>
      <c r="E138" s="202" t="s">
        <v>1002</v>
      </c>
      <c r="F138" s="203" t="s">
        <v>1003</v>
      </c>
      <c r="G138" s="204" t="s">
        <v>406</v>
      </c>
      <c r="H138" s="205">
        <v>8</v>
      </c>
      <c r="I138" s="206"/>
      <c r="J138" s="207">
        <f>ROUND(I138*H138,2)</f>
        <v>0</v>
      </c>
      <c r="K138" s="208"/>
      <c r="L138" s="40"/>
      <c r="M138" s="209" t="s">
        <v>1</v>
      </c>
      <c r="N138" s="210" t="s">
        <v>43</v>
      </c>
      <c r="O138" s="76"/>
      <c r="P138" s="211">
        <f>O138*H138</f>
        <v>0</v>
      </c>
      <c r="Q138" s="211">
        <v>0</v>
      </c>
      <c r="R138" s="211">
        <f>Q138*H138</f>
        <v>0</v>
      </c>
      <c r="S138" s="211">
        <v>0</v>
      </c>
      <c r="T138" s="21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3" t="s">
        <v>248</v>
      </c>
      <c r="AT138" s="213" t="s">
        <v>244</v>
      </c>
      <c r="AU138" s="213" t="s">
        <v>90</v>
      </c>
      <c r="AY138" s="18" t="s">
        <v>242</v>
      </c>
      <c r="BE138" s="214">
        <f>IF(N138="základná",J138,0)</f>
        <v>0</v>
      </c>
      <c r="BF138" s="214">
        <f>IF(N138="znížená",J138,0)</f>
        <v>0</v>
      </c>
      <c r="BG138" s="214">
        <f>IF(N138="zákl. prenesená",J138,0)</f>
        <v>0</v>
      </c>
      <c r="BH138" s="214">
        <f>IF(N138="zníž. prenesená",J138,0)</f>
        <v>0</v>
      </c>
      <c r="BI138" s="214">
        <f>IF(N138="nulová",J138,0)</f>
        <v>0</v>
      </c>
      <c r="BJ138" s="18" t="s">
        <v>90</v>
      </c>
      <c r="BK138" s="214">
        <f>ROUND(I138*H138,2)</f>
        <v>0</v>
      </c>
      <c r="BL138" s="18" t="s">
        <v>248</v>
      </c>
      <c r="BM138" s="213" t="s">
        <v>1004</v>
      </c>
    </row>
    <row r="139" spans="1:65" s="13" customFormat="1" ht="22.5">
      <c r="B139" s="226"/>
      <c r="C139" s="227"/>
      <c r="D139" s="228" t="s">
        <v>304</v>
      </c>
      <c r="E139" s="229" t="s">
        <v>1</v>
      </c>
      <c r="F139" s="230" t="s">
        <v>1005</v>
      </c>
      <c r="G139" s="227"/>
      <c r="H139" s="231">
        <v>8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22.15" customHeight="1">
      <c r="A140" s="35"/>
      <c r="B140" s="36"/>
      <c r="C140" s="201" t="s">
        <v>100</v>
      </c>
      <c r="D140" s="201" t="s">
        <v>244</v>
      </c>
      <c r="E140" s="202" t="s">
        <v>1006</v>
      </c>
      <c r="F140" s="203" t="s">
        <v>1007</v>
      </c>
      <c r="G140" s="204" t="s">
        <v>406</v>
      </c>
      <c r="H140" s="205">
        <v>8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1008</v>
      </c>
    </row>
    <row r="141" spans="1:65" s="14" customFormat="1" ht="22.5">
      <c r="B141" s="243"/>
      <c r="C141" s="244"/>
      <c r="D141" s="228" t="s">
        <v>304</v>
      </c>
      <c r="E141" s="245" t="s">
        <v>1</v>
      </c>
      <c r="F141" s="246" t="s">
        <v>1009</v>
      </c>
      <c r="G141" s="244"/>
      <c r="H141" s="245" t="s">
        <v>1</v>
      </c>
      <c r="I141" s="247"/>
      <c r="J141" s="244"/>
      <c r="K141" s="244"/>
      <c r="L141" s="248"/>
      <c r="M141" s="249"/>
      <c r="N141" s="250"/>
      <c r="O141" s="250"/>
      <c r="P141" s="250"/>
      <c r="Q141" s="250"/>
      <c r="R141" s="250"/>
      <c r="S141" s="250"/>
      <c r="T141" s="251"/>
      <c r="AT141" s="252" t="s">
        <v>304</v>
      </c>
      <c r="AU141" s="252" t="s">
        <v>90</v>
      </c>
      <c r="AV141" s="14" t="s">
        <v>84</v>
      </c>
      <c r="AW141" s="14" t="s">
        <v>33</v>
      </c>
      <c r="AX141" s="14" t="s">
        <v>77</v>
      </c>
      <c r="AY141" s="252" t="s">
        <v>242</v>
      </c>
    </row>
    <row r="142" spans="1:65" s="13" customFormat="1">
      <c r="B142" s="226"/>
      <c r="C142" s="227"/>
      <c r="D142" s="228" t="s">
        <v>304</v>
      </c>
      <c r="E142" s="229" t="s">
        <v>1</v>
      </c>
      <c r="F142" s="230" t="s">
        <v>1010</v>
      </c>
      <c r="G142" s="227"/>
      <c r="H142" s="231">
        <v>8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30" customHeight="1">
      <c r="A143" s="35"/>
      <c r="B143" s="36"/>
      <c r="C143" s="201" t="s">
        <v>248</v>
      </c>
      <c r="D143" s="201" t="s">
        <v>244</v>
      </c>
      <c r="E143" s="202" t="s">
        <v>1011</v>
      </c>
      <c r="F143" s="203" t="s">
        <v>1012</v>
      </c>
      <c r="G143" s="204" t="s">
        <v>406</v>
      </c>
      <c r="H143" s="205">
        <v>8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</v>
      </c>
      <c r="T143" s="212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1013</v>
      </c>
    </row>
    <row r="144" spans="1:65" s="2" customFormat="1" ht="14.45" customHeight="1">
      <c r="A144" s="35"/>
      <c r="B144" s="36"/>
      <c r="C144" s="201" t="s">
        <v>250</v>
      </c>
      <c r="D144" s="201" t="s">
        <v>244</v>
      </c>
      <c r="E144" s="202" t="s">
        <v>1014</v>
      </c>
      <c r="F144" s="203" t="s">
        <v>1015</v>
      </c>
      <c r="G144" s="204" t="s">
        <v>406</v>
      </c>
      <c r="H144" s="205">
        <v>26.5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1016</v>
      </c>
    </row>
    <row r="145" spans="1:65" s="13" customFormat="1">
      <c r="B145" s="226"/>
      <c r="C145" s="227"/>
      <c r="D145" s="228" t="s">
        <v>304</v>
      </c>
      <c r="E145" s="229" t="s">
        <v>1</v>
      </c>
      <c r="F145" s="230" t="s">
        <v>1017</v>
      </c>
      <c r="G145" s="227"/>
      <c r="H145" s="231">
        <v>26.5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304</v>
      </c>
      <c r="AU145" s="237" t="s">
        <v>90</v>
      </c>
      <c r="AV145" s="13" t="s">
        <v>90</v>
      </c>
      <c r="AW145" s="13" t="s">
        <v>33</v>
      </c>
      <c r="AX145" s="13" t="s">
        <v>84</v>
      </c>
      <c r="AY145" s="237" t="s">
        <v>242</v>
      </c>
    </row>
    <row r="146" spans="1:65" s="2" customFormat="1" ht="22.15" customHeight="1">
      <c r="A146" s="35"/>
      <c r="B146" s="36"/>
      <c r="C146" s="201" t="s">
        <v>269</v>
      </c>
      <c r="D146" s="201" t="s">
        <v>244</v>
      </c>
      <c r="E146" s="202" t="s">
        <v>1018</v>
      </c>
      <c r="F146" s="203" t="s">
        <v>1019</v>
      </c>
      <c r="G146" s="204" t="s">
        <v>406</v>
      </c>
      <c r="H146" s="205">
        <v>26.5</v>
      </c>
      <c r="I146" s="206"/>
      <c r="J146" s="207">
        <f>ROUND(I146*H146,2)</f>
        <v>0</v>
      </c>
      <c r="K146" s="208"/>
      <c r="L146" s="40"/>
      <c r="M146" s="209" t="s">
        <v>1</v>
      </c>
      <c r="N146" s="210" t="s">
        <v>43</v>
      </c>
      <c r="O146" s="76"/>
      <c r="P146" s="211">
        <f>O146*H146</f>
        <v>0</v>
      </c>
      <c r="Q146" s="211">
        <v>0</v>
      </c>
      <c r="R146" s="211">
        <f>Q146*H146</f>
        <v>0</v>
      </c>
      <c r="S146" s="211">
        <v>0</v>
      </c>
      <c r="T146" s="212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13" t="s">
        <v>248</v>
      </c>
      <c r="AT146" s="213" t="s">
        <v>244</v>
      </c>
      <c r="AU146" s="213" t="s">
        <v>90</v>
      </c>
      <c r="AY146" s="18" t="s">
        <v>242</v>
      </c>
      <c r="BE146" s="214">
        <f>IF(N146="základná",J146,0)</f>
        <v>0</v>
      </c>
      <c r="BF146" s="214">
        <f>IF(N146="znížená",J146,0)</f>
        <v>0</v>
      </c>
      <c r="BG146" s="214">
        <f>IF(N146="zákl. prenesená",J146,0)</f>
        <v>0</v>
      </c>
      <c r="BH146" s="214">
        <f>IF(N146="zníž. prenesená",J146,0)</f>
        <v>0</v>
      </c>
      <c r="BI146" s="214">
        <f>IF(N146="nulová",J146,0)</f>
        <v>0</v>
      </c>
      <c r="BJ146" s="18" t="s">
        <v>90</v>
      </c>
      <c r="BK146" s="214">
        <f>ROUND(I146*H146,2)</f>
        <v>0</v>
      </c>
      <c r="BL146" s="18" t="s">
        <v>248</v>
      </c>
      <c r="BM146" s="213" t="s">
        <v>1020</v>
      </c>
    </row>
    <row r="147" spans="1:65" s="2" customFormat="1" ht="22.15" customHeight="1">
      <c r="A147" s="35"/>
      <c r="B147" s="36"/>
      <c r="C147" s="201" t="s">
        <v>273</v>
      </c>
      <c r="D147" s="201" t="s">
        <v>244</v>
      </c>
      <c r="E147" s="202" t="s">
        <v>1021</v>
      </c>
      <c r="F147" s="203" t="s">
        <v>1022</v>
      </c>
      <c r="G147" s="204" t="s">
        <v>406</v>
      </c>
      <c r="H147" s="205">
        <v>69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1023</v>
      </c>
    </row>
    <row r="148" spans="1:65" s="13" customFormat="1">
      <c r="B148" s="226"/>
      <c r="C148" s="227"/>
      <c r="D148" s="228" t="s">
        <v>304</v>
      </c>
      <c r="E148" s="229" t="s">
        <v>1</v>
      </c>
      <c r="F148" s="230" t="s">
        <v>1024</v>
      </c>
      <c r="G148" s="227"/>
      <c r="H148" s="231">
        <v>34.5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304</v>
      </c>
      <c r="AU148" s="237" t="s">
        <v>90</v>
      </c>
      <c r="AV148" s="13" t="s">
        <v>90</v>
      </c>
      <c r="AW148" s="13" t="s">
        <v>33</v>
      </c>
      <c r="AX148" s="13" t="s">
        <v>77</v>
      </c>
      <c r="AY148" s="237" t="s">
        <v>242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1025</v>
      </c>
      <c r="G149" s="227"/>
      <c r="H149" s="231">
        <v>34.5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6" customFormat="1">
      <c r="B150" s="264"/>
      <c r="C150" s="265"/>
      <c r="D150" s="228" t="s">
        <v>304</v>
      </c>
      <c r="E150" s="266" t="s">
        <v>1</v>
      </c>
      <c r="F150" s="267" t="s">
        <v>388</v>
      </c>
      <c r="G150" s="265"/>
      <c r="H150" s="268">
        <v>69</v>
      </c>
      <c r="I150" s="269"/>
      <c r="J150" s="265"/>
      <c r="K150" s="265"/>
      <c r="L150" s="270"/>
      <c r="M150" s="271"/>
      <c r="N150" s="272"/>
      <c r="O150" s="272"/>
      <c r="P150" s="272"/>
      <c r="Q150" s="272"/>
      <c r="R150" s="272"/>
      <c r="S150" s="272"/>
      <c r="T150" s="273"/>
      <c r="AT150" s="274" t="s">
        <v>304</v>
      </c>
      <c r="AU150" s="274" t="s">
        <v>90</v>
      </c>
      <c r="AV150" s="16" t="s">
        <v>248</v>
      </c>
      <c r="AW150" s="16" t="s">
        <v>33</v>
      </c>
      <c r="AX150" s="16" t="s">
        <v>84</v>
      </c>
      <c r="AY150" s="274" t="s">
        <v>242</v>
      </c>
    </row>
    <row r="151" spans="1:65" s="2" customFormat="1" ht="30" customHeight="1">
      <c r="A151" s="35"/>
      <c r="B151" s="36"/>
      <c r="C151" s="201" t="s">
        <v>264</v>
      </c>
      <c r="D151" s="201" t="s">
        <v>244</v>
      </c>
      <c r="E151" s="202" t="s">
        <v>440</v>
      </c>
      <c r="F151" s="203" t="s">
        <v>441</v>
      </c>
      <c r="G151" s="204" t="s">
        <v>406</v>
      </c>
      <c r="H151" s="205">
        <v>8</v>
      </c>
      <c r="I151" s="206"/>
      <c r="J151" s="207">
        <f>ROUND(I151*H151,2)</f>
        <v>0</v>
      </c>
      <c r="K151" s="208"/>
      <c r="L151" s="40"/>
      <c r="M151" s="209" t="s">
        <v>1</v>
      </c>
      <c r="N151" s="210" t="s">
        <v>43</v>
      </c>
      <c r="O151" s="76"/>
      <c r="P151" s="211">
        <f>O151*H151</f>
        <v>0</v>
      </c>
      <c r="Q151" s="211">
        <v>0</v>
      </c>
      <c r="R151" s="211">
        <f>Q151*H151</f>
        <v>0</v>
      </c>
      <c r="S151" s="211">
        <v>0</v>
      </c>
      <c r="T151" s="212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13" t="s">
        <v>248</v>
      </c>
      <c r="AT151" s="213" t="s">
        <v>244</v>
      </c>
      <c r="AU151" s="213" t="s">
        <v>90</v>
      </c>
      <c r="AY151" s="18" t="s">
        <v>242</v>
      </c>
      <c r="BE151" s="214">
        <f>IF(N151="základná",J151,0)</f>
        <v>0</v>
      </c>
      <c r="BF151" s="214">
        <f>IF(N151="znížená",J151,0)</f>
        <v>0</v>
      </c>
      <c r="BG151" s="214">
        <f>IF(N151="zákl. prenesená",J151,0)</f>
        <v>0</v>
      </c>
      <c r="BH151" s="214">
        <f>IF(N151="zníž. prenesená",J151,0)</f>
        <v>0</v>
      </c>
      <c r="BI151" s="214">
        <f>IF(N151="nulová",J151,0)</f>
        <v>0</v>
      </c>
      <c r="BJ151" s="18" t="s">
        <v>90</v>
      </c>
      <c r="BK151" s="214">
        <f>ROUND(I151*H151,2)</f>
        <v>0</v>
      </c>
      <c r="BL151" s="18" t="s">
        <v>248</v>
      </c>
      <c r="BM151" s="213" t="s">
        <v>1026</v>
      </c>
    </row>
    <row r="152" spans="1:65" s="13" customFormat="1">
      <c r="B152" s="226"/>
      <c r="C152" s="227"/>
      <c r="D152" s="228" t="s">
        <v>304</v>
      </c>
      <c r="E152" s="229" t="s">
        <v>1</v>
      </c>
      <c r="F152" s="230" t="s">
        <v>1027</v>
      </c>
      <c r="G152" s="227"/>
      <c r="H152" s="231">
        <v>26.5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304</v>
      </c>
      <c r="AU152" s="237" t="s">
        <v>90</v>
      </c>
      <c r="AV152" s="13" t="s">
        <v>90</v>
      </c>
      <c r="AW152" s="13" t="s">
        <v>33</v>
      </c>
      <c r="AX152" s="13" t="s">
        <v>77</v>
      </c>
      <c r="AY152" s="237" t="s">
        <v>242</v>
      </c>
    </row>
    <row r="153" spans="1:65" s="13" customFormat="1">
      <c r="B153" s="226"/>
      <c r="C153" s="227"/>
      <c r="D153" s="228" t="s">
        <v>304</v>
      </c>
      <c r="E153" s="229" t="s">
        <v>1</v>
      </c>
      <c r="F153" s="230" t="s">
        <v>1028</v>
      </c>
      <c r="G153" s="227"/>
      <c r="H153" s="231">
        <v>8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77</v>
      </c>
      <c r="AY153" s="237" t="s">
        <v>242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1029</v>
      </c>
      <c r="G154" s="227"/>
      <c r="H154" s="231">
        <v>8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1030</v>
      </c>
      <c r="G155" s="227"/>
      <c r="H155" s="231">
        <v>-26.5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1031</v>
      </c>
      <c r="G156" s="227"/>
      <c r="H156" s="231">
        <v>-8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6" customFormat="1">
      <c r="B157" s="264"/>
      <c r="C157" s="265"/>
      <c r="D157" s="228" t="s">
        <v>304</v>
      </c>
      <c r="E157" s="266" t="s">
        <v>1</v>
      </c>
      <c r="F157" s="267" t="s">
        <v>388</v>
      </c>
      <c r="G157" s="265"/>
      <c r="H157" s="268">
        <v>8</v>
      </c>
      <c r="I157" s="269"/>
      <c r="J157" s="265"/>
      <c r="K157" s="265"/>
      <c r="L157" s="270"/>
      <c r="M157" s="271"/>
      <c r="N157" s="272"/>
      <c r="O157" s="272"/>
      <c r="P157" s="272"/>
      <c r="Q157" s="272"/>
      <c r="R157" s="272"/>
      <c r="S157" s="272"/>
      <c r="T157" s="273"/>
      <c r="AT157" s="274" t="s">
        <v>304</v>
      </c>
      <c r="AU157" s="274" t="s">
        <v>90</v>
      </c>
      <c r="AV157" s="16" t="s">
        <v>248</v>
      </c>
      <c r="AW157" s="16" t="s">
        <v>33</v>
      </c>
      <c r="AX157" s="16" t="s">
        <v>84</v>
      </c>
      <c r="AY157" s="274" t="s">
        <v>242</v>
      </c>
    </row>
    <row r="158" spans="1:65" s="2" customFormat="1" ht="30" customHeight="1">
      <c r="A158" s="35"/>
      <c r="B158" s="36"/>
      <c r="C158" s="201" t="s">
        <v>255</v>
      </c>
      <c r="D158" s="201" t="s">
        <v>244</v>
      </c>
      <c r="E158" s="202" t="s">
        <v>440</v>
      </c>
      <c r="F158" s="203" t="s">
        <v>441</v>
      </c>
      <c r="G158" s="204" t="s">
        <v>406</v>
      </c>
      <c r="H158" s="205">
        <v>18</v>
      </c>
      <c r="I158" s="206"/>
      <c r="J158" s="207">
        <f>ROUND(I158*H158,2)</f>
        <v>0</v>
      </c>
      <c r="K158" s="208"/>
      <c r="L158" s="40"/>
      <c r="M158" s="209" t="s">
        <v>1</v>
      </c>
      <c r="N158" s="210" t="s">
        <v>43</v>
      </c>
      <c r="O158" s="76"/>
      <c r="P158" s="211">
        <f>O158*H158</f>
        <v>0</v>
      </c>
      <c r="Q158" s="211">
        <v>0</v>
      </c>
      <c r="R158" s="211">
        <f>Q158*H158</f>
        <v>0</v>
      </c>
      <c r="S158" s="211">
        <v>0</v>
      </c>
      <c r="T158" s="212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13" t="s">
        <v>248</v>
      </c>
      <c r="AT158" s="213" t="s">
        <v>244</v>
      </c>
      <c r="AU158" s="213" t="s">
        <v>90</v>
      </c>
      <c r="AY158" s="18" t="s">
        <v>242</v>
      </c>
      <c r="BE158" s="214">
        <f>IF(N158="základná",J158,0)</f>
        <v>0</v>
      </c>
      <c r="BF158" s="214">
        <f>IF(N158="znížená",J158,0)</f>
        <v>0</v>
      </c>
      <c r="BG158" s="214">
        <f>IF(N158="zákl. prenesená",J158,0)</f>
        <v>0</v>
      </c>
      <c r="BH158" s="214">
        <f>IF(N158="zníž. prenesená",J158,0)</f>
        <v>0</v>
      </c>
      <c r="BI158" s="214">
        <f>IF(N158="nulová",J158,0)</f>
        <v>0</v>
      </c>
      <c r="BJ158" s="18" t="s">
        <v>90</v>
      </c>
      <c r="BK158" s="214">
        <f>ROUND(I158*H158,2)</f>
        <v>0</v>
      </c>
      <c r="BL158" s="18" t="s">
        <v>248</v>
      </c>
      <c r="BM158" s="213" t="s">
        <v>1032</v>
      </c>
    </row>
    <row r="159" spans="1:65" s="14" customFormat="1">
      <c r="B159" s="243"/>
      <c r="C159" s="244"/>
      <c r="D159" s="228" t="s">
        <v>304</v>
      </c>
      <c r="E159" s="245" t="s">
        <v>1</v>
      </c>
      <c r="F159" s="246" t="s">
        <v>1033</v>
      </c>
      <c r="G159" s="244"/>
      <c r="H159" s="245" t="s">
        <v>1</v>
      </c>
      <c r="I159" s="247"/>
      <c r="J159" s="244"/>
      <c r="K159" s="244"/>
      <c r="L159" s="248"/>
      <c r="M159" s="249"/>
      <c r="N159" s="250"/>
      <c r="O159" s="250"/>
      <c r="P159" s="250"/>
      <c r="Q159" s="250"/>
      <c r="R159" s="250"/>
      <c r="S159" s="250"/>
      <c r="T159" s="251"/>
      <c r="AT159" s="252" t="s">
        <v>304</v>
      </c>
      <c r="AU159" s="252" t="s">
        <v>90</v>
      </c>
      <c r="AV159" s="14" t="s">
        <v>84</v>
      </c>
      <c r="AW159" s="14" t="s">
        <v>33</v>
      </c>
      <c r="AX159" s="14" t="s">
        <v>77</v>
      </c>
      <c r="AY159" s="252" t="s">
        <v>242</v>
      </c>
    </row>
    <row r="160" spans="1:65" s="13" customFormat="1">
      <c r="B160" s="226"/>
      <c r="C160" s="227"/>
      <c r="D160" s="228" t="s">
        <v>304</v>
      </c>
      <c r="E160" s="229" t="s">
        <v>1</v>
      </c>
      <c r="F160" s="230" t="s">
        <v>1034</v>
      </c>
      <c r="G160" s="227"/>
      <c r="H160" s="231">
        <v>18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84</v>
      </c>
      <c r="AY160" s="237" t="s">
        <v>242</v>
      </c>
    </row>
    <row r="161" spans="1:65" s="2" customFormat="1" ht="34.9" customHeight="1">
      <c r="A161" s="35"/>
      <c r="B161" s="36"/>
      <c r="C161" s="201" t="s">
        <v>284</v>
      </c>
      <c r="D161" s="201" t="s">
        <v>244</v>
      </c>
      <c r="E161" s="202" t="s">
        <v>444</v>
      </c>
      <c r="F161" s="203" t="s">
        <v>445</v>
      </c>
      <c r="G161" s="204" t="s">
        <v>406</v>
      </c>
      <c r="H161" s="205">
        <v>126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1035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1034</v>
      </c>
      <c r="G162" s="227"/>
      <c r="H162" s="231">
        <v>18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84</v>
      </c>
      <c r="AY162" s="237" t="s">
        <v>242</v>
      </c>
    </row>
    <row r="163" spans="1:65" s="13" customFormat="1">
      <c r="B163" s="226"/>
      <c r="C163" s="227"/>
      <c r="D163" s="228" t="s">
        <v>304</v>
      </c>
      <c r="E163" s="227"/>
      <c r="F163" s="230" t="s">
        <v>1036</v>
      </c>
      <c r="G163" s="227"/>
      <c r="H163" s="231">
        <v>126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4</v>
      </c>
      <c r="AX163" s="13" t="s">
        <v>84</v>
      </c>
      <c r="AY163" s="237" t="s">
        <v>242</v>
      </c>
    </row>
    <row r="164" spans="1:65" s="2" customFormat="1" ht="22.15" customHeight="1">
      <c r="A164" s="35"/>
      <c r="B164" s="36"/>
      <c r="C164" s="201" t="s">
        <v>288</v>
      </c>
      <c r="D164" s="201" t="s">
        <v>244</v>
      </c>
      <c r="E164" s="202" t="s">
        <v>1037</v>
      </c>
      <c r="F164" s="203" t="s">
        <v>1038</v>
      </c>
      <c r="G164" s="204" t="s">
        <v>406</v>
      </c>
      <c r="H164" s="205">
        <v>52.5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0</v>
      </c>
      <c r="R164" s="211">
        <f>Q164*H164</f>
        <v>0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1039</v>
      </c>
    </row>
    <row r="165" spans="1:65" s="13" customFormat="1" ht="22.5">
      <c r="B165" s="226"/>
      <c r="C165" s="227"/>
      <c r="D165" s="228" t="s">
        <v>304</v>
      </c>
      <c r="E165" s="229" t="s">
        <v>1</v>
      </c>
      <c r="F165" s="230" t="s">
        <v>1040</v>
      </c>
      <c r="G165" s="227"/>
      <c r="H165" s="231">
        <v>34.5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304</v>
      </c>
      <c r="AU165" s="237" t="s">
        <v>90</v>
      </c>
      <c r="AV165" s="13" t="s">
        <v>90</v>
      </c>
      <c r="AW165" s="13" t="s">
        <v>33</v>
      </c>
      <c r="AX165" s="13" t="s">
        <v>77</v>
      </c>
      <c r="AY165" s="237" t="s">
        <v>242</v>
      </c>
    </row>
    <row r="166" spans="1:65" s="13" customFormat="1">
      <c r="B166" s="226"/>
      <c r="C166" s="227"/>
      <c r="D166" s="228" t="s">
        <v>304</v>
      </c>
      <c r="E166" s="229" t="s">
        <v>1</v>
      </c>
      <c r="F166" s="230" t="s">
        <v>1041</v>
      </c>
      <c r="G166" s="227"/>
      <c r="H166" s="231">
        <v>18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77</v>
      </c>
      <c r="AY166" s="237" t="s">
        <v>242</v>
      </c>
    </row>
    <row r="167" spans="1:65" s="16" customFormat="1">
      <c r="B167" s="264"/>
      <c r="C167" s="265"/>
      <c r="D167" s="228" t="s">
        <v>304</v>
      </c>
      <c r="E167" s="266" t="s">
        <v>1</v>
      </c>
      <c r="F167" s="267" t="s">
        <v>388</v>
      </c>
      <c r="G167" s="265"/>
      <c r="H167" s="268">
        <v>52.5</v>
      </c>
      <c r="I167" s="269"/>
      <c r="J167" s="265"/>
      <c r="K167" s="265"/>
      <c r="L167" s="270"/>
      <c r="M167" s="271"/>
      <c r="N167" s="272"/>
      <c r="O167" s="272"/>
      <c r="P167" s="272"/>
      <c r="Q167" s="272"/>
      <c r="R167" s="272"/>
      <c r="S167" s="272"/>
      <c r="T167" s="273"/>
      <c r="AT167" s="274" t="s">
        <v>304</v>
      </c>
      <c r="AU167" s="274" t="s">
        <v>90</v>
      </c>
      <c r="AV167" s="16" t="s">
        <v>248</v>
      </c>
      <c r="AW167" s="16" t="s">
        <v>33</v>
      </c>
      <c r="AX167" s="16" t="s">
        <v>84</v>
      </c>
      <c r="AY167" s="274" t="s">
        <v>242</v>
      </c>
    </row>
    <row r="168" spans="1:65" s="2" customFormat="1" ht="19.899999999999999" customHeight="1">
      <c r="A168" s="35"/>
      <c r="B168" s="36"/>
      <c r="C168" s="201" t="s">
        <v>292</v>
      </c>
      <c r="D168" s="201" t="s">
        <v>244</v>
      </c>
      <c r="E168" s="202" t="s">
        <v>1042</v>
      </c>
      <c r="F168" s="203" t="s">
        <v>1043</v>
      </c>
      <c r="G168" s="204" t="s">
        <v>406</v>
      </c>
      <c r="H168" s="205">
        <v>34.5</v>
      </c>
      <c r="I168" s="206"/>
      <c r="J168" s="207">
        <f>ROUND(I168*H168,2)</f>
        <v>0</v>
      </c>
      <c r="K168" s="208"/>
      <c r="L168" s="40"/>
      <c r="M168" s="209" t="s">
        <v>1</v>
      </c>
      <c r="N168" s="210" t="s">
        <v>43</v>
      </c>
      <c r="O168" s="76"/>
      <c r="P168" s="211">
        <f>O168*H168</f>
        <v>0</v>
      </c>
      <c r="Q168" s="211">
        <v>0</v>
      </c>
      <c r="R168" s="211">
        <f>Q168*H168</f>
        <v>0</v>
      </c>
      <c r="S168" s="211">
        <v>0</v>
      </c>
      <c r="T168" s="21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3" t="s">
        <v>248</v>
      </c>
      <c r="AT168" s="213" t="s">
        <v>244</v>
      </c>
      <c r="AU168" s="213" t="s">
        <v>90</v>
      </c>
      <c r="AY168" s="18" t="s">
        <v>242</v>
      </c>
      <c r="BE168" s="214">
        <f>IF(N168="základná",J168,0)</f>
        <v>0</v>
      </c>
      <c r="BF168" s="214">
        <f>IF(N168="znížená",J168,0)</f>
        <v>0</v>
      </c>
      <c r="BG168" s="214">
        <f>IF(N168="zákl. prenesená",J168,0)</f>
        <v>0</v>
      </c>
      <c r="BH168" s="214">
        <f>IF(N168="zníž. prenesená",J168,0)</f>
        <v>0</v>
      </c>
      <c r="BI168" s="214">
        <f>IF(N168="nulová",J168,0)</f>
        <v>0</v>
      </c>
      <c r="BJ168" s="18" t="s">
        <v>90</v>
      </c>
      <c r="BK168" s="214">
        <f>ROUND(I168*H168,2)</f>
        <v>0</v>
      </c>
      <c r="BL168" s="18" t="s">
        <v>248</v>
      </c>
      <c r="BM168" s="213" t="s">
        <v>1044</v>
      </c>
    </row>
    <row r="169" spans="1:65" s="2" customFormat="1" ht="14.45" customHeight="1">
      <c r="A169" s="35"/>
      <c r="B169" s="36"/>
      <c r="C169" s="201" t="s">
        <v>296</v>
      </c>
      <c r="D169" s="201" t="s">
        <v>244</v>
      </c>
      <c r="E169" s="202" t="s">
        <v>1045</v>
      </c>
      <c r="F169" s="203" t="s">
        <v>1046</v>
      </c>
      <c r="G169" s="204" t="s">
        <v>406</v>
      </c>
      <c r="H169" s="205">
        <v>52.5</v>
      </c>
      <c r="I169" s="206"/>
      <c r="J169" s="207">
        <f>ROUND(I169*H169,2)</f>
        <v>0</v>
      </c>
      <c r="K169" s="208"/>
      <c r="L169" s="40"/>
      <c r="M169" s="209" t="s">
        <v>1</v>
      </c>
      <c r="N169" s="210" t="s">
        <v>43</v>
      </c>
      <c r="O169" s="76"/>
      <c r="P169" s="211">
        <f>O169*H169</f>
        <v>0</v>
      </c>
      <c r="Q169" s="211">
        <v>0</v>
      </c>
      <c r="R169" s="211">
        <f>Q169*H169</f>
        <v>0</v>
      </c>
      <c r="S169" s="211">
        <v>0</v>
      </c>
      <c r="T169" s="212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13" t="s">
        <v>248</v>
      </c>
      <c r="AT169" s="213" t="s">
        <v>244</v>
      </c>
      <c r="AU169" s="213" t="s">
        <v>90</v>
      </c>
      <c r="AY169" s="18" t="s">
        <v>242</v>
      </c>
      <c r="BE169" s="214">
        <f>IF(N169="základná",J169,0)</f>
        <v>0</v>
      </c>
      <c r="BF169" s="214">
        <f>IF(N169="znížená",J169,0)</f>
        <v>0</v>
      </c>
      <c r="BG169" s="214">
        <f>IF(N169="zákl. prenesená",J169,0)</f>
        <v>0</v>
      </c>
      <c r="BH169" s="214">
        <f>IF(N169="zníž. prenesená",J169,0)</f>
        <v>0</v>
      </c>
      <c r="BI169" s="214">
        <f>IF(N169="nulová",J169,0)</f>
        <v>0</v>
      </c>
      <c r="BJ169" s="18" t="s">
        <v>90</v>
      </c>
      <c r="BK169" s="214">
        <f>ROUND(I169*H169,2)</f>
        <v>0</v>
      </c>
      <c r="BL169" s="18" t="s">
        <v>248</v>
      </c>
      <c r="BM169" s="213" t="s">
        <v>1047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1048</v>
      </c>
      <c r="G170" s="227"/>
      <c r="H170" s="231">
        <v>34.5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3" customFormat="1">
      <c r="B171" s="226"/>
      <c r="C171" s="227"/>
      <c r="D171" s="228" t="s">
        <v>304</v>
      </c>
      <c r="E171" s="229" t="s">
        <v>1</v>
      </c>
      <c r="F171" s="230" t="s">
        <v>1049</v>
      </c>
      <c r="G171" s="227"/>
      <c r="H171" s="231">
        <v>18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77</v>
      </c>
      <c r="AY171" s="237" t="s">
        <v>242</v>
      </c>
    </row>
    <row r="172" spans="1:65" s="16" customFormat="1">
      <c r="B172" s="264"/>
      <c r="C172" s="265"/>
      <c r="D172" s="228" t="s">
        <v>304</v>
      </c>
      <c r="E172" s="266" t="s">
        <v>1</v>
      </c>
      <c r="F172" s="267" t="s">
        <v>388</v>
      </c>
      <c r="G172" s="265"/>
      <c r="H172" s="268">
        <v>52.5</v>
      </c>
      <c r="I172" s="269"/>
      <c r="J172" s="265"/>
      <c r="K172" s="265"/>
      <c r="L172" s="270"/>
      <c r="M172" s="271"/>
      <c r="N172" s="272"/>
      <c r="O172" s="272"/>
      <c r="P172" s="272"/>
      <c r="Q172" s="272"/>
      <c r="R172" s="272"/>
      <c r="S172" s="272"/>
      <c r="T172" s="273"/>
      <c r="AT172" s="274" t="s">
        <v>304</v>
      </c>
      <c r="AU172" s="274" t="s">
        <v>90</v>
      </c>
      <c r="AV172" s="16" t="s">
        <v>248</v>
      </c>
      <c r="AW172" s="16" t="s">
        <v>33</v>
      </c>
      <c r="AX172" s="16" t="s">
        <v>84</v>
      </c>
      <c r="AY172" s="274" t="s">
        <v>242</v>
      </c>
    </row>
    <row r="173" spans="1:65" s="2" customFormat="1" ht="22.15" customHeight="1">
      <c r="A173" s="35"/>
      <c r="B173" s="36"/>
      <c r="C173" s="201" t="s">
        <v>300</v>
      </c>
      <c r="D173" s="201" t="s">
        <v>244</v>
      </c>
      <c r="E173" s="202" t="s">
        <v>1050</v>
      </c>
      <c r="F173" s="203" t="s">
        <v>1051</v>
      </c>
      <c r="G173" s="204" t="s">
        <v>323</v>
      </c>
      <c r="H173" s="205">
        <v>32.4</v>
      </c>
      <c r="I173" s="206"/>
      <c r="J173" s="207">
        <f>ROUND(I173*H173,2)</f>
        <v>0</v>
      </c>
      <c r="K173" s="208"/>
      <c r="L173" s="40"/>
      <c r="M173" s="209" t="s">
        <v>1</v>
      </c>
      <c r="N173" s="210" t="s">
        <v>43</v>
      </c>
      <c r="O173" s="76"/>
      <c r="P173" s="211">
        <f>O173*H173</f>
        <v>0</v>
      </c>
      <c r="Q173" s="211">
        <v>0</v>
      </c>
      <c r="R173" s="211">
        <f>Q173*H173</f>
        <v>0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248</v>
      </c>
      <c r="AT173" s="213" t="s">
        <v>244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1052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1053</v>
      </c>
      <c r="G174" s="227"/>
      <c r="H174" s="231">
        <v>32.4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2" customFormat="1" ht="22.15" customHeight="1">
      <c r="A175" s="35"/>
      <c r="B175" s="36"/>
      <c r="C175" s="201" t="s">
        <v>306</v>
      </c>
      <c r="D175" s="201" t="s">
        <v>244</v>
      </c>
      <c r="E175" s="202" t="s">
        <v>1054</v>
      </c>
      <c r="F175" s="203" t="s">
        <v>1055</v>
      </c>
      <c r="G175" s="204" t="s">
        <v>406</v>
      </c>
      <c r="H175" s="205">
        <v>22.5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1056</v>
      </c>
    </row>
    <row r="176" spans="1:65" s="14" customFormat="1">
      <c r="B176" s="243"/>
      <c r="C176" s="244"/>
      <c r="D176" s="228" t="s">
        <v>304</v>
      </c>
      <c r="E176" s="245" t="s">
        <v>1</v>
      </c>
      <c r="F176" s="246" t="s">
        <v>1057</v>
      </c>
      <c r="G176" s="244"/>
      <c r="H176" s="245" t="s">
        <v>1</v>
      </c>
      <c r="I176" s="247"/>
      <c r="J176" s="244"/>
      <c r="K176" s="244"/>
      <c r="L176" s="248"/>
      <c r="M176" s="249"/>
      <c r="N176" s="250"/>
      <c r="O176" s="250"/>
      <c r="P176" s="250"/>
      <c r="Q176" s="250"/>
      <c r="R176" s="250"/>
      <c r="S176" s="250"/>
      <c r="T176" s="251"/>
      <c r="AT176" s="252" t="s">
        <v>304</v>
      </c>
      <c r="AU176" s="252" t="s">
        <v>90</v>
      </c>
      <c r="AV176" s="14" t="s">
        <v>84</v>
      </c>
      <c r="AW176" s="14" t="s">
        <v>33</v>
      </c>
      <c r="AX176" s="14" t="s">
        <v>77</v>
      </c>
      <c r="AY176" s="252" t="s">
        <v>242</v>
      </c>
    </row>
    <row r="177" spans="1:65" s="13" customFormat="1">
      <c r="B177" s="226"/>
      <c r="C177" s="227"/>
      <c r="D177" s="228" t="s">
        <v>304</v>
      </c>
      <c r="E177" s="229" t="s">
        <v>1</v>
      </c>
      <c r="F177" s="230" t="s">
        <v>1058</v>
      </c>
      <c r="G177" s="227"/>
      <c r="H177" s="231">
        <v>22.5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304</v>
      </c>
      <c r="AU177" s="237" t="s">
        <v>90</v>
      </c>
      <c r="AV177" s="13" t="s">
        <v>90</v>
      </c>
      <c r="AW177" s="13" t="s">
        <v>33</v>
      </c>
      <c r="AX177" s="13" t="s">
        <v>84</v>
      </c>
      <c r="AY177" s="237" t="s">
        <v>242</v>
      </c>
    </row>
    <row r="178" spans="1:65" s="2" customFormat="1" ht="22.15" customHeight="1">
      <c r="A178" s="35"/>
      <c r="B178" s="36"/>
      <c r="C178" s="201" t="s">
        <v>311</v>
      </c>
      <c r="D178" s="201" t="s">
        <v>244</v>
      </c>
      <c r="E178" s="202" t="s">
        <v>1059</v>
      </c>
      <c r="F178" s="203" t="s">
        <v>1060</v>
      </c>
      <c r="G178" s="204" t="s">
        <v>247</v>
      </c>
      <c r="H178" s="205">
        <v>8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0</v>
      </c>
      <c r="R178" s="211">
        <f>Q178*H178</f>
        <v>0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1061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1062</v>
      </c>
      <c r="G179" s="227"/>
      <c r="H179" s="231">
        <v>8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84</v>
      </c>
      <c r="AY179" s="237" t="s">
        <v>242</v>
      </c>
    </row>
    <row r="180" spans="1:65" s="12" customFormat="1" ht="22.9" customHeight="1">
      <c r="B180" s="185"/>
      <c r="C180" s="186"/>
      <c r="D180" s="187" t="s">
        <v>76</v>
      </c>
      <c r="E180" s="199" t="s">
        <v>90</v>
      </c>
      <c r="F180" s="199" t="s">
        <v>454</v>
      </c>
      <c r="G180" s="186"/>
      <c r="H180" s="186"/>
      <c r="I180" s="189"/>
      <c r="J180" s="200">
        <f>BK180</f>
        <v>0</v>
      </c>
      <c r="K180" s="186"/>
      <c r="L180" s="191"/>
      <c r="M180" s="192"/>
      <c r="N180" s="193"/>
      <c r="O180" s="193"/>
      <c r="P180" s="194">
        <f>SUM(P181:P191)</f>
        <v>0</v>
      </c>
      <c r="Q180" s="193"/>
      <c r="R180" s="194">
        <f>SUM(R181:R191)</f>
        <v>25.573542399999997</v>
      </c>
      <c r="S180" s="193"/>
      <c r="T180" s="195">
        <f>SUM(T181:T191)</f>
        <v>0</v>
      </c>
      <c r="AR180" s="196" t="s">
        <v>84</v>
      </c>
      <c r="AT180" s="197" t="s">
        <v>76</v>
      </c>
      <c r="AU180" s="197" t="s">
        <v>84</v>
      </c>
      <c r="AY180" s="196" t="s">
        <v>242</v>
      </c>
      <c r="BK180" s="198">
        <f>SUM(BK181:BK191)</f>
        <v>0</v>
      </c>
    </row>
    <row r="181" spans="1:65" s="2" customFormat="1" ht="22.15" customHeight="1">
      <c r="A181" s="35"/>
      <c r="B181" s="36"/>
      <c r="C181" s="201" t="s">
        <v>316</v>
      </c>
      <c r="D181" s="201" t="s">
        <v>244</v>
      </c>
      <c r="E181" s="202" t="s">
        <v>1063</v>
      </c>
      <c r="F181" s="203" t="s">
        <v>1064</v>
      </c>
      <c r="G181" s="204" t="s">
        <v>406</v>
      </c>
      <c r="H181" s="205">
        <v>1.3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1.63</v>
      </c>
      <c r="R181" s="211">
        <f>Q181*H181</f>
        <v>2.1189999999999998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1065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1066</v>
      </c>
      <c r="G182" s="227"/>
      <c r="H182" s="231">
        <v>1.3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84</v>
      </c>
      <c r="AY182" s="237" t="s">
        <v>242</v>
      </c>
    </row>
    <row r="183" spans="1:65" s="2" customFormat="1" ht="14.45" customHeight="1">
      <c r="A183" s="35"/>
      <c r="B183" s="36"/>
      <c r="C183" s="201" t="s">
        <v>320</v>
      </c>
      <c r="D183" s="201" t="s">
        <v>244</v>
      </c>
      <c r="E183" s="202" t="s">
        <v>1067</v>
      </c>
      <c r="F183" s="203" t="s">
        <v>1068</v>
      </c>
      <c r="G183" s="204" t="s">
        <v>406</v>
      </c>
      <c r="H183" s="205">
        <v>2.7</v>
      </c>
      <c r="I183" s="206"/>
      <c r="J183" s="207">
        <f>ROUND(I183*H183,2)</f>
        <v>0</v>
      </c>
      <c r="K183" s="208"/>
      <c r="L183" s="40"/>
      <c r="M183" s="209" t="s">
        <v>1</v>
      </c>
      <c r="N183" s="210" t="s">
        <v>43</v>
      </c>
      <c r="O183" s="76"/>
      <c r="P183" s="211">
        <f>O183*H183</f>
        <v>0</v>
      </c>
      <c r="Q183" s="211">
        <v>1.9205000000000001</v>
      </c>
      <c r="R183" s="211">
        <f>Q183*H183</f>
        <v>5.1853500000000006</v>
      </c>
      <c r="S183" s="211">
        <v>0</v>
      </c>
      <c r="T183" s="21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3" t="s">
        <v>248</v>
      </c>
      <c r="AT183" s="213" t="s">
        <v>244</v>
      </c>
      <c r="AU183" s="213" t="s">
        <v>90</v>
      </c>
      <c r="AY183" s="18" t="s">
        <v>242</v>
      </c>
      <c r="BE183" s="214">
        <f>IF(N183="základná",J183,0)</f>
        <v>0</v>
      </c>
      <c r="BF183" s="214">
        <f>IF(N183="znížená",J183,0)</f>
        <v>0</v>
      </c>
      <c r="BG183" s="214">
        <f>IF(N183="zákl. prenesená",J183,0)</f>
        <v>0</v>
      </c>
      <c r="BH183" s="214">
        <f>IF(N183="zníž. prenesená",J183,0)</f>
        <v>0</v>
      </c>
      <c r="BI183" s="214">
        <f>IF(N183="nulová",J183,0)</f>
        <v>0</v>
      </c>
      <c r="BJ183" s="18" t="s">
        <v>90</v>
      </c>
      <c r="BK183" s="214">
        <f>ROUND(I183*H183,2)</f>
        <v>0</v>
      </c>
      <c r="BL183" s="18" t="s">
        <v>248</v>
      </c>
      <c r="BM183" s="213" t="s">
        <v>1069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1070</v>
      </c>
      <c r="G184" s="227"/>
      <c r="H184" s="231">
        <v>2.7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84</v>
      </c>
      <c r="AY184" s="237" t="s">
        <v>242</v>
      </c>
    </row>
    <row r="185" spans="1:65" s="2" customFormat="1" ht="14.45" customHeight="1">
      <c r="A185" s="35"/>
      <c r="B185" s="36"/>
      <c r="C185" s="201" t="s">
        <v>326</v>
      </c>
      <c r="D185" s="201" t="s">
        <v>244</v>
      </c>
      <c r="E185" s="202" t="s">
        <v>1071</v>
      </c>
      <c r="F185" s="203" t="s">
        <v>1072</v>
      </c>
      <c r="G185" s="204" t="s">
        <v>406</v>
      </c>
      <c r="H185" s="205">
        <v>7.56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2.4157199999999999</v>
      </c>
      <c r="R185" s="211">
        <f>Q185*H185</f>
        <v>18.262843199999999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248</v>
      </c>
      <c r="AT185" s="213" t="s">
        <v>244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1073</v>
      </c>
    </row>
    <row r="186" spans="1:65" s="14" customFormat="1">
      <c r="B186" s="243"/>
      <c r="C186" s="244"/>
      <c r="D186" s="228" t="s">
        <v>304</v>
      </c>
      <c r="E186" s="245" t="s">
        <v>1</v>
      </c>
      <c r="F186" s="246" t="s">
        <v>1074</v>
      </c>
      <c r="G186" s="244"/>
      <c r="H186" s="245" t="s">
        <v>1</v>
      </c>
      <c r="I186" s="247"/>
      <c r="J186" s="244"/>
      <c r="K186" s="244"/>
      <c r="L186" s="248"/>
      <c r="M186" s="249"/>
      <c r="N186" s="250"/>
      <c r="O186" s="250"/>
      <c r="P186" s="250"/>
      <c r="Q186" s="250"/>
      <c r="R186" s="250"/>
      <c r="S186" s="250"/>
      <c r="T186" s="251"/>
      <c r="AT186" s="252" t="s">
        <v>304</v>
      </c>
      <c r="AU186" s="252" t="s">
        <v>90</v>
      </c>
      <c r="AV186" s="14" t="s">
        <v>84</v>
      </c>
      <c r="AW186" s="14" t="s">
        <v>33</v>
      </c>
      <c r="AX186" s="14" t="s">
        <v>77</v>
      </c>
      <c r="AY186" s="252" t="s">
        <v>242</v>
      </c>
    </row>
    <row r="187" spans="1:65" s="13" customFormat="1">
      <c r="B187" s="226"/>
      <c r="C187" s="227"/>
      <c r="D187" s="228" t="s">
        <v>304</v>
      </c>
      <c r="E187" s="229" t="s">
        <v>1</v>
      </c>
      <c r="F187" s="230" t="s">
        <v>1075</v>
      </c>
      <c r="G187" s="227"/>
      <c r="H187" s="231">
        <v>7.56</v>
      </c>
      <c r="I187" s="232"/>
      <c r="J187" s="227"/>
      <c r="K187" s="227"/>
      <c r="L187" s="233"/>
      <c r="M187" s="234"/>
      <c r="N187" s="235"/>
      <c r="O187" s="235"/>
      <c r="P187" s="235"/>
      <c r="Q187" s="235"/>
      <c r="R187" s="235"/>
      <c r="S187" s="235"/>
      <c r="T187" s="236"/>
      <c r="AT187" s="237" t="s">
        <v>304</v>
      </c>
      <c r="AU187" s="237" t="s">
        <v>90</v>
      </c>
      <c r="AV187" s="13" t="s">
        <v>90</v>
      </c>
      <c r="AW187" s="13" t="s">
        <v>33</v>
      </c>
      <c r="AX187" s="13" t="s">
        <v>84</v>
      </c>
      <c r="AY187" s="237" t="s">
        <v>242</v>
      </c>
    </row>
    <row r="188" spans="1:65" s="2" customFormat="1" ht="19.899999999999999" customHeight="1">
      <c r="A188" s="35"/>
      <c r="B188" s="36"/>
      <c r="C188" s="201" t="s">
        <v>7</v>
      </c>
      <c r="D188" s="201" t="s">
        <v>244</v>
      </c>
      <c r="E188" s="202" t="s">
        <v>1076</v>
      </c>
      <c r="F188" s="203" t="s">
        <v>1077</v>
      </c>
      <c r="G188" s="204" t="s">
        <v>247</v>
      </c>
      <c r="H188" s="205">
        <v>1.56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4.0699999999999998E-3</v>
      </c>
      <c r="R188" s="211">
        <f>Q188*H188</f>
        <v>6.3492000000000002E-3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248</v>
      </c>
      <c r="AT188" s="213" t="s">
        <v>244</v>
      </c>
      <c r="AU188" s="213" t="s">
        <v>90</v>
      </c>
      <c r="AY188" s="18" t="s">
        <v>242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90</v>
      </c>
      <c r="BK188" s="214">
        <f>ROUND(I188*H188,2)</f>
        <v>0</v>
      </c>
      <c r="BL188" s="18" t="s">
        <v>248</v>
      </c>
      <c r="BM188" s="213" t="s">
        <v>1078</v>
      </c>
    </row>
    <row r="189" spans="1:65" s="14" customFormat="1">
      <c r="B189" s="243"/>
      <c r="C189" s="244"/>
      <c r="D189" s="228" t="s">
        <v>304</v>
      </c>
      <c r="E189" s="245" t="s">
        <v>1</v>
      </c>
      <c r="F189" s="246" t="s">
        <v>1079</v>
      </c>
      <c r="G189" s="244"/>
      <c r="H189" s="245" t="s">
        <v>1</v>
      </c>
      <c r="I189" s="247"/>
      <c r="J189" s="244"/>
      <c r="K189" s="244"/>
      <c r="L189" s="248"/>
      <c r="M189" s="249"/>
      <c r="N189" s="250"/>
      <c r="O189" s="250"/>
      <c r="P189" s="250"/>
      <c r="Q189" s="250"/>
      <c r="R189" s="250"/>
      <c r="S189" s="250"/>
      <c r="T189" s="251"/>
      <c r="AT189" s="252" t="s">
        <v>304</v>
      </c>
      <c r="AU189" s="252" t="s">
        <v>90</v>
      </c>
      <c r="AV189" s="14" t="s">
        <v>84</v>
      </c>
      <c r="AW189" s="14" t="s">
        <v>33</v>
      </c>
      <c r="AX189" s="14" t="s">
        <v>77</v>
      </c>
      <c r="AY189" s="252" t="s">
        <v>242</v>
      </c>
    </row>
    <row r="190" spans="1:65" s="13" customFormat="1">
      <c r="B190" s="226"/>
      <c r="C190" s="227"/>
      <c r="D190" s="228" t="s">
        <v>304</v>
      </c>
      <c r="E190" s="229" t="s">
        <v>1</v>
      </c>
      <c r="F190" s="230" t="s">
        <v>1080</v>
      </c>
      <c r="G190" s="227"/>
      <c r="H190" s="231">
        <v>1.56</v>
      </c>
      <c r="I190" s="232"/>
      <c r="J190" s="227"/>
      <c r="K190" s="227"/>
      <c r="L190" s="233"/>
      <c r="M190" s="234"/>
      <c r="N190" s="235"/>
      <c r="O190" s="235"/>
      <c r="P190" s="235"/>
      <c r="Q190" s="235"/>
      <c r="R190" s="235"/>
      <c r="S190" s="235"/>
      <c r="T190" s="236"/>
      <c r="AT190" s="237" t="s">
        <v>304</v>
      </c>
      <c r="AU190" s="237" t="s">
        <v>90</v>
      </c>
      <c r="AV190" s="13" t="s">
        <v>90</v>
      </c>
      <c r="AW190" s="13" t="s">
        <v>33</v>
      </c>
      <c r="AX190" s="13" t="s">
        <v>84</v>
      </c>
      <c r="AY190" s="237" t="s">
        <v>242</v>
      </c>
    </row>
    <row r="191" spans="1:65" s="2" customFormat="1" ht="19.899999999999999" customHeight="1">
      <c r="A191" s="35"/>
      <c r="B191" s="36"/>
      <c r="C191" s="201" t="s">
        <v>334</v>
      </c>
      <c r="D191" s="201" t="s">
        <v>244</v>
      </c>
      <c r="E191" s="202" t="s">
        <v>1081</v>
      </c>
      <c r="F191" s="203" t="s">
        <v>1082</v>
      </c>
      <c r="G191" s="204" t="s">
        <v>247</v>
      </c>
      <c r="H191" s="205">
        <v>1.56</v>
      </c>
      <c r="I191" s="206"/>
      <c r="J191" s="207">
        <f>ROUND(I191*H191,2)</f>
        <v>0</v>
      </c>
      <c r="K191" s="208"/>
      <c r="L191" s="40"/>
      <c r="M191" s="209" t="s">
        <v>1</v>
      </c>
      <c r="N191" s="210" t="s">
        <v>43</v>
      </c>
      <c r="O191" s="76"/>
      <c r="P191" s="211">
        <f>O191*H191</f>
        <v>0</v>
      </c>
      <c r="Q191" s="211">
        <v>0</v>
      </c>
      <c r="R191" s="211">
        <f>Q191*H191</f>
        <v>0</v>
      </c>
      <c r="S191" s="211">
        <v>0</v>
      </c>
      <c r="T191" s="212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13" t="s">
        <v>248</v>
      </c>
      <c r="AT191" s="213" t="s">
        <v>244</v>
      </c>
      <c r="AU191" s="213" t="s">
        <v>90</v>
      </c>
      <c r="AY191" s="18" t="s">
        <v>242</v>
      </c>
      <c r="BE191" s="214">
        <f>IF(N191="základná",J191,0)</f>
        <v>0</v>
      </c>
      <c r="BF191" s="214">
        <f>IF(N191="znížená",J191,0)</f>
        <v>0</v>
      </c>
      <c r="BG191" s="214">
        <f>IF(N191="zákl. prenesená",J191,0)</f>
        <v>0</v>
      </c>
      <c r="BH191" s="214">
        <f>IF(N191="zníž. prenesená",J191,0)</f>
        <v>0</v>
      </c>
      <c r="BI191" s="214">
        <f>IF(N191="nulová",J191,0)</f>
        <v>0</v>
      </c>
      <c r="BJ191" s="18" t="s">
        <v>90</v>
      </c>
      <c r="BK191" s="214">
        <f>ROUND(I191*H191,2)</f>
        <v>0</v>
      </c>
      <c r="BL191" s="18" t="s">
        <v>248</v>
      </c>
      <c r="BM191" s="213" t="s">
        <v>1083</v>
      </c>
    </row>
    <row r="192" spans="1:65" s="12" customFormat="1" ht="22.9" customHeight="1">
      <c r="B192" s="185"/>
      <c r="C192" s="186"/>
      <c r="D192" s="187" t="s">
        <v>76</v>
      </c>
      <c r="E192" s="199" t="s">
        <v>250</v>
      </c>
      <c r="F192" s="199" t="s">
        <v>251</v>
      </c>
      <c r="G192" s="186"/>
      <c r="H192" s="186"/>
      <c r="I192" s="189"/>
      <c r="J192" s="200">
        <f>BK192</f>
        <v>0</v>
      </c>
      <c r="K192" s="186"/>
      <c r="L192" s="191"/>
      <c r="M192" s="192"/>
      <c r="N192" s="193"/>
      <c r="O192" s="193"/>
      <c r="P192" s="194">
        <f>SUM(P193:P199)</f>
        <v>0</v>
      </c>
      <c r="Q192" s="193"/>
      <c r="R192" s="194">
        <f>SUM(R193:R199)</f>
        <v>19.435821999999998</v>
      </c>
      <c r="S192" s="193"/>
      <c r="T192" s="195">
        <f>SUM(T193:T199)</f>
        <v>16</v>
      </c>
      <c r="AR192" s="196" t="s">
        <v>84</v>
      </c>
      <c r="AT192" s="197" t="s">
        <v>76</v>
      </c>
      <c r="AU192" s="197" t="s">
        <v>84</v>
      </c>
      <c r="AY192" s="196" t="s">
        <v>242</v>
      </c>
      <c r="BK192" s="198">
        <f>SUM(BK193:BK199)</f>
        <v>0</v>
      </c>
    </row>
    <row r="193" spans="1:65" s="2" customFormat="1" ht="22.15" customHeight="1">
      <c r="A193" s="35"/>
      <c r="B193" s="36"/>
      <c r="C193" s="201" t="s">
        <v>339</v>
      </c>
      <c r="D193" s="201" t="s">
        <v>244</v>
      </c>
      <c r="E193" s="202" t="s">
        <v>1084</v>
      </c>
      <c r="F193" s="203" t="s">
        <v>1085</v>
      </c>
      <c r="G193" s="204" t="s">
        <v>406</v>
      </c>
      <c r="H193" s="205">
        <v>10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0</v>
      </c>
      <c r="R193" s="211">
        <f>Q193*H193</f>
        <v>0</v>
      </c>
      <c r="S193" s="211">
        <v>1.6</v>
      </c>
      <c r="T193" s="212">
        <f>S193*H193</f>
        <v>16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248</v>
      </c>
      <c r="AT193" s="213" t="s">
        <v>244</v>
      </c>
      <c r="AU193" s="213" t="s">
        <v>90</v>
      </c>
      <c r="AY193" s="18" t="s">
        <v>242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90</v>
      </c>
      <c r="BK193" s="214">
        <f>ROUND(I193*H193,2)</f>
        <v>0</v>
      </c>
      <c r="BL193" s="18" t="s">
        <v>248</v>
      </c>
      <c r="BM193" s="213" t="s">
        <v>1086</v>
      </c>
    </row>
    <row r="194" spans="1:65" s="14" customFormat="1">
      <c r="B194" s="243"/>
      <c r="C194" s="244"/>
      <c r="D194" s="228" t="s">
        <v>304</v>
      </c>
      <c r="E194" s="245" t="s">
        <v>1</v>
      </c>
      <c r="F194" s="246" t="s">
        <v>1087</v>
      </c>
      <c r="G194" s="244"/>
      <c r="H194" s="245" t="s">
        <v>1</v>
      </c>
      <c r="I194" s="247"/>
      <c r="J194" s="244"/>
      <c r="K194" s="244"/>
      <c r="L194" s="248"/>
      <c r="M194" s="249"/>
      <c r="N194" s="250"/>
      <c r="O194" s="250"/>
      <c r="P194" s="250"/>
      <c r="Q194" s="250"/>
      <c r="R194" s="250"/>
      <c r="S194" s="250"/>
      <c r="T194" s="251"/>
      <c r="AT194" s="252" t="s">
        <v>304</v>
      </c>
      <c r="AU194" s="252" t="s">
        <v>90</v>
      </c>
      <c r="AV194" s="14" t="s">
        <v>84</v>
      </c>
      <c r="AW194" s="14" t="s">
        <v>33</v>
      </c>
      <c r="AX194" s="14" t="s">
        <v>77</v>
      </c>
      <c r="AY194" s="252" t="s">
        <v>242</v>
      </c>
    </row>
    <row r="195" spans="1:65" s="13" customFormat="1">
      <c r="B195" s="226"/>
      <c r="C195" s="227"/>
      <c r="D195" s="228" t="s">
        <v>304</v>
      </c>
      <c r="E195" s="229" t="s">
        <v>1</v>
      </c>
      <c r="F195" s="230" t="s">
        <v>1088</v>
      </c>
      <c r="G195" s="227"/>
      <c r="H195" s="231">
        <v>10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304</v>
      </c>
      <c r="AU195" s="237" t="s">
        <v>90</v>
      </c>
      <c r="AV195" s="13" t="s">
        <v>90</v>
      </c>
      <c r="AW195" s="13" t="s">
        <v>33</v>
      </c>
      <c r="AX195" s="13" t="s">
        <v>84</v>
      </c>
      <c r="AY195" s="237" t="s">
        <v>242</v>
      </c>
    </row>
    <row r="196" spans="1:65" s="2" customFormat="1" ht="22.15" customHeight="1">
      <c r="A196" s="35"/>
      <c r="B196" s="36"/>
      <c r="C196" s="201" t="s">
        <v>344</v>
      </c>
      <c r="D196" s="201" t="s">
        <v>244</v>
      </c>
      <c r="E196" s="202" t="s">
        <v>1089</v>
      </c>
      <c r="F196" s="203" t="s">
        <v>1090</v>
      </c>
      <c r="G196" s="204" t="s">
        <v>247</v>
      </c>
      <c r="H196" s="205">
        <v>23.56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0.82494999999999996</v>
      </c>
      <c r="R196" s="211">
        <f>Q196*H196</f>
        <v>19.435821999999998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248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248</v>
      </c>
      <c r="BM196" s="213" t="s">
        <v>1091</v>
      </c>
    </row>
    <row r="197" spans="1:65" s="13" customFormat="1">
      <c r="B197" s="226"/>
      <c r="C197" s="227"/>
      <c r="D197" s="228" t="s">
        <v>304</v>
      </c>
      <c r="E197" s="229" t="s">
        <v>1</v>
      </c>
      <c r="F197" s="230" t="s">
        <v>1092</v>
      </c>
      <c r="G197" s="227"/>
      <c r="H197" s="231">
        <v>16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77</v>
      </c>
      <c r="AY197" s="237" t="s">
        <v>242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1093</v>
      </c>
      <c r="G198" s="227"/>
      <c r="H198" s="231">
        <v>7.56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77</v>
      </c>
      <c r="AY198" s="237" t="s">
        <v>242</v>
      </c>
    </row>
    <row r="199" spans="1:65" s="16" customFormat="1">
      <c r="B199" s="264"/>
      <c r="C199" s="265"/>
      <c r="D199" s="228" t="s">
        <v>304</v>
      </c>
      <c r="E199" s="266" t="s">
        <v>1</v>
      </c>
      <c r="F199" s="267" t="s">
        <v>388</v>
      </c>
      <c r="G199" s="265"/>
      <c r="H199" s="268">
        <v>23.56</v>
      </c>
      <c r="I199" s="269"/>
      <c r="J199" s="265"/>
      <c r="K199" s="265"/>
      <c r="L199" s="270"/>
      <c r="M199" s="271"/>
      <c r="N199" s="272"/>
      <c r="O199" s="272"/>
      <c r="P199" s="272"/>
      <c r="Q199" s="272"/>
      <c r="R199" s="272"/>
      <c r="S199" s="272"/>
      <c r="T199" s="273"/>
      <c r="AT199" s="274" t="s">
        <v>304</v>
      </c>
      <c r="AU199" s="274" t="s">
        <v>90</v>
      </c>
      <c r="AV199" s="16" t="s">
        <v>248</v>
      </c>
      <c r="AW199" s="16" t="s">
        <v>33</v>
      </c>
      <c r="AX199" s="16" t="s">
        <v>84</v>
      </c>
      <c r="AY199" s="274" t="s">
        <v>242</v>
      </c>
    </row>
    <row r="200" spans="1:65" s="12" customFormat="1" ht="22.9" customHeight="1">
      <c r="B200" s="185"/>
      <c r="C200" s="186"/>
      <c r="D200" s="187" t="s">
        <v>76</v>
      </c>
      <c r="E200" s="199" t="s">
        <v>255</v>
      </c>
      <c r="F200" s="199" t="s">
        <v>256</v>
      </c>
      <c r="G200" s="186"/>
      <c r="H200" s="186"/>
      <c r="I200" s="189"/>
      <c r="J200" s="200">
        <f>BK200</f>
        <v>0</v>
      </c>
      <c r="K200" s="186"/>
      <c r="L200" s="191"/>
      <c r="M200" s="192"/>
      <c r="N200" s="193"/>
      <c r="O200" s="193"/>
      <c r="P200" s="194">
        <f>SUM(P201:P215)</f>
        <v>0</v>
      </c>
      <c r="Q200" s="193"/>
      <c r="R200" s="194">
        <f>SUM(R201:R215)</f>
        <v>3.6932960000000001</v>
      </c>
      <c r="S200" s="193"/>
      <c r="T200" s="195">
        <f>SUM(T201:T215)</f>
        <v>27.150000000000002</v>
      </c>
      <c r="AR200" s="196" t="s">
        <v>84</v>
      </c>
      <c r="AT200" s="197" t="s">
        <v>76</v>
      </c>
      <c r="AU200" s="197" t="s">
        <v>84</v>
      </c>
      <c r="AY200" s="196" t="s">
        <v>242</v>
      </c>
      <c r="BK200" s="198">
        <f>SUM(BK201:BK215)</f>
        <v>0</v>
      </c>
    </row>
    <row r="201" spans="1:65" s="2" customFormat="1" ht="14.45" customHeight="1">
      <c r="A201" s="35"/>
      <c r="B201" s="36"/>
      <c r="C201" s="201" t="s">
        <v>348</v>
      </c>
      <c r="D201" s="201" t="s">
        <v>244</v>
      </c>
      <c r="E201" s="202" t="s">
        <v>1094</v>
      </c>
      <c r="F201" s="203" t="s">
        <v>1095</v>
      </c>
      <c r="G201" s="204" t="s">
        <v>282</v>
      </c>
      <c r="H201" s="205">
        <v>12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0</v>
      </c>
      <c r="R201" s="211">
        <f>Q201*H201</f>
        <v>0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1096</v>
      </c>
    </row>
    <row r="202" spans="1:65" s="2" customFormat="1" ht="19.899999999999999" customHeight="1">
      <c r="A202" s="35"/>
      <c r="B202" s="36"/>
      <c r="C202" s="201" t="s">
        <v>352</v>
      </c>
      <c r="D202" s="201" t="s">
        <v>244</v>
      </c>
      <c r="E202" s="202" t="s">
        <v>1097</v>
      </c>
      <c r="F202" s="203" t="s">
        <v>1098</v>
      </c>
      <c r="G202" s="204" t="s">
        <v>406</v>
      </c>
      <c r="H202" s="205">
        <v>1.6</v>
      </c>
      <c r="I202" s="206"/>
      <c r="J202" s="207">
        <f>ROUND(I202*H202,2)</f>
        <v>0</v>
      </c>
      <c r="K202" s="208"/>
      <c r="L202" s="40"/>
      <c r="M202" s="209" t="s">
        <v>1</v>
      </c>
      <c r="N202" s="210" t="s">
        <v>43</v>
      </c>
      <c r="O202" s="76"/>
      <c r="P202" s="211">
        <f>O202*H202</f>
        <v>0</v>
      </c>
      <c r="Q202" s="211">
        <v>2.3083100000000001</v>
      </c>
      <c r="R202" s="211">
        <f>Q202*H202</f>
        <v>3.6932960000000001</v>
      </c>
      <c r="S202" s="211">
        <v>0</v>
      </c>
      <c r="T202" s="212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13" t="s">
        <v>248</v>
      </c>
      <c r="AT202" s="213" t="s">
        <v>244</v>
      </c>
      <c r="AU202" s="213" t="s">
        <v>90</v>
      </c>
      <c r="AY202" s="18" t="s">
        <v>242</v>
      </c>
      <c r="BE202" s="214">
        <f>IF(N202="základná",J202,0)</f>
        <v>0</v>
      </c>
      <c r="BF202" s="214">
        <f>IF(N202="znížená",J202,0)</f>
        <v>0</v>
      </c>
      <c r="BG202" s="214">
        <f>IF(N202="zákl. prenesená",J202,0)</f>
        <v>0</v>
      </c>
      <c r="BH202" s="214">
        <f>IF(N202="zníž. prenesená",J202,0)</f>
        <v>0</v>
      </c>
      <c r="BI202" s="214">
        <f>IF(N202="nulová",J202,0)</f>
        <v>0</v>
      </c>
      <c r="BJ202" s="18" t="s">
        <v>90</v>
      </c>
      <c r="BK202" s="214">
        <f>ROUND(I202*H202,2)</f>
        <v>0</v>
      </c>
      <c r="BL202" s="18" t="s">
        <v>248</v>
      </c>
      <c r="BM202" s="213" t="s">
        <v>1099</v>
      </c>
    </row>
    <row r="203" spans="1:65" s="13" customFormat="1">
      <c r="B203" s="226"/>
      <c r="C203" s="227"/>
      <c r="D203" s="228" t="s">
        <v>304</v>
      </c>
      <c r="E203" s="229" t="s">
        <v>1</v>
      </c>
      <c r="F203" s="230" t="s">
        <v>1100</v>
      </c>
      <c r="G203" s="227"/>
      <c r="H203" s="231">
        <v>1.6</v>
      </c>
      <c r="I203" s="232"/>
      <c r="J203" s="227"/>
      <c r="K203" s="227"/>
      <c r="L203" s="233"/>
      <c r="M203" s="234"/>
      <c r="N203" s="235"/>
      <c r="O203" s="235"/>
      <c r="P203" s="235"/>
      <c r="Q203" s="235"/>
      <c r="R203" s="235"/>
      <c r="S203" s="235"/>
      <c r="T203" s="236"/>
      <c r="AT203" s="237" t="s">
        <v>304</v>
      </c>
      <c r="AU203" s="237" t="s">
        <v>90</v>
      </c>
      <c r="AV203" s="13" t="s">
        <v>90</v>
      </c>
      <c r="AW203" s="13" t="s">
        <v>33</v>
      </c>
      <c r="AX203" s="13" t="s">
        <v>84</v>
      </c>
      <c r="AY203" s="237" t="s">
        <v>242</v>
      </c>
    </row>
    <row r="204" spans="1:65" s="2" customFormat="1" ht="22.15" customHeight="1">
      <c r="A204" s="35"/>
      <c r="B204" s="36"/>
      <c r="C204" s="201" t="s">
        <v>358</v>
      </c>
      <c r="D204" s="201" t="s">
        <v>244</v>
      </c>
      <c r="E204" s="202" t="s">
        <v>1101</v>
      </c>
      <c r="F204" s="203" t="s">
        <v>1102</v>
      </c>
      <c r="G204" s="204" t="s">
        <v>282</v>
      </c>
      <c r="H204" s="205">
        <v>12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0</v>
      </c>
      <c r="R204" s="211">
        <f>Q204*H204</f>
        <v>0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248</v>
      </c>
      <c r="AT204" s="213" t="s">
        <v>244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248</v>
      </c>
      <c r="BM204" s="213" t="s">
        <v>1103</v>
      </c>
    </row>
    <row r="205" spans="1:65" s="2" customFormat="1" ht="14.45" customHeight="1">
      <c r="A205" s="35"/>
      <c r="B205" s="36"/>
      <c r="C205" s="201" t="s">
        <v>526</v>
      </c>
      <c r="D205" s="201" t="s">
        <v>244</v>
      </c>
      <c r="E205" s="202" t="s">
        <v>1104</v>
      </c>
      <c r="F205" s="203" t="s">
        <v>1105</v>
      </c>
      <c r="G205" s="204" t="s">
        <v>406</v>
      </c>
      <c r="H205" s="205">
        <v>3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0</v>
      </c>
      <c r="R205" s="211">
        <f>Q205*H205</f>
        <v>0</v>
      </c>
      <c r="S205" s="211">
        <v>2.2000000000000002</v>
      </c>
      <c r="T205" s="212">
        <f>S205*H205</f>
        <v>6.6000000000000005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248</v>
      </c>
      <c r="AT205" s="213" t="s">
        <v>244</v>
      </c>
      <c r="AU205" s="213" t="s">
        <v>90</v>
      </c>
      <c r="AY205" s="18" t="s">
        <v>242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90</v>
      </c>
      <c r="BK205" s="214">
        <f>ROUND(I205*H205,2)</f>
        <v>0</v>
      </c>
      <c r="BL205" s="18" t="s">
        <v>248</v>
      </c>
      <c r="BM205" s="213" t="s">
        <v>1106</v>
      </c>
    </row>
    <row r="206" spans="1:65" s="13" customFormat="1">
      <c r="B206" s="226"/>
      <c r="C206" s="227"/>
      <c r="D206" s="228" t="s">
        <v>304</v>
      </c>
      <c r="E206" s="229" t="s">
        <v>1</v>
      </c>
      <c r="F206" s="230" t="s">
        <v>1107</v>
      </c>
      <c r="G206" s="227"/>
      <c r="H206" s="231">
        <v>3</v>
      </c>
      <c r="I206" s="232"/>
      <c r="J206" s="227"/>
      <c r="K206" s="227"/>
      <c r="L206" s="233"/>
      <c r="M206" s="234"/>
      <c r="N206" s="235"/>
      <c r="O206" s="235"/>
      <c r="P206" s="235"/>
      <c r="Q206" s="235"/>
      <c r="R206" s="235"/>
      <c r="S206" s="235"/>
      <c r="T206" s="236"/>
      <c r="AT206" s="237" t="s">
        <v>304</v>
      </c>
      <c r="AU206" s="237" t="s">
        <v>90</v>
      </c>
      <c r="AV206" s="13" t="s">
        <v>90</v>
      </c>
      <c r="AW206" s="13" t="s">
        <v>33</v>
      </c>
      <c r="AX206" s="13" t="s">
        <v>84</v>
      </c>
      <c r="AY206" s="237" t="s">
        <v>242</v>
      </c>
    </row>
    <row r="207" spans="1:65" s="2" customFormat="1" ht="22.15" customHeight="1">
      <c r="A207" s="35"/>
      <c r="B207" s="36"/>
      <c r="C207" s="201" t="s">
        <v>535</v>
      </c>
      <c r="D207" s="201" t="s">
        <v>244</v>
      </c>
      <c r="E207" s="202" t="s">
        <v>1108</v>
      </c>
      <c r="F207" s="203" t="s">
        <v>1109</v>
      </c>
      <c r="G207" s="204" t="s">
        <v>282</v>
      </c>
      <c r="H207" s="205">
        <v>10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0</v>
      </c>
      <c r="R207" s="211">
        <f>Q207*H207</f>
        <v>0</v>
      </c>
      <c r="S207" s="211">
        <v>2.0550000000000002</v>
      </c>
      <c r="T207" s="212">
        <f>S207*H207</f>
        <v>20.55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248</v>
      </c>
      <c r="AT207" s="213" t="s">
        <v>244</v>
      </c>
      <c r="AU207" s="213" t="s">
        <v>90</v>
      </c>
      <c r="AY207" s="18" t="s">
        <v>242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90</v>
      </c>
      <c r="BK207" s="214">
        <f>ROUND(I207*H207,2)</f>
        <v>0</v>
      </c>
      <c r="BL207" s="18" t="s">
        <v>248</v>
      </c>
      <c r="BM207" s="213" t="s">
        <v>1110</v>
      </c>
    </row>
    <row r="208" spans="1:65" s="2" customFormat="1" ht="22.15" customHeight="1">
      <c r="A208" s="35"/>
      <c r="B208" s="36"/>
      <c r="C208" s="201" t="s">
        <v>547</v>
      </c>
      <c r="D208" s="201" t="s">
        <v>244</v>
      </c>
      <c r="E208" s="202" t="s">
        <v>767</v>
      </c>
      <c r="F208" s="203" t="s">
        <v>1111</v>
      </c>
      <c r="G208" s="204" t="s">
        <v>323</v>
      </c>
      <c r="H208" s="205">
        <v>7.6</v>
      </c>
      <c r="I208" s="206"/>
      <c r="J208" s="207">
        <f>ROUND(I208*H208,2)</f>
        <v>0</v>
      </c>
      <c r="K208" s="208"/>
      <c r="L208" s="40"/>
      <c r="M208" s="209" t="s">
        <v>1</v>
      </c>
      <c r="N208" s="210" t="s">
        <v>43</v>
      </c>
      <c r="O208" s="76"/>
      <c r="P208" s="211">
        <f>O208*H208</f>
        <v>0</v>
      </c>
      <c r="Q208" s="211">
        <v>0</v>
      </c>
      <c r="R208" s="211">
        <f>Q208*H208</f>
        <v>0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248</v>
      </c>
      <c r="AT208" s="213" t="s">
        <v>244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1112</v>
      </c>
    </row>
    <row r="209" spans="1:65" s="13" customFormat="1" ht="22.5">
      <c r="B209" s="226"/>
      <c r="C209" s="227"/>
      <c r="D209" s="228" t="s">
        <v>304</v>
      </c>
      <c r="E209" s="229" t="s">
        <v>1</v>
      </c>
      <c r="F209" s="230" t="s">
        <v>1113</v>
      </c>
      <c r="G209" s="227"/>
      <c r="H209" s="231">
        <v>7.6</v>
      </c>
      <c r="I209" s="232"/>
      <c r="J209" s="227"/>
      <c r="K209" s="227"/>
      <c r="L209" s="233"/>
      <c r="M209" s="234"/>
      <c r="N209" s="235"/>
      <c r="O209" s="235"/>
      <c r="P209" s="235"/>
      <c r="Q209" s="235"/>
      <c r="R209" s="235"/>
      <c r="S209" s="235"/>
      <c r="T209" s="236"/>
      <c r="AT209" s="237" t="s">
        <v>304</v>
      </c>
      <c r="AU209" s="237" t="s">
        <v>90</v>
      </c>
      <c r="AV209" s="13" t="s">
        <v>90</v>
      </c>
      <c r="AW209" s="13" t="s">
        <v>33</v>
      </c>
      <c r="AX209" s="13" t="s">
        <v>84</v>
      </c>
      <c r="AY209" s="237" t="s">
        <v>242</v>
      </c>
    </row>
    <row r="210" spans="1:65" s="2" customFormat="1" ht="22.15" customHeight="1">
      <c r="A210" s="35"/>
      <c r="B210" s="36"/>
      <c r="C210" s="201" t="s">
        <v>553</v>
      </c>
      <c r="D210" s="201" t="s">
        <v>244</v>
      </c>
      <c r="E210" s="202" t="s">
        <v>1114</v>
      </c>
      <c r="F210" s="203" t="s">
        <v>1115</v>
      </c>
      <c r="G210" s="204" t="s">
        <v>323</v>
      </c>
      <c r="H210" s="205">
        <v>43.15</v>
      </c>
      <c r="I210" s="206"/>
      <c r="J210" s="207">
        <f>ROUND(I210*H210,2)</f>
        <v>0</v>
      </c>
      <c r="K210" s="208"/>
      <c r="L210" s="40"/>
      <c r="M210" s="209" t="s">
        <v>1</v>
      </c>
      <c r="N210" s="210" t="s">
        <v>43</v>
      </c>
      <c r="O210" s="76"/>
      <c r="P210" s="211">
        <f>O210*H210</f>
        <v>0</v>
      </c>
      <c r="Q210" s="211">
        <v>0</v>
      </c>
      <c r="R210" s="211">
        <f>Q210*H210</f>
        <v>0</v>
      </c>
      <c r="S210" s="211">
        <v>0</v>
      </c>
      <c r="T210" s="21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3" t="s">
        <v>248</v>
      </c>
      <c r="AT210" s="213" t="s">
        <v>244</v>
      </c>
      <c r="AU210" s="213" t="s">
        <v>90</v>
      </c>
      <c r="AY210" s="18" t="s">
        <v>242</v>
      </c>
      <c r="BE210" s="214">
        <f>IF(N210="základná",J210,0)</f>
        <v>0</v>
      </c>
      <c r="BF210" s="214">
        <f>IF(N210="znížená",J210,0)</f>
        <v>0</v>
      </c>
      <c r="BG210" s="214">
        <f>IF(N210="zákl. prenesená",J210,0)</f>
        <v>0</v>
      </c>
      <c r="BH210" s="214">
        <f>IF(N210="zníž. prenesená",J210,0)</f>
        <v>0</v>
      </c>
      <c r="BI210" s="214">
        <f>IF(N210="nulová",J210,0)</f>
        <v>0</v>
      </c>
      <c r="BJ210" s="18" t="s">
        <v>90</v>
      </c>
      <c r="BK210" s="214">
        <f>ROUND(I210*H210,2)</f>
        <v>0</v>
      </c>
      <c r="BL210" s="18" t="s">
        <v>248</v>
      </c>
      <c r="BM210" s="213" t="s">
        <v>1116</v>
      </c>
    </row>
    <row r="211" spans="1:65" s="13" customFormat="1">
      <c r="B211" s="226"/>
      <c r="C211" s="227"/>
      <c r="D211" s="228" t="s">
        <v>304</v>
      </c>
      <c r="E211" s="229" t="s">
        <v>1</v>
      </c>
      <c r="F211" s="230" t="s">
        <v>1117</v>
      </c>
      <c r="G211" s="227"/>
      <c r="H211" s="231">
        <v>6.6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304</v>
      </c>
      <c r="AU211" s="237" t="s">
        <v>90</v>
      </c>
      <c r="AV211" s="13" t="s">
        <v>90</v>
      </c>
      <c r="AW211" s="13" t="s">
        <v>33</v>
      </c>
      <c r="AX211" s="13" t="s">
        <v>77</v>
      </c>
      <c r="AY211" s="237" t="s">
        <v>242</v>
      </c>
    </row>
    <row r="212" spans="1:65" s="13" customFormat="1">
      <c r="B212" s="226"/>
      <c r="C212" s="227"/>
      <c r="D212" s="228" t="s">
        <v>304</v>
      </c>
      <c r="E212" s="229" t="s">
        <v>1</v>
      </c>
      <c r="F212" s="230" t="s">
        <v>1118</v>
      </c>
      <c r="G212" s="227"/>
      <c r="H212" s="231">
        <v>16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304</v>
      </c>
      <c r="AU212" s="237" t="s">
        <v>90</v>
      </c>
      <c r="AV212" s="13" t="s">
        <v>90</v>
      </c>
      <c r="AW212" s="13" t="s">
        <v>33</v>
      </c>
      <c r="AX212" s="13" t="s">
        <v>77</v>
      </c>
      <c r="AY212" s="237" t="s">
        <v>242</v>
      </c>
    </row>
    <row r="213" spans="1:65" s="13" customFormat="1">
      <c r="B213" s="226"/>
      <c r="C213" s="227"/>
      <c r="D213" s="228" t="s">
        <v>304</v>
      </c>
      <c r="E213" s="229" t="s">
        <v>1</v>
      </c>
      <c r="F213" s="230" t="s">
        <v>1119</v>
      </c>
      <c r="G213" s="227"/>
      <c r="H213" s="231">
        <v>20.55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77</v>
      </c>
      <c r="AY213" s="237" t="s">
        <v>242</v>
      </c>
    </row>
    <row r="214" spans="1:65" s="16" customFormat="1">
      <c r="B214" s="264"/>
      <c r="C214" s="265"/>
      <c r="D214" s="228" t="s">
        <v>304</v>
      </c>
      <c r="E214" s="266" t="s">
        <v>1</v>
      </c>
      <c r="F214" s="267" t="s">
        <v>388</v>
      </c>
      <c r="G214" s="265"/>
      <c r="H214" s="268">
        <v>43.15</v>
      </c>
      <c r="I214" s="269"/>
      <c r="J214" s="265"/>
      <c r="K214" s="265"/>
      <c r="L214" s="270"/>
      <c r="M214" s="271"/>
      <c r="N214" s="272"/>
      <c r="O214" s="272"/>
      <c r="P214" s="272"/>
      <c r="Q214" s="272"/>
      <c r="R214" s="272"/>
      <c r="S214" s="272"/>
      <c r="T214" s="273"/>
      <c r="AT214" s="274" t="s">
        <v>304</v>
      </c>
      <c r="AU214" s="274" t="s">
        <v>90</v>
      </c>
      <c r="AV214" s="16" t="s">
        <v>248</v>
      </c>
      <c r="AW214" s="16" t="s">
        <v>33</v>
      </c>
      <c r="AX214" s="16" t="s">
        <v>84</v>
      </c>
      <c r="AY214" s="274" t="s">
        <v>242</v>
      </c>
    </row>
    <row r="215" spans="1:65" s="2" customFormat="1" ht="14.45" customHeight="1">
      <c r="A215" s="35"/>
      <c r="B215" s="36"/>
      <c r="C215" s="201" t="s">
        <v>565</v>
      </c>
      <c r="D215" s="201" t="s">
        <v>244</v>
      </c>
      <c r="E215" s="202" t="s">
        <v>1120</v>
      </c>
      <c r="F215" s="203" t="s">
        <v>1121</v>
      </c>
      <c r="G215" s="204" t="s">
        <v>323</v>
      </c>
      <c r="H215" s="205">
        <v>43.15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0</v>
      </c>
      <c r="R215" s="211">
        <f>Q215*H215</f>
        <v>0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248</v>
      </c>
      <c r="AT215" s="213" t="s">
        <v>244</v>
      </c>
      <c r="AU215" s="213" t="s">
        <v>90</v>
      </c>
      <c r="AY215" s="18" t="s">
        <v>242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90</v>
      </c>
      <c r="BK215" s="214">
        <f>ROUND(I215*H215,2)</f>
        <v>0</v>
      </c>
      <c r="BL215" s="18" t="s">
        <v>248</v>
      </c>
      <c r="BM215" s="213" t="s">
        <v>1122</v>
      </c>
    </row>
    <row r="216" spans="1:65" s="12" customFormat="1" ht="22.9" customHeight="1">
      <c r="B216" s="185"/>
      <c r="C216" s="186"/>
      <c r="D216" s="187" t="s">
        <v>76</v>
      </c>
      <c r="E216" s="199" t="s">
        <v>356</v>
      </c>
      <c r="F216" s="199" t="s">
        <v>357</v>
      </c>
      <c r="G216" s="186"/>
      <c r="H216" s="186"/>
      <c r="I216" s="189"/>
      <c r="J216" s="200">
        <f>BK216</f>
        <v>0</v>
      </c>
      <c r="K216" s="186"/>
      <c r="L216" s="191"/>
      <c r="M216" s="192"/>
      <c r="N216" s="193"/>
      <c r="O216" s="193"/>
      <c r="P216" s="194">
        <f>P217</f>
        <v>0</v>
      </c>
      <c r="Q216" s="193"/>
      <c r="R216" s="194">
        <f>R217</f>
        <v>0</v>
      </c>
      <c r="S216" s="193"/>
      <c r="T216" s="195">
        <f>T217</f>
        <v>0</v>
      </c>
      <c r="AR216" s="196" t="s">
        <v>84</v>
      </c>
      <c r="AT216" s="197" t="s">
        <v>76</v>
      </c>
      <c r="AU216" s="197" t="s">
        <v>84</v>
      </c>
      <c r="AY216" s="196" t="s">
        <v>242</v>
      </c>
      <c r="BK216" s="198">
        <f>BK217</f>
        <v>0</v>
      </c>
    </row>
    <row r="217" spans="1:65" s="2" customFormat="1" ht="14.45" customHeight="1">
      <c r="A217" s="35"/>
      <c r="B217" s="36"/>
      <c r="C217" s="201" t="s">
        <v>569</v>
      </c>
      <c r="D217" s="201" t="s">
        <v>244</v>
      </c>
      <c r="E217" s="202" t="s">
        <v>1123</v>
      </c>
      <c r="F217" s="203" t="s">
        <v>1124</v>
      </c>
      <c r="G217" s="204" t="s">
        <v>323</v>
      </c>
      <c r="H217" s="205">
        <v>48.703000000000003</v>
      </c>
      <c r="I217" s="206"/>
      <c r="J217" s="207">
        <f>ROUND(I217*H217,2)</f>
        <v>0</v>
      </c>
      <c r="K217" s="208"/>
      <c r="L217" s="40"/>
      <c r="M217" s="209" t="s">
        <v>1</v>
      </c>
      <c r="N217" s="210" t="s">
        <v>43</v>
      </c>
      <c r="O217" s="76"/>
      <c r="P217" s="211">
        <f>O217*H217</f>
        <v>0</v>
      </c>
      <c r="Q217" s="211">
        <v>0</v>
      </c>
      <c r="R217" s="211">
        <f>Q217*H217</f>
        <v>0</v>
      </c>
      <c r="S217" s="211">
        <v>0</v>
      </c>
      <c r="T217" s="21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248</v>
      </c>
      <c r="AT217" s="213" t="s">
        <v>244</v>
      </c>
      <c r="AU217" s="213" t="s">
        <v>90</v>
      </c>
      <c r="AY217" s="18" t="s">
        <v>242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90</v>
      </c>
      <c r="BK217" s="214">
        <f>ROUND(I217*H217,2)</f>
        <v>0</v>
      </c>
      <c r="BL217" s="18" t="s">
        <v>248</v>
      </c>
      <c r="BM217" s="213" t="s">
        <v>1125</v>
      </c>
    </row>
    <row r="218" spans="1:65" s="12" customFormat="1" ht="25.9" customHeight="1">
      <c r="B218" s="185"/>
      <c r="C218" s="186"/>
      <c r="D218" s="187" t="s">
        <v>76</v>
      </c>
      <c r="E218" s="188" t="s">
        <v>776</v>
      </c>
      <c r="F218" s="188" t="s">
        <v>777</v>
      </c>
      <c r="G218" s="186"/>
      <c r="H218" s="186"/>
      <c r="I218" s="189"/>
      <c r="J218" s="190">
        <f>BK218</f>
        <v>0</v>
      </c>
      <c r="K218" s="186"/>
      <c r="L218" s="191"/>
      <c r="M218" s="192"/>
      <c r="N218" s="193"/>
      <c r="O218" s="193"/>
      <c r="P218" s="194">
        <f>P219</f>
        <v>0</v>
      </c>
      <c r="Q218" s="193"/>
      <c r="R218" s="194">
        <f>R219</f>
        <v>6.8080000000000002E-2</v>
      </c>
      <c r="S218" s="193"/>
      <c r="T218" s="195">
        <f>T219</f>
        <v>0</v>
      </c>
      <c r="AR218" s="196" t="s">
        <v>90</v>
      </c>
      <c r="AT218" s="197" t="s">
        <v>76</v>
      </c>
      <c r="AU218" s="197" t="s">
        <v>77</v>
      </c>
      <c r="AY218" s="196" t="s">
        <v>242</v>
      </c>
      <c r="BK218" s="198">
        <f>BK219</f>
        <v>0</v>
      </c>
    </row>
    <row r="219" spans="1:65" s="12" customFormat="1" ht="22.9" customHeight="1">
      <c r="B219" s="185"/>
      <c r="C219" s="186"/>
      <c r="D219" s="187" t="s">
        <v>76</v>
      </c>
      <c r="E219" s="199" t="s">
        <v>1126</v>
      </c>
      <c r="F219" s="199" t="s">
        <v>1127</v>
      </c>
      <c r="G219" s="186"/>
      <c r="H219" s="186"/>
      <c r="I219" s="189"/>
      <c r="J219" s="200">
        <f>BK219</f>
        <v>0</v>
      </c>
      <c r="K219" s="186"/>
      <c r="L219" s="191"/>
      <c r="M219" s="192"/>
      <c r="N219" s="193"/>
      <c r="O219" s="193"/>
      <c r="P219" s="194">
        <f>SUM(P220:P222)</f>
        <v>0</v>
      </c>
      <c r="Q219" s="193"/>
      <c r="R219" s="194">
        <f>SUM(R220:R222)</f>
        <v>6.8080000000000002E-2</v>
      </c>
      <c r="S219" s="193"/>
      <c r="T219" s="195">
        <f>SUM(T220:T222)</f>
        <v>0</v>
      </c>
      <c r="AR219" s="196" t="s">
        <v>90</v>
      </c>
      <c r="AT219" s="197" t="s">
        <v>76</v>
      </c>
      <c r="AU219" s="197" t="s">
        <v>84</v>
      </c>
      <c r="AY219" s="196" t="s">
        <v>242</v>
      </c>
      <c r="BK219" s="198">
        <f>SUM(BK220:BK222)</f>
        <v>0</v>
      </c>
    </row>
    <row r="220" spans="1:65" s="2" customFormat="1" ht="19.899999999999999" customHeight="1">
      <c r="A220" s="35"/>
      <c r="B220" s="36"/>
      <c r="C220" s="201" t="s">
        <v>573</v>
      </c>
      <c r="D220" s="201" t="s">
        <v>244</v>
      </c>
      <c r="E220" s="202" t="s">
        <v>1128</v>
      </c>
      <c r="F220" s="203" t="s">
        <v>1129</v>
      </c>
      <c r="G220" s="204" t="s">
        <v>247</v>
      </c>
      <c r="H220" s="205">
        <v>46</v>
      </c>
      <c r="I220" s="206"/>
      <c r="J220" s="207">
        <f>ROUND(I220*H220,2)</f>
        <v>0</v>
      </c>
      <c r="K220" s="208"/>
      <c r="L220" s="40"/>
      <c r="M220" s="209" t="s">
        <v>1</v>
      </c>
      <c r="N220" s="210" t="s">
        <v>43</v>
      </c>
      <c r="O220" s="76"/>
      <c r="P220" s="211">
        <f>O220*H220</f>
        <v>0</v>
      </c>
      <c r="Q220" s="211">
        <v>5.5000000000000003E-4</v>
      </c>
      <c r="R220" s="211">
        <f>Q220*H220</f>
        <v>2.5300000000000003E-2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311</v>
      </c>
      <c r="AT220" s="213" t="s">
        <v>244</v>
      </c>
      <c r="AU220" s="213" t="s">
        <v>90</v>
      </c>
      <c r="AY220" s="18" t="s">
        <v>242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90</v>
      </c>
      <c r="BK220" s="214">
        <f>ROUND(I220*H220,2)</f>
        <v>0</v>
      </c>
      <c r="BL220" s="18" t="s">
        <v>311</v>
      </c>
      <c r="BM220" s="213" t="s">
        <v>1130</v>
      </c>
    </row>
    <row r="221" spans="1:65" s="13" customFormat="1">
      <c r="B221" s="226"/>
      <c r="C221" s="227"/>
      <c r="D221" s="228" t="s">
        <v>304</v>
      </c>
      <c r="E221" s="229" t="s">
        <v>1</v>
      </c>
      <c r="F221" s="230" t="s">
        <v>1131</v>
      </c>
      <c r="G221" s="227"/>
      <c r="H221" s="231">
        <v>46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304</v>
      </c>
      <c r="AU221" s="237" t="s">
        <v>90</v>
      </c>
      <c r="AV221" s="13" t="s">
        <v>90</v>
      </c>
      <c r="AW221" s="13" t="s">
        <v>33</v>
      </c>
      <c r="AX221" s="13" t="s">
        <v>84</v>
      </c>
      <c r="AY221" s="237" t="s">
        <v>242</v>
      </c>
    </row>
    <row r="222" spans="1:65" s="2" customFormat="1" ht="19.899999999999999" customHeight="1">
      <c r="A222" s="35"/>
      <c r="B222" s="36"/>
      <c r="C222" s="201" t="s">
        <v>578</v>
      </c>
      <c r="D222" s="201" t="s">
        <v>244</v>
      </c>
      <c r="E222" s="202" t="s">
        <v>1132</v>
      </c>
      <c r="F222" s="203" t="s">
        <v>1133</v>
      </c>
      <c r="G222" s="204" t="s">
        <v>247</v>
      </c>
      <c r="H222" s="205">
        <v>46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9.3000000000000005E-4</v>
      </c>
      <c r="R222" s="211">
        <f>Q222*H222</f>
        <v>4.2780000000000006E-2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311</v>
      </c>
      <c r="AT222" s="213" t="s">
        <v>244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311</v>
      </c>
      <c r="BM222" s="213" t="s">
        <v>1134</v>
      </c>
    </row>
    <row r="223" spans="1:65" s="12" customFormat="1" ht="25.9" customHeight="1">
      <c r="B223" s="185"/>
      <c r="C223" s="186"/>
      <c r="D223" s="187" t="s">
        <v>76</v>
      </c>
      <c r="E223" s="188" t="s">
        <v>1135</v>
      </c>
      <c r="F223" s="188" t="s">
        <v>1136</v>
      </c>
      <c r="G223" s="186"/>
      <c r="H223" s="186"/>
      <c r="I223" s="189"/>
      <c r="J223" s="190">
        <f>BK223</f>
        <v>0</v>
      </c>
      <c r="K223" s="186"/>
      <c r="L223" s="191"/>
      <c r="M223" s="192"/>
      <c r="N223" s="193"/>
      <c r="O223" s="193"/>
      <c r="P223" s="194">
        <f>SUM(P224:P225)</f>
        <v>0</v>
      </c>
      <c r="Q223" s="193"/>
      <c r="R223" s="194">
        <f>SUM(R224:R225)</f>
        <v>0</v>
      </c>
      <c r="S223" s="193"/>
      <c r="T223" s="195">
        <f>SUM(T224:T225)</f>
        <v>0</v>
      </c>
      <c r="AR223" s="196" t="s">
        <v>250</v>
      </c>
      <c r="AT223" s="197" t="s">
        <v>76</v>
      </c>
      <c r="AU223" s="197" t="s">
        <v>77</v>
      </c>
      <c r="AY223" s="196" t="s">
        <v>242</v>
      </c>
      <c r="BK223" s="198">
        <f>SUM(BK224:BK225)</f>
        <v>0</v>
      </c>
    </row>
    <row r="224" spans="1:65" s="2" customFormat="1" ht="22.15" customHeight="1">
      <c r="A224" s="35"/>
      <c r="B224" s="36"/>
      <c r="C224" s="201" t="s">
        <v>583</v>
      </c>
      <c r="D224" s="201" t="s">
        <v>244</v>
      </c>
      <c r="E224" s="202" t="s">
        <v>1137</v>
      </c>
      <c r="F224" s="203" t="s">
        <v>1138</v>
      </c>
      <c r="G224" s="204" t="s">
        <v>1139</v>
      </c>
      <c r="H224" s="205">
        <v>1</v>
      </c>
      <c r="I224" s="206"/>
      <c r="J224" s="207">
        <f>ROUND(I224*H224,2)</f>
        <v>0</v>
      </c>
      <c r="K224" s="208"/>
      <c r="L224" s="40"/>
      <c r="M224" s="209" t="s">
        <v>1</v>
      </c>
      <c r="N224" s="210" t="s">
        <v>43</v>
      </c>
      <c r="O224" s="76"/>
      <c r="P224" s="211">
        <f>O224*H224</f>
        <v>0</v>
      </c>
      <c r="Q224" s="211">
        <v>0</v>
      </c>
      <c r="R224" s="211">
        <f>Q224*H224</f>
        <v>0</v>
      </c>
      <c r="S224" s="211">
        <v>0</v>
      </c>
      <c r="T224" s="212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13" t="s">
        <v>1140</v>
      </c>
      <c r="AT224" s="213" t="s">
        <v>244</v>
      </c>
      <c r="AU224" s="213" t="s">
        <v>84</v>
      </c>
      <c r="AY224" s="18" t="s">
        <v>242</v>
      </c>
      <c r="BE224" s="214">
        <f>IF(N224="základná",J224,0)</f>
        <v>0</v>
      </c>
      <c r="BF224" s="214">
        <f>IF(N224="znížená",J224,0)</f>
        <v>0</v>
      </c>
      <c r="BG224" s="214">
        <f>IF(N224="zákl. prenesená",J224,0)</f>
        <v>0</v>
      </c>
      <c r="BH224" s="214">
        <f>IF(N224="zníž. prenesená",J224,0)</f>
        <v>0</v>
      </c>
      <c r="BI224" s="214">
        <f>IF(N224="nulová",J224,0)</f>
        <v>0</v>
      </c>
      <c r="BJ224" s="18" t="s">
        <v>90</v>
      </c>
      <c r="BK224" s="214">
        <f>ROUND(I224*H224,2)</f>
        <v>0</v>
      </c>
      <c r="BL224" s="18" t="s">
        <v>1140</v>
      </c>
      <c r="BM224" s="213" t="s">
        <v>1141</v>
      </c>
    </row>
    <row r="225" spans="1:65" s="2" customFormat="1" ht="34.9" customHeight="1">
      <c r="A225" s="35"/>
      <c r="B225" s="36"/>
      <c r="C225" s="201" t="s">
        <v>590</v>
      </c>
      <c r="D225" s="201" t="s">
        <v>244</v>
      </c>
      <c r="E225" s="202" t="s">
        <v>1142</v>
      </c>
      <c r="F225" s="203" t="s">
        <v>1143</v>
      </c>
      <c r="G225" s="204" t="s">
        <v>1139</v>
      </c>
      <c r="H225" s="205">
        <v>1</v>
      </c>
      <c r="I225" s="206"/>
      <c r="J225" s="207">
        <f>ROUND(I225*H225,2)</f>
        <v>0</v>
      </c>
      <c r="K225" s="208"/>
      <c r="L225" s="40"/>
      <c r="M225" s="238" t="s">
        <v>1</v>
      </c>
      <c r="N225" s="239" t="s">
        <v>43</v>
      </c>
      <c r="O225" s="240"/>
      <c r="P225" s="241">
        <f>O225*H225</f>
        <v>0</v>
      </c>
      <c r="Q225" s="241">
        <v>0</v>
      </c>
      <c r="R225" s="241">
        <f>Q225*H225</f>
        <v>0</v>
      </c>
      <c r="S225" s="241">
        <v>0</v>
      </c>
      <c r="T225" s="24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1140</v>
      </c>
      <c r="AT225" s="213" t="s">
        <v>244</v>
      </c>
      <c r="AU225" s="213" t="s">
        <v>84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1140</v>
      </c>
      <c r="BM225" s="213" t="s">
        <v>1144</v>
      </c>
    </row>
    <row r="226" spans="1:65" s="2" customFormat="1" ht="6.95" customHeight="1">
      <c r="A226" s="35"/>
      <c r="B226" s="59"/>
      <c r="C226" s="60"/>
      <c r="D226" s="60"/>
      <c r="E226" s="60"/>
      <c r="F226" s="60"/>
      <c r="G226" s="60"/>
      <c r="H226" s="60"/>
      <c r="I226" s="60"/>
      <c r="J226" s="60"/>
      <c r="K226" s="60"/>
      <c r="L226" s="40"/>
      <c r="M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</row>
  </sheetData>
  <sheetProtection algorithmName="SHA-512" hashValue="fDOqQ7XnpMm3ZQXjcDKqq0+4i0hQusZG7ZadqRadcU29brgqvXc1tg543vVFurug6u0d3K21DxNP1oxGo5rXHw==" saltValue="Ro3/DVA9pYlCoAcl1O79J18cXeoEon5T44SZK6YfM2Raacf+2PPed7xDs/EUkYZb0rYEgF4MnhPT1AqXrT+lWA==" spinCount="100000" sheet="1" objects="1" scenarios="1" formatColumns="0" formatRows="0" autoFilter="0"/>
  <autoFilter ref="C132:K225" xr:uid="{00000000-0009-0000-0000-000004000000}"/>
  <mergeCells count="15">
    <mergeCell ref="E119:H119"/>
    <mergeCell ref="E123:H123"/>
    <mergeCell ref="E121:H121"/>
    <mergeCell ref="E125:H125"/>
    <mergeCell ref="L2:V2"/>
    <mergeCell ref="E31:H31"/>
    <mergeCell ref="E85:H85"/>
    <mergeCell ref="E89:H89"/>
    <mergeCell ref="E87:H87"/>
    <mergeCell ref="E91:H91"/>
    <mergeCell ref="E7:H7"/>
    <mergeCell ref="E11:H11"/>
    <mergeCell ref="E9:H9"/>
    <mergeCell ref="E13:H13"/>
    <mergeCell ref="E22:H2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18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110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1146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ROUND(J137,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ROUND((SUM(BE137:BE317)),  2)</f>
        <v>0</v>
      </c>
      <c r="G35" s="136"/>
      <c r="H35" s="136"/>
      <c r="I35" s="137">
        <v>0.2</v>
      </c>
      <c r="J35" s="135">
        <f>ROUND(((SUM(BE137:BE317))*I35),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ROUND((SUM(BF137:BF317)),  2)</f>
        <v>0</v>
      </c>
      <c r="G36" s="136"/>
      <c r="H36" s="136"/>
      <c r="I36" s="137">
        <v>0.2</v>
      </c>
      <c r="J36" s="135">
        <f>ROUND(((SUM(BF137:BF317))*I36),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ROUND((SUM(BG137:BG317)),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ROUND((SUM(BH137:BH317)),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ROUND((SUM(BI137:BI317)),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>1136-2-1 - SO 02.1 - Most cez rieku Rimava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J137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J138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J139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J165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J175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J188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J192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J202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J206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J247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J249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J250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1150</v>
      </c>
      <c r="E110" s="170"/>
      <c r="F110" s="170"/>
      <c r="G110" s="170"/>
      <c r="H110" s="170"/>
      <c r="I110" s="170"/>
      <c r="J110" s="171">
        <f>J260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366</v>
      </c>
      <c r="E111" s="170"/>
      <c r="F111" s="170"/>
      <c r="G111" s="170"/>
      <c r="H111" s="170"/>
      <c r="I111" s="170"/>
      <c r="J111" s="171">
        <f>J263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J286</f>
        <v>0</v>
      </c>
      <c r="K112" s="109"/>
      <c r="L112" s="172"/>
    </row>
    <row r="113" spans="1:31" s="9" customFormat="1" ht="24.95" customHeight="1">
      <c r="B113" s="162"/>
      <c r="C113" s="163"/>
      <c r="D113" s="164" t="s">
        <v>1151</v>
      </c>
      <c r="E113" s="165"/>
      <c r="F113" s="165"/>
      <c r="G113" s="165"/>
      <c r="H113" s="165"/>
      <c r="I113" s="165"/>
      <c r="J113" s="166">
        <f>J298</f>
        <v>0</v>
      </c>
      <c r="K113" s="163"/>
      <c r="L113" s="167"/>
    </row>
    <row r="114" spans="1:31" s="10" customFormat="1" ht="19.899999999999999" customHeight="1">
      <c r="B114" s="168"/>
      <c r="C114" s="109"/>
      <c r="D114" s="169" t="s">
        <v>1152</v>
      </c>
      <c r="E114" s="170"/>
      <c r="F114" s="170"/>
      <c r="G114" s="170"/>
      <c r="H114" s="170"/>
      <c r="I114" s="170"/>
      <c r="J114" s="171">
        <f>J299</f>
        <v>0</v>
      </c>
      <c r="K114" s="109"/>
      <c r="L114" s="172"/>
    </row>
    <row r="115" spans="1:31" s="9" customFormat="1" ht="24.95" customHeight="1">
      <c r="B115" s="162"/>
      <c r="C115" s="163"/>
      <c r="D115" s="164" t="s">
        <v>997</v>
      </c>
      <c r="E115" s="165"/>
      <c r="F115" s="165"/>
      <c r="G115" s="165"/>
      <c r="H115" s="165"/>
      <c r="I115" s="165"/>
      <c r="J115" s="166">
        <f>J315</f>
        <v>0</v>
      </c>
      <c r="K115" s="163"/>
      <c r="L115" s="167"/>
    </row>
    <row r="116" spans="1:31" s="2" customFormat="1" ht="21.75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pans="1:31" s="2" customFormat="1" ht="6.95" customHeight="1">
      <c r="A117" s="35"/>
      <c r="B117" s="59"/>
      <c r="C117" s="60"/>
      <c r="D117" s="60"/>
      <c r="E117" s="60"/>
      <c r="F117" s="60"/>
      <c r="G117" s="60"/>
      <c r="H117" s="60"/>
      <c r="I117" s="60"/>
      <c r="J117" s="60"/>
      <c r="K117" s="60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pans="1:31" s="2" customFormat="1" ht="6.95" customHeight="1">
      <c r="A121" s="35"/>
      <c r="B121" s="61"/>
      <c r="C121" s="62"/>
      <c r="D121" s="62"/>
      <c r="E121" s="62"/>
      <c r="F121" s="62"/>
      <c r="G121" s="62"/>
      <c r="H121" s="62"/>
      <c r="I121" s="62"/>
      <c r="J121" s="62"/>
      <c r="K121" s="62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24.95" customHeight="1">
      <c r="A122" s="35"/>
      <c r="B122" s="36"/>
      <c r="C122" s="24" t="s">
        <v>228</v>
      </c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6.95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15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4.45" customHeight="1">
      <c r="A125" s="35"/>
      <c r="B125" s="36"/>
      <c r="C125" s="37"/>
      <c r="D125" s="37"/>
      <c r="E125" s="334" t="str">
        <f>E7</f>
        <v>Cyklotrasa Rimavská Sobota - Poltár</v>
      </c>
      <c r="F125" s="335"/>
      <c r="G125" s="335"/>
      <c r="H125" s="335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1" customFormat="1" ht="12" customHeight="1">
      <c r="B126" s="22"/>
      <c r="C126" s="30" t="s">
        <v>214</v>
      </c>
      <c r="D126" s="23"/>
      <c r="E126" s="23"/>
      <c r="F126" s="23"/>
      <c r="G126" s="23"/>
      <c r="H126" s="23"/>
      <c r="I126" s="23"/>
      <c r="J126" s="23"/>
      <c r="K126" s="23"/>
      <c r="L126" s="21"/>
    </row>
    <row r="127" spans="1:31" s="2" customFormat="1" ht="14.45" customHeight="1">
      <c r="A127" s="35"/>
      <c r="B127" s="36"/>
      <c r="C127" s="37"/>
      <c r="D127" s="37"/>
      <c r="E127" s="334" t="s">
        <v>1145</v>
      </c>
      <c r="F127" s="333"/>
      <c r="G127" s="333"/>
      <c r="H127" s="333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2" customHeight="1">
      <c r="A128" s="35"/>
      <c r="B128" s="36"/>
      <c r="C128" s="30" t="s">
        <v>216</v>
      </c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5.6" customHeight="1">
      <c r="A129" s="35"/>
      <c r="B129" s="36"/>
      <c r="C129" s="37"/>
      <c r="D129" s="37"/>
      <c r="E129" s="307" t="str">
        <f>E11</f>
        <v>1136-2-1 - SO 02.1 - Most cez rieku Rimava</v>
      </c>
      <c r="F129" s="333"/>
      <c r="G129" s="333"/>
      <c r="H129" s="333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2" customHeight="1">
      <c r="A131" s="35"/>
      <c r="B131" s="36"/>
      <c r="C131" s="30" t="s">
        <v>19</v>
      </c>
      <c r="D131" s="37"/>
      <c r="E131" s="37"/>
      <c r="F131" s="28" t="str">
        <f>F14</f>
        <v>Rimavská Sobota, Poltár</v>
      </c>
      <c r="G131" s="37"/>
      <c r="H131" s="37"/>
      <c r="I131" s="30" t="s">
        <v>21</v>
      </c>
      <c r="J131" s="71">
        <f>IF(J14="","",J14)</f>
        <v>0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6.95" customHeight="1">
      <c r="A132" s="35"/>
      <c r="B132" s="36"/>
      <c r="C132" s="37"/>
      <c r="D132" s="37"/>
      <c r="E132" s="37"/>
      <c r="F132" s="37"/>
      <c r="G132" s="37"/>
      <c r="H132" s="37"/>
      <c r="I132" s="37"/>
      <c r="J132" s="37"/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40.9" customHeight="1">
      <c r="A133" s="35"/>
      <c r="B133" s="36"/>
      <c r="C133" s="30" t="s">
        <v>22</v>
      </c>
      <c r="D133" s="37"/>
      <c r="E133" s="37"/>
      <c r="F133" s="28" t="str">
        <f>E17</f>
        <v>Banskobystrický samosprávny kraj, B. Bystrica</v>
      </c>
      <c r="G133" s="37"/>
      <c r="H133" s="37"/>
      <c r="I133" s="30" t="s">
        <v>29</v>
      </c>
      <c r="J133" s="33" t="str">
        <f>E23</f>
        <v>Cykloprojekt s.r.o., Bratislava, Laurinská 18</v>
      </c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5.6" customHeight="1">
      <c r="A134" s="35"/>
      <c r="B134" s="36"/>
      <c r="C134" s="30" t="s">
        <v>27</v>
      </c>
      <c r="D134" s="37"/>
      <c r="E134" s="37"/>
      <c r="F134" s="28" t="str">
        <f>IF(E20="","",E20)</f>
        <v>Vyplň údaj</v>
      </c>
      <c r="G134" s="37"/>
      <c r="H134" s="37"/>
      <c r="I134" s="30" t="s">
        <v>34</v>
      </c>
      <c r="J134" s="33" t="str">
        <f>E26</f>
        <v xml:space="preserve"> </v>
      </c>
      <c r="K134" s="37"/>
      <c r="L134" s="5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2" customFormat="1" ht="10.35" customHeight="1">
      <c r="A135" s="35"/>
      <c r="B135" s="36"/>
      <c r="C135" s="37"/>
      <c r="D135" s="37"/>
      <c r="E135" s="37"/>
      <c r="F135" s="37"/>
      <c r="G135" s="37"/>
      <c r="H135" s="37"/>
      <c r="I135" s="37"/>
      <c r="J135" s="37"/>
      <c r="K135" s="37"/>
      <c r="L135" s="5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pans="1:65" s="11" customFormat="1" ht="29.25" customHeight="1">
      <c r="A136" s="173"/>
      <c r="B136" s="174"/>
      <c r="C136" s="175" t="s">
        <v>229</v>
      </c>
      <c r="D136" s="176" t="s">
        <v>62</v>
      </c>
      <c r="E136" s="176" t="s">
        <v>58</v>
      </c>
      <c r="F136" s="176" t="s">
        <v>59</v>
      </c>
      <c r="G136" s="176" t="s">
        <v>230</v>
      </c>
      <c r="H136" s="176" t="s">
        <v>231</v>
      </c>
      <c r="I136" s="176" t="s">
        <v>232</v>
      </c>
      <c r="J136" s="177" t="s">
        <v>220</v>
      </c>
      <c r="K136" s="178" t="s">
        <v>233</v>
      </c>
      <c r="L136" s="179"/>
      <c r="M136" s="80" t="s">
        <v>1</v>
      </c>
      <c r="N136" s="81" t="s">
        <v>41</v>
      </c>
      <c r="O136" s="81" t="s">
        <v>234</v>
      </c>
      <c r="P136" s="81" t="s">
        <v>235</v>
      </c>
      <c r="Q136" s="81" t="s">
        <v>236</v>
      </c>
      <c r="R136" s="81" t="s">
        <v>237</v>
      </c>
      <c r="S136" s="81" t="s">
        <v>238</v>
      </c>
      <c r="T136" s="82" t="s">
        <v>239</v>
      </c>
      <c r="U136" s="173"/>
      <c r="V136" s="173"/>
      <c r="W136" s="173"/>
      <c r="X136" s="173"/>
      <c r="Y136" s="173"/>
      <c r="Z136" s="173"/>
      <c r="AA136" s="173"/>
      <c r="AB136" s="173"/>
      <c r="AC136" s="173"/>
      <c r="AD136" s="173"/>
      <c r="AE136" s="173"/>
    </row>
    <row r="137" spans="1:65" s="2" customFormat="1" ht="22.9" customHeight="1">
      <c r="A137" s="35"/>
      <c r="B137" s="36"/>
      <c r="C137" s="87" t="s">
        <v>221</v>
      </c>
      <c r="D137" s="37"/>
      <c r="E137" s="37"/>
      <c r="F137" s="37"/>
      <c r="G137" s="37"/>
      <c r="H137" s="37"/>
      <c r="I137" s="37"/>
      <c r="J137" s="180">
        <f>BK137</f>
        <v>0</v>
      </c>
      <c r="K137" s="37"/>
      <c r="L137" s="40"/>
      <c r="M137" s="83"/>
      <c r="N137" s="181"/>
      <c r="O137" s="84"/>
      <c r="P137" s="182">
        <f>P138+P249+P298+P315</f>
        <v>0</v>
      </c>
      <c r="Q137" s="84"/>
      <c r="R137" s="182">
        <f>R138+R249+R298+R315</f>
        <v>43.76519042000001</v>
      </c>
      <c r="S137" s="84"/>
      <c r="T137" s="183">
        <f>T138+T249+T298+T315</f>
        <v>50.678887999999993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T137" s="18" t="s">
        <v>76</v>
      </c>
      <c r="AU137" s="18" t="s">
        <v>222</v>
      </c>
      <c r="BK137" s="184">
        <f>BK138+BK249+BK298+BK315</f>
        <v>0</v>
      </c>
    </row>
    <row r="138" spans="1:65" s="12" customFormat="1" ht="25.9" customHeight="1">
      <c r="B138" s="185"/>
      <c r="C138" s="186"/>
      <c r="D138" s="187" t="s">
        <v>76</v>
      </c>
      <c r="E138" s="188" t="s">
        <v>240</v>
      </c>
      <c r="F138" s="188" t="s">
        <v>241</v>
      </c>
      <c r="G138" s="186"/>
      <c r="H138" s="186"/>
      <c r="I138" s="189"/>
      <c r="J138" s="190">
        <f>BK138</f>
        <v>0</v>
      </c>
      <c r="K138" s="186"/>
      <c r="L138" s="191"/>
      <c r="M138" s="192"/>
      <c r="N138" s="193"/>
      <c r="O138" s="193"/>
      <c r="P138" s="194">
        <f>P139+P165+P175+P188+P192+P202+P206+P247</f>
        <v>0</v>
      </c>
      <c r="Q138" s="193"/>
      <c r="R138" s="194">
        <f>R139+R165+R175+R188+R192+R202+R206+R247</f>
        <v>42.460126820000006</v>
      </c>
      <c r="S138" s="193"/>
      <c r="T138" s="195">
        <f>T139+T165+T175+T188+T192+T202+T206+T247</f>
        <v>48.845999999999997</v>
      </c>
      <c r="AR138" s="196" t="s">
        <v>84</v>
      </c>
      <c r="AT138" s="197" t="s">
        <v>76</v>
      </c>
      <c r="AU138" s="197" t="s">
        <v>77</v>
      </c>
      <c r="AY138" s="196" t="s">
        <v>242</v>
      </c>
      <c r="BK138" s="198">
        <f>BK139+BK165+BK175+BK188+BK192+BK202+BK206+BK247</f>
        <v>0</v>
      </c>
    </row>
    <row r="139" spans="1:65" s="12" customFormat="1" ht="22.9" customHeight="1">
      <c r="B139" s="185"/>
      <c r="C139" s="186"/>
      <c r="D139" s="187" t="s">
        <v>76</v>
      </c>
      <c r="E139" s="199" t="s">
        <v>84</v>
      </c>
      <c r="F139" s="199" t="s">
        <v>243</v>
      </c>
      <c r="G139" s="186"/>
      <c r="H139" s="186"/>
      <c r="I139" s="189"/>
      <c r="J139" s="200">
        <f>BK139</f>
        <v>0</v>
      </c>
      <c r="K139" s="186"/>
      <c r="L139" s="191"/>
      <c r="M139" s="192"/>
      <c r="N139" s="193"/>
      <c r="O139" s="193"/>
      <c r="P139" s="194">
        <f>SUM(P140:P164)</f>
        <v>0</v>
      </c>
      <c r="Q139" s="193"/>
      <c r="R139" s="194">
        <f>SUM(R140:R164)</f>
        <v>0</v>
      </c>
      <c r="S139" s="193"/>
      <c r="T139" s="195">
        <f>SUM(T140:T164)</f>
        <v>21.35</v>
      </c>
      <c r="AR139" s="196" t="s">
        <v>84</v>
      </c>
      <c r="AT139" s="197" t="s">
        <v>76</v>
      </c>
      <c r="AU139" s="197" t="s">
        <v>84</v>
      </c>
      <c r="AY139" s="196" t="s">
        <v>242</v>
      </c>
      <c r="BK139" s="198">
        <f>SUM(BK140:BK164)</f>
        <v>0</v>
      </c>
    </row>
    <row r="140" spans="1:65" s="2" customFormat="1" ht="22.15" customHeight="1">
      <c r="A140" s="35"/>
      <c r="B140" s="36"/>
      <c r="C140" s="201" t="s">
        <v>84</v>
      </c>
      <c r="D140" s="201" t="s">
        <v>244</v>
      </c>
      <c r="E140" s="202" t="s">
        <v>1153</v>
      </c>
      <c r="F140" s="203" t="s">
        <v>1154</v>
      </c>
      <c r="G140" s="204" t="s">
        <v>247</v>
      </c>
      <c r="H140" s="205">
        <v>35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0.16</v>
      </c>
      <c r="T140" s="212">
        <f>S140*H140</f>
        <v>5.6000000000000005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1155</v>
      </c>
    </row>
    <row r="141" spans="1:65" s="13" customFormat="1" ht="22.5">
      <c r="B141" s="226"/>
      <c r="C141" s="227"/>
      <c r="D141" s="228" t="s">
        <v>304</v>
      </c>
      <c r="E141" s="229" t="s">
        <v>1</v>
      </c>
      <c r="F141" s="230" t="s">
        <v>1156</v>
      </c>
      <c r="G141" s="227"/>
      <c r="H141" s="231">
        <v>35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304</v>
      </c>
      <c r="AU141" s="237" t="s">
        <v>90</v>
      </c>
      <c r="AV141" s="13" t="s">
        <v>90</v>
      </c>
      <c r="AW141" s="13" t="s">
        <v>33</v>
      </c>
      <c r="AX141" s="13" t="s">
        <v>84</v>
      </c>
      <c r="AY141" s="237" t="s">
        <v>242</v>
      </c>
    </row>
    <row r="142" spans="1:65" s="2" customFormat="1" ht="22.15" customHeight="1">
      <c r="A142" s="35"/>
      <c r="B142" s="36"/>
      <c r="C142" s="201" t="s">
        <v>90</v>
      </c>
      <c r="D142" s="201" t="s">
        <v>244</v>
      </c>
      <c r="E142" s="202" t="s">
        <v>1157</v>
      </c>
      <c r="F142" s="203" t="s">
        <v>1158</v>
      </c>
      <c r="G142" s="204" t="s">
        <v>247</v>
      </c>
      <c r="H142" s="205">
        <v>35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0</v>
      </c>
      <c r="R142" s="211">
        <f>Q142*H142</f>
        <v>0</v>
      </c>
      <c r="S142" s="211">
        <v>0.45</v>
      </c>
      <c r="T142" s="212">
        <f>S142*H142</f>
        <v>15.75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248</v>
      </c>
      <c r="AT142" s="213" t="s">
        <v>244</v>
      </c>
      <c r="AU142" s="213" t="s">
        <v>90</v>
      </c>
      <c r="AY142" s="18" t="s">
        <v>242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90</v>
      </c>
      <c r="BK142" s="214">
        <f>ROUND(I142*H142,2)</f>
        <v>0</v>
      </c>
      <c r="BL142" s="18" t="s">
        <v>248</v>
      </c>
      <c r="BM142" s="213" t="s">
        <v>1159</v>
      </c>
    </row>
    <row r="143" spans="1:65" s="13" customFormat="1" ht="22.5">
      <c r="B143" s="226"/>
      <c r="C143" s="227"/>
      <c r="D143" s="228" t="s">
        <v>304</v>
      </c>
      <c r="E143" s="229" t="s">
        <v>1</v>
      </c>
      <c r="F143" s="230" t="s">
        <v>1160</v>
      </c>
      <c r="G143" s="227"/>
      <c r="H143" s="231">
        <v>35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304</v>
      </c>
      <c r="AU143" s="237" t="s">
        <v>90</v>
      </c>
      <c r="AV143" s="13" t="s">
        <v>90</v>
      </c>
      <c r="AW143" s="13" t="s">
        <v>33</v>
      </c>
      <c r="AX143" s="13" t="s">
        <v>84</v>
      </c>
      <c r="AY143" s="237" t="s">
        <v>242</v>
      </c>
    </row>
    <row r="144" spans="1:65" s="2" customFormat="1" ht="14.45" customHeight="1">
      <c r="A144" s="35"/>
      <c r="B144" s="36"/>
      <c r="C144" s="201" t="s">
        <v>100</v>
      </c>
      <c r="D144" s="201" t="s">
        <v>244</v>
      </c>
      <c r="E144" s="202" t="s">
        <v>1014</v>
      </c>
      <c r="F144" s="203" t="s">
        <v>1015</v>
      </c>
      <c r="G144" s="204" t="s">
        <v>406</v>
      </c>
      <c r="H144" s="205">
        <v>19.18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1161</v>
      </c>
    </row>
    <row r="145" spans="1:65" s="14" customFormat="1">
      <c r="B145" s="243"/>
      <c r="C145" s="244"/>
      <c r="D145" s="228" t="s">
        <v>304</v>
      </c>
      <c r="E145" s="245" t="s">
        <v>1</v>
      </c>
      <c r="F145" s="246" t="s">
        <v>1162</v>
      </c>
      <c r="G145" s="244"/>
      <c r="H145" s="245" t="s">
        <v>1</v>
      </c>
      <c r="I145" s="247"/>
      <c r="J145" s="244"/>
      <c r="K145" s="244"/>
      <c r="L145" s="248"/>
      <c r="M145" s="249"/>
      <c r="N145" s="250"/>
      <c r="O145" s="250"/>
      <c r="P145" s="250"/>
      <c r="Q145" s="250"/>
      <c r="R145" s="250"/>
      <c r="S145" s="250"/>
      <c r="T145" s="251"/>
      <c r="AT145" s="252" t="s">
        <v>304</v>
      </c>
      <c r="AU145" s="252" t="s">
        <v>90</v>
      </c>
      <c r="AV145" s="14" t="s">
        <v>84</v>
      </c>
      <c r="AW145" s="14" t="s">
        <v>33</v>
      </c>
      <c r="AX145" s="14" t="s">
        <v>77</v>
      </c>
      <c r="AY145" s="252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1163</v>
      </c>
      <c r="G146" s="227"/>
      <c r="H146" s="231">
        <v>19.18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22.15" customHeight="1">
      <c r="A147" s="35"/>
      <c r="B147" s="36"/>
      <c r="C147" s="201" t="s">
        <v>248</v>
      </c>
      <c r="D147" s="201" t="s">
        <v>244</v>
      </c>
      <c r="E147" s="202" t="s">
        <v>1018</v>
      </c>
      <c r="F147" s="203" t="s">
        <v>1019</v>
      </c>
      <c r="G147" s="204" t="s">
        <v>406</v>
      </c>
      <c r="H147" s="205">
        <v>19.18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1164</v>
      </c>
    </row>
    <row r="148" spans="1:65" s="2" customFormat="1" ht="22.15" customHeight="1">
      <c r="A148" s="35"/>
      <c r="B148" s="36"/>
      <c r="C148" s="201" t="s">
        <v>250</v>
      </c>
      <c r="D148" s="201" t="s">
        <v>244</v>
      </c>
      <c r="E148" s="202" t="s">
        <v>1021</v>
      </c>
      <c r="F148" s="203" t="s">
        <v>1022</v>
      </c>
      <c r="G148" s="204" t="s">
        <v>406</v>
      </c>
      <c r="H148" s="205">
        <v>48.38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1165</v>
      </c>
    </row>
    <row r="149" spans="1:65" s="13" customFormat="1">
      <c r="B149" s="226"/>
      <c r="C149" s="227"/>
      <c r="D149" s="228" t="s">
        <v>304</v>
      </c>
      <c r="E149" s="229" t="s">
        <v>1</v>
      </c>
      <c r="F149" s="230" t="s">
        <v>1166</v>
      </c>
      <c r="G149" s="227"/>
      <c r="H149" s="231">
        <v>24.19</v>
      </c>
      <c r="I149" s="232"/>
      <c r="J149" s="227"/>
      <c r="K149" s="227"/>
      <c r="L149" s="233"/>
      <c r="M149" s="234"/>
      <c r="N149" s="235"/>
      <c r="O149" s="235"/>
      <c r="P149" s="235"/>
      <c r="Q149" s="235"/>
      <c r="R149" s="235"/>
      <c r="S149" s="235"/>
      <c r="T149" s="236"/>
      <c r="AT149" s="237" t="s">
        <v>304</v>
      </c>
      <c r="AU149" s="237" t="s">
        <v>90</v>
      </c>
      <c r="AV149" s="13" t="s">
        <v>90</v>
      </c>
      <c r="AW149" s="13" t="s">
        <v>33</v>
      </c>
      <c r="AX149" s="13" t="s">
        <v>77</v>
      </c>
      <c r="AY149" s="237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1167</v>
      </c>
      <c r="G150" s="227"/>
      <c r="H150" s="231">
        <v>24.19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6" customFormat="1">
      <c r="B151" s="264"/>
      <c r="C151" s="265"/>
      <c r="D151" s="228" t="s">
        <v>304</v>
      </c>
      <c r="E151" s="266" t="s">
        <v>1</v>
      </c>
      <c r="F151" s="267" t="s">
        <v>388</v>
      </c>
      <c r="G151" s="265"/>
      <c r="H151" s="268">
        <v>48.38</v>
      </c>
      <c r="I151" s="269"/>
      <c r="J151" s="265"/>
      <c r="K151" s="265"/>
      <c r="L151" s="270"/>
      <c r="M151" s="271"/>
      <c r="N151" s="272"/>
      <c r="O151" s="272"/>
      <c r="P151" s="272"/>
      <c r="Q151" s="272"/>
      <c r="R151" s="272"/>
      <c r="S151" s="272"/>
      <c r="T151" s="273"/>
      <c r="AT151" s="274" t="s">
        <v>304</v>
      </c>
      <c r="AU151" s="274" t="s">
        <v>90</v>
      </c>
      <c r="AV151" s="16" t="s">
        <v>248</v>
      </c>
      <c r="AW151" s="16" t="s">
        <v>33</v>
      </c>
      <c r="AX151" s="16" t="s">
        <v>84</v>
      </c>
      <c r="AY151" s="274" t="s">
        <v>242</v>
      </c>
    </row>
    <row r="152" spans="1:65" s="2" customFormat="1" ht="22.15" customHeight="1">
      <c r="A152" s="35"/>
      <c r="B152" s="36"/>
      <c r="C152" s="201" t="s">
        <v>269</v>
      </c>
      <c r="D152" s="201" t="s">
        <v>244</v>
      </c>
      <c r="E152" s="202" t="s">
        <v>1037</v>
      </c>
      <c r="F152" s="203" t="s">
        <v>1038</v>
      </c>
      <c r="G152" s="204" t="s">
        <v>406</v>
      </c>
      <c r="H152" s="205">
        <v>24.19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1168</v>
      </c>
    </row>
    <row r="153" spans="1:65" s="13" customFormat="1" ht="22.5">
      <c r="B153" s="226"/>
      <c r="C153" s="227"/>
      <c r="D153" s="228" t="s">
        <v>304</v>
      </c>
      <c r="E153" s="229" t="s">
        <v>1</v>
      </c>
      <c r="F153" s="230" t="s">
        <v>1169</v>
      </c>
      <c r="G153" s="227"/>
      <c r="H153" s="231">
        <v>24.19</v>
      </c>
      <c r="I153" s="232"/>
      <c r="J153" s="227"/>
      <c r="K153" s="227"/>
      <c r="L153" s="233"/>
      <c r="M153" s="234"/>
      <c r="N153" s="235"/>
      <c r="O153" s="235"/>
      <c r="P153" s="235"/>
      <c r="Q153" s="235"/>
      <c r="R153" s="235"/>
      <c r="S153" s="235"/>
      <c r="T153" s="236"/>
      <c r="AT153" s="237" t="s">
        <v>304</v>
      </c>
      <c r="AU153" s="237" t="s">
        <v>90</v>
      </c>
      <c r="AV153" s="13" t="s">
        <v>90</v>
      </c>
      <c r="AW153" s="13" t="s">
        <v>33</v>
      </c>
      <c r="AX153" s="13" t="s">
        <v>84</v>
      </c>
      <c r="AY153" s="237" t="s">
        <v>242</v>
      </c>
    </row>
    <row r="154" spans="1:65" s="2" customFormat="1" ht="19.899999999999999" customHeight="1">
      <c r="A154" s="35"/>
      <c r="B154" s="36"/>
      <c r="C154" s="201" t="s">
        <v>273</v>
      </c>
      <c r="D154" s="201" t="s">
        <v>244</v>
      </c>
      <c r="E154" s="202" t="s">
        <v>1042</v>
      </c>
      <c r="F154" s="203" t="s">
        <v>1043</v>
      </c>
      <c r="G154" s="204" t="s">
        <v>406</v>
      </c>
      <c r="H154" s="205">
        <v>24.19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1170</v>
      </c>
    </row>
    <row r="155" spans="1:65" s="2" customFormat="1" ht="14.45" customHeight="1">
      <c r="A155" s="35"/>
      <c r="B155" s="36"/>
      <c r="C155" s="201" t="s">
        <v>264</v>
      </c>
      <c r="D155" s="201" t="s">
        <v>244</v>
      </c>
      <c r="E155" s="202" t="s">
        <v>1045</v>
      </c>
      <c r="F155" s="203" t="s">
        <v>1046</v>
      </c>
      <c r="G155" s="204" t="s">
        <v>406</v>
      </c>
      <c r="H155" s="205">
        <v>24.19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0</v>
      </c>
      <c r="R155" s="211">
        <f>Q155*H155</f>
        <v>0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248</v>
      </c>
      <c r="AT155" s="213" t="s">
        <v>244</v>
      </c>
      <c r="AU155" s="213" t="s">
        <v>90</v>
      </c>
      <c r="AY155" s="18" t="s">
        <v>242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90</v>
      </c>
      <c r="BK155" s="214">
        <f>ROUND(I155*H155,2)</f>
        <v>0</v>
      </c>
      <c r="BL155" s="18" t="s">
        <v>248</v>
      </c>
      <c r="BM155" s="213" t="s">
        <v>1171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1172</v>
      </c>
      <c r="G156" s="227"/>
      <c r="H156" s="231">
        <v>24.19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84</v>
      </c>
      <c r="AY156" s="237" t="s">
        <v>242</v>
      </c>
    </row>
    <row r="157" spans="1:65" s="2" customFormat="1" ht="22.15" customHeight="1">
      <c r="A157" s="35"/>
      <c r="B157" s="36"/>
      <c r="C157" s="201" t="s">
        <v>255</v>
      </c>
      <c r="D157" s="201" t="s">
        <v>244</v>
      </c>
      <c r="E157" s="202" t="s">
        <v>1173</v>
      </c>
      <c r="F157" s="203" t="s">
        <v>1174</v>
      </c>
      <c r="G157" s="204" t="s">
        <v>406</v>
      </c>
      <c r="H157" s="205">
        <v>8.8559999999999999</v>
      </c>
      <c r="I157" s="206"/>
      <c r="J157" s="207">
        <f>ROUND(I157*H157,2)</f>
        <v>0</v>
      </c>
      <c r="K157" s="208"/>
      <c r="L157" s="40"/>
      <c r="M157" s="209" t="s">
        <v>1</v>
      </c>
      <c r="N157" s="210" t="s">
        <v>43</v>
      </c>
      <c r="O157" s="76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248</v>
      </c>
      <c r="AT157" s="213" t="s">
        <v>244</v>
      </c>
      <c r="AU157" s="213" t="s">
        <v>90</v>
      </c>
      <c r="AY157" s="18" t="s">
        <v>242</v>
      </c>
      <c r="BE157" s="214">
        <f>IF(N157="základná",J157,0)</f>
        <v>0</v>
      </c>
      <c r="BF157" s="214">
        <f>IF(N157="znížená",J157,0)</f>
        <v>0</v>
      </c>
      <c r="BG157" s="214">
        <f>IF(N157="zákl. prenesená",J157,0)</f>
        <v>0</v>
      </c>
      <c r="BH157" s="214">
        <f>IF(N157="zníž. prenesená",J157,0)</f>
        <v>0</v>
      </c>
      <c r="BI157" s="214">
        <f>IF(N157="nulová",J157,0)</f>
        <v>0</v>
      </c>
      <c r="BJ157" s="18" t="s">
        <v>90</v>
      </c>
      <c r="BK157" s="214">
        <f>ROUND(I157*H157,2)</f>
        <v>0</v>
      </c>
      <c r="BL157" s="18" t="s">
        <v>248</v>
      </c>
      <c r="BM157" s="213" t="s">
        <v>1175</v>
      </c>
    </row>
    <row r="158" spans="1:65" s="14" customFormat="1">
      <c r="B158" s="243"/>
      <c r="C158" s="244"/>
      <c r="D158" s="228" t="s">
        <v>304</v>
      </c>
      <c r="E158" s="245" t="s">
        <v>1</v>
      </c>
      <c r="F158" s="246" t="s">
        <v>1176</v>
      </c>
      <c r="G158" s="244"/>
      <c r="H158" s="245" t="s">
        <v>1</v>
      </c>
      <c r="I158" s="247"/>
      <c r="J158" s="244"/>
      <c r="K158" s="244"/>
      <c r="L158" s="248"/>
      <c r="M158" s="249"/>
      <c r="N158" s="250"/>
      <c r="O158" s="250"/>
      <c r="P158" s="250"/>
      <c r="Q158" s="250"/>
      <c r="R158" s="250"/>
      <c r="S158" s="250"/>
      <c r="T158" s="251"/>
      <c r="AT158" s="252" t="s">
        <v>304</v>
      </c>
      <c r="AU158" s="252" t="s">
        <v>90</v>
      </c>
      <c r="AV158" s="14" t="s">
        <v>84</v>
      </c>
      <c r="AW158" s="14" t="s">
        <v>33</v>
      </c>
      <c r="AX158" s="14" t="s">
        <v>77</v>
      </c>
      <c r="AY158" s="252" t="s">
        <v>242</v>
      </c>
    </row>
    <row r="159" spans="1:65" s="13" customFormat="1">
      <c r="B159" s="226"/>
      <c r="C159" s="227"/>
      <c r="D159" s="228" t="s">
        <v>304</v>
      </c>
      <c r="E159" s="229" t="s">
        <v>1</v>
      </c>
      <c r="F159" s="230" t="s">
        <v>1177</v>
      </c>
      <c r="G159" s="227"/>
      <c r="H159" s="231">
        <v>8.8559999999999999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304</v>
      </c>
      <c r="AU159" s="237" t="s">
        <v>90</v>
      </c>
      <c r="AV159" s="13" t="s">
        <v>90</v>
      </c>
      <c r="AW159" s="13" t="s">
        <v>33</v>
      </c>
      <c r="AX159" s="13" t="s">
        <v>84</v>
      </c>
      <c r="AY159" s="237" t="s">
        <v>242</v>
      </c>
    </row>
    <row r="160" spans="1:65" s="2" customFormat="1" ht="22.15" customHeight="1">
      <c r="A160" s="35"/>
      <c r="B160" s="36"/>
      <c r="C160" s="201" t="s">
        <v>284</v>
      </c>
      <c r="D160" s="201" t="s">
        <v>244</v>
      </c>
      <c r="E160" s="202" t="s">
        <v>1173</v>
      </c>
      <c r="F160" s="203" t="s">
        <v>1174</v>
      </c>
      <c r="G160" s="204" t="s">
        <v>406</v>
      </c>
      <c r="H160" s="205">
        <v>8.2799999999999994</v>
      </c>
      <c r="I160" s="206"/>
      <c r="J160" s="207">
        <f>ROUND(I160*H160,2)</f>
        <v>0</v>
      </c>
      <c r="K160" s="208"/>
      <c r="L160" s="40"/>
      <c r="M160" s="209" t="s">
        <v>1</v>
      </c>
      <c r="N160" s="210" t="s">
        <v>43</v>
      </c>
      <c r="O160" s="76"/>
      <c r="P160" s="211">
        <f>O160*H160</f>
        <v>0</v>
      </c>
      <c r="Q160" s="211">
        <v>0</v>
      </c>
      <c r="R160" s="211">
        <f>Q160*H160</f>
        <v>0</v>
      </c>
      <c r="S160" s="211">
        <v>0</v>
      </c>
      <c r="T160" s="212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13" t="s">
        <v>248</v>
      </c>
      <c r="AT160" s="213" t="s">
        <v>244</v>
      </c>
      <c r="AU160" s="213" t="s">
        <v>90</v>
      </c>
      <c r="AY160" s="18" t="s">
        <v>242</v>
      </c>
      <c r="BE160" s="214">
        <f>IF(N160="základná",J160,0)</f>
        <v>0</v>
      </c>
      <c r="BF160" s="214">
        <f>IF(N160="znížená",J160,0)</f>
        <v>0</v>
      </c>
      <c r="BG160" s="214">
        <f>IF(N160="zákl. prenesená",J160,0)</f>
        <v>0</v>
      </c>
      <c r="BH160" s="214">
        <f>IF(N160="zníž. prenesená",J160,0)</f>
        <v>0</v>
      </c>
      <c r="BI160" s="214">
        <f>IF(N160="nulová",J160,0)</f>
        <v>0</v>
      </c>
      <c r="BJ160" s="18" t="s">
        <v>90</v>
      </c>
      <c r="BK160" s="214">
        <f>ROUND(I160*H160,2)</f>
        <v>0</v>
      </c>
      <c r="BL160" s="18" t="s">
        <v>248</v>
      </c>
      <c r="BM160" s="213" t="s">
        <v>1178</v>
      </c>
    </row>
    <row r="161" spans="1:65" s="14" customFormat="1">
      <c r="B161" s="243"/>
      <c r="C161" s="244"/>
      <c r="D161" s="228" t="s">
        <v>304</v>
      </c>
      <c r="E161" s="245" t="s">
        <v>1</v>
      </c>
      <c r="F161" s="246" t="s">
        <v>1179</v>
      </c>
      <c r="G161" s="244"/>
      <c r="H161" s="245" t="s">
        <v>1</v>
      </c>
      <c r="I161" s="247"/>
      <c r="J161" s="244"/>
      <c r="K161" s="244"/>
      <c r="L161" s="248"/>
      <c r="M161" s="249"/>
      <c r="N161" s="250"/>
      <c r="O161" s="250"/>
      <c r="P161" s="250"/>
      <c r="Q161" s="250"/>
      <c r="R161" s="250"/>
      <c r="S161" s="250"/>
      <c r="T161" s="251"/>
      <c r="AT161" s="252" t="s">
        <v>304</v>
      </c>
      <c r="AU161" s="252" t="s">
        <v>90</v>
      </c>
      <c r="AV161" s="14" t="s">
        <v>84</v>
      </c>
      <c r="AW161" s="14" t="s">
        <v>33</v>
      </c>
      <c r="AX161" s="14" t="s">
        <v>77</v>
      </c>
      <c r="AY161" s="252" t="s">
        <v>242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1180</v>
      </c>
      <c r="G162" s="227"/>
      <c r="H162" s="231">
        <v>4.1399999999999997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77</v>
      </c>
      <c r="AY162" s="237" t="s">
        <v>242</v>
      </c>
    </row>
    <row r="163" spans="1:65" s="13" customFormat="1">
      <c r="B163" s="226"/>
      <c r="C163" s="227"/>
      <c r="D163" s="228" t="s">
        <v>304</v>
      </c>
      <c r="E163" s="229" t="s">
        <v>1</v>
      </c>
      <c r="F163" s="230" t="s">
        <v>1181</v>
      </c>
      <c r="G163" s="227"/>
      <c r="H163" s="231">
        <v>4.1399999999999997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77</v>
      </c>
      <c r="AY163" s="237" t="s">
        <v>242</v>
      </c>
    </row>
    <row r="164" spans="1:65" s="16" customFormat="1">
      <c r="B164" s="264"/>
      <c r="C164" s="265"/>
      <c r="D164" s="228" t="s">
        <v>304</v>
      </c>
      <c r="E164" s="266" t="s">
        <v>1</v>
      </c>
      <c r="F164" s="267" t="s">
        <v>388</v>
      </c>
      <c r="G164" s="265"/>
      <c r="H164" s="268">
        <v>8.2799999999999994</v>
      </c>
      <c r="I164" s="269"/>
      <c r="J164" s="265"/>
      <c r="K164" s="265"/>
      <c r="L164" s="270"/>
      <c r="M164" s="271"/>
      <c r="N164" s="272"/>
      <c r="O164" s="272"/>
      <c r="P164" s="272"/>
      <c r="Q164" s="272"/>
      <c r="R164" s="272"/>
      <c r="S164" s="272"/>
      <c r="T164" s="273"/>
      <c r="AT164" s="274" t="s">
        <v>304</v>
      </c>
      <c r="AU164" s="274" t="s">
        <v>90</v>
      </c>
      <c r="AV164" s="16" t="s">
        <v>248</v>
      </c>
      <c r="AW164" s="16" t="s">
        <v>33</v>
      </c>
      <c r="AX164" s="16" t="s">
        <v>84</v>
      </c>
      <c r="AY164" s="274" t="s">
        <v>242</v>
      </c>
    </row>
    <row r="165" spans="1:65" s="12" customFormat="1" ht="22.9" customHeight="1">
      <c r="B165" s="185"/>
      <c r="C165" s="186"/>
      <c r="D165" s="187" t="s">
        <v>76</v>
      </c>
      <c r="E165" s="199" t="s">
        <v>90</v>
      </c>
      <c r="F165" s="199" t="s">
        <v>454</v>
      </c>
      <c r="G165" s="186"/>
      <c r="H165" s="186"/>
      <c r="I165" s="189"/>
      <c r="J165" s="200">
        <f>BK165</f>
        <v>0</v>
      </c>
      <c r="K165" s="186"/>
      <c r="L165" s="191"/>
      <c r="M165" s="192"/>
      <c r="N165" s="193"/>
      <c r="O165" s="193"/>
      <c r="P165" s="194">
        <f>SUM(P166:P174)</f>
        <v>0</v>
      </c>
      <c r="Q165" s="193"/>
      <c r="R165" s="194">
        <f>SUM(R166:R174)</f>
        <v>3.1021678000000001</v>
      </c>
      <c r="S165" s="193"/>
      <c r="T165" s="195">
        <f>SUM(T166:T174)</f>
        <v>0</v>
      </c>
      <c r="AR165" s="196" t="s">
        <v>84</v>
      </c>
      <c r="AT165" s="197" t="s">
        <v>76</v>
      </c>
      <c r="AU165" s="197" t="s">
        <v>84</v>
      </c>
      <c r="AY165" s="196" t="s">
        <v>242</v>
      </c>
      <c r="BK165" s="198">
        <f>SUM(BK166:BK174)</f>
        <v>0</v>
      </c>
    </row>
    <row r="166" spans="1:65" s="2" customFormat="1" ht="22.15" customHeight="1">
      <c r="A166" s="35"/>
      <c r="B166" s="36"/>
      <c r="C166" s="201" t="s">
        <v>288</v>
      </c>
      <c r="D166" s="201" t="s">
        <v>244</v>
      </c>
      <c r="E166" s="202" t="s">
        <v>1182</v>
      </c>
      <c r="F166" s="203" t="s">
        <v>1183</v>
      </c>
      <c r="G166" s="204" t="s">
        <v>406</v>
      </c>
      <c r="H166" s="205">
        <v>0.22</v>
      </c>
      <c r="I166" s="206"/>
      <c r="J166" s="207">
        <f>ROUND(I166*H166,2)</f>
        <v>0</v>
      </c>
      <c r="K166" s="208"/>
      <c r="L166" s="40"/>
      <c r="M166" s="209" t="s">
        <v>1</v>
      </c>
      <c r="N166" s="210" t="s">
        <v>43</v>
      </c>
      <c r="O166" s="76"/>
      <c r="P166" s="211">
        <f>O166*H166</f>
        <v>0</v>
      </c>
      <c r="Q166" s="211">
        <v>2.2751700000000001</v>
      </c>
      <c r="R166" s="211">
        <f>Q166*H166</f>
        <v>0.50053740000000002</v>
      </c>
      <c r="S166" s="211">
        <v>0</v>
      </c>
      <c r="T166" s="212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13" t="s">
        <v>248</v>
      </c>
      <c r="AT166" s="213" t="s">
        <v>244</v>
      </c>
      <c r="AU166" s="213" t="s">
        <v>90</v>
      </c>
      <c r="AY166" s="18" t="s">
        <v>242</v>
      </c>
      <c r="BE166" s="214">
        <f>IF(N166="základná",J166,0)</f>
        <v>0</v>
      </c>
      <c r="BF166" s="214">
        <f>IF(N166="znížená",J166,0)</f>
        <v>0</v>
      </c>
      <c r="BG166" s="214">
        <f>IF(N166="zákl. prenesená",J166,0)</f>
        <v>0</v>
      </c>
      <c r="BH166" s="214">
        <f>IF(N166="zníž. prenesená",J166,0)</f>
        <v>0</v>
      </c>
      <c r="BI166" s="214">
        <f>IF(N166="nulová",J166,0)</f>
        <v>0</v>
      </c>
      <c r="BJ166" s="18" t="s">
        <v>90</v>
      </c>
      <c r="BK166" s="214">
        <f>ROUND(I166*H166,2)</f>
        <v>0</v>
      </c>
      <c r="BL166" s="18" t="s">
        <v>248</v>
      </c>
      <c r="BM166" s="213" t="s">
        <v>1184</v>
      </c>
    </row>
    <row r="167" spans="1:65" s="13" customFormat="1">
      <c r="B167" s="226"/>
      <c r="C167" s="227"/>
      <c r="D167" s="228" t="s">
        <v>304</v>
      </c>
      <c r="E167" s="229" t="s">
        <v>1</v>
      </c>
      <c r="F167" s="230" t="s">
        <v>1185</v>
      </c>
      <c r="G167" s="227"/>
      <c r="H167" s="231">
        <v>0.22</v>
      </c>
      <c r="I167" s="232"/>
      <c r="J167" s="227"/>
      <c r="K167" s="227"/>
      <c r="L167" s="233"/>
      <c r="M167" s="234"/>
      <c r="N167" s="235"/>
      <c r="O167" s="235"/>
      <c r="P167" s="235"/>
      <c r="Q167" s="235"/>
      <c r="R167" s="235"/>
      <c r="S167" s="235"/>
      <c r="T167" s="236"/>
      <c r="AT167" s="237" t="s">
        <v>304</v>
      </c>
      <c r="AU167" s="237" t="s">
        <v>90</v>
      </c>
      <c r="AV167" s="13" t="s">
        <v>90</v>
      </c>
      <c r="AW167" s="13" t="s">
        <v>33</v>
      </c>
      <c r="AX167" s="13" t="s">
        <v>84</v>
      </c>
      <c r="AY167" s="237" t="s">
        <v>242</v>
      </c>
    </row>
    <row r="168" spans="1:65" s="2" customFormat="1" ht="22.15" customHeight="1">
      <c r="A168" s="35"/>
      <c r="B168" s="36"/>
      <c r="C168" s="201" t="s">
        <v>292</v>
      </c>
      <c r="D168" s="201" t="s">
        <v>244</v>
      </c>
      <c r="E168" s="202" t="s">
        <v>1186</v>
      </c>
      <c r="F168" s="203" t="s">
        <v>1187</v>
      </c>
      <c r="G168" s="204" t="s">
        <v>247</v>
      </c>
      <c r="H168" s="205">
        <v>1.08</v>
      </c>
      <c r="I168" s="206"/>
      <c r="J168" s="207">
        <f>ROUND(I168*H168,2)</f>
        <v>0</v>
      </c>
      <c r="K168" s="208"/>
      <c r="L168" s="40"/>
      <c r="M168" s="209" t="s">
        <v>1</v>
      </c>
      <c r="N168" s="210" t="s">
        <v>43</v>
      </c>
      <c r="O168" s="76"/>
      <c r="P168" s="211">
        <f>O168*H168</f>
        <v>0</v>
      </c>
      <c r="Q168" s="211">
        <v>9.3799999999999994E-3</v>
      </c>
      <c r="R168" s="211">
        <f>Q168*H168</f>
        <v>1.0130399999999999E-2</v>
      </c>
      <c r="S168" s="211">
        <v>0</v>
      </c>
      <c r="T168" s="21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3" t="s">
        <v>248</v>
      </c>
      <c r="AT168" s="213" t="s">
        <v>244</v>
      </c>
      <c r="AU168" s="213" t="s">
        <v>90</v>
      </c>
      <c r="AY168" s="18" t="s">
        <v>242</v>
      </c>
      <c r="BE168" s="214">
        <f>IF(N168="základná",J168,0)</f>
        <v>0</v>
      </c>
      <c r="BF168" s="214">
        <f>IF(N168="znížená",J168,0)</f>
        <v>0</v>
      </c>
      <c r="BG168" s="214">
        <f>IF(N168="zákl. prenesená",J168,0)</f>
        <v>0</v>
      </c>
      <c r="BH168" s="214">
        <f>IF(N168="zníž. prenesená",J168,0)</f>
        <v>0</v>
      </c>
      <c r="BI168" s="214">
        <f>IF(N168="nulová",J168,0)</f>
        <v>0</v>
      </c>
      <c r="BJ168" s="18" t="s">
        <v>90</v>
      </c>
      <c r="BK168" s="214">
        <f>ROUND(I168*H168,2)</f>
        <v>0</v>
      </c>
      <c r="BL168" s="18" t="s">
        <v>248</v>
      </c>
      <c r="BM168" s="213" t="s">
        <v>1188</v>
      </c>
    </row>
    <row r="169" spans="1:65" s="13" customFormat="1">
      <c r="B169" s="226"/>
      <c r="C169" s="227"/>
      <c r="D169" s="228" t="s">
        <v>304</v>
      </c>
      <c r="E169" s="229" t="s">
        <v>1</v>
      </c>
      <c r="F169" s="230" t="s">
        <v>1189</v>
      </c>
      <c r="G169" s="227"/>
      <c r="H169" s="231">
        <v>1.08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304</v>
      </c>
      <c r="AU169" s="237" t="s">
        <v>90</v>
      </c>
      <c r="AV169" s="13" t="s">
        <v>90</v>
      </c>
      <c r="AW169" s="13" t="s">
        <v>33</v>
      </c>
      <c r="AX169" s="13" t="s">
        <v>84</v>
      </c>
      <c r="AY169" s="237" t="s">
        <v>242</v>
      </c>
    </row>
    <row r="170" spans="1:65" s="2" customFormat="1" ht="22.15" customHeight="1">
      <c r="A170" s="35"/>
      <c r="B170" s="36"/>
      <c r="C170" s="201" t="s">
        <v>296</v>
      </c>
      <c r="D170" s="201" t="s">
        <v>244</v>
      </c>
      <c r="E170" s="202" t="s">
        <v>1190</v>
      </c>
      <c r="F170" s="203" t="s">
        <v>1191</v>
      </c>
      <c r="G170" s="204" t="s">
        <v>247</v>
      </c>
      <c r="H170" s="205">
        <v>1.08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0</v>
      </c>
      <c r="R170" s="211">
        <f>Q170*H170</f>
        <v>0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248</v>
      </c>
      <c r="AT170" s="213" t="s">
        <v>244</v>
      </c>
      <c r="AU170" s="213" t="s">
        <v>90</v>
      </c>
      <c r="AY170" s="18" t="s">
        <v>242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90</v>
      </c>
      <c r="BK170" s="214">
        <f>ROUND(I170*H170,2)</f>
        <v>0</v>
      </c>
      <c r="BL170" s="18" t="s">
        <v>248</v>
      </c>
      <c r="BM170" s="213" t="s">
        <v>1192</v>
      </c>
    </row>
    <row r="171" spans="1:65" s="2" customFormat="1" ht="34.9" customHeight="1">
      <c r="A171" s="35"/>
      <c r="B171" s="36"/>
      <c r="C171" s="201" t="s">
        <v>300</v>
      </c>
      <c r="D171" s="201" t="s">
        <v>244</v>
      </c>
      <c r="E171" s="202" t="s">
        <v>1193</v>
      </c>
      <c r="F171" s="203" t="s">
        <v>1194</v>
      </c>
      <c r="G171" s="204" t="s">
        <v>1195</v>
      </c>
      <c r="H171" s="205">
        <v>308</v>
      </c>
      <c r="I171" s="206"/>
      <c r="J171" s="207">
        <f>ROUND(I171*H171,2)</f>
        <v>0</v>
      </c>
      <c r="K171" s="208"/>
      <c r="L171" s="40"/>
      <c r="M171" s="209" t="s">
        <v>1</v>
      </c>
      <c r="N171" s="210" t="s">
        <v>43</v>
      </c>
      <c r="O171" s="76"/>
      <c r="P171" s="211">
        <f>O171*H171</f>
        <v>0</v>
      </c>
      <c r="Q171" s="211">
        <v>2.0000000000000002E-5</v>
      </c>
      <c r="R171" s="211">
        <f>Q171*H171</f>
        <v>6.1600000000000005E-3</v>
      </c>
      <c r="S171" s="211">
        <v>0</v>
      </c>
      <c r="T171" s="212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13" t="s">
        <v>248</v>
      </c>
      <c r="AT171" s="213" t="s">
        <v>244</v>
      </c>
      <c r="AU171" s="213" t="s">
        <v>90</v>
      </c>
      <c r="AY171" s="18" t="s">
        <v>242</v>
      </c>
      <c r="BE171" s="214">
        <f>IF(N171="základná",J171,0)</f>
        <v>0</v>
      </c>
      <c r="BF171" s="214">
        <f>IF(N171="znížená",J171,0)</f>
        <v>0</v>
      </c>
      <c r="BG171" s="214">
        <f>IF(N171="zákl. prenesená",J171,0)</f>
        <v>0</v>
      </c>
      <c r="BH171" s="214">
        <f>IF(N171="zníž. prenesená",J171,0)</f>
        <v>0</v>
      </c>
      <c r="BI171" s="214">
        <f>IF(N171="nulová",J171,0)</f>
        <v>0</v>
      </c>
      <c r="BJ171" s="18" t="s">
        <v>90</v>
      </c>
      <c r="BK171" s="214">
        <f>ROUND(I171*H171,2)</f>
        <v>0</v>
      </c>
      <c r="BL171" s="18" t="s">
        <v>248</v>
      </c>
      <c r="BM171" s="213" t="s">
        <v>1196</v>
      </c>
    </row>
    <row r="172" spans="1:65" s="13" customFormat="1">
      <c r="B172" s="226"/>
      <c r="C172" s="227"/>
      <c r="D172" s="228" t="s">
        <v>304</v>
      </c>
      <c r="E172" s="229" t="s">
        <v>1</v>
      </c>
      <c r="F172" s="230" t="s">
        <v>1197</v>
      </c>
      <c r="G172" s="227"/>
      <c r="H172" s="231">
        <v>308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33</v>
      </c>
      <c r="AX172" s="13" t="s">
        <v>84</v>
      </c>
      <c r="AY172" s="237" t="s">
        <v>242</v>
      </c>
    </row>
    <row r="173" spans="1:65" s="2" customFormat="1" ht="30" customHeight="1">
      <c r="A173" s="35"/>
      <c r="B173" s="36"/>
      <c r="C173" s="201" t="s">
        <v>306</v>
      </c>
      <c r="D173" s="201" t="s">
        <v>244</v>
      </c>
      <c r="E173" s="202" t="s">
        <v>1198</v>
      </c>
      <c r="F173" s="203" t="s">
        <v>1199</v>
      </c>
      <c r="G173" s="204" t="s">
        <v>406</v>
      </c>
      <c r="H173" s="205">
        <v>1.2</v>
      </c>
      <c r="I173" s="206"/>
      <c r="J173" s="207">
        <f>ROUND(I173*H173,2)</f>
        <v>0</v>
      </c>
      <c r="K173" s="208"/>
      <c r="L173" s="40"/>
      <c r="M173" s="209" t="s">
        <v>1</v>
      </c>
      <c r="N173" s="210" t="s">
        <v>43</v>
      </c>
      <c r="O173" s="76"/>
      <c r="P173" s="211">
        <f>O173*H173</f>
        <v>0</v>
      </c>
      <c r="Q173" s="211">
        <v>2.1544500000000002</v>
      </c>
      <c r="R173" s="211">
        <f>Q173*H173</f>
        <v>2.58534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248</v>
      </c>
      <c r="AT173" s="213" t="s">
        <v>244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1200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1201</v>
      </c>
      <c r="G174" s="227"/>
      <c r="H174" s="231">
        <v>1.2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12" customFormat="1" ht="22.9" customHeight="1">
      <c r="B175" s="185"/>
      <c r="C175" s="186"/>
      <c r="D175" s="187" t="s">
        <v>76</v>
      </c>
      <c r="E175" s="199" t="s">
        <v>100</v>
      </c>
      <c r="F175" s="199" t="s">
        <v>1202</v>
      </c>
      <c r="G175" s="186"/>
      <c r="H175" s="186"/>
      <c r="I175" s="189"/>
      <c r="J175" s="200">
        <f>BK175</f>
        <v>0</v>
      </c>
      <c r="K175" s="186"/>
      <c r="L175" s="191"/>
      <c r="M175" s="192"/>
      <c r="N175" s="193"/>
      <c r="O175" s="193"/>
      <c r="P175" s="194">
        <f>SUM(P176:P187)</f>
        <v>0</v>
      </c>
      <c r="Q175" s="193"/>
      <c r="R175" s="194">
        <f>SUM(R176:R187)</f>
        <v>11.074436419999998</v>
      </c>
      <c r="S175" s="193"/>
      <c r="T175" s="195">
        <f>SUM(T176:T187)</f>
        <v>0</v>
      </c>
      <c r="AR175" s="196" t="s">
        <v>84</v>
      </c>
      <c r="AT175" s="197" t="s">
        <v>76</v>
      </c>
      <c r="AU175" s="197" t="s">
        <v>84</v>
      </c>
      <c r="AY175" s="196" t="s">
        <v>242</v>
      </c>
      <c r="BK175" s="198">
        <f>SUM(BK176:BK187)</f>
        <v>0</v>
      </c>
    </row>
    <row r="176" spans="1:65" s="2" customFormat="1" ht="22.15" customHeight="1">
      <c r="A176" s="35"/>
      <c r="B176" s="36"/>
      <c r="C176" s="201" t="s">
        <v>311</v>
      </c>
      <c r="D176" s="201" t="s">
        <v>244</v>
      </c>
      <c r="E176" s="202" t="s">
        <v>1203</v>
      </c>
      <c r="F176" s="203" t="s">
        <v>1204</v>
      </c>
      <c r="G176" s="204" t="s">
        <v>406</v>
      </c>
      <c r="H176" s="205">
        <v>3.7559999999999998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2.3620999999999999</v>
      </c>
      <c r="R176" s="211">
        <f>Q176*H176</f>
        <v>8.8720475999999984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248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248</v>
      </c>
      <c r="BM176" s="213" t="s">
        <v>1205</v>
      </c>
    </row>
    <row r="177" spans="1:65" s="13" customFormat="1" ht="22.5">
      <c r="B177" s="226"/>
      <c r="C177" s="227"/>
      <c r="D177" s="228" t="s">
        <v>304</v>
      </c>
      <c r="E177" s="229" t="s">
        <v>1</v>
      </c>
      <c r="F177" s="230" t="s">
        <v>1206</v>
      </c>
      <c r="G177" s="227"/>
      <c r="H177" s="231">
        <v>3.7559999999999998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304</v>
      </c>
      <c r="AU177" s="237" t="s">
        <v>90</v>
      </c>
      <c r="AV177" s="13" t="s">
        <v>90</v>
      </c>
      <c r="AW177" s="13" t="s">
        <v>33</v>
      </c>
      <c r="AX177" s="13" t="s">
        <v>84</v>
      </c>
      <c r="AY177" s="237" t="s">
        <v>242</v>
      </c>
    </row>
    <row r="178" spans="1:65" s="2" customFormat="1" ht="22.15" customHeight="1">
      <c r="A178" s="35"/>
      <c r="B178" s="36"/>
      <c r="C178" s="201" t="s">
        <v>316</v>
      </c>
      <c r="D178" s="201" t="s">
        <v>244</v>
      </c>
      <c r="E178" s="202" t="s">
        <v>1207</v>
      </c>
      <c r="F178" s="203" t="s">
        <v>1208</v>
      </c>
      <c r="G178" s="204" t="s">
        <v>247</v>
      </c>
      <c r="H178" s="205">
        <v>14.36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3.46E-3</v>
      </c>
      <c r="R178" s="211">
        <f>Q178*H178</f>
        <v>4.9685599999999996E-2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1209</v>
      </c>
    </row>
    <row r="179" spans="1:65" s="13" customFormat="1" ht="22.5">
      <c r="B179" s="226"/>
      <c r="C179" s="227"/>
      <c r="D179" s="228" t="s">
        <v>304</v>
      </c>
      <c r="E179" s="229" t="s">
        <v>1</v>
      </c>
      <c r="F179" s="230" t="s">
        <v>1210</v>
      </c>
      <c r="G179" s="227"/>
      <c r="H179" s="231">
        <v>14.36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84</v>
      </c>
      <c r="AY179" s="237" t="s">
        <v>242</v>
      </c>
    </row>
    <row r="180" spans="1:65" s="2" customFormat="1" ht="14.45" customHeight="1">
      <c r="A180" s="35"/>
      <c r="B180" s="36"/>
      <c r="C180" s="201" t="s">
        <v>320</v>
      </c>
      <c r="D180" s="201" t="s">
        <v>244</v>
      </c>
      <c r="E180" s="202" t="s">
        <v>1211</v>
      </c>
      <c r="F180" s="203" t="s">
        <v>1212</v>
      </c>
      <c r="G180" s="204" t="s">
        <v>247</v>
      </c>
      <c r="H180" s="205">
        <v>14.36</v>
      </c>
      <c r="I180" s="206"/>
      <c r="J180" s="207">
        <f>ROUND(I180*H180,2)</f>
        <v>0</v>
      </c>
      <c r="K180" s="208"/>
      <c r="L180" s="40"/>
      <c r="M180" s="209" t="s">
        <v>1</v>
      </c>
      <c r="N180" s="210" t="s">
        <v>43</v>
      </c>
      <c r="O180" s="76"/>
      <c r="P180" s="211">
        <f>O180*H180</f>
        <v>0</v>
      </c>
      <c r="Q180" s="211">
        <v>5.0000000000000002E-5</v>
      </c>
      <c r="R180" s="211">
        <f>Q180*H180</f>
        <v>7.18E-4</v>
      </c>
      <c r="S180" s="211">
        <v>0</v>
      </c>
      <c r="T180" s="212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13" t="s">
        <v>248</v>
      </c>
      <c r="AT180" s="213" t="s">
        <v>244</v>
      </c>
      <c r="AU180" s="213" t="s">
        <v>90</v>
      </c>
      <c r="AY180" s="18" t="s">
        <v>242</v>
      </c>
      <c r="BE180" s="214">
        <f>IF(N180="základná",J180,0)</f>
        <v>0</v>
      </c>
      <c r="BF180" s="214">
        <f>IF(N180="znížená",J180,0)</f>
        <v>0</v>
      </c>
      <c r="BG180" s="214">
        <f>IF(N180="zákl. prenesená",J180,0)</f>
        <v>0</v>
      </c>
      <c r="BH180" s="214">
        <f>IF(N180="zníž. prenesená",J180,0)</f>
        <v>0</v>
      </c>
      <c r="BI180" s="214">
        <f>IF(N180="nulová",J180,0)</f>
        <v>0</v>
      </c>
      <c r="BJ180" s="18" t="s">
        <v>90</v>
      </c>
      <c r="BK180" s="214">
        <f>ROUND(I180*H180,2)</f>
        <v>0</v>
      </c>
      <c r="BL180" s="18" t="s">
        <v>248</v>
      </c>
      <c r="BM180" s="213" t="s">
        <v>1213</v>
      </c>
    </row>
    <row r="181" spans="1:65" s="2" customFormat="1" ht="22.15" customHeight="1">
      <c r="A181" s="35"/>
      <c r="B181" s="36"/>
      <c r="C181" s="201" t="s">
        <v>326</v>
      </c>
      <c r="D181" s="201" t="s">
        <v>244</v>
      </c>
      <c r="E181" s="202" t="s">
        <v>1214</v>
      </c>
      <c r="F181" s="203" t="s">
        <v>1215</v>
      </c>
      <c r="G181" s="204" t="s">
        <v>323</v>
      </c>
      <c r="H181" s="205">
        <v>0.63400000000000001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1.03816</v>
      </c>
      <c r="R181" s="211">
        <f>Q181*H181</f>
        <v>0.65819344000000002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1216</v>
      </c>
    </row>
    <row r="182" spans="1:65" s="13" customFormat="1" ht="22.5">
      <c r="B182" s="226"/>
      <c r="C182" s="227"/>
      <c r="D182" s="228" t="s">
        <v>304</v>
      </c>
      <c r="E182" s="229" t="s">
        <v>1</v>
      </c>
      <c r="F182" s="230" t="s">
        <v>1217</v>
      </c>
      <c r="G182" s="227"/>
      <c r="H182" s="231">
        <v>0.63400000000000001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84</v>
      </c>
      <c r="AY182" s="237" t="s">
        <v>242</v>
      </c>
    </row>
    <row r="183" spans="1:65" s="2" customFormat="1" ht="22.15" customHeight="1">
      <c r="A183" s="35"/>
      <c r="B183" s="36"/>
      <c r="C183" s="201" t="s">
        <v>7</v>
      </c>
      <c r="D183" s="201" t="s">
        <v>244</v>
      </c>
      <c r="E183" s="202" t="s">
        <v>1218</v>
      </c>
      <c r="F183" s="203" t="s">
        <v>1219</v>
      </c>
      <c r="G183" s="204" t="s">
        <v>406</v>
      </c>
      <c r="H183" s="205">
        <v>0.629</v>
      </c>
      <c r="I183" s="206"/>
      <c r="J183" s="207">
        <f>ROUND(I183*H183,2)</f>
        <v>0</v>
      </c>
      <c r="K183" s="208"/>
      <c r="L183" s="40"/>
      <c r="M183" s="209" t="s">
        <v>1</v>
      </c>
      <c r="N183" s="210" t="s">
        <v>43</v>
      </c>
      <c r="O183" s="76"/>
      <c r="P183" s="211">
        <f>O183*H183</f>
        <v>0</v>
      </c>
      <c r="Q183" s="211">
        <v>2.3620999999999999</v>
      </c>
      <c r="R183" s="211">
        <f>Q183*H183</f>
        <v>1.4857608999999998</v>
      </c>
      <c r="S183" s="211">
        <v>0</v>
      </c>
      <c r="T183" s="21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3" t="s">
        <v>248</v>
      </c>
      <c r="AT183" s="213" t="s">
        <v>244</v>
      </c>
      <c r="AU183" s="213" t="s">
        <v>90</v>
      </c>
      <c r="AY183" s="18" t="s">
        <v>242</v>
      </c>
      <c r="BE183" s="214">
        <f>IF(N183="základná",J183,0)</f>
        <v>0</v>
      </c>
      <c r="BF183" s="214">
        <f>IF(N183="znížená",J183,0)</f>
        <v>0</v>
      </c>
      <c r="BG183" s="214">
        <f>IF(N183="zákl. prenesená",J183,0)</f>
        <v>0</v>
      </c>
      <c r="BH183" s="214">
        <f>IF(N183="zníž. prenesená",J183,0)</f>
        <v>0</v>
      </c>
      <c r="BI183" s="214">
        <f>IF(N183="nulová",J183,0)</f>
        <v>0</v>
      </c>
      <c r="BJ183" s="18" t="s">
        <v>90</v>
      </c>
      <c r="BK183" s="214">
        <f>ROUND(I183*H183,2)</f>
        <v>0</v>
      </c>
      <c r="BL183" s="18" t="s">
        <v>248</v>
      </c>
      <c r="BM183" s="213" t="s">
        <v>1220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1221</v>
      </c>
      <c r="G184" s="227"/>
      <c r="H184" s="231">
        <v>0.629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84</v>
      </c>
      <c r="AY184" s="237" t="s">
        <v>242</v>
      </c>
    </row>
    <row r="185" spans="1:65" s="2" customFormat="1" ht="14.45" customHeight="1">
      <c r="A185" s="35"/>
      <c r="B185" s="36"/>
      <c r="C185" s="201" t="s">
        <v>334</v>
      </c>
      <c r="D185" s="201" t="s">
        <v>244</v>
      </c>
      <c r="E185" s="202" t="s">
        <v>1222</v>
      </c>
      <c r="F185" s="203" t="s">
        <v>1223</v>
      </c>
      <c r="G185" s="204" t="s">
        <v>247</v>
      </c>
      <c r="H185" s="205">
        <v>2.2879999999999998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3.46E-3</v>
      </c>
      <c r="R185" s="211">
        <f>Q185*H185</f>
        <v>7.91648E-3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248</v>
      </c>
      <c r="AT185" s="213" t="s">
        <v>244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1224</v>
      </c>
    </row>
    <row r="186" spans="1:65" s="13" customFormat="1">
      <c r="B186" s="226"/>
      <c r="C186" s="227"/>
      <c r="D186" s="228" t="s">
        <v>304</v>
      </c>
      <c r="E186" s="229" t="s">
        <v>1</v>
      </c>
      <c r="F186" s="230" t="s">
        <v>1225</v>
      </c>
      <c r="G186" s="227"/>
      <c r="H186" s="231">
        <v>2.2879999999999998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84</v>
      </c>
      <c r="AY186" s="237" t="s">
        <v>242</v>
      </c>
    </row>
    <row r="187" spans="1:65" s="2" customFormat="1" ht="22.15" customHeight="1">
      <c r="A187" s="35"/>
      <c r="B187" s="36"/>
      <c r="C187" s="201" t="s">
        <v>339</v>
      </c>
      <c r="D187" s="201" t="s">
        <v>244</v>
      </c>
      <c r="E187" s="202" t="s">
        <v>1226</v>
      </c>
      <c r="F187" s="203" t="s">
        <v>1227</v>
      </c>
      <c r="G187" s="204" t="s">
        <v>247</v>
      </c>
      <c r="H187" s="205">
        <v>2.2879999999999998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5.0000000000000002E-5</v>
      </c>
      <c r="R187" s="211">
        <f>Q187*H187</f>
        <v>1.144E-4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1228</v>
      </c>
    </row>
    <row r="188" spans="1:65" s="12" customFormat="1" ht="22.9" customHeight="1">
      <c r="B188" s="185"/>
      <c r="C188" s="186"/>
      <c r="D188" s="187" t="s">
        <v>76</v>
      </c>
      <c r="E188" s="199" t="s">
        <v>248</v>
      </c>
      <c r="F188" s="199" t="s">
        <v>1229</v>
      </c>
      <c r="G188" s="186"/>
      <c r="H188" s="186"/>
      <c r="I188" s="189"/>
      <c r="J188" s="200">
        <f>BK188</f>
        <v>0</v>
      </c>
      <c r="K188" s="186"/>
      <c r="L188" s="191"/>
      <c r="M188" s="192"/>
      <c r="N188" s="193"/>
      <c r="O188" s="193"/>
      <c r="P188" s="194">
        <f>SUM(P189:P191)</f>
        <v>0</v>
      </c>
      <c r="Q188" s="193"/>
      <c r="R188" s="194">
        <f>SUM(R189:R191)</f>
        <v>9.0640000000000009E-3</v>
      </c>
      <c r="S188" s="193"/>
      <c r="T188" s="195">
        <f>SUM(T189:T191)</f>
        <v>0</v>
      </c>
      <c r="AR188" s="196" t="s">
        <v>84</v>
      </c>
      <c r="AT188" s="197" t="s">
        <v>76</v>
      </c>
      <c r="AU188" s="197" t="s">
        <v>84</v>
      </c>
      <c r="AY188" s="196" t="s">
        <v>242</v>
      </c>
      <c r="BK188" s="198">
        <f>SUM(BK189:BK191)</f>
        <v>0</v>
      </c>
    </row>
    <row r="189" spans="1:65" s="2" customFormat="1" ht="19.899999999999999" customHeight="1">
      <c r="A189" s="35"/>
      <c r="B189" s="36"/>
      <c r="C189" s="201" t="s">
        <v>344</v>
      </c>
      <c r="D189" s="201" t="s">
        <v>244</v>
      </c>
      <c r="E189" s="202" t="s">
        <v>1230</v>
      </c>
      <c r="F189" s="203" t="s">
        <v>1231</v>
      </c>
      <c r="G189" s="204" t="s">
        <v>247</v>
      </c>
      <c r="H189" s="205">
        <v>0.4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2.266E-2</v>
      </c>
      <c r="R189" s="211">
        <f>Q189*H189</f>
        <v>9.0640000000000009E-3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1232</v>
      </c>
    </row>
    <row r="190" spans="1:65" s="14" customFormat="1">
      <c r="B190" s="243"/>
      <c r="C190" s="244"/>
      <c r="D190" s="228" t="s">
        <v>304</v>
      </c>
      <c r="E190" s="245" t="s">
        <v>1</v>
      </c>
      <c r="F190" s="246" t="s">
        <v>1233</v>
      </c>
      <c r="G190" s="244"/>
      <c r="H190" s="245" t="s">
        <v>1</v>
      </c>
      <c r="I190" s="247"/>
      <c r="J190" s="244"/>
      <c r="K190" s="244"/>
      <c r="L190" s="248"/>
      <c r="M190" s="249"/>
      <c r="N190" s="250"/>
      <c r="O190" s="250"/>
      <c r="P190" s="250"/>
      <c r="Q190" s="250"/>
      <c r="R190" s="250"/>
      <c r="S190" s="250"/>
      <c r="T190" s="251"/>
      <c r="AT190" s="252" t="s">
        <v>304</v>
      </c>
      <c r="AU190" s="252" t="s">
        <v>90</v>
      </c>
      <c r="AV190" s="14" t="s">
        <v>84</v>
      </c>
      <c r="AW190" s="14" t="s">
        <v>33</v>
      </c>
      <c r="AX190" s="14" t="s">
        <v>77</v>
      </c>
      <c r="AY190" s="252" t="s">
        <v>242</v>
      </c>
    </row>
    <row r="191" spans="1:65" s="13" customFormat="1">
      <c r="B191" s="226"/>
      <c r="C191" s="227"/>
      <c r="D191" s="228" t="s">
        <v>304</v>
      </c>
      <c r="E191" s="229" t="s">
        <v>1</v>
      </c>
      <c r="F191" s="230" t="s">
        <v>1234</v>
      </c>
      <c r="G191" s="227"/>
      <c r="H191" s="231">
        <v>0.4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304</v>
      </c>
      <c r="AU191" s="237" t="s">
        <v>90</v>
      </c>
      <c r="AV191" s="13" t="s">
        <v>90</v>
      </c>
      <c r="AW191" s="13" t="s">
        <v>33</v>
      </c>
      <c r="AX191" s="13" t="s">
        <v>84</v>
      </c>
      <c r="AY191" s="237" t="s">
        <v>242</v>
      </c>
    </row>
    <row r="192" spans="1:65" s="12" customFormat="1" ht="22.9" customHeight="1">
      <c r="B192" s="185"/>
      <c r="C192" s="186"/>
      <c r="D192" s="187" t="s">
        <v>76</v>
      </c>
      <c r="E192" s="199" t="s">
        <v>250</v>
      </c>
      <c r="F192" s="199" t="s">
        <v>251</v>
      </c>
      <c r="G192" s="186"/>
      <c r="H192" s="186"/>
      <c r="I192" s="189"/>
      <c r="J192" s="200">
        <f>BK192</f>
        <v>0</v>
      </c>
      <c r="K192" s="186"/>
      <c r="L192" s="191"/>
      <c r="M192" s="192"/>
      <c r="N192" s="193"/>
      <c r="O192" s="193"/>
      <c r="P192" s="194">
        <f>SUM(P193:P201)</f>
        <v>0</v>
      </c>
      <c r="Q192" s="193"/>
      <c r="R192" s="194">
        <f>SUM(R193:R201)</f>
        <v>26.60153</v>
      </c>
      <c r="S192" s="193"/>
      <c r="T192" s="195">
        <f>SUM(T193:T201)</f>
        <v>15.299999999999999</v>
      </c>
      <c r="AR192" s="196" t="s">
        <v>84</v>
      </c>
      <c r="AT192" s="197" t="s">
        <v>76</v>
      </c>
      <c r="AU192" s="197" t="s">
        <v>84</v>
      </c>
      <c r="AY192" s="196" t="s">
        <v>242</v>
      </c>
      <c r="BK192" s="198">
        <f>SUM(BK193:BK201)</f>
        <v>0</v>
      </c>
    </row>
    <row r="193" spans="1:65" s="2" customFormat="1" ht="14.45" customHeight="1">
      <c r="A193" s="35"/>
      <c r="B193" s="36"/>
      <c r="C193" s="201" t="s">
        <v>348</v>
      </c>
      <c r="D193" s="201" t="s">
        <v>244</v>
      </c>
      <c r="E193" s="202" t="s">
        <v>495</v>
      </c>
      <c r="F193" s="203" t="s">
        <v>496</v>
      </c>
      <c r="G193" s="204" t="s">
        <v>259</v>
      </c>
      <c r="H193" s="205">
        <v>102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0</v>
      </c>
      <c r="R193" s="211">
        <f>Q193*H193</f>
        <v>0</v>
      </c>
      <c r="S193" s="211">
        <v>0.15</v>
      </c>
      <c r="T193" s="212">
        <f>S193*H193</f>
        <v>15.299999999999999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248</v>
      </c>
      <c r="AT193" s="213" t="s">
        <v>244</v>
      </c>
      <c r="AU193" s="213" t="s">
        <v>90</v>
      </c>
      <c r="AY193" s="18" t="s">
        <v>242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90</v>
      </c>
      <c r="BK193" s="214">
        <f>ROUND(I193*H193,2)</f>
        <v>0</v>
      </c>
      <c r="BL193" s="18" t="s">
        <v>248</v>
      </c>
      <c r="BM193" s="213" t="s">
        <v>1235</v>
      </c>
    </row>
    <row r="194" spans="1:65" s="2" customFormat="1" ht="22.15" customHeight="1">
      <c r="A194" s="35"/>
      <c r="B194" s="36"/>
      <c r="C194" s="201" t="s">
        <v>352</v>
      </c>
      <c r="D194" s="201" t="s">
        <v>244</v>
      </c>
      <c r="E194" s="202" t="s">
        <v>502</v>
      </c>
      <c r="F194" s="203" t="s">
        <v>1236</v>
      </c>
      <c r="G194" s="204" t="s">
        <v>247</v>
      </c>
      <c r="H194" s="205">
        <v>47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0.27994000000000002</v>
      </c>
      <c r="R194" s="211">
        <f>Q194*H194</f>
        <v>13.15718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248</v>
      </c>
      <c r="AT194" s="213" t="s">
        <v>244</v>
      </c>
      <c r="AU194" s="213" t="s">
        <v>90</v>
      </c>
      <c r="AY194" s="18" t="s">
        <v>242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90</v>
      </c>
      <c r="BK194" s="214">
        <f>ROUND(I194*H194,2)</f>
        <v>0</v>
      </c>
      <c r="BL194" s="18" t="s">
        <v>248</v>
      </c>
      <c r="BM194" s="213" t="s">
        <v>1237</v>
      </c>
    </row>
    <row r="195" spans="1:65" s="13" customFormat="1" ht="22.5">
      <c r="B195" s="226"/>
      <c r="C195" s="227"/>
      <c r="D195" s="228" t="s">
        <v>304</v>
      </c>
      <c r="E195" s="229" t="s">
        <v>1</v>
      </c>
      <c r="F195" s="230" t="s">
        <v>1238</v>
      </c>
      <c r="G195" s="227"/>
      <c r="H195" s="231">
        <v>47</v>
      </c>
      <c r="I195" s="232"/>
      <c r="J195" s="227"/>
      <c r="K195" s="227"/>
      <c r="L195" s="233"/>
      <c r="M195" s="234"/>
      <c r="N195" s="235"/>
      <c r="O195" s="235"/>
      <c r="P195" s="235"/>
      <c r="Q195" s="235"/>
      <c r="R195" s="235"/>
      <c r="S195" s="235"/>
      <c r="T195" s="236"/>
      <c r="AT195" s="237" t="s">
        <v>304</v>
      </c>
      <c r="AU195" s="237" t="s">
        <v>90</v>
      </c>
      <c r="AV195" s="13" t="s">
        <v>90</v>
      </c>
      <c r="AW195" s="13" t="s">
        <v>33</v>
      </c>
      <c r="AX195" s="13" t="s">
        <v>84</v>
      </c>
      <c r="AY195" s="237" t="s">
        <v>242</v>
      </c>
    </row>
    <row r="196" spans="1:65" s="2" customFormat="1" ht="30" customHeight="1">
      <c r="A196" s="35"/>
      <c r="B196" s="36"/>
      <c r="C196" s="201" t="s">
        <v>358</v>
      </c>
      <c r="D196" s="201" t="s">
        <v>244</v>
      </c>
      <c r="E196" s="202" t="s">
        <v>1239</v>
      </c>
      <c r="F196" s="203" t="s">
        <v>1240</v>
      </c>
      <c r="G196" s="204" t="s">
        <v>247</v>
      </c>
      <c r="H196" s="205">
        <v>47</v>
      </c>
      <c r="I196" s="206"/>
      <c r="J196" s="207">
        <f>ROUND(I196*H196,2)</f>
        <v>0</v>
      </c>
      <c r="K196" s="208"/>
      <c r="L196" s="40"/>
      <c r="M196" s="209" t="s">
        <v>1</v>
      </c>
      <c r="N196" s="210" t="s">
        <v>43</v>
      </c>
      <c r="O196" s="76"/>
      <c r="P196" s="211">
        <f>O196*H196</f>
        <v>0</v>
      </c>
      <c r="Q196" s="211">
        <v>8.0000000000000004E-4</v>
      </c>
      <c r="R196" s="211">
        <f>Q196*H196</f>
        <v>3.7600000000000001E-2</v>
      </c>
      <c r="S196" s="211">
        <v>0</v>
      </c>
      <c r="T196" s="212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13" t="s">
        <v>248</v>
      </c>
      <c r="AT196" s="213" t="s">
        <v>244</v>
      </c>
      <c r="AU196" s="213" t="s">
        <v>90</v>
      </c>
      <c r="AY196" s="18" t="s">
        <v>242</v>
      </c>
      <c r="BE196" s="214">
        <f>IF(N196="základná",J196,0)</f>
        <v>0</v>
      </c>
      <c r="BF196" s="214">
        <f>IF(N196="znížená",J196,0)</f>
        <v>0</v>
      </c>
      <c r="BG196" s="214">
        <f>IF(N196="zákl. prenesená",J196,0)</f>
        <v>0</v>
      </c>
      <c r="BH196" s="214">
        <f>IF(N196="zníž. prenesená",J196,0)</f>
        <v>0</v>
      </c>
      <c r="BI196" s="214">
        <f>IF(N196="nulová",J196,0)</f>
        <v>0</v>
      </c>
      <c r="BJ196" s="18" t="s">
        <v>90</v>
      </c>
      <c r="BK196" s="214">
        <f>ROUND(I196*H196,2)</f>
        <v>0</v>
      </c>
      <c r="BL196" s="18" t="s">
        <v>248</v>
      </c>
      <c r="BM196" s="213" t="s">
        <v>1241</v>
      </c>
    </row>
    <row r="197" spans="1:65" s="13" customFormat="1" ht="22.5">
      <c r="B197" s="226"/>
      <c r="C197" s="227"/>
      <c r="D197" s="228" t="s">
        <v>304</v>
      </c>
      <c r="E197" s="229" t="s">
        <v>1</v>
      </c>
      <c r="F197" s="230" t="s">
        <v>1238</v>
      </c>
      <c r="G197" s="227"/>
      <c r="H197" s="231">
        <v>47</v>
      </c>
      <c r="I197" s="232"/>
      <c r="J197" s="227"/>
      <c r="K197" s="227"/>
      <c r="L197" s="233"/>
      <c r="M197" s="234"/>
      <c r="N197" s="235"/>
      <c r="O197" s="235"/>
      <c r="P197" s="235"/>
      <c r="Q197" s="235"/>
      <c r="R197" s="235"/>
      <c r="S197" s="235"/>
      <c r="T197" s="236"/>
      <c r="AT197" s="237" t="s">
        <v>304</v>
      </c>
      <c r="AU197" s="237" t="s">
        <v>90</v>
      </c>
      <c r="AV197" s="13" t="s">
        <v>90</v>
      </c>
      <c r="AW197" s="13" t="s">
        <v>33</v>
      </c>
      <c r="AX197" s="13" t="s">
        <v>84</v>
      </c>
      <c r="AY197" s="237" t="s">
        <v>242</v>
      </c>
    </row>
    <row r="198" spans="1:65" s="2" customFormat="1" ht="30" customHeight="1">
      <c r="A198" s="35"/>
      <c r="B198" s="36"/>
      <c r="C198" s="201" t="s">
        <v>526</v>
      </c>
      <c r="D198" s="201" t="s">
        <v>244</v>
      </c>
      <c r="E198" s="202" t="s">
        <v>1242</v>
      </c>
      <c r="F198" s="203" t="s">
        <v>1243</v>
      </c>
      <c r="G198" s="204" t="s">
        <v>247</v>
      </c>
      <c r="H198" s="205">
        <v>47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0.10373</v>
      </c>
      <c r="R198" s="211">
        <f>Q198*H198</f>
        <v>4.8753099999999998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1244</v>
      </c>
    </row>
    <row r="199" spans="1:65" s="13" customFormat="1" ht="22.5">
      <c r="B199" s="226"/>
      <c r="C199" s="227"/>
      <c r="D199" s="228" t="s">
        <v>304</v>
      </c>
      <c r="E199" s="229" t="s">
        <v>1</v>
      </c>
      <c r="F199" s="230" t="s">
        <v>1238</v>
      </c>
      <c r="G199" s="227"/>
      <c r="H199" s="231">
        <v>47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304</v>
      </c>
      <c r="AU199" s="237" t="s">
        <v>90</v>
      </c>
      <c r="AV199" s="13" t="s">
        <v>90</v>
      </c>
      <c r="AW199" s="13" t="s">
        <v>33</v>
      </c>
      <c r="AX199" s="13" t="s">
        <v>84</v>
      </c>
      <c r="AY199" s="237" t="s">
        <v>242</v>
      </c>
    </row>
    <row r="200" spans="1:65" s="2" customFormat="1" ht="34.9" customHeight="1">
      <c r="A200" s="35"/>
      <c r="B200" s="36"/>
      <c r="C200" s="201" t="s">
        <v>535</v>
      </c>
      <c r="D200" s="201" t="s">
        <v>244</v>
      </c>
      <c r="E200" s="202" t="s">
        <v>1245</v>
      </c>
      <c r="F200" s="203" t="s">
        <v>1246</v>
      </c>
      <c r="G200" s="204" t="s">
        <v>247</v>
      </c>
      <c r="H200" s="205">
        <v>47</v>
      </c>
      <c r="I200" s="206"/>
      <c r="J200" s="207">
        <f>ROUND(I200*H200,2)</f>
        <v>0</v>
      </c>
      <c r="K200" s="208"/>
      <c r="L200" s="40"/>
      <c r="M200" s="209" t="s">
        <v>1</v>
      </c>
      <c r="N200" s="210" t="s">
        <v>43</v>
      </c>
      <c r="O200" s="76"/>
      <c r="P200" s="211">
        <f>O200*H200</f>
        <v>0</v>
      </c>
      <c r="Q200" s="211">
        <v>0.18151999999999999</v>
      </c>
      <c r="R200" s="211">
        <f>Q200*H200</f>
        <v>8.5314399999999999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248</v>
      </c>
      <c r="AT200" s="213" t="s">
        <v>244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248</v>
      </c>
      <c r="BM200" s="213" t="s">
        <v>1247</v>
      </c>
    </row>
    <row r="201" spans="1:65" s="13" customFormat="1" ht="22.5">
      <c r="B201" s="226"/>
      <c r="C201" s="227"/>
      <c r="D201" s="228" t="s">
        <v>304</v>
      </c>
      <c r="E201" s="229" t="s">
        <v>1</v>
      </c>
      <c r="F201" s="230" t="s">
        <v>1238</v>
      </c>
      <c r="G201" s="227"/>
      <c r="H201" s="231">
        <v>47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304</v>
      </c>
      <c r="AU201" s="237" t="s">
        <v>90</v>
      </c>
      <c r="AV201" s="13" t="s">
        <v>90</v>
      </c>
      <c r="AW201" s="13" t="s">
        <v>33</v>
      </c>
      <c r="AX201" s="13" t="s">
        <v>84</v>
      </c>
      <c r="AY201" s="237" t="s">
        <v>242</v>
      </c>
    </row>
    <row r="202" spans="1:65" s="12" customFormat="1" ht="22.9" customHeight="1">
      <c r="B202" s="185"/>
      <c r="C202" s="186"/>
      <c r="D202" s="187" t="s">
        <v>76</v>
      </c>
      <c r="E202" s="199" t="s">
        <v>269</v>
      </c>
      <c r="F202" s="199" t="s">
        <v>577</v>
      </c>
      <c r="G202" s="186"/>
      <c r="H202" s="186"/>
      <c r="I202" s="189"/>
      <c r="J202" s="200">
        <f>BK202</f>
        <v>0</v>
      </c>
      <c r="K202" s="186"/>
      <c r="L202" s="191"/>
      <c r="M202" s="192"/>
      <c r="N202" s="193"/>
      <c r="O202" s="193"/>
      <c r="P202" s="194">
        <f>SUM(P203:P205)</f>
        <v>0</v>
      </c>
      <c r="Q202" s="193"/>
      <c r="R202" s="194">
        <f>SUM(R203:R205)</f>
        <v>0.39365199999999995</v>
      </c>
      <c r="S202" s="193"/>
      <c r="T202" s="195">
        <f>SUM(T203:T205)</f>
        <v>0</v>
      </c>
      <c r="AR202" s="196" t="s">
        <v>84</v>
      </c>
      <c r="AT202" s="197" t="s">
        <v>76</v>
      </c>
      <c r="AU202" s="197" t="s">
        <v>84</v>
      </c>
      <c r="AY202" s="196" t="s">
        <v>242</v>
      </c>
      <c r="BK202" s="198">
        <f>SUM(BK203:BK205)</f>
        <v>0</v>
      </c>
    </row>
    <row r="203" spans="1:65" s="2" customFormat="1" ht="22.15" customHeight="1">
      <c r="A203" s="35"/>
      <c r="B203" s="36"/>
      <c r="C203" s="201" t="s">
        <v>547</v>
      </c>
      <c r="D203" s="201" t="s">
        <v>244</v>
      </c>
      <c r="E203" s="202" t="s">
        <v>1248</v>
      </c>
      <c r="F203" s="203" t="s">
        <v>1249</v>
      </c>
      <c r="G203" s="204" t="s">
        <v>247</v>
      </c>
      <c r="H203" s="205">
        <v>9.52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4.1349999999999998E-2</v>
      </c>
      <c r="R203" s="211">
        <f>Q203*H203</f>
        <v>0.39365199999999995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1250</v>
      </c>
    </row>
    <row r="204" spans="1:65" s="14" customFormat="1">
      <c r="B204" s="243"/>
      <c r="C204" s="244"/>
      <c r="D204" s="228" t="s">
        <v>304</v>
      </c>
      <c r="E204" s="245" t="s">
        <v>1</v>
      </c>
      <c r="F204" s="246" t="s">
        <v>1251</v>
      </c>
      <c r="G204" s="244"/>
      <c r="H204" s="245" t="s">
        <v>1</v>
      </c>
      <c r="I204" s="247"/>
      <c r="J204" s="244"/>
      <c r="K204" s="244"/>
      <c r="L204" s="248"/>
      <c r="M204" s="249"/>
      <c r="N204" s="250"/>
      <c r="O204" s="250"/>
      <c r="P204" s="250"/>
      <c r="Q204" s="250"/>
      <c r="R204" s="250"/>
      <c r="S204" s="250"/>
      <c r="T204" s="251"/>
      <c r="AT204" s="252" t="s">
        <v>304</v>
      </c>
      <c r="AU204" s="252" t="s">
        <v>90</v>
      </c>
      <c r="AV204" s="14" t="s">
        <v>84</v>
      </c>
      <c r="AW204" s="14" t="s">
        <v>33</v>
      </c>
      <c r="AX204" s="14" t="s">
        <v>77</v>
      </c>
      <c r="AY204" s="252" t="s">
        <v>242</v>
      </c>
    </row>
    <row r="205" spans="1:65" s="13" customFormat="1">
      <c r="B205" s="226"/>
      <c r="C205" s="227"/>
      <c r="D205" s="228" t="s">
        <v>304</v>
      </c>
      <c r="E205" s="229" t="s">
        <v>1</v>
      </c>
      <c r="F205" s="230" t="s">
        <v>1252</v>
      </c>
      <c r="G205" s="227"/>
      <c r="H205" s="231">
        <v>9.52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84</v>
      </c>
      <c r="AY205" s="237" t="s">
        <v>242</v>
      </c>
    </row>
    <row r="206" spans="1:65" s="12" customFormat="1" ht="22.9" customHeight="1">
      <c r="B206" s="185"/>
      <c r="C206" s="186"/>
      <c r="D206" s="187" t="s">
        <v>76</v>
      </c>
      <c r="E206" s="199" t="s">
        <v>255</v>
      </c>
      <c r="F206" s="199" t="s">
        <v>256</v>
      </c>
      <c r="G206" s="186"/>
      <c r="H206" s="186"/>
      <c r="I206" s="189"/>
      <c r="J206" s="200">
        <f>BK206</f>
        <v>0</v>
      </c>
      <c r="K206" s="186"/>
      <c r="L206" s="191"/>
      <c r="M206" s="192"/>
      <c r="N206" s="193"/>
      <c r="O206" s="193"/>
      <c r="P206" s="194">
        <f>SUM(P207:P246)</f>
        <v>0</v>
      </c>
      <c r="Q206" s="193"/>
      <c r="R206" s="194">
        <f>SUM(R207:R246)</f>
        <v>1.2792766</v>
      </c>
      <c r="S206" s="193"/>
      <c r="T206" s="195">
        <f>SUM(T207:T246)</f>
        <v>12.196</v>
      </c>
      <c r="AR206" s="196" t="s">
        <v>84</v>
      </c>
      <c r="AT206" s="197" t="s">
        <v>76</v>
      </c>
      <c r="AU206" s="197" t="s">
        <v>84</v>
      </c>
      <c r="AY206" s="196" t="s">
        <v>242</v>
      </c>
      <c r="BK206" s="198">
        <f>SUM(BK207:BK246)</f>
        <v>0</v>
      </c>
    </row>
    <row r="207" spans="1:65" s="2" customFormat="1" ht="22.15" customHeight="1">
      <c r="A207" s="35"/>
      <c r="B207" s="36"/>
      <c r="C207" s="201" t="s">
        <v>553</v>
      </c>
      <c r="D207" s="201" t="s">
        <v>244</v>
      </c>
      <c r="E207" s="202" t="s">
        <v>257</v>
      </c>
      <c r="F207" s="203" t="s">
        <v>258</v>
      </c>
      <c r="G207" s="204" t="s">
        <v>259</v>
      </c>
      <c r="H207" s="205">
        <v>2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0.22133</v>
      </c>
      <c r="R207" s="211">
        <f>Q207*H207</f>
        <v>0.44266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248</v>
      </c>
      <c r="AT207" s="213" t="s">
        <v>244</v>
      </c>
      <c r="AU207" s="213" t="s">
        <v>90</v>
      </c>
      <c r="AY207" s="18" t="s">
        <v>242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90</v>
      </c>
      <c r="BK207" s="214">
        <f>ROUND(I207*H207,2)</f>
        <v>0</v>
      </c>
      <c r="BL207" s="18" t="s">
        <v>248</v>
      </c>
      <c r="BM207" s="213" t="s">
        <v>1253</v>
      </c>
    </row>
    <row r="208" spans="1:65" s="2" customFormat="1" ht="14.45" customHeight="1">
      <c r="A208" s="35"/>
      <c r="B208" s="36"/>
      <c r="C208" s="215" t="s">
        <v>565</v>
      </c>
      <c r="D208" s="215" t="s">
        <v>261</v>
      </c>
      <c r="E208" s="216" t="s">
        <v>1254</v>
      </c>
      <c r="F208" s="217" t="s">
        <v>1255</v>
      </c>
      <c r="G208" s="218" t="s">
        <v>259</v>
      </c>
      <c r="H208" s="219">
        <v>2</v>
      </c>
      <c r="I208" s="220"/>
      <c r="J208" s="221">
        <f>ROUND(I208*H208,2)</f>
        <v>0</v>
      </c>
      <c r="K208" s="222"/>
      <c r="L208" s="223"/>
      <c r="M208" s="224" t="s">
        <v>1</v>
      </c>
      <c r="N208" s="225" t="s">
        <v>43</v>
      </c>
      <c r="O208" s="76"/>
      <c r="P208" s="211">
        <f>O208*H208</f>
        <v>0</v>
      </c>
      <c r="Q208" s="211">
        <v>1.5100000000000001E-2</v>
      </c>
      <c r="R208" s="211">
        <f>Q208*H208</f>
        <v>3.0200000000000001E-2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264</v>
      </c>
      <c r="AT208" s="213" t="s">
        <v>261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1256</v>
      </c>
    </row>
    <row r="209" spans="1:65" s="2" customFormat="1" ht="22.15" customHeight="1">
      <c r="A209" s="35"/>
      <c r="B209" s="36"/>
      <c r="C209" s="201" t="s">
        <v>569</v>
      </c>
      <c r="D209" s="201" t="s">
        <v>244</v>
      </c>
      <c r="E209" s="202" t="s">
        <v>1257</v>
      </c>
      <c r="F209" s="203" t="s">
        <v>1258</v>
      </c>
      <c r="G209" s="204" t="s">
        <v>282</v>
      </c>
      <c r="H209" s="205">
        <v>24.26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1.0000000000000001E-5</v>
      </c>
      <c r="R209" s="211">
        <f>Q209*H209</f>
        <v>2.4260000000000004E-4</v>
      </c>
      <c r="S209" s="211">
        <v>0</v>
      </c>
      <c r="T209" s="21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248</v>
      </c>
      <c r="AT209" s="213" t="s">
        <v>244</v>
      </c>
      <c r="AU209" s="213" t="s">
        <v>90</v>
      </c>
      <c r="AY209" s="18" t="s">
        <v>242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90</v>
      </c>
      <c r="BK209" s="214">
        <f>ROUND(I209*H209,2)</f>
        <v>0</v>
      </c>
      <c r="BL209" s="18" t="s">
        <v>248</v>
      </c>
      <c r="BM209" s="213" t="s">
        <v>1259</v>
      </c>
    </row>
    <row r="210" spans="1:65" s="13" customFormat="1" ht="22.5">
      <c r="B210" s="226"/>
      <c r="C210" s="227"/>
      <c r="D210" s="228" t="s">
        <v>304</v>
      </c>
      <c r="E210" s="229" t="s">
        <v>1</v>
      </c>
      <c r="F210" s="230" t="s">
        <v>1260</v>
      </c>
      <c r="G210" s="227"/>
      <c r="H210" s="231">
        <v>24.26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84</v>
      </c>
      <c r="AY210" s="237" t="s">
        <v>242</v>
      </c>
    </row>
    <row r="211" spans="1:65" s="2" customFormat="1" ht="19.899999999999999" customHeight="1">
      <c r="A211" s="35"/>
      <c r="B211" s="36"/>
      <c r="C211" s="201" t="s">
        <v>573</v>
      </c>
      <c r="D211" s="201" t="s">
        <v>244</v>
      </c>
      <c r="E211" s="202" t="s">
        <v>1261</v>
      </c>
      <c r="F211" s="203" t="s">
        <v>1262</v>
      </c>
      <c r="G211" s="204" t="s">
        <v>282</v>
      </c>
      <c r="H211" s="205">
        <v>9.5299999999999994</v>
      </c>
      <c r="I211" s="206"/>
      <c r="J211" s="207">
        <f>ROUND(I211*H211,2)</f>
        <v>0</v>
      </c>
      <c r="K211" s="208"/>
      <c r="L211" s="40"/>
      <c r="M211" s="209" t="s">
        <v>1</v>
      </c>
      <c r="N211" s="210" t="s">
        <v>43</v>
      </c>
      <c r="O211" s="76"/>
      <c r="P211" s="211">
        <f>O211*H211</f>
        <v>0</v>
      </c>
      <c r="Q211" s="211">
        <v>7.1399999999999996E-3</v>
      </c>
      <c r="R211" s="211">
        <f>Q211*H211</f>
        <v>6.8044199999999985E-2</v>
      </c>
      <c r="S211" s="211">
        <v>0</v>
      </c>
      <c r="T211" s="21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248</v>
      </c>
      <c r="AT211" s="213" t="s">
        <v>244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248</v>
      </c>
      <c r="BM211" s="213" t="s">
        <v>1263</v>
      </c>
    </row>
    <row r="212" spans="1:65" s="13" customFormat="1" ht="22.5">
      <c r="B212" s="226"/>
      <c r="C212" s="227"/>
      <c r="D212" s="228" t="s">
        <v>304</v>
      </c>
      <c r="E212" s="229" t="s">
        <v>1</v>
      </c>
      <c r="F212" s="230" t="s">
        <v>1264</v>
      </c>
      <c r="G212" s="227"/>
      <c r="H212" s="231">
        <v>9.5299999999999994</v>
      </c>
      <c r="I212" s="232"/>
      <c r="J212" s="227"/>
      <c r="K212" s="227"/>
      <c r="L212" s="233"/>
      <c r="M212" s="234"/>
      <c r="N212" s="235"/>
      <c r="O212" s="235"/>
      <c r="P212" s="235"/>
      <c r="Q212" s="235"/>
      <c r="R212" s="235"/>
      <c r="S212" s="235"/>
      <c r="T212" s="236"/>
      <c r="AT212" s="237" t="s">
        <v>304</v>
      </c>
      <c r="AU212" s="237" t="s">
        <v>90</v>
      </c>
      <c r="AV212" s="13" t="s">
        <v>90</v>
      </c>
      <c r="AW212" s="13" t="s">
        <v>33</v>
      </c>
      <c r="AX212" s="13" t="s">
        <v>84</v>
      </c>
      <c r="AY212" s="237" t="s">
        <v>242</v>
      </c>
    </row>
    <row r="213" spans="1:65" s="2" customFormat="1" ht="22.15" customHeight="1">
      <c r="A213" s="35"/>
      <c r="B213" s="36"/>
      <c r="C213" s="201" t="s">
        <v>578</v>
      </c>
      <c r="D213" s="201" t="s">
        <v>244</v>
      </c>
      <c r="E213" s="202" t="s">
        <v>1265</v>
      </c>
      <c r="F213" s="203" t="s">
        <v>1266</v>
      </c>
      <c r="G213" s="204" t="s">
        <v>282</v>
      </c>
      <c r="H213" s="205">
        <v>24.26</v>
      </c>
      <c r="I213" s="206"/>
      <c r="J213" s="207">
        <f>ROUND(I213*H213,2)</f>
        <v>0</v>
      </c>
      <c r="K213" s="208"/>
      <c r="L213" s="40"/>
      <c r="M213" s="209" t="s">
        <v>1</v>
      </c>
      <c r="N213" s="210" t="s">
        <v>43</v>
      </c>
      <c r="O213" s="76"/>
      <c r="P213" s="211">
        <f>O213*H213</f>
        <v>0</v>
      </c>
      <c r="Q213" s="211">
        <v>2.4000000000000001E-4</v>
      </c>
      <c r="R213" s="211">
        <f>Q213*H213</f>
        <v>5.8224000000000001E-3</v>
      </c>
      <c r="S213" s="211">
        <v>0</v>
      </c>
      <c r="T213" s="212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13" t="s">
        <v>248</v>
      </c>
      <c r="AT213" s="213" t="s">
        <v>244</v>
      </c>
      <c r="AU213" s="213" t="s">
        <v>90</v>
      </c>
      <c r="AY213" s="18" t="s">
        <v>242</v>
      </c>
      <c r="BE213" s="214">
        <f>IF(N213="základná",J213,0)</f>
        <v>0</v>
      </c>
      <c r="BF213" s="214">
        <f>IF(N213="znížená",J213,0)</f>
        <v>0</v>
      </c>
      <c r="BG213" s="214">
        <f>IF(N213="zákl. prenesená",J213,0)</f>
        <v>0</v>
      </c>
      <c r="BH213" s="214">
        <f>IF(N213="zníž. prenesená",J213,0)</f>
        <v>0</v>
      </c>
      <c r="BI213" s="214">
        <f>IF(N213="nulová",J213,0)</f>
        <v>0</v>
      </c>
      <c r="BJ213" s="18" t="s">
        <v>90</v>
      </c>
      <c r="BK213" s="214">
        <f>ROUND(I213*H213,2)</f>
        <v>0</v>
      </c>
      <c r="BL213" s="18" t="s">
        <v>248</v>
      </c>
      <c r="BM213" s="213" t="s">
        <v>1267</v>
      </c>
    </row>
    <row r="214" spans="1:65" s="13" customFormat="1">
      <c r="B214" s="226"/>
      <c r="C214" s="227"/>
      <c r="D214" s="228" t="s">
        <v>304</v>
      </c>
      <c r="E214" s="229" t="s">
        <v>1</v>
      </c>
      <c r="F214" s="230" t="s">
        <v>1268</v>
      </c>
      <c r="G214" s="227"/>
      <c r="H214" s="231">
        <v>24.26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304</v>
      </c>
      <c r="AU214" s="237" t="s">
        <v>90</v>
      </c>
      <c r="AV214" s="13" t="s">
        <v>90</v>
      </c>
      <c r="AW214" s="13" t="s">
        <v>33</v>
      </c>
      <c r="AX214" s="13" t="s">
        <v>84</v>
      </c>
      <c r="AY214" s="237" t="s">
        <v>242</v>
      </c>
    </row>
    <row r="215" spans="1:65" s="2" customFormat="1" ht="34.9" customHeight="1">
      <c r="A215" s="35"/>
      <c r="B215" s="36"/>
      <c r="C215" s="201" t="s">
        <v>583</v>
      </c>
      <c r="D215" s="201" t="s">
        <v>244</v>
      </c>
      <c r="E215" s="202" t="s">
        <v>1269</v>
      </c>
      <c r="F215" s="203" t="s">
        <v>1270</v>
      </c>
      <c r="G215" s="204" t="s">
        <v>247</v>
      </c>
      <c r="H215" s="205">
        <v>31.72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0</v>
      </c>
      <c r="R215" s="211">
        <f>Q215*H215</f>
        <v>0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248</v>
      </c>
      <c r="AT215" s="213" t="s">
        <v>244</v>
      </c>
      <c r="AU215" s="213" t="s">
        <v>90</v>
      </c>
      <c r="AY215" s="18" t="s">
        <v>242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90</v>
      </c>
      <c r="BK215" s="214">
        <f>ROUND(I215*H215,2)</f>
        <v>0</v>
      </c>
      <c r="BL215" s="18" t="s">
        <v>248</v>
      </c>
      <c r="BM215" s="213" t="s">
        <v>1271</v>
      </c>
    </row>
    <row r="216" spans="1:65" s="14" customFormat="1">
      <c r="B216" s="243"/>
      <c r="C216" s="244"/>
      <c r="D216" s="228" t="s">
        <v>304</v>
      </c>
      <c r="E216" s="245" t="s">
        <v>1</v>
      </c>
      <c r="F216" s="246" t="s">
        <v>1272</v>
      </c>
      <c r="G216" s="244"/>
      <c r="H216" s="245" t="s">
        <v>1</v>
      </c>
      <c r="I216" s="247"/>
      <c r="J216" s="244"/>
      <c r="K216" s="244"/>
      <c r="L216" s="248"/>
      <c r="M216" s="249"/>
      <c r="N216" s="250"/>
      <c r="O216" s="250"/>
      <c r="P216" s="250"/>
      <c r="Q216" s="250"/>
      <c r="R216" s="250"/>
      <c r="S216" s="250"/>
      <c r="T216" s="251"/>
      <c r="AT216" s="252" t="s">
        <v>304</v>
      </c>
      <c r="AU216" s="252" t="s">
        <v>90</v>
      </c>
      <c r="AV216" s="14" t="s">
        <v>84</v>
      </c>
      <c r="AW216" s="14" t="s">
        <v>33</v>
      </c>
      <c r="AX216" s="14" t="s">
        <v>77</v>
      </c>
      <c r="AY216" s="252" t="s">
        <v>242</v>
      </c>
    </row>
    <row r="217" spans="1:65" s="13" customFormat="1">
      <c r="B217" s="226"/>
      <c r="C217" s="227"/>
      <c r="D217" s="228" t="s">
        <v>304</v>
      </c>
      <c r="E217" s="229" t="s">
        <v>1</v>
      </c>
      <c r="F217" s="230" t="s">
        <v>1273</v>
      </c>
      <c r="G217" s="227"/>
      <c r="H217" s="231">
        <v>31.72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84</v>
      </c>
      <c r="AY217" s="237" t="s">
        <v>242</v>
      </c>
    </row>
    <row r="218" spans="1:65" s="2" customFormat="1" ht="50.45" customHeight="1">
      <c r="A218" s="35"/>
      <c r="B218" s="36"/>
      <c r="C218" s="201" t="s">
        <v>590</v>
      </c>
      <c r="D218" s="201" t="s">
        <v>244</v>
      </c>
      <c r="E218" s="202" t="s">
        <v>1274</v>
      </c>
      <c r="F218" s="203" t="s">
        <v>1275</v>
      </c>
      <c r="G218" s="204" t="s">
        <v>247</v>
      </c>
      <c r="H218" s="205">
        <v>9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2.8680000000000001E-2</v>
      </c>
      <c r="R218" s="211">
        <f>Q218*H218</f>
        <v>0.25812000000000002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1276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1277</v>
      </c>
      <c r="G219" s="227"/>
      <c r="H219" s="231">
        <v>9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84</v>
      </c>
      <c r="AY219" s="237" t="s">
        <v>242</v>
      </c>
    </row>
    <row r="220" spans="1:65" s="2" customFormat="1" ht="22.15" customHeight="1">
      <c r="A220" s="35"/>
      <c r="B220" s="36"/>
      <c r="C220" s="201" t="s">
        <v>595</v>
      </c>
      <c r="D220" s="201" t="s">
        <v>244</v>
      </c>
      <c r="E220" s="202" t="s">
        <v>1278</v>
      </c>
      <c r="F220" s="203" t="s">
        <v>1279</v>
      </c>
      <c r="G220" s="204" t="s">
        <v>282</v>
      </c>
      <c r="H220" s="205">
        <v>46</v>
      </c>
      <c r="I220" s="206"/>
      <c r="J220" s="207">
        <f>ROUND(I220*H220,2)</f>
        <v>0</v>
      </c>
      <c r="K220" s="208"/>
      <c r="L220" s="40"/>
      <c r="M220" s="209" t="s">
        <v>1</v>
      </c>
      <c r="N220" s="210" t="s">
        <v>43</v>
      </c>
      <c r="O220" s="76"/>
      <c r="P220" s="211">
        <f>O220*H220</f>
        <v>0</v>
      </c>
      <c r="Q220" s="211">
        <v>4.6299999999999996E-3</v>
      </c>
      <c r="R220" s="211">
        <f>Q220*H220</f>
        <v>0.21297999999999997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248</v>
      </c>
      <c r="AT220" s="213" t="s">
        <v>244</v>
      </c>
      <c r="AU220" s="213" t="s">
        <v>90</v>
      </c>
      <c r="AY220" s="18" t="s">
        <v>242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90</v>
      </c>
      <c r="BK220" s="214">
        <f>ROUND(I220*H220,2)</f>
        <v>0</v>
      </c>
      <c r="BL220" s="18" t="s">
        <v>248</v>
      </c>
      <c r="BM220" s="213" t="s">
        <v>1280</v>
      </c>
    </row>
    <row r="221" spans="1:65" s="13" customFormat="1">
      <c r="B221" s="226"/>
      <c r="C221" s="227"/>
      <c r="D221" s="228" t="s">
        <v>304</v>
      </c>
      <c r="E221" s="229" t="s">
        <v>1</v>
      </c>
      <c r="F221" s="230" t="s">
        <v>1281</v>
      </c>
      <c r="G221" s="227"/>
      <c r="H221" s="231">
        <v>46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304</v>
      </c>
      <c r="AU221" s="237" t="s">
        <v>90</v>
      </c>
      <c r="AV221" s="13" t="s">
        <v>90</v>
      </c>
      <c r="AW221" s="13" t="s">
        <v>33</v>
      </c>
      <c r="AX221" s="13" t="s">
        <v>84</v>
      </c>
      <c r="AY221" s="237" t="s">
        <v>242</v>
      </c>
    </row>
    <row r="222" spans="1:65" s="2" customFormat="1" ht="22.15" customHeight="1">
      <c r="A222" s="35"/>
      <c r="B222" s="36"/>
      <c r="C222" s="201" t="s">
        <v>600</v>
      </c>
      <c r="D222" s="201" t="s">
        <v>244</v>
      </c>
      <c r="E222" s="202" t="s">
        <v>1282</v>
      </c>
      <c r="F222" s="203" t="s">
        <v>1283</v>
      </c>
      <c r="G222" s="204" t="s">
        <v>282</v>
      </c>
      <c r="H222" s="205">
        <v>46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0</v>
      </c>
      <c r="R222" s="211">
        <f>Q222*H222</f>
        <v>0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248</v>
      </c>
      <c r="AT222" s="213" t="s">
        <v>244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248</v>
      </c>
      <c r="BM222" s="213" t="s">
        <v>1284</v>
      </c>
    </row>
    <row r="223" spans="1:65" s="2" customFormat="1" ht="30" customHeight="1">
      <c r="A223" s="35"/>
      <c r="B223" s="36"/>
      <c r="C223" s="201" t="s">
        <v>604</v>
      </c>
      <c r="D223" s="201" t="s">
        <v>244</v>
      </c>
      <c r="E223" s="202" t="s">
        <v>1285</v>
      </c>
      <c r="F223" s="203" t="s">
        <v>1286</v>
      </c>
      <c r="G223" s="204" t="s">
        <v>282</v>
      </c>
      <c r="H223" s="205">
        <v>54</v>
      </c>
      <c r="I223" s="206"/>
      <c r="J223" s="207">
        <f>ROUND(I223*H223,2)</f>
        <v>0</v>
      </c>
      <c r="K223" s="208"/>
      <c r="L223" s="40"/>
      <c r="M223" s="209" t="s">
        <v>1</v>
      </c>
      <c r="N223" s="210" t="s">
        <v>43</v>
      </c>
      <c r="O223" s="76"/>
      <c r="P223" s="211">
        <f>O223*H223</f>
        <v>0</v>
      </c>
      <c r="Q223" s="211">
        <v>4.6299999999999996E-3</v>
      </c>
      <c r="R223" s="211">
        <f>Q223*H223</f>
        <v>0.25001999999999996</v>
      </c>
      <c r="S223" s="211">
        <v>0</v>
      </c>
      <c r="T223" s="21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248</v>
      </c>
      <c r="AT223" s="213" t="s">
        <v>244</v>
      </c>
      <c r="AU223" s="213" t="s">
        <v>90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248</v>
      </c>
      <c r="BM223" s="213" t="s">
        <v>1287</v>
      </c>
    </row>
    <row r="224" spans="1:65" s="13" customFormat="1">
      <c r="B224" s="226"/>
      <c r="C224" s="227"/>
      <c r="D224" s="228" t="s">
        <v>304</v>
      </c>
      <c r="E224" s="229" t="s">
        <v>1</v>
      </c>
      <c r="F224" s="230" t="s">
        <v>1288</v>
      </c>
      <c r="G224" s="227"/>
      <c r="H224" s="231">
        <v>54</v>
      </c>
      <c r="I224" s="232"/>
      <c r="J224" s="227"/>
      <c r="K224" s="227"/>
      <c r="L224" s="233"/>
      <c r="M224" s="234"/>
      <c r="N224" s="235"/>
      <c r="O224" s="235"/>
      <c r="P224" s="235"/>
      <c r="Q224" s="235"/>
      <c r="R224" s="235"/>
      <c r="S224" s="235"/>
      <c r="T224" s="236"/>
      <c r="AT224" s="237" t="s">
        <v>304</v>
      </c>
      <c r="AU224" s="237" t="s">
        <v>90</v>
      </c>
      <c r="AV224" s="13" t="s">
        <v>90</v>
      </c>
      <c r="AW224" s="13" t="s">
        <v>33</v>
      </c>
      <c r="AX224" s="13" t="s">
        <v>84</v>
      </c>
      <c r="AY224" s="237" t="s">
        <v>242</v>
      </c>
    </row>
    <row r="225" spans="1:65" s="2" customFormat="1" ht="30" customHeight="1">
      <c r="A225" s="35"/>
      <c r="B225" s="36"/>
      <c r="C225" s="201" t="s">
        <v>608</v>
      </c>
      <c r="D225" s="201" t="s">
        <v>244</v>
      </c>
      <c r="E225" s="202" t="s">
        <v>1289</v>
      </c>
      <c r="F225" s="203" t="s">
        <v>1290</v>
      </c>
      <c r="G225" s="204" t="s">
        <v>282</v>
      </c>
      <c r="H225" s="205">
        <v>54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0</v>
      </c>
      <c r="R225" s="211">
        <f>Q225*H225</f>
        <v>0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248</v>
      </c>
      <c r="AT225" s="213" t="s">
        <v>244</v>
      </c>
      <c r="AU225" s="213" t="s">
        <v>90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248</v>
      </c>
      <c r="BM225" s="213" t="s">
        <v>1291</v>
      </c>
    </row>
    <row r="226" spans="1:65" s="2" customFormat="1" ht="30" customHeight="1">
      <c r="A226" s="35"/>
      <c r="B226" s="36"/>
      <c r="C226" s="201" t="s">
        <v>613</v>
      </c>
      <c r="D226" s="201" t="s">
        <v>244</v>
      </c>
      <c r="E226" s="202" t="s">
        <v>1292</v>
      </c>
      <c r="F226" s="203" t="s">
        <v>1293</v>
      </c>
      <c r="G226" s="204" t="s">
        <v>406</v>
      </c>
      <c r="H226" s="205">
        <v>5.38</v>
      </c>
      <c r="I226" s="206"/>
      <c r="J226" s="207">
        <f>ROUND(I226*H226,2)</f>
        <v>0</v>
      </c>
      <c r="K226" s="208"/>
      <c r="L226" s="40"/>
      <c r="M226" s="209" t="s">
        <v>1</v>
      </c>
      <c r="N226" s="210" t="s">
        <v>43</v>
      </c>
      <c r="O226" s="76"/>
      <c r="P226" s="211">
        <f>O226*H226</f>
        <v>0</v>
      </c>
      <c r="Q226" s="211">
        <v>1.73E-3</v>
      </c>
      <c r="R226" s="211">
        <f>Q226*H226</f>
        <v>9.3074000000000004E-3</v>
      </c>
      <c r="S226" s="211">
        <v>2.2000000000000002</v>
      </c>
      <c r="T226" s="212">
        <f>S226*H226</f>
        <v>11.836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13" t="s">
        <v>248</v>
      </c>
      <c r="AT226" s="213" t="s">
        <v>244</v>
      </c>
      <c r="AU226" s="213" t="s">
        <v>90</v>
      </c>
      <c r="AY226" s="18" t="s">
        <v>242</v>
      </c>
      <c r="BE226" s="214">
        <f>IF(N226="základná",J226,0)</f>
        <v>0</v>
      </c>
      <c r="BF226" s="214">
        <f>IF(N226="znížená",J226,0)</f>
        <v>0</v>
      </c>
      <c r="BG226" s="214">
        <f>IF(N226="zákl. prenesená",J226,0)</f>
        <v>0</v>
      </c>
      <c r="BH226" s="214">
        <f>IF(N226="zníž. prenesená",J226,0)</f>
        <v>0</v>
      </c>
      <c r="BI226" s="214">
        <f>IF(N226="nulová",J226,0)</f>
        <v>0</v>
      </c>
      <c r="BJ226" s="18" t="s">
        <v>90</v>
      </c>
      <c r="BK226" s="214">
        <f>ROUND(I226*H226,2)</f>
        <v>0</v>
      </c>
      <c r="BL226" s="18" t="s">
        <v>248</v>
      </c>
      <c r="BM226" s="213" t="s">
        <v>1294</v>
      </c>
    </row>
    <row r="227" spans="1:65" s="14" customFormat="1">
      <c r="B227" s="243"/>
      <c r="C227" s="244"/>
      <c r="D227" s="228" t="s">
        <v>304</v>
      </c>
      <c r="E227" s="245" t="s">
        <v>1</v>
      </c>
      <c r="F227" s="246" t="s">
        <v>1295</v>
      </c>
      <c r="G227" s="244"/>
      <c r="H227" s="245" t="s">
        <v>1</v>
      </c>
      <c r="I227" s="247"/>
      <c r="J227" s="244"/>
      <c r="K227" s="244"/>
      <c r="L227" s="248"/>
      <c r="M227" s="249"/>
      <c r="N227" s="250"/>
      <c r="O227" s="250"/>
      <c r="P227" s="250"/>
      <c r="Q227" s="250"/>
      <c r="R227" s="250"/>
      <c r="S227" s="250"/>
      <c r="T227" s="251"/>
      <c r="AT227" s="252" t="s">
        <v>304</v>
      </c>
      <c r="AU227" s="252" t="s">
        <v>90</v>
      </c>
      <c r="AV227" s="14" t="s">
        <v>84</v>
      </c>
      <c r="AW227" s="14" t="s">
        <v>33</v>
      </c>
      <c r="AX227" s="14" t="s">
        <v>77</v>
      </c>
      <c r="AY227" s="252" t="s">
        <v>242</v>
      </c>
    </row>
    <row r="228" spans="1:65" s="13" customFormat="1">
      <c r="B228" s="226"/>
      <c r="C228" s="227"/>
      <c r="D228" s="228" t="s">
        <v>304</v>
      </c>
      <c r="E228" s="229" t="s">
        <v>1</v>
      </c>
      <c r="F228" s="230" t="s">
        <v>1296</v>
      </c>
      <c r="G228" s="227"/>
      <c r="H228" s="231">
        <v>0.69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304</v>
      </c>
      <c r="AU228" s="237" t="s">
        <v>90</v>
      </c>
      <c r="AV228" s="13" t="s">
        <v>90</v>
      </c>
      <c r="AW228" s="13" t="s">
        <v>33</v>
      </c>
      <c r="AX228" s="13" t="s">
        <v>77</v>
      </c>
      <c r="AY228" s="237" t="s">
        <v>242</v>
      </c>
    </row>
    <row r="229" spans="1:65" s="13" customFormat="1">
      <c r="B229" s="226"/>
      <c r="C229" s="227"/>
      <c r="D229" s="228" t="s">
        <v>304</v>
      </c>
      <c r="E229" s="229" t="s">
        <v>1</v>
      </c>
      <c r="F229" s="230" t="s">
        <v>1297</v>
      </c>
      <c r="G229" s="227"/>
      <c r="H229" s="231">
        <v>0.69</v>
      </c>
      <c r="I229" s="232"/>
      <c r="J229" s="227"/>
      <c r="K229" s="227"/>
      <c r="L229" s="233"/>
      <c r="M229" s="234"/>
      <c r="N229" s="235"/>
      <c r="O229" s="235"/>
      <c r="P229" s="235"/>
      <c r="Q229" s="235"/>
      <c r="R229" s="235"/>
      <c r="S229" s="235"/>
      <c r="T229" s="236"/>
      <c r="AT229" s="237" t="s">
        <v>304</v>
      </c>
      <c r="AU229" s="237" t="s">
        <v>90</v>
      </c>
      <c r="AV229" s="13" t="s">
        <v>90</v>
      </c>
      <c r="AW229" s="13" t="s">
        <v>33</v>
      </c>
      <c r="AX229" s="13" t="s">
        <v>77</v>
      </c>
      <c r="AY229" s="237" t="s">
        <v>242</v>
      </c>
    </row>
    <row r="230" spans="1:65" s="13" customFormat="1" ht="22.5">
      <c r="B230" s="226"/>
      <c r="C230" s="227"/>
      <c r="D230" s="228" t="s">
        <v>304</v>
      </c>
      <c r="E230" s="229" t="s">
        <v>1</v>
      </c>
      <c r="F230" s="230" t="s">
        <v>1298</v>
      </c>
      <c r="G230" s="227"/>
      <c r="H230" s="231">
        <v>4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304</v>
      </c>
      <c r="AU230" s="237" t="s">
        <v>90</v>
      </c>
      <c r="AV230" s="13" t="s">
        <v>90</v>
      </c>
      <c r="AW230" s="13" t="s">
        <v>33</v>
      </c>
      <c r="AX230" s="13" t="s">
        <v>77</v>
      </c>
      <c r="AY230" s="237" t="s">
        <v>242</v>
      </c>
    </row>
    <row r="231" spans="1:65" s="16" customFormat="1">
      <c r="B231" s="264"/>
      <c r="C231" s="265"/>
      <c r="D231" s="228" t="s">
        <v>304</v>
      </c>
      <c r="E231" s="266" t="s">
        <v>1</v>
      </c>
      <c r="F231" s="267" t="s">
        <v>388</v>
      </c>
      <c r="G231" s="265"/>
      <c r="H231" s="268">
        <v>5.38</v>
      </c>
      <c r="I231" s="269"/>
      <c r="J231" s="265"/>
      <c r="K231" s="265"/>
      <c r="L231" s="270"/>
      <c r="M231" s="271"/>
      <c r="N231" s="272"/>
      <c r="O231" s="272"/>
      <c r="P231" s="272"/>
      <c r="Q231" s="272"/>
      <c r="R231" s="272"/>
      <c r="S231" s="272"/>
      <c r="T231" s="273"/>
      <c r="AT231" s="274" t="s">
        <v>304</v>
      </c>
      <c r="AU231" s="274" t="s">
        <v>90</v>
      </c>
      <c r="AV231" s="16" t="s">
        <v>248</v>
      </c>
      <c r="AW231" s="16" t="s">
        <v>33</v>
      </c>
      <c r="AX231" s="16" t="s">
        <v>84</v>
      </c>
      <c r="AY231" s="274" t="s">
        <v>242</v>
      </c>
    </row>
    <row r="232" spans="1:65" s="2" customFormat="1" ht="30" customHeight="1">
      <c r="A232" s="35"/>
      <c r="B232" s="36"/>
      <c r="C232" s="201" t="s">
        <v>617</v>
      </c>
      <c r="D232" s="201" t="s">
        <v>244</v>
      </c>
      <c r="E232" s="202" t="s">
        <v>1299</v>
      </c>
      <c r="F232" s="203" t="s">
        <v>1300</v>
      </c>
      <c r="G232" s="204" t="s">
        <v>282</v>
      </c>
      <c r="H232" s="205">
        <v>20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8.0000000000000007E-5</v>
      </c>
      <c r="R232" s="211">
        <f>Q232*H232</f>
        <v>1.6000000000000001E-3</v>
      </c>
      <c r="S232" s="211">
        <v>1.7999999999999999E-2</v>
      </c>
      <c r="T232" s="212">
        <f>S232*H232</f>
        <v>0.36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248</v>
      </c>
      <c r="AT232" s="213" t="s">
        <v>244</v>
      </c>
      <c r="AU232" s="213" t="s">
        <v>90</v>
      </c>
      <c r="AY232" s="18" t="s">
        <v>242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90</v>
      </c>
      <c r="BK232" s="214">
        <f>ROUND(I232*H232,2)</f>
        <v>0</v>
      </c>
      <c r="BL232" s="18" t="s">
        <v>248</v>
      </c>
      <c r="BM232" s="213" t="s">
        <v>1301</v>
      </c>
    </row>
    <row r="233" spans="1:65" s="13" customFormat="1">
      <c r="B233" s="226"/>
      <c r="C233" s="227"/>
      <c r="D233" s="228" t="s">
        <v>304</v>
      </c>
      <c r="E233" s="229" t="s">
        <v>1</v>
      </c>
      <c r="F233" s="230" t="s">
        <v>1302</v>
      </c>
      <c r="G233" s="227"/>
      <c r="H233" s="231">
        <v>20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84</v>
      </c>
      <c r="AY233" s="237" t="s">
        <v>242</v>
      </c>
    </row>
    <row r="234" spans="1:65" s="2" customFormat="1" ht="22.15" customHeight="1">
      <c r="A234" s="35"/>
      <c r="B234" s="36"/>
      <c r="C234" s="201" t="s">
        <v>619</v>
      </c>
      <c r="D234" s="201" t="s">
        <v>244</v>
      </c>
      <c r="E234" s="202" t="s">
        <v>1303</v>
      </c>
      <c r="F234" s="203" t="s">
        <v>1304</v>
      </c>
      <c r="G234" s="204" t="s">
        <v>259</v>
      </c>
      <c r="H234" s="205">
        <v>28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1.0000000000000001E-5</v>
      </c>
      <c r="R234" s="211">
        <f>Q234*H234</f>
        <v>2.8000000000000003E-4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248</v>
      </c>
      <c r="AT234" s="213" t="s">
        <v>244</v>
      </c>
      <c r="AU234" s="213" t="s">
        <v>90</v>
      </c>
      <c r="AY234" s="18" t="s">
        <v>242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90</v>
      </c>
      <c r="BK234" s="214">
        <f>ROUND(I234*H234,2)</f>
        <v>0</v>
      </c>
      <c r="BL234" s="18" t="s">
        <v>248</v>
      </c>
      <c r="BM234" s="213" t="s">
        <v>1305</v>
      </c>
    </row>
    <row r="235" spans="1:65" s="13" customFormat="1">
      <c r="B235" s="226"/>
      <c r="C235" s="227"/>
      <c r="D235" s="228" t="s">
        <v>304</v>
      </c>
      <c r="E235" s="229" t="s">
        <v>1</v>
      </c>
      <c r="F235" s="230" t="s">
        <v>1306</v>
      </c>
      <c r="G235" s="227"/>
      <c r="H235" s="231">
        <v>28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304</v>
      </c>
      <c r="AU235" s="237" t="s">
        <v>90</v>
      </c>
      <c r="AV235" s="13" t="s">
        <v>90</v>
      </c>
      <c r="AW235" s="13" t="s">
        <v>33</v>
      </c>
      <c r="AX235" s="13" t="s">
        <v>84</v>
      </c>
      <c r="AY235" s="237" t="s">
        <v>242</v>
      </c>
    </row>
    <row r="236" spans="1:65" s="2" customFormat="1" ht="22.15" customHeight="1">
      <c r="A236" s="35"/>
      <c r="B236" s="36"/>
      <c r="C236" s="201" t="s">
        <v>621</v>
      </c>
      <c r="D236" s="201" t="s">
        <v>244</v>
      </c>
      <c r="E236" s="202" t="s">
        <v>767</v>
      </c>
      <c r="F236" s="203" t="s">
        <v>1111</v>
      </c>
      <c r="G236" s="204" t="s">
        <v>323</v>
      </c>
      <c r="H236" s="205">
        <v>53.13</v>
      </c>
      <c r="I236" s="206"/>
      <c r="J236" s="207">
        <f>ROUND(I236*H236,2)</f>
        <v>0</v>
      </c>
      <c r="K236" s="208"/>
      <c r="L236" s="40"/>
      <c r="M236" s="209" t="s">
        <v>1</v>
      </c>
      <c r="N236" s="210" t="s">
        <v>43</v>
      </c>
      <c r="O236" s="76"/>
      <c r="P236" s="211">
        <f>O236*H236</f>
        <v>0</v>
      </c>
      <c r="Q236" s="211">
        <v>0</v>
      </c>
      <c r="R236" s="211">
        <f>Q236*H236</f>
        <v>0</v>
      </c>
      <c r="S236" s="211">
        <v>0</v>
      </c>
      <c r="T236" s="21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3" t="s">
        <v>248</v>
      </c>
      <c r="AT236" s="213" t="s">
        <v>244</v>
      </c>
      <c r="AU236" s="213" t="s">
        <v>90</v>
      </c>
      <c r="AY236" s="18" t="s">
        <v>242</v>
      </c>
      <c r="BE236" s="214">
        <f>IF(N236="základná",J236,0)</f>
        <v>0</v>
      </c>
      <c r="BF236" s="214">
        <f>IF(N236="znížená",J236,0)</f>
        <v>0</v>
      </c>
      <c r="BG236" s="214">
        <f>IF(N236="zákl. prenesená",J236,0)</f>
        <v>0</v>
      </c>
      <c r="BH236" s="214">
        <f>IF(N236="zníž. prenesená",J236,0)</f>
        <v>0</v>
      </c>
      <c r="BI236" s="214">
        <f>IF(N236="nulová",J236,0)</f>
        <v>0</v>
      </c>
      <c r="BJ236" s="18" t="s">
        <v>90</v>
      </c>
      <c r="BK236" s="214">
        <f>ROUND(I236*H236,2)</f>
        <v>0</v>
      </c>
      <c r="BL236" s="18" t="s">
        <v>248</v>
      </c>
      <c r="BM236" s="213" t="s">
        <v>1307</v>
      </c>
    </row>
    <row r="237" spans="1:65" s="13" customFormat="1" ht="22.5">
      <c r="B237" s="226"/>
      <c r="C237" s="227"/>
      <c r="D237" s="228" t="s">
        <v>304</v>
      </c>
      <c r="E237" s="229" t="s">
        <v>1</v>
      </c>
      <c r="F237" s="230" t="s">
        <v>1308</v>
      </c>
      <c r="G237" s="227"/>
      <c r="H237" s="231">
        <v>53.13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304</v>
      </c>
      <c r="AU237" s="237" t="s">
        <v>90</v>
      </c>
      <c r="AV237" s="13" t="s">
        <v>90</v>
      </c>
      <c r="AW237" s="13" t="s">
        <v>33</v>
      </c>
      <c r="AX237" s="13" t="s">
        <v>84</v>
      </c>
      <c r="AY237" s="237" t="s">
        <v>242</v>
      </c>
    </row>
    <row r="238" spans="1:65" s="2" customFormat="1" ht="22.15" customHeight="1">
      <c r="A238" s="35"/>
      <c r="B238" s="36"/>
      <c r="C238" s="201" t="s">
        <v>623</v>
      </c>
      <c r="D238" s="201" t="s">
        <v>244</v>
      </c>
      <c r="E238" s="202" t="s">
        <v>1114</v>
      </c>
      <c r="F238" s="203" t="s">
        <v>1115</v>
      </c>
      <c r="G238" s="204" t="s">
        <v>323</v>
      </c>
      <c r="H238" s="205">
        <v>53.13</v>
      </c>
      <c r="I238" s="206"/>
      <c r="J238" s="207">
        <f>ROUND(I238*H238,2)</f>
        <v>0</v>
      </c>
      <c r="K238" s="208"/>
      <c r="L238" s="40"/>
      <c r="M238" s="209" t="s">
        <v>1</v>
      </c>
      <c r="N238" s="210" t="s">
        <v>43</v>
      </c>
      <c r="O238" s="76"/>
      <c r="P238" s="211">
        <f>O238*H238</f>
        <v>0</v>
      </c>
      <c r="Q238" s="211">
        <v>0</v>
      </c>
      <c r="R238" s="211">
        <f>Q238*H238</f>
        <v>0</v>
      </c>
      <c r="S238" s="211">
        <v>0</v>
      </c>
      <c r="T238" s="212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13" t="s">
        <v>248</v>
      </c>
      <c r="AT238" s="213" t="s">
        <v>244</v>
      </c>
      <c r="AU238" s="213" t="s">
        <v>90</v>
      </c>
      <c r="AY238" s="18" t="s">
        <v>242</v>
      </c>
      <c r="BE238" s="214">
        <f>IF(N238="základná",J238,0)</f>
        <v>0</v>
      </c>
      <c r="BF238" s="214">
        <f>IF(N238="znížená",J238,0)</f>
        <v>0</v>
      </c>
      <c r="BG238" s="214">
        <f>IF(N238="zákl. prenesená",J238,0)</f>
        <v>0</v>
      </c>
      <c r="BH238" s="214">
        <f>IF(N238="zníž. prenesená",J238,0)</f>
        <v>0</v>
      </c>
      <c r="BI238" s="214">
        <f>IF(N238="nulová",J238,0)</f>
        <v>0</v>
      </c>
      <c r="BJ238" s="18" t="s">
        <v>90</v>
      </c>
      <c r="BK238" s="214">
        <f>ROUND(I238*H238,2)</f>
        <v>0</v>
      </c>
      <c r="BL238" s="18" t="s">
        <v>248</v>
      </c>
      <c r="BM238" s="213" t="s">
        <v>1309</v>
      </c>
    </row>
    <row r="239" spans="1:65" s="13" customFormat="1" ht="22.5">
      <c r="B239" s="226"/>
      <c r="C239" s="227"/>
      <c r="D239" s="228" t="s">
        <v>304</v>
      </c>
      <c r="E239" s="229" t="s">
        <v>1</v>
      </c>
      <c r="F239" s="230" t="s">
        <v>1310</v>
      </c>
      <c r="G239" s="227"/>
      <c r="H239" s="231">
        <v>11.84</v>
      </c>
      <c r="I239" s="232"/>
      <c r="J239" s="227"/>
      <c r="K239" s="227"/>
      <c r="L239" s="233"/>
      <c r="M239" s="234"/>
      <c r="N239" s="235"/>
      <c r="O239" s="235"/>
      <c r="P239" s="235"/>
      <c r="Q239" s="235"/>
      <c r="R239" s="235"/>
      <c r="S239" s="235"/>
      <c r="T239" s="236"/>
      <c r="AT239" s="237" t="s">
        <v>304</v>
      </c>
      <c r="AU239" s="237" t="s">
        <v>90</v>
      </c>
      <c r="AV239" s="13" t="s">
        <v>90</v>
      </c>
      <c r="AW239" s="13" t="s">
        <v>33</v>
      </c>
      <c r="AX239" s="13" t="s">
        <v>77</v>
      </c>
      <c r="AY239" s="237" t="s">
        <v>242</v>
      </c>
    </row>
    <row r="240" spans="1:65" s="13" customFormat="1">
      <c r="B240" s="226"/>
      <c r="C240" s="227"/>
      <c r="D240" s="228" t="s">
        <v>304</v>
      </c>
      <c r="E240" s="229" t="s">
        <v>1</v>
      </c>
      <c r="F240" s="230" t="s">
        <v>1311</v>
      </c>
      <c r="G240" s="227"/>
      <c r="H240" s="231">
        <v>15.75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AT240" s="237" t="s">
        <v>304</v>
      </c>
      <c r="AU240" s="237" t="s">
        <v>90</v>
      </c>
      <c r="AV240" s="13" t="s">
        <v>90</v>
      </c>
      <c r="AW240" s="13" t="s">
        <v>33</v>
      </c>
      <c r="AX240" s="13" t="s">
        <v>77</v>
      </c>
      <c r="AY240" s="237" t="s">
        <v>242</v>
      </c>
    </row>
    <row r="241" spans="1:65" s="13" customFormat="1">
      <c r="B241" s="226"/>
      <c r="C241" s="227"/>
      <c r="D241" s="228" t="s">
        <v>304</v>
      </c>
      <c r="E241" s="229" t="s">
        <v>1</v>
      </c>
      <c r="F241" s="230" t="s">
        <v>1312</v>
      </c>
      <c r="G241" s="227"/>
      <c r="H241" s="231">
        <v>15.3</v>
      </c>
      <c r="I241" s="232"/>
      <c r="J241" s="227"/>
      <c r="K241" s="227"/>
      <c r="L241" s="233"/>
      <c r="M241" s="234"/>
      <c r="N241" s="235"/>
      <c r="O241" s="235"/>
      <c r="P241" s="235"/>
      <c r="Q241" s="235"/>
      <c r="R241" s="235"/>
      <c r="S241" s="235"/>
      <c r="T241" s="236"/>
      <c r="AT241" s="237" t="s">
        <v>304</v>
      </c>
      <c r="AU241" s="237" t="s">
        <v>90</v>
      </c>
      <c r="AV241" s="13" t="s">
        <v>90</v>
      </c>
      <c r="AW241" s="13" t="s">
        <v>33</v>
      </c>
      <c r="AX241" s="13" t="s">
        <v>77</v>
      </c>
      <c r="AY241" s="237" t="s">
        <v>242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1313</v>
      </c>
      <c r="G242" s="227"/>
      <c r="H242" s="231">
        <v>5.46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90</v>
      </c>
      <c r="AV242" s="13" t="s">
        <v>90</v>
      </c>
      <c r="AW242" s="13" t="s">
        <v>33</v>
      </c>
      <c r="AX242" s="13" t="s">
        <v>77</v>
      </c>
      <c r="AY242" s="237" t="s">
        <v>242</v>
      </c>
    </row>
    <row r="243" spans="1:65" s="13" customFormat="1">
      <c r="B243" s="226"/>
      <c r="C243" s="227"/>
      <c r="D243" s="228" t="s">
        <v>304</v>
      </c>
      <c r="E243" s="229" t="s">
        <v>1</v>
      </c>
      <c r="F243" s="230" t="s">
        <v>1314</v>
      </c>
      <c r="G243" s="227"/>
      <c r="H243" s="231">
        <v>4.4800000000000004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304</v>
      </c>
      <c r="AU243" s="237" t="s">
        <v>90</v>
      </c>
      <c r="AV243" s="13" t="s">
        <v>90</v>
      </c>
      <c r="AW243" s="13" t="s">
        <v>33</v>
      </c>
      <c r="AX243" s="13" t="s">
        <v>77</v>
      </c>
      <c r="AY243" s="237" t="s">
        <v>242</v>
      </c>
    </row>
    <row r="244" spans="1:65" s="13" customFormat="1">
      <c r="B244" s="226"/>
      <c r="C244" s="227"/>
      <c r="D244" s="228" t="s">
        <v>304</v>
      </c>
      <c r="E244" s="229" t="s">
        <v>1</v>
      </c>
      <c r="F244" s="230" t="s">
        <v>1315</v>
      </c>
      <c r="G244" s="227"/>
      <c r="H244" s="231">
        <v>0.3</v>
      </c>
      <c r="I244" s="232"/>
      <c r="J244" s="227"/>
      <c r="K244" s="227"/>
      <c r="L244" s="233"/>
      <c r="M244" s="234"/>
      <c r="N244" s="235"/>
      <c r="O244" s="235"/>
      <c r="P244" s="235"/>
      <c r="Q244" s="235"/>
      <c r="R244" s="235"/>
      <c r="S244" s="235"/>
      <c r="T244" s="236"/>
      <c r="AT244" s="237" t="s">
        <v>304</v>
      </c>
      <c r="AU244" s="237" t="s">
        <v>90</v>
      </c>
      <c r="AV244" s="13" t="s">
        <v>90</v>
      </c>
      <c r="AW244" s="13" t="s">
        <v>33</v>
      </c>
      <c r="AX244" s="13" t="s">
        <v>77</v>
      </c>
      <c r="AY244" s="237" t="s">
        <v>242</v>
      </c>
    </row>
    <row r="245" spans="1:65" s="16" customFormat="1">
      <c r="B245" s="264"/>
      <c r="C245" s="265"/>
      <c r="D245" s="228" t="s">
        <v>304</v>
      </c>
      <c r="E245" s="266" t="s">
        <v>1</v>
      </c>
      <c r="F245" s="267" t="s">
        <v>388</v>
      </c>
      <c r="G245" s="265"/>
      <c r="H245" s="268">
        <v>53.129999999999995</v>
      </c>
      <c r="I245" s="269"/>
      <c r="J245" s="265"/>
      <c r="K245" s="265"/>
      <c r="L245" s="270"/>
      <c r="M245" s="271"/>
      <c r="N245" s="272"/>
      <c r="O245" s="272"/>
      <c r="P245" s="272"/>
      <c r="Q245" s="272"/>
      <c r="R245" s="272"/>
      <c r="S245" s="272"/>
      <c r="T245" s="273"/>
      <c r="AT245" s="274" t="s">
        <v>304</v>
      </c>
      <c r="AU245" s="274" t="s">
        <v>90</v>
      </c>
      <c r="AV245" s="16" t="s">
        <v>248</v>
      </c>
      <c r="AW245" s="16" t="s">
        <v>33</v>
      </c>
      <c r="AX245" s="16" t="s">
        <v>84</v>
      </c>
      <c r="AY245" s="274" t="s">
        <v>242</v>
      </c>
    </row>
    <row r="246" spans="1:65" s="2" customFormat="1" ht="14.45" customHeight="1">
      <c r="A246" s="35"/>
      <c r="B246" s="36"/>
      <c r="C246" s="201" t="s">
        <v>625</v>
      </c>
      <c r="D246" s="201" t="s">
        <v>244</v>
      </c>
      <c r="E246" s="202" t="s">
        <v>1120</v>
      </c>
      <c r="F246" s="203" t="s">
        <v>1121</v>
      </c>
      <c r="G246" s="204" t="s">
        <v>323</v>
      </c>
      <c r="H246" s="205">
        <v>53.13</v>
      </c>
      <c r="I246" s="206"/>
      <c r="J246" s="207">
        <f>ROUND(I246*H246,2)</f>
        <v>0</v>
      </c>
      <c r="K246" s="208"/>
      <c r="L246" s="40"/>
      <c r="M246" s="209" t="s">
        <v>1</v>
      </c>
      <c r="N246" s="210" t="s">
        <v>43</v>
      </c>
      <c r="O246" s="76"/>
      <c r="P246" s="211">
        <f>O246*H246</f>
        <v>0</v>
      </c>
      <c r="Q246" s="211">
        <v>0</v>
      </c>
      <c r="R246" s="211">
        <f>Q246*H246</f>
        <v>0</v>
      </c>
      <c r="S246" s="211">
        <v>0</v>
      </c>
      <c r="T246" s="21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3" t="s">
        <v>248</v>
      </c>
      <c r="AT246" s="213" t="s">
        <v>244</v>
      </c>
      <c r="AU246" s="213" t="s">
        <v>90</v>
      </c>
      <c r="AY246" s="18" t="s">
        <v>242</v>
      </c>
      <c r="BE246" s="214">
        <f>IF(N246="základná",J246,0)</f>
        <v>0</v>
      </c>
      <c r="BF246" s="214">
        <f>IF(N246="znížená",J246,0)</f>
        <v>0</v>
      </c>
      <c r="BG246" s="214">
        <f>IF(N246="zákl. prenesená",J246,0)</f>
        <v>0</v>
      </c>
      <c r="BH246" s="214">
        <f>IF(N246="zníž. prenesená",J246,0)</f>
        <v>0</v>
      </c>
      <c r="BI246" s="214">
        <f>IF(N246="nulová",J246,0)</f>
        <v>0</v>
      </c>
      <c r="BJ246" s="18" t="s">
        <v>90</v>
      </c>
      <c r="BK246" s="214">
        <f>ROUND(I246*H246,2)</f>
        <v>0</v>
      </c>
      <c r="BL246" s="18" t="s">
        <v>248</v>
      </c>
      <c r="BM246" s="213" t="s">
        <v>1316</v>
      </c>
    </row>
    <row r="247" spans="1:65" s="12" customFormat="1" ht="22.9" customHeight="1">
      <c r="B247" s="185"/>
      <c r="C247" s="186"/>
      <c r="D247" s="187" t="s">
        <v>76</v>
      </c>
      <c r="E247" s="199" t="s">
        <v>356</v>
      </c>
      <c r="F247" s="199" t="s">
        <v>357</v>
      </c>
      <c r="G247" s="186"/>
      <c r="H247" s="186"/>
      <c r="I247" s="189"/>
      <c r="J247" s="200">
        <f>BK247</f>
        <v>0</v>
      </c>
      <c r="K247" s="186"/>
      <c r="L247" s="191"/>
      <c r="M247" s="192"/>
      <c r="N247" s="193"/>
      <c r="O247" s="193"/>
      <c r="P247" s="194">
        <f>P248</f>
        <v>0</v>
      </c>
      <c r="Q247" s="193"/>
      <c r="R247" s="194">
        <f>R248</f>
        <v>0</v>
      </c>
      <c r="S247" s="193"/>
      <c r="T247" s="195">
        <f>T248</f>
        <v>0</v>
      </c>
      <c r="AR247" s="196" t="s">
        <v>84</v>
      </c>
      <c r="AT247" s="197" t="s">
        <v>76</v>
      </c>
      <c r="AU247" s="197" t="s">
        <v>84</v>
      </c>
      <c r="AY247" s="196" t="s">
        <v>242</v>
      </c>
      <c r="BK247" s="198">
        <f>BK248</f>
        <v>0</v>
      </c>
    </row>
    <row r="248" spans="1:65" s="2" customFormat="1" ht="22.15" customHeight="1">
      <c r="A248" s="35"/>
      <c r="B248" s="36"/>
      <c r="C248" s="201" t="s">
        <v>631</v>
      </c>
      <c r="D248" s="201" t="s">
        <v>244</v>
      </c>
      <c r="E248" s="202" t="s">
        <v>1123</v>
      </c>
      <c r="F248" s="203" t="s">
        <v>1317</v>
      </c>
      <c r="G248" s="204" t="s">
        <v>323</v>
      </c>
      <c r="H248" s="205">
        <v>42.46</v>
      </c>
      <c r="I248" s="206"/>
      <c r="J248" s="207">
        <f>ROUND(I248*H248,2)</f>
        <v>0</v>
      </c>
      <c r="K248" s="208"/>
      <c r="L248" s="40"/>
      <c r="M248" s="209" t="s">
        <v>1</v>
      </c>
      <c r="N248" s="210" t="s">
        <v>43</v>
      </c>
      <c r="O248" s="76"/>
      <c r="P248" s="211">
        <f>O248*H248</f>
        <v>0</v>
      </c>
      <c r="Q248" s="211">
        <v>0</v>
      </c>
      <c r="R248" s="211">
        <f>Q248*H248</f>
        <v>0</v>
      </c>
      <c r="S248" s="211">
        <v>0</v>
      </c>
      <c r="T248" s="21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3" t="s">
        <v>248</v>
      </c>
      <c r="AT248" s="213" t="s">
        <v>244</v>
      </c>
      <c r="AU248" s="213" t="s">
        <v>90</v>
      </c>
      <c r="AY248" s="18" t="s">
        <v>242</v>
      </c>
      <c r="BE248" s="214">
        <f>IF(N248="základná",J248,0)</f>
        <v>0</v>
      </c>
      <c r="BF248" s="214">
        <f>IF(N248="znížená",J248,0)</f>
        <v>0</v>
      </c>
      <c r="BG248" s="214">
        <f>IF(N248="zákl. prenesená",J248,0)</f>
        <v>0</v>
      </c>
      <c r="BH248" s="214">
        <f>IF(N248="zníž. prenesená",J248,0)</f>
        <v>0</v>
      </c>
      <c r="BI248" s="214">
        <f>IF(N248="nulová",J248,0)</f>
        <v>0</v>
      </c>
      <c r="BJ248" s="18" t="s">
        <v>90</v>
      </c>
      <c r="BK248" s="214">
        <f>ROUND(I248*H248,2)</f>
        <v>0</v>
      </c>
      <c r="BL248" s="18" t="s">
        <v>248</v>
      </c>
      <c r="BM248" s="213" t="s">
        <v>1318</v>
      </c>
    </row>
    <row r="249" spans="1:65" s="12" customFormat="1" ht="25.9" customHeight="1">
      <c r="B249" s="185"/>
      <c r="C249" s="186"/>
      <c r="D249" s="187" t="s">
        <v>76</v>
      </c>
      <c r="E249" s="188" t="s">
        <v>776</v>
      </c>
      <c r="F249" s="188" t="s">
        <v>777</v>
      </c>
      <c r="G249" s="186"/>
      <c r="H249" s="186"/>
      <c r="I249" s="189"/>
      <c r="J249" s="190">
        <f>BK249</f>
        <v>0</v>
      </c>
      <c r="K249" s="186"/>
      <c r="L249" s="191"/>
      <c r="M249" s="192"/>
      <c r="N249" s="193"/>
      <c r="O249" s="193"/>
      <c r="P249" s="194">
        <f>P250+P260+P263+P286</f>
        <v>0</v>
      </c>
      <c r="Q249" s="193"/>
      <c r="R249" s="194">
        <f>R250+R260+R263+R286</f>
        <v>1.2743916000000002</v>
      </c>
      <c r="S249" s="193"/>
      <c r="T249" s="195">
        <f>T250+T260+T263+T286</f>
        <v>1.8328879999999999</v>
      </c>
      <c r="AR249" s="196" t="s">
        <v>90</v>
      </c>
      <c r="AT249" s="197" t="s">
        <v>76</v>
      </c>
      <c r="AU249" s="197" t="s">
        <v>77</v>
      </c>
      <c r="AY249" s="196" t="s">
        <v>242</v>
      </c>
      <c r="BK249" s="198">
        <f>BK250+BK260+BK263+BK286</f>
        <v>0</v>
      </c>
    </row>
    <row r="250" spans="1:65" s="12" customFormat="1" ht="22.9" customHeight="1">
      <c r="B250" s="185"/>
      <c r="C250" s="186"/>
      <c r="D250" s="187" t="s">
        <v>76</v>
      </c>
      <c r="E250" s="199" t="s">
        <v>1319</v>
      </c>
      <c r="F250" s="199" t="s">
        <v>1320</v>
      </c>
      <c r="G250" s="186"/>
      <c r="H250" s="186"/>
      <c r="I250" s="189"/>
      <c r="J250" s="200">
        <f>BK250</f>
        <v>0</v>
      </c>
      <c r="K250" s="186"/>
      <c r="L250" s="191"/>
      <c r="M250" s="192"/>
      <c r="N250" s="193"/>
      <c r="O250" s="193"/>
      <c r="P250" s="194">
        <f>SUM(P251:P259)</f>
        <v>0</v>
      </c>
      <c r="Q250" s="193"/>
      <c r="R250" s="194">
        <f>SUM(R251:R259)</f>
        <v>2.9000000000000001E-2</v>
      </c>
      <c r="S250" s="193"/>
      <c r="T250" s="195">
        <f>SUM(T251:T259)</f>
        <v>0</v>
      </c>
      <c r="AR250" s="196" t="s">
        <v>90</v>
      </c>
      <c r="AT250" s="197" t="s">
        <v>76</v>
      </c>
      <c r="AU250" s="197" t="s">
        <v>84</v>
      </c>
      <c r="AY250" s="196" t="s">
        <v>242</v>
      </c>
      <c r="BK250" s="198">
        <f>SUM(BK251:BK259)</f>
        <v>0</v>
      </c>
    </row>
    <row r="251" spans="1:65" s="2" customFormat="1" ht="22.15" customHeight="1">
      <c r="A251" s="35"/>
      <c r="B251" s="36"/>
      <c r="C251" s="201" t="s">
        <v>638</v>
      </c>
      <c r="D251" s="201" t="s">
        <v>244</v>
      </c>
      <c r="E251" s="202" t="s">
        <v>1321</v>
      </c>
      <c r="F251" s="203" t="s">
        <v>1322</v>
      </c>
      <c r="G251" s="204" t="s">
        <v>247</v>
      </c>
      <c r="H251" s="205">
        <v>11.2</v>
      </c>
      <c r="I251" s="206"/>
      <c r="J251" s="207">
        <f>ROUND(I251*H251,2)</f>
        <v>0</v>
      </c>
      <c r="K251" s="208"/>
      <c r="L251" s="40"/>
      <c r="M251" s="209" t="s">
        <v>1</v>
      </c>
      <c r="N251" s="210" t="s">
        <v>43</v>
      </c>
      <c r="O251" s="76"/>
      <c r="P251" s="211">
        <f>O251*H251</f>
        <v>0</v>
      </c>
      <c r="Q251" s="211">
        <v>0</v>
      </c>
      <c r="R251" s="211">
        <f>Q251*H251</f>
        <v>0</v>
      </c>
      <c r="S251" s="211">
        <v>0</v>
      </c>
      <c r="T251" s="212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13" t="s">
        <v>311</v>
      </c>
      <c r="AT251" s="213" t="s">
        <v>244</v>
      </c>
      <c r="AU251" s="213" t="s">
        <v>90</v>
      </c>
      <c r="AY251" s="18" t="s">
        <v>242</v>
      </c>
      <c r="BE251" s="214">
        <f>IF(N251="základná",J251,0)</f>
        <v>0</v>
      </c>
      <c r="BF251" s="214">
        <f>IF(N251="znížená",J251,0)</f>
        <v>0</v>
      </c>
      <c r="BG251" s="214">
        <f>IF(N251="zákl. prenesená",J251,0)</f>
        <v>0</v>
      </c>
      <c r="BH251" s="214">
        <f>IF(N251="zníž. prenesená",J251,0)</f>
        <v>0</v>
      </c>
      <c r="BI251" s="214">
        <f>IF(N251="nulová",J251,0)</f>
        <v>0</v>
      </c>
      <c r="BJ251" s="18" t="s">
        <v>90</v>
      </c>
      <c r="BK251" s="214">
        <f>ROUND(I251*H251,2)</f>
        <v>0</v>
      </c>
      <c r="BL251" s="18" t="s">
        <v>311</v>
      </c>
      <c r="BM251" s="213" t="s">
        <v>1323</v>
      </c>
    </row>
    <row r="252" spans="1:65" s="13" customFormat="1">
      <c r="B252" s="226"/>
      <c r="C252" s="227"/>
      <c r="D252" s="228" t="s">
        <v>304</v>
      </c>
      <c r="E252" s="229" t="s">
        <v>1</v>
      </c>
      <c r="F252" s="230" t="s">
        <v>1324</v>
      </c>
      <c r="G252" s="227"/>
      <c r="H252" s="231">
        <v>11.2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304</v>
      </c>
      <c r="AU252" s="237" t="s">
        <v>90</v>
      </c>
      <c r="AV252" s="13" t="s">
        <v>90</v>
      </c>
      <c r="AW252" s="13" t="s">
        <v>33</v>
      </c>
      <c r="AX252" s="13" t="s">
        <v>84</v>
      </c>
      <c r="AY252" s="237" t="s">
        <v>242</v>
      </c>
    </row>
    <row r="253" spans="1:65" s="2" customFormat="1" ht="14.45" customHeight="1">
      <c r="A253" s="35"/>
      <c r="B253" s="36"/>
      <c r="C253" s="215" t="s">
        <v>645</v>
      </c>
      <c r="D253" s="215" t="s">
        <v>261</v>
      </c>
      <c r="E253" s="216" t="s">
        <v>1325</v>
      </c>
      <c r="F253" s="217" t="s">
        <v>1326</v>
      </c>
      <c r="G253" s="218" t="s">
        <v>323</v>
      </c>
      <c r="H253" s="219">
        <v>4.0000000000000001E-3</v>
      </c>
      <c r="I253" s="220"/>
      <c r="J253" s="221">
        <f>ROUND(I253*H253,2)</f>
        <v>0</v>
      </c>
      <c r="K253" s="222"/>
      <c r="L253" s="223"/>
      <c r="M253" s="224" t="s">
        <v>1</v>
      </c>
      <c r="N253" s="225" t="s">
        <v>43</v>
      </c>
      <c r="O253" s="76"/>
      <c r="P253" s="211">
        <f>O253*H253</f>
        <v>0</v>
      </c>
      <c r="Q253" s="211">
        <v>1</v>
      </c>
      <c r="R253" s="211">
        <f>Q253*H253</f>
        <v>4.0000000000000001E-3</v>
      </c>
      <c r="S253" s="211">
        <v>0</v>
      </c>
      <c r="T253" s="21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3" t="s">
        <v>569</v>
      </c>
      <c r="AT253" s="213" t="s">
        <v>261</v>
      </c>
      <c r="AU253" s="213" t="s">
        <v>90</v>
      </c>
      <c r="AY253" s="18" t="s">
        <v>242</v>
      </c>
      <c r="BE253" s="214">
        <f>IF(N253="základná",J253,0)</f>
        <v>0</v>
      </c>
      <c r="BF253" s="214">
        <f>IF(N253="znížená",J253,0)</f>
        <v>0</v>
      </c>
      <c r="BG253" s="214">
        <f>IF(N253="zákl. prenesená",J253,0)</f>
        <v>0</v>
      </c>
      <c r="BH253" s="214">
        <f>IF(N253="zníž. prenesená",J253,0)</f>
        <v>0</v>
      </c>
      <c r="BI253" s="214">
        <f>IF(N253="nulová",J253,0)</f>
        <v>0</v>
      </c>
      <c r="BJ253" s="18" t="s">
        <v>90</v>
      </c>
      <c r="BK253" s="214">
        <f>ROUND(I253*H253,2)</f>
        <v>0</v>
      </c>
      <c r="BL253" s="18" t="s">
        <v>311</v>
      </c>
      <c r="BM253" s="213" t="s">
        <v>1327</v>
      </c>
    </row>
    <row r="254" spans="1:65" s="13" customFormat="1">
      <c r="B254" s="226"/>
      <c r="C254" s="227"/>
      <c r="D254" s="228" t="s">
        <v>304</v>
      </c>
      <c r="E254" s="227"/>
      <c r="F254" s="230" t="s">
        <v>1328</v>
      </c>
      <c r="G254" s="227"/>
      <c r="H254" s="231">
        <v>4.0000000000000001E-3</v>
      </c>
      <c r="I254" s="232"/>
      <c r="J254" s="227"/>
      <c r="K254" s="227"/>
      <c r="L254" s="233"/>
      <c r="M254" s="234"/>
      <c r="N254" s="235"/>
      <c r="O254" s="235"/>
      <c r="P254" s="235"/>
      <c r="Q254" s="235"/>
      <c r="R254" s="235"/>
      <c r="S254" s="235"/>
      <c r="T254" s="236"/>
      <c r="AT254" s="237" t="s">
        <v>304</v>
      </c>
      <c r="AU254" s="237" t="s">
        <v>90</v>
      </c>
      <c r="AV254" s="13" t="s">
        <v>90</v>
      </c>
      <c r="AW254" s="13" t="s">
        <v>4</v>
      </c>
      <c r="AX254" s="13" t="s">
        <v>84</v>
      </c>
      <c r="AY254" s="237" t="s">
        <v>242</v>
      </c>
    </row>
    <row r="255" spans="1:65" s="2" customFormat="1" ht="22.15" customHeight="1">
      <c r="A255" s="35"/>
      <c r="B255" s="36"/>
      <c r="C255" s="201" t="s">
        <v>648</v>
      </c>
      <c r="D255" s="201" t="s">
        <v>244</v>
      </c>
      <c r="E255" s="202" t="s">
        <v>1329</v>
      </c>
      <c r="F255" s="203" t="s">
        <v>1330</v>
      </c>
      <c r="G255" s="204" t="s">
        <v>247</v>
      </c>
      <c r="H255" s="205">
        <v>22.4</v>
      </c>
      <c r="I255" s="206"/>
      <c r="J255" s="207">
        <f>ROUND(I255*H255,2)</f>
        <v>0</v>
      </c>
      <c r="K255" s="208"/>
      <c r="L255" s="40"/>
      <c r="M255" s="209" t="s">
        <v>1</v>
      </c>
      <c r="N255" s="210" t="s">
        <v>43</v>
      </c>
      <c r="O255" s="76"/>
      <c r="P255" s="211">
        <f>O255*H255</f>
        <v>0</v>
      </c>
      <c r="Q255" s="211">
        <v>0</v>
      </c>
      <c r="R255" s="211">
        <f>Q255*H255</f>
        <v>0</v>
      </c>
      <c r="S255" s="211">
        <v>0</v>
      </c>
      <c r="T255" s="212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13" t="s">
        <v>311</v>
      </c>
      <c r="AT255" s="213" t="s">
        <v>244</v>
      </c>
      <c r="AU255" s="213" t="s">
        <v>90</v>
      </c>
      <c r="AY255" s="18" t="s">
        <v>242</v>
      </c>
      <c r="BE255" s="214">
        <f>IF(N255="základná",J255,0)</f>
        <v>0</v>
      </c>
      <c r="BF255" s="214">
        <f>IF(N255="znížená",J255,0)</f>
        <v>0</v>
      </c>
      <c r="BG255" s="214">
        <f>IF(N255="zákl. prenesená",J255,0)</f>
        <v>0</v>
      </c>
      <c r="BH255" s="214">
        <f>IF(N255="zníž. prenesená",J255,0)</f>
        <v>0</v>
      </c>
      <c r="BI255" s="214">
        <f>IF(N255="nulová",J255,0)</f>
        <v>0</v>
      </c>
      <c r="BJ255" s="18" t="s">
        <v>90</v>
      </c>
      <c r="BK255" s="214">
        <f>ROUND(I255*H255,2)</f>
        <v>0</v>
      </c>
      <c r="BL255" s="18" t="s">
        <v>311</v>
      </c>
      <c r="BM255" s="213" t="s">
        <v>1331</v>
      </c>
    </row>
    <row r="256" spans="1:65" s="13" customFormat="1">
      <c r="B256" s="226"/>
      <c r="C256" s="227"/>
      <c r="D256" s="228" t="s">
        <v>304</v>
      </c>
      <c r="E256" s="229" t="s">
        <v>1</v>
      </c>
      <c r="F256" s="230" t="s">
        <v>1332</v>
      </c>
      <c r="G256" s="227"/>
      <c r="H256" s="231">
        <v>22.4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AT256" s="237" t="s">
        <v>304</v>
      </c>
      <c r="AU256" s="237" t="s">
        <v>90</v>
      </c>
      <c r="AV256" s="13" t="s">
        <v>90</v>
      </c>
      <c r="AW256" s="13" t="s">
        <v>33</v>
      </c>
      <c r="AX256" s="13" t="s">
        <v>84</v>
      </c>
      <c r="AY256" s="237" t="s">
        <v>242</v>
      </c>
    </row>
    <row r="257" spans="1:65" s="2" customFormat="1" ht="14.45" customHeight="1">
      <c r="A257" s="35"/>
      <c r="B257" s="36"/>
      <c r="C257" s="215" t="s">
        <v>655</v>
      </c>
      <c r="D257" s="215" t="s">
        <v>261</v>
      </c>
      <c r="E257" s="216" t="s">
        <v>1333</v>
      </c>
      <c r="F257" s="217" t="s">
        <v>1334</v>
      </c>
      <c r="G257" s="218" t="s">
        <v>323</v>
      </c>
      <c r="H257" s="219">
        <v>2.5000000000000001E-2</v>
      </c>
      <c r="I257" s="220"/>
      <c r="J257" s="221">
        <f>ROUND(I257*H257,2)</f>
        <v>0</v>
      </c>
      <c r="K257" s="222"/>
      <c r="L257" s="223"/>
      <c r="M257" s="224" t="s">
        <v>1</v>
      </c>
      <c r="N257" s="225" t="s">
        <v>43</v>
      </c>
      <c r="O257" s="76"/>
      <c r="P257" s="211">
        <f>O257*H257</f>
        <v>0</v>
      </c>
      <c r="Q257" s="211">
        <v>1</v>
      </c>
      <c r="R257" s="211">
        <f>Q257*H257</f>
        <v>2.5000000000000001E-2</v>
      </c>
      <c r="S257" s="211">
        <v>0</v>
      </c>
      <c r="T257" s="21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13" t="s">
        <v>569</v>
      </c>
      <c r="AT257" s="213" t="s">
        <v>261</v>
      </c>
      <c r="AU257" s="213" t="s">
        <v>90</v>
      </c>
      <c r="AY257" s="18" t="s">
        <v>242</v>
      </c>
      <c r="BE257" s="214">
        <f>IF(N257="základná",J257,0)</f>
        <v>0</v>
      </c>
      <c r="BF257" s="214">
        <f>IF(N257="znížená",J257,0)</f>
        <v>0</v>
      </c>
      <c r="BG257" s="214">
        <f>IF(N257="zákl. prenesená",J257,0)</f>
        <v>0</v>
      </c>
      <c r="BH257" s="214">
        <f>IF(N257="zníž. prenesená",J257,0)</f>
        <v>0</v>
      </c>
      <c r="BI257" s="214">
        <f>IF(N257="nulová",J257,0)</f>
        <v>0</v>
      </c>
      <c r="BJ257" s="18" t="s">
        <v>90</v>
      </c>
      <c r="BK257" s="214">
        <f>ROUND(I257*H257,2)</f>
        <v>0</v>
      </c>
      <c r="BL257" s="18" t="s">
        <v>311</v>
      </c>
      <c r="BM257" s="213" t="s">
        <v>1335</v>
      </c>
    </row>
    <row r="258" spans="1:65" s="13" customFormat="1">
      <c r="B258" s="226"/>
      <c r="C258" s="227"/>
      <c r="D258" s="228" t="s">
        <v>304</v>
      </c>
      <c r="E258" s="227"/>
      <c r="F258" s="230" t="s">
        <v>1336</v>
      </c>
      <c r="G258" s="227"/>
      <c r="H258" s="231">
        <v>2.5000000000000001E-2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4</v>
      </c>
      <c r="AX258" s="13" t="s">
        <v>84</v>
      </c>
      <c r="AY258" s="237" t="s">
        <v>242</v>
      </c>
    </row>
    <row r="259" spans="1:65" s="2" customFormat="1" ht="22.15" customHeight="1">
      <c r="A259" s="35"/>
      <c r="B259" s="36"/>
      <c r="C259" s="201" t="s">
        <v>660</v>
      </c>
      <c r="D259" s="201" t="s">
        <v>244</v>
      </c>
      <c r="E259" s="202" t="s">
        <v>1337</v>
      </c>
      <c r="F259" s="203" t="s">
        <v>1338</v>
      </c>
      <c r="G259" s="204" t="s">
        <v>792</v>
      </c>
      <c r="H259" s="275"/>
      <c r="I259" s="206"/>
      <c r="J259" s="207">
        <f>ROUND(I259*H259,2)</f>
        <v>0</v>
      </c>
      <c r="K259" s="208"/>
      <c r="L259" s="40"/>
      <c r="M259" s="209" t="s">
        <v>1</v>
      </c>
      <c r="N259" s="210" t="s">
        <v>43</v>
      </c>
      <c r="O259" s="76"/>
      <c r="P259" s="211">
        <f>O259*H259</f>
        <v>0</v>
      </c>
      <c r="Q259" s="211">
        <v>0</v>
      </c>
      <c r="R259" s="211">
        <f>Q259*H259</f>
        <v>0</v>
      </c>
      <c r="S259" s="211">
        <v>0</v>
      </c>
      <c r="T259" s="21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3" t="s">
        <v>311</v>
      </c>
      <c r="AT259" s="213" t="s">
        <v>244</v>
      </c>
      <c r="AU259" s="213" t="s">
        <v>90</v>
      </c>
      <c r="AY259" s="18" t="s">
        <v>242</v>
      </c>
      <c r="BE259" s="214">
        <f>IF(N259="základná",J259,0)</f>
        <v>0</v>
      </c>
      <c r="BF259" s="214">
        <f>IF(N259="znížená",J259,0)</f>
        <v>0</v>
      </c>
      <c r="BG259" s="214">
        <f>IF(N259="zákl. prenesená",J259,0)</f>
        <v>0</v>
      </c>
      <c r="BH259" s="214">
        <f>IF(N259="zníž. prenesená",J259,0)</f>
        <v>0</v>
      </c>
      <c r="BI259" s="214">
        <f>IF(N259="nulová",J259,0)</f>
        <v>0</v>
      </c>
      <c r="BJ259" s="18" t="s">
        <v>90</v>
      </c>
      <c r="BK259" s="214">
        <f>ROUND(I259*H259,2)</f>
        <v>0</v>
      </c>
      <c r="BL259" s="18" t="s">
        <v>311</v>
      </c>
      <c r="BM259" s="213" t="s">
        <v>1339</v>
      </c>
    </row>
    <row r="260" spans="1:65" s="12" customFormat="1" ht="22.9" customHeight="1">
      <c r="B260" s="185"/>
      <c r="C260" s="186"/>
      <c r="D260" s="187" t="s">
        <v>76</v>
      </c>
      <c r="E260" s="199" t="s">
        <v>1340</v>
      </c>
      <c r="F260" s="199" t="s">
        <v>1341</v>
      </c>
      <c r="G260" s="186"/>
      <c r="H260" s="186"/>
      <c r="I260" s="189"/>
      <c r="J260" s="200">
        <f>BK260</f>
        <v>0</v>
      </c>
      <c r="K260" s="186"/>
      <c r="L260" s="191"/>
      <c r="M260" s="192"/>
      <c r="N260" s="193"/>
      <c r="O260" s="193"/>
      <c r="P260" s="194">
        <f>SUM(P261:P262)</f>
        <v>0</v>
      </c>
      <c r="Q260" s="193"/>
      <c r="R260" s="194">
        <f>SUM(R261:R262)</f>
        <v>0</v>
      </c>
      <c r="S260" s="193"/>
      <c r="T260" s="195">
        <f>SUM(T261:T262)</f>
        <v>1.8202239999999998</v>
      </c>
      <c r="AR260" s="196" t="s">
        <v>90</v>
      </c>
      <c r="AT260" s="197" t="s">
        <v>76</v>
      </c>
      <c r="AU260" s="197" t="s">
        <v>84</v>
      </c>
      <c r="AY260" s="196" t="s">
        <v>242</v>
      </c>
      <c r="BK260" s="198">
        <f>SUM(BK261:BK262)</f>
        <v>0</v>
      </c>
    </row>
    <row r="261" spans="1:65" s="2" customFormat="1" ht="22.15" customHeight="1">
      <c r="A261" s="35"/>
      <c r="B261" s="36"/>
      <c r="C261" s="201" t="s">
        <v>667</v>
      </c>
      <c r="D261" s="201" t="s">
        <v>244</v>
      </c>
      <c r="E261" s="202" t="s">
        <v>1342</v>
      </c>
      <c r="F261" s="203" t="s">
        <v>1343</v>
      </c>
      <c r="G261" s="204" t="s">
        <v>247</v>
      </c>
      <c r="H261" s="205">
        <v>130.01599999999999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0</v>
      </c>
      <c r="R261" s="211">
        <f>Q261*H261</f>
        <v>0</v>
      </c>
      <c r="S261" s="211">
        <v>1.4E-2</v>
      </c>
      <c r="T261" s="212">
        <f>S261*H261</f>
        <v>1.8202239999999998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311</v>
      </c>
      <c r="AT261" s="213" t="s">
        <v>244</v>
      </c>
      <c r="AU261" s="213" t="s">
        <v>90</v>
      </c>
      <c r="AY261" s="18" t="s">
        <v>242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90</v>
      </c>
      <c r="BK261" s="214">
        <f>ROUND(I261*H261,2)</f>
        <v>0</v>
      </c>
      <c r="BL261" s="18" t="s">
        <v>311</v>
      </c>
      <c r="BM261" s="213" t="s">
        <v>1344</v>
      </c>
    </row>
    <row r="262" spans="1:65" s="13" customFormat="1">
      <c r="B262" s="226"/>
      <c r="C262" s="227"/>
      <c r="D262" s="228" t="s">
        <v>304</v>
      </c>
      <c r="E262" s="229" t="s">
        <v>1</v>
      </c>
      <c r="F262" s="230" t="s">
        <v>1345</v>
      </c>
      <c r="G262" s="227"/>
      <c r="H262" s="231">
        <v>130.01599999999999</v>
      </c>
      <c r="I262" s="232"/>
      <c r="J262" s="227"/>
      <c r="K262" s="227"/>
      <c r="L262" s="233"/>
      <c r="M262" s="234"/>
      <c r="N262" s="235"/>
      <c r="O262" s="235"/>
      <c r="P262" s="235"/>
      <c r="Q262" s="235"/>
      <c r="R262" s="235"/>
      <c r="S262" s="235"/>
      <c r="T262" s="236"/>
      <c r="AT262" s="237" t="s">
        <v>304</v>
      </c>
      <c r="AU262" s="237" t="s">
        <v>90</v>
      </c>
      <c r="AV262" s="13" t="s">
        <v>90</v>
      </c>
      <c r="AW262" s="13" t="s">
        <v>33</v>
      </c>
      <c r="AX262" s="13" t="s">
        <v>84</v>
      </c>
      <c r="AY262" s="237" t="s">
        <v>242</v>
      </c>
    </row>
    <row r="263" spans="1:65" s="12" customFormat="1" ht="22.9" customHeight="1">
      <c r="B263" s="185"/>
      <c r="C263" s="186"/>
      <c r="D263" s="187" t="s">
        <v>76</v>
      </c>
      <c r="E263" s="199" t="s">
        <v>778</v>
      </c>
      <c r="F263" s="199" t="s">
        <v>779</v>
      </c>
      <c r="G263" s="186"/>
      <c r="H263" s="186"/>
      <c r="I263" s="189"/>
      <c r="J263" s="200">
        <f>BK263</f>
        <v>0</v>
      </c>
      <c r="K263" s="186"/>
      <c r="L263" s="191"/>
      <c r="M263" s="192"/>
      <c r="N263" s="193"/>
      <c r="O263" s="193"/>
      <c r="P263" s="194">
        <f>SUM(P264:P285)</f>
        <v>0</v>
      </c>
      <c r="Q263" s="193"/>
      <c r="R263" s="194">
        <f>SUM(R264:R285)</f>
        <v>6.8011600000000005E-2</v>
      </c>
      <c r="S263" s="193"/>
      <c r="T263" s="195">
        <f>SUM(T264:T285)</f>
        <v>1.2664E-2</v>
      </c>
      <c r="AR263" s="196" t="s">
        <v>90</v>
      </c>
      <c r="AT263" s="197" t="s">
        <v>76</v>
      </c>
      <c r="AU263" s="197" t="s">
        <v>84</v>
      </c>
      <c r="AY263" s="196" t="s">
        <v>242</v>
      </c>
      <c r="BK263" s="198">
        <f>SUM(BK264:BK285)</f>
        <v>0</v>
      </c>
    </row>
    <row r="264" spans="1:65" s="2" customFormat="1" ht="34.9" customHeight="1">
      <c r="A264" s="35"/>
      <c r="B264" s="36"/>
      <c r="C264" s="201" t="s">
        <v>672</v>
      </c>
      <c r="D264" s="201" t="s">
        <v>244</v>
      </c>
      <c r="E264" s="202" t="s">
        <v>1346</v>
      </c>
      <c r="F264" s="203" t="s">
        <v>1347</v>
      </c>
      <c r="G264" s="204" t="s">
        <v>282</v>
      </c>
      <c r="H264" s="205">
        <v>10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5.0000000000000002E-5</v>
      </c>
      <c r="R264" s="211">
        <f>Q264*H264</f>
        <v>5.0000000000000001E-4</v>
      </c>
      <c r="S264" s="211">
        <v>0</v>
      </c>
      <c r="T264" s="212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311</v>
      </c>
      <c r="AT264" s="213" t="s">
        <v>244</v>
      </c>
      <c r="AU264" s="213" t="s">
        <v>90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311</v>
      </c>
      <c r="BM264" s="213" t="s">
        <v>1348</v>
      </c>
    </row>
    <row r="265" spans="1:65" s="13" customFormat="1">
      <c r="B265" s="226"/>
      <c r="C265" s="227"/>
      <c r="D265" s="228" t="s">
        <v>304</v>
      </c>
      <c r="E265" s="229" t="s">
        <v>1</v>
      </c>
      <c r="F265" s="230" t="s">
        <v>1349</v>
      </c>
      <c r="G265" s="227"/>
      <c r="H265" s="231">
        <v>10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90</v>
      </c>
      <c r="AV265" s="13" t="s">
        <v>90</v>
      </c>
      <c r="AW265" s="13" t="s">
        <v>33</v>
      </c>
      <c r="AX265" s="13" t="s">
        <v>84</v>
      </c>
      <c r="AY265" s="237" t="s">
        <v>242</v>
      </c>
    </row>
    <row r="266" spans="1:65" s="2" customFormat="1" ht="22.15" customHeight="1">
      <c r="A266" s="35"/>
      <c r="B266" s="36"/>
      <c r="C266" s="215" t="s">
        <v>678</v>
      </c>
      <c r="D266" s="215" t="s">
        <v>261</v>
      </c>
      <c r="E266" s="216" t="s">
        <v>1350</v>
      </c>
      <c r="F266" s="217" t="s">
        <v>1351</v>
      </c>
      <c r="G266" s="218" t="s">
        <v>282</v>
      </c>
      <c r="H266" s="219">
        <v>10</v>
      </c>
      <c r="I266" s="220"/>
      <c r="J266" s="221">
        <f>ROUND(I266*H266,2)</f>
        <v>0</v>
      </c>
      <c r="K266" s="222"/>
      <c r="L266" s="223"/>
      <c r="M266" s="224" t="s">
        <v>1</v>
      </c>
      <c r="N266" s="225" t="s">
        <v>43</v>
      </c>
      <c r="O266" s="76"/>
      <c r="P266" s="211">
        <f>O266*H266</f>
        <v>0</v>
      </c>
      <c r="Q266" s="211">
        <v>5.0000000000000001E-3</v>
      </c>
      <c r="R266" s="211">
        <f>Q266*H266</f>
        <v>0.05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569</v>
      </c>
      <c r="AT266" s="213" t="s">
        <v>261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311</v>
      </c>
      <c r="BM266" s="213" t="s">
        <v>1352</v>
      </c>
    </row>
    <row r="267" spans="1:65" s="14" customFormat="1">
      <c r="B267" s="243"/>
      <c r="C267" s="244"/>
      <c r="D267" s="228" t="s">
        <v>304</v>
      </c>
      <c r="E267" s="245" t="s">
        <v>1</v>
      </c>
      <c r="F267" s="246" t="s">
        <v>1353</v>
      </c>
      <c r="G267" s="244"/>
      <c r="H267" s="245" t="s">
        <v>1</v>
      </c>
      <c r="I267" s="247"/>
      <c r="J267" s="244"/>
      <c r="K267" s="244"/>
      <c r="L267" s="248"/>
      <c r="M267" s="249"/>
      <c r="N267" s="250"/>
      <c r="O267" s="250"/>
      <c r="P267" s="250"/>
      <c r="Q267" s="250"/>
      <c r="R267" s="250"/>
      <c r="S267" s="250"/>
      <c r="T267" s="251"/>
      <c r="AT267" s="252" t="s">
        <v>304</v>
      </c>
      <c r="AU267" s="252" t="s">
        <v>90</v>
      </c>
      <c r="AV267" s="14" t="s">
        <v>84</v>
      </c>
      <c r="AW267" s="14" t="s">
        <v>33</v>
      </c>
      <c r="AX267" s="14" t="s">
        <v>77</v>
      </c>
      <c r="AY267" s="252" t="s">
        <v>242</v>
      </c>
    </row>
    <row r="268" spans="1:65" s="14" customFormat="1">
      <c r="B268" s="243"/>
      <c r="C268" s="244"/>
      <c r="D268" s="228" t="s">
        <v>304</v>
      </c>
      <c r="E268" s="245" t="s">
        <v>1</v>
      </c>
      <c r="F268" s="246" t="s">
        <v>1354</v>
      </c>
      <c r="G268" s="244"/>
      <c r="H268" s="245" t="s">
        <v>1</v>
      </c>
      <c r="I268" s="247"/>
      <c r="J268" s="244"/>
      <c r="K268" s="244"/>
      <c r="L268" s="248"/>
      <c r="M268" s="249"/>
      <c r="N268" s="250"/>
      <c r="O268" s="250"/>
      <c r="P268" s="250"/>
      <c r="Q268" s="250"/>
      <c r="R268" s="250"/>
      <c r="S268" s="250"/>
      <c r="T268" s="251"/>
      <c r="AT268" s="252" t="s">
        <v>304</v>
      </c>
      <c r="AU268" s="252" t="s">
        <v>90</v>
      </c>
      <c r="AV268" s="14" t="s">
        <v>84</v>
      </c>
      <c r="AW268" s="14" t="s">
        <v>33</v>
      </c>
      <c r="AX268" s="14" t="s">
        <v>77</v>
      </c>
      <c r="AY268" s="252" t="s">
        <v>242</v>
      </c>
    </row>
    <row r="269" spans="1:65" s="13" customFormat="1">
      <c r="B269" s="226"/>
      <c r="C269" s="227"/>
      <c r="D269" s="228" t="s">
        <v>304</v>
      </c>
      <c r="E269" s="229" t="s">
        <v>1</v>
      </c>
      <c r="F269" s="230" t="s">
        <v>1355</v>
      </c>
      <c r="G269" s="227"/>
      <c r="H269" s="231">
        <v>10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AT269" s="237" t="s">
        <v>304</v>
      </c>
      <c r="AU269" s="237" t="s">
        <v>90</v>
      </c>
      <c r="AV269" s="13" t="s">
        <v>90</v>
      </c>
      <c r="AW269" s="13" t="s">
        <v>33</v>
      </c>
      <c r="AX269" s="13" t="s">
        <v>84</v>
      </c>
      <c r="AY269" s="237" t="s">
        <v>242</v>
      </c>
    </row>
    <row r="270" spans="1:65" s="2" customFormat="1" ht="22.15" customHeight="1">
      <c r="A270" s="35"/>
      <c r="B270" s="36"/>
      <c r="C270" s="201" t="s">
        <v>681</v>
      </c>
      <c r="D270" s="201" t="s">
        <v>244</v>
      </c>
      <c r="E270" s="202" t="s">
        <v>1356</v>
      </c>
      <c r="F270" s="203" t="s">
        <v>1357</v>
      </c>
      <c r="G270" s="204" t="s">
        <v>259</v>
      </c>
      <c r="H270" s="205">
        <v>4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0</v>
      </c>
      <c r="R270" s="211">
        <f>Q270*H270</f>
        <v>0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311</v>
      </c>
      <c r="AT270" s="213" t="s">
        <v>244</v>
      </c>
      <c r="AU270" s="213" t="s">
        <v>90</v>
      </c>
      <c r="AY270" s="18" t="s">
        <v>242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90</v>
      </c>
      <c r="BK270" s="214">
        <f>ROUND(I270*H270,2)</f>
        <v>0</v>
      </c>
      <c r="BL270" s="18" t="s">
        <v>311</v>
      </c>
      <c r="BM270" s="213" t="s">
        <v>1358</v>
      </c>
    </row>
    <row r="271" spans="1:65" s="13" customFormat="1">
      <c r="B271" s="226"/>
      <c r="C271" s="227"/>
      <c r="D271" s="228" t="s">
        <v>304</v>
      </c>
      <c r="E271" s="229" t="s">
        <v>1</v>
      </c>
      <c r="F271" s="230" t="s">
        <v>1359</v>
      </c>
      <c r="G271" s="227"/>
      <c r="H271" s="231">
        <v>4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304</v>
      </c>
      <c r="AU271" s="237" t="s">
        <v>90</v>
      </c>
      <c r="AV271" s="13" t="s">
        <v>90</v>
      </c>
      <c r="AW271" s="13" t="s">
        <v>33</v>
      </c>
      <c r="AX271" s="13" t="s">
        <v>84</v>
      </c>
      <c r="AY271" s="237" t="s">
        <v>242</v>
      </c>
    </row>
    <row r="272" spans="1:65" s="2" customFormat="1" ht="45" customHeight="1">
      <c r="A272" s="35"/>
      <c r="B272" s="36"/>
      <c r="C272" s="201" t="s">
        <v>688</v>
      </c>
      <c r="D272" s="201" t="s">
        <v>244</v>
      </c>
      <c r="E272" s="202" t="s">
        <v>1360</v>
      </c>
      <c r="F272" s="203" t="s">
        <v>1361</v>
      </c>
      <c r="G272" s="204" t="s">
        <v>1362</v>
      </c>
      <c r="H272" s="205">
        <v>14.64</v>
      </c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6.0000000000000002E-5</v>
      </c>
      <c r="R272" s="211">
        <f>Q272*H272</f>
        <v>8.784000000000001E-4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311</v>
      </c>
      <c r="AT272" s="213" t="s">
        <v>244</v>
      </c>
      <c r="AU272" s="213" t="s">
        <v>90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311</v>
      </c>
      <c r="BM272" s="213" t="s">
        <v>1363</v>
      </c>
    </row>
    <row r="273" spans="1:65" s="14" customFormat="1">
      <c r="B273" s="243"/>
      <c r="C273" s="244"/>
      <c r="D273" s="228" t="s">
        <v>304</v>
      </c>
      <c r="E273" s="245" t="s">
        <v>1</v>
      </c>
      <c r="F273" s="246" t="s">
        <v>1364</v>
      </c>
      <c r="G273" s="244"/>
      <c r="H273" s="245" t="s">
        <v>1</v>
      </c>
      <c r="I273" s="247"/>
      <c r="J273" s="244"/>
      <c r="K273" s="244"/>
      <c r="L273" s="248"/>
      <c r="M273" s="249"/>
      <c r="N273" s="250"/>
      <c r="O273" s="250"/>
      <c r="P273" s="250"/>
      <c r="Q273" s="250"/>
      <c r="R273" s="250"/>
      <c r="S273" s="250"/>
      <c r="T273" s="251"/>
      <c r="AT273" s="252" t="s">
        <v>304</v>
      </c>
      <c r="AU273" s="252" t="s">
        <v>90</v>
      </c>
      <c r="AV273" s="14" t="s">
        <v>84</v>
      </c>
      <c r="AW273" s="14" t="s">
        <v>33</v>
      </c>
      <c r="AX273" s="14" t="s">
        <v>77</v>
      </c>
      <c r="AY273" s="252" t="s">
        <v>242</v>
      </c>
    </row>
    <row r="274" spans="1:65" s="13" customFormat="1">
      <c r="B274" s="226"/>
      <c r="C274" s="227"/>
      <c r="D274" s="228" t="s">
        <v>304</v>
      </c>
      <c r="E274" s="229" t="s">
        <v>1</v>
      </c>
      <c r="F274" s="230" t="s">
        <v>1365</v>
      </c>
      <c r="G274" s="227"/>
      <c r="H274" s="231">
        <v>11.44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304</v>
      </c>
      <c r="AU274" s="237" t="s">
        <v>90</v>
      </c>
      <c r="AV274" s="13" t="s">
        <v>90</v>
      </c>
      <c r="AW274" s="13" t="s">
        <v>33</v>
      </c>
      <c r="AX274" s="13" t="s">
        <v>77</v>
      </c>
      <c r="AY274" s="237" t="s">
        <v>242</v>
      </c>
    </row>
    <row r="275" spans="1:65" s="13" customFormat="1">
      <c r="B275" s="226"/>
      <c r="C275" s="227"/>
      <c r="D275" s="228" t="s">
        <v>304</v>
      </c>
      <c r="E275" s="229" t="s">
        <v>1</v>
      </c>
      <c r="F275" s="230" t="s">
        <v>1366</v>
      </c>
      <c r="G275" s="227"/>
      <c r="H275" s="231">
        <v>3.2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AT275" s="237" t="s">
        <v>304</v>
      </c>
      <c r="AU275" s="237" t="s">
        <v>90</v>
      </c>
      <c r="AV275" s="13" t="s">
        <v>90</v>
      </c>
      <c r="AW275" s="13" t="s">
        <v>33</v>
      </c>
      <c r="AX275" s="13" t="s">
        <v>77</v>
      </c>
      <c r="AY275" s="237" t="s">
        <v>242</v>
      </c>
    </row>
    <row r="276" spans="1:65" s="16" customFormat="1">
      <c r="B276" s="264"/>
      <c r="C276" s="265"/>
      <c r="D276" s="228" t="s">
        <v>304</v>
      </c>
      <c r="E276" s="266" t="s">
        <v>1</v>
      </c>
      <c r="F276" s="267" t="s">
        <v>388</v>
      </c>
      <c r="G276" s="265"/>
      <c r="H276" s="268">
        <v>14.64</v>
      </c>
      <c r="I276" s="269"/>
      <c r="J276" s="265"/>
      <c r="K276" s="265"/>
      <c r="L276" s="270"/>
      <c r="M276" s="271"/>
      <c r="N276" s="272"/>
      <c r="O276" s="272"/>
      <c r="P276" s="272"/>
      <c r="Q276" s="272"/>
      <c r="R276" s="272"/>
      <c r="S276" s="272"/>
      <c r="T276" s="273"/>
      <c r="AT276" s="274" t="s">
        <v>304</v>
      </c>
      <c r="AU276" s="274" t="s">
        <v>90</v>
      </c>
      <c r="AV276" s="16" t="s">
        <v>248</v>
      </c>
      <c r="AW276" s="16" t="s">
        <v>33</v>
      </c>
      <c r="AX276" s="16" t="s">
        <v>84</v>
      </c>
      <c r="AY276" s="274" t="s">
        <v>242</v>
      </c>
    </row>
    <row r="277" spans="1:65" s="2" customFormat="1" ht="22.15" customHeight="1">
      <c r="A277" s="35"/>
      <c r="B277" s="36"/>
      <c r="C277" s="215" t="s">
        <v>693</v>
      </c>
      <c r="D277" s="215" t="s">
        <v>261</v>
      </c>
      <c r="E277" s="216" t="s">
        <v>1367</v>
      </c>
      <c r="F277" s="217" t="s">
        <v>1368</v>
      </c>
      <c r="G277" s="218" t="s">
        <v>323</v>
      </c>
      <c r="H277" s="219">
        <v>1.6E-2</v>
      </c>
      <c r="I277" s="220"/>
      <c r="J277" s="221">
        <f>ROUND(I277*H277,2)</f>
        <v>0</v>
      </c>
      <c r="K277" s="222"/>
      <c r="L277" s="223"/>
      <c r="M277" s="224" t="s">
        <v>1</v>
      </c>
      <c r="N277" s="225" t="s">
        <v>43</v>
      </c>
      <c r="O277" s="76"/>
      <c r="P277" s="211">
        <f>O277*H277</f>
        <v>0</v>
      </c>
      <c r="Q277" s="211">
        <v>1</v>
      </c>
      <c r="R277" s="211">
        <f>Q277*H277</f>
        <v>1.6E-2</v>
      </c>
      <c r="S277" s="211">
        <v>0</v>
      </c>
      <c r="T277" s="212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13" t="s">
        <v>569</v>
      </c>
      <c r="AT277" s="213" t="s">
        <v>261</v>
      </c>
      <c r="AU277" s="213" t="s">
        <v>90</v>
      </c>
      <c r="AY277" s="18" t="s">
        <v>242</v>
      </c>
      <c r="BE277" s="214">
        <f>IF(N277="základná",J277,0)</f>
        <v>0</v>
      </c>
      <c r="BF277" s="214">
        <f>IF(N277="znížená",J277,0)</f>
        <v>0</v>
      </c>
      <c r="BG277" s="214">
        <f>IF(N277="zákl. prenesená",J277,0)</f>
        <v>0</v>
      </c>
      <c r="BH277" s="214">
        <f>IF(N277="zníž. prenesená",J277,0)</f>
        <v>0</v>
      </c>
      <c r="BI277" s="214">
        <f>IF(N277="nulová",J277,0)</f>
        <v>0</v>
      </c>
      <c r="BJ277" s="18" t="s">
        <v>90</v>
      </c>
      <c r="BK277" s="214">
        <f>ROUND(I277*H277,2)</f>
        <v>0</v>
      </c>
      <c r="BL277" s="18" t="s">
        <v>311</v>
      </c>
      <c r="BM277" s="213" t="s">
        <v>1369</v>
      </c>
    </row>
    <row r="278" spans="1:65" s="13" customFormat="1">
      <c r="B278" s="226"/>
      <c r="C278" s="227"/>
      <c r="D278" s="228" t="s">
        <v>304</v>
      </c>
      <c r="E278" s="229" t="s">
        <v>1</v>
      </c>
      <c r="F278" s="230" t="s">
        <v>1370</v>
      </c>
      <c r="G278" s="227"/>
      <c r="H278" s="231">
        <v>1.4999999999999999E-2</v>
      </c>
      <c r="I278" s="232"/>
      <c r="J278" s="227"/>
      <c r="K278" s="227"/>
      <c r="L278" s="233"/>
      <c r="M278" s="234"/>
      <c r="N278" s="235"/>
      <c r="O278" s="235"/>
      <c r="P278" s="235"/>
      <c r="Q278" s="235"/>
      <c r="R278" s="235"/>
      <c r="S278" s="235"/>
      <c r="T278" s="236"/>
      <c r="AT278" s="237" t="s">
        <v>304</v>
      </c>
      <c r="AU278" s="237" t="s">
        <v>90</v>
      </c>
      <c r="AV278" s="13" t="s">
        <v>90</v>
      </c>
      <c r="AW278" s="13" t="s">
        <v>33</v>
      </c>
      <c r="AX278" s="13" t="s">
        <v>84</v>
      </c>
      <c r="AY278" s="237" t="s">
        <v>242</v>
      </c>
    </row>
    <row r="279" spans="1:65" s="13" customFormat="1">
      <c r="B279" s="226"/>
      <c r="C279" s="227"/>
      <c r="D279" s="228" t="s">
        <v>304</v>
      </c>
      <c r="E279" s="227"/>
      <c r="F279" s="230" t="s">
        <v>1371</v>
      </c>
      <c r="G279" s="227"/>
      <c r="H279" s="231">
        <v>1.6E-2</v>
      </c>
      <c r="I279" s="232"/>
      <c r="J279" s="227"/>
      <c r="K279" s="227"/>
      <c r="L279" s="233"/>
      <c r="M279" s="234"/>
      <c r="N279" s="235"/>
      <c r="O279" s="235"/>
      <c r="P279" s="235"/>
      <c r="Q279" s="235"/>
      <c r="R279" s="235"/>
      <c r="S279" s="235"/>
      <c r="T279" s="236"/>
      <c r="AT279" s="237" t="s">
        <v>304</v>
      </c>
      <c r="AU279" s="237" t="s">
        <v>90</v>
      </c>
      <c r="AV279" s="13" t="s">
        <v>90</v>
      </c>
      <c r="AW279" s="13" t="s">
        <v>4</v>
      </c>
      <c r="AX279" s="13" t="s">
        <v>84</v>
      </c>
      <c r="AY279" s="237" t="s">
        <v>242</v>
      </c>
    </row>
    <row r="280" spans="1:65" s="2" customFormat="1" ht="30" customHeight="1">
      <c r="A280" s="35"/>
      <c r="B280" s="36"/>
      <c r="C280" s="201" t="s">
        <v>701</v>
      </c>
      <c r="D280" s="201" t="s">
        <v>244</v>
      </c>
      <c r="E280" s="202" t="s">
        <v>1372</v>
      </c>
      <c r="F280" s="203" t="s">
        <v>1373</v>
      </c>
      <c r="G280" s="204" t="s">
        <v>1362</v>
      </c>
      <c r="H280" s="205">
        <v>12.664</v>
      </c>
      <c r="I280" s="206"/>
      <c r="J280" s="207">
        <f>ROUND(I280*H280,2)</f>
        <v>0</v>
      </c>
      <c r="K280" s="208"/>
      <c r="L280" s="40"/>
      <c r="M280" s="209" t="s">
        <v>1</v>
      </c>
      <c r="N280" s="210" t="s">
        <v>43</v>
      </c>
      <c r="O280" s="76"/>
      <c r="P280" s="211">
        <f>O280*H280</f>
        <v>0</v>
      </c>
      <c r="Q280" s="211">
        <v>5.0000000000000002E-5</v>
      </c>
      <c r="R280" s="211">
        <f>Q280*H280</f>
        <v>6.332E-4</v>
      </c>
      <c r="S280" s="211">
        <v>1E-3</v>
      </c>
      <c r="T280" s="212">
        <f>S280*H280</f>
        <v>1.2664E-2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13" t="s">
        <v>311</v>
      </c>
      <c r="AT280" s="213" t="s">
        <v>244</v>
      </c>
      <c r="AU280" s="213" t="s">
        <v>90</v>
      </c>
      <c r="AY280" s="18" t="s">
        <v>242</v>
      </c>
      <c r="BE280" s="214">
        <f>IF(N280="základná",J280,0)</f>
        <v>0</v>
      </c>
      <c r="BF280" s="214">
        <f>IF(N280="znížená",J280,0)</f>
        <v>0</v>
      </c>
      <c r="BG280" s="214">
        <f>IF(N280="zákl. prenesená",J280,0)</f>
        <v>0</v>
      </c>
      <c r="BH280" s="214">
        <f>IF(N280="zníž. prenesená",J280,0)</f>
        <v>0</v>
      </c>
      <c r="BI280" s="214">
        <f>IF(N280="nulová",J280,0)</f>
        <v>0</v>
      </c>
      <c r="BJ280" s="18" t="s">
        <v>90</v>
      </c>
      <c r="BK280" s="214">
        <f>ROUND(I280*H280,2)</f>
        <v>0</v>
      </c>
      <c r="BL280" s="18" t="s">
        <v>311</v>
      </c>
      <c r="BM280" s="213" t="s">
        <v>1374</v>
      </c>
    </row>
    <row r="281" spans="1:65" s="14" customFormat="1">
      <c r="B281" s="243"/>
      <c r="C281" s="244"/>
      <c r="D281" s="228" t="s">
        <v>304</v>
      </c>
      <c r="E281" s="245" t="s">
        <v>1</v>
      </c>
      <c r="F281" s="246" t="s">
        <v>1375</v>
      </c>
      <c r="G281" s="244"/>
      <c r="H281" s="245" t="s">
        <v>1</v>
      </c>
      <c r="I281" s="247"/>
      <c r="J281" s="244"/>
      <c r="K281" s="244"/>
      <c r="L281" s="248"/>
      <c r="M281" s="249"/>
      <c r="N281" s="250"/>
      <c r="O281" s="250"/>
      <c r="P281" s="250"/>
      <c r="Q281" s="250"/>
      <c r="R281" s="250"/>
      <c r="S281" s="250"/>
      <c r="T281" s="251"/>
      <c r="AT281" s="252" t="s">
        <v>304</v>
      </c>
      <c r="AU281" s="252" t="s">
        <v>90</v>
      </c>
      <c r="AV281" s="14" t="s">
        <v>84</v>
      </c>
      <c r="AW281" s="14" t="s">
        <v>33</v>
      </c>
      <c r="AX281" s="14" t="s">
        <v>77</v>
      </c>
      <c r="AY281" s="252" t="s">
        <v>242</v>
      </c>
    </row>
    <row r="282" spans="1:65" s="13" customFormat="1">
      <c r="B282" s="226"/>
      <c r="C282" s="227"/>
      <c r="D282" s="228" t="s">
        <v>304</v>
      </c>
      <c r="E282" s="229" t="s">
        <v>1</v>
      </c>
      <c r="F282" s="230" t="s">
        <v>1376</v>
      </c>
      <c r="G282" s="227"/>
      <c r="H282" s="231">
        <v>9.4640000000000004</v>
      </c>
      <c r="I282" s="232"/>
      <c r="J282" s="227"/>
      <c r="K282" s="227"/>
      <c r="L282" s="233"/>
      <c r="M282" s="234"/>
      <c r="N282" s="235"/>
      <c r="O282" s="235"/>
      <c r="P282" s="235"/>
      <c r="Q282" s="235"/>
      <c r="R282" s="235"/>
      <c r="S282" s="235"/>
      <c r="T282" s="236"/>
      <c r="AT282" s="237" t="s">
        <v>304</v>
      </c>
      <c r="AU282" s="237" t="s">
        <v>90</v>
      </c>
      <c r="AV282" s="13" t="s">
        <v>90</v>
      </c>
      <c r="AW282" s="13" t="s">
        <v>33</v>
      </c>
      <c r="AX282" s="13" t="s">
        <v>77</v>
      </c>
      <c r="AY282" s="237" t="s">
        <v>242</v>
      </c>
    </row>
    <row r="283" spans="1:65" s="13" customFormat="1">
      <c r="B283" s="226"/>
      <c r="C283" s="227"/>
      <c r="D283" s="228" t="s">
        <v>304</v>
      </c>
      <c r="E283" s="229" t="s">
        <v>1</v>
      </c>
      <c r="F283" s="230" t="s">
        <v>1377</v>
      </c>
      <c r="G283" s="227"/>
      <c r="H283" s="231">
        <v>3.2</v>
      </c>
      <c r="I283" s="232"/>
      <c r="J283" s="227"/>
      <c r="K283" s="227"/>
      <c r="L283" s="233"/>
      <c r="M283" s="234"/>
      <c r="N283" s="235"/>
      <c r="O283" s="235"/>
      <c r="P283" s="235"/>
      <c r="Q283" s="235"/>
      <c r="R283" s="235"/>
      <c r="S283" s="235"/>
      <c r="T283" s="236"/>
      <c r="AT283" s="237" t="s">
        <v>304</v>
      </c>
      <c r="AU283" s="237" t="s">
        <v>90</v>
      </c>
      <c r="AV283" s="13" t="s">
        <v>90</v>
      </c>
      <c r="AW283" s="13" t="s">
        <v>33</v>
      </c>
      <c r="AX283" s="13" t="s">
        <v>77</v>
      </c>
      <c r="AY283" s="237" t="s">
        <v>242</v>
      </c>
    </row>
    <row r="284" spans="1:65" s="16" customFormat="1">
      <c r="B284" s="264"/>
      <c r="C284" s="265"/>
      <c r="D284" s="228" t="s">
        <v>304</v>
      </c>
      <c r="E284" s="266" t="s">
        <v>1</v>
      </c>
      <c r="F284" s="267" t="s">
        <v>388</v>
      </c>
      <c r="G284" s="265"/>
      <c r="H284" s="268">
        <v>12.664000000000001</v>
      </c>
      <c r="I284" s="269"/>
      <c r="J284" s="265"/>
      <c r="K284" s="265"/>
      <c r="L284" s="270"/>
      <c r="M284" s="271"/>
      <c r="N284" s="272"/>
      <c r="O284" s="272"/>
      <c r="P284" s="272"/>
      <c r="Q284" s="272"/>
      <c r="R284" s="272"/>
      <c r="S284" s="272"/>
      <c r="T284" s="273"/>
      <c r="AT284" s="274" t="s">
        <v>304</v>
      </c>
      <c r="AU284" s="274" t="s">
        <v>90</v>
      </c>
      <c r="AV284" s="16" t="s">
        <v>248</v>
      </c>
      <c r="AW284" s="16" t="s">
        <v>33</v>
      </c>
      <c r="AX284" s="16" t="s">
        <v>84</v>
      </c>
      <c r="AY284" s="274" t="s">
        <v>242</v>
      </c>
    </row>
    <row r="285" spans="1:65" s="2" customFormat="1" ht="22.15" customHeight="1">
      <c r="A285" s="35"/>
      <c r="B285" s="36"/>
      <c r="C285" s="201" t="s">
        <v>705</v>
      </c>
      <c r="D285" s="201" t="s">
        <v>244</v>
      </c>
      <c r="E285" s="202" t="s">
        <v>790</v>
      </c>
      <c r="F285" s="203" t="s">
        <v>791</v>
      </c>
      <c r="G285" s="204" t="s">
        <v>792</v>
      </c>
      <c r="H285" s="275"/>
      <c r="I285" s="206"/>
      <c r="J285" s="207">
        <f>ROUND(I285*H285,2)</f>
        <v>0</v>
      </c>
      <c r="K285" s="208"/>
      <c r="L285" s="40"/>
      <c r="M285" s="209" t="s">
        <v>1</v>
      </c>
      <c r="N285" s="210" t="s">
        <v>43</v>
      </c>
      <c r="O285" s="76"/>
      <c r="P285" s="211">
        <f>O285*H285</f>
        <v>0</v>
      </c>
      <c r="Q285" s="211">
        <v>0</v>
      </c>
      <c r="R285" s="211">
        <f>Q285*H285</f>
        <v>0</v>
      </c>
      <c r="S285" s="211">
        <v>0</v>
      </c>
      <c r="T285" s="21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13" t="s">
        <v>311</v>
      </c>
      <c r="AT285" s="213" t="s">
        <v>244</v>
      </c>
      <c r="AU285" s="213" t="s">
        <v>90</v>
      </c>
      <c r="AY285" s="18" t="s">
        <v>242</v>
      </c>
      <c r="BE285" s="214">
        <f>IF(N285="základná",J285,0)</f>
        <v>0</v>
      </c>
      <c r="BF285" s="214">
        <f>IF(N285="znížená",J285,0)</f>
        <v>0</v>
      </c>
      <c r="BG285" s="214">
        <f>IF(N285="zákl. prenesená",J285,0)</f>
        <v>0</v>
      </c>
      <c r="BH285" s="214">
        <f>IF(N285="zníž. prenesená",J285,0)</f>
        <v>0</v>
      </c>
      <c r="BI285" s="214">
        <f>IF(N285="nulová",J285,0)</f>
        <v>0</v>
      </c>
      <c r="BJ285" s="18" t="s">
        <v>90</v>
      </c>
      <c r="BK285" s="214">
        <f>ROUND(I285*H285,2)</f>
        <v>0</v>
      </c>
      <c r="BL285" s="18" t="s">
        <v>311</v>
      </c>
      <c r="BM285" s="213" t="s">
        <v>1378</v>
      </c>
    </row>
    <row r="286" spans="1:65" s="12" customFormat="1" ht="22.9" customHeight="1">
      <c r="B286" s="185"/>
      <c r="C286" s="186"/>
      <c r="D286" s="187" t="s">
        <v>76</v>
      </c>
      <c r="E286" s="199" t="s">
        <v>1126</v>
      </c>
      <c r="F286" s="199" t="s">
        <v>1127</v>
      </c>
      <c r="G286" s="186"/>
      <c r="H286" s="186"/>
      <c r="I286" s="189"/>
      <c r="J286" s="200">
        <f>BK286</f>
        <v>0</v>
      </c>
      <c r="K286" s="186"/>
      <c r="L286" s="191"/>
      <c r="M286" s="192"/>
      <c r="N286" s="193"/>
      <c r="O286" s="193"/>
      <c r="P286" s="194">
        <f>SUM(P287:P297)</f>
        <v>0</v>
      </c>
      <c r="Q286" s="193"/>
      <c r="R286" s="194">
        <f>SUM(R287:R297)</f>
        <v>1.1773800000000001</v>
      </c>
      <c r="S286" s="193"/>
      <c r="T286" s="195">
        <f>SUM(T287:T297)</f>
        <v>0</v>
      </c>
      <c r="AR286" s="196" t="s">
        <v>90</v>
      </c>
      <c r="AT286" s="197" t="s">
        <v>76</v>
      </c>
      <c r="AU286" s="197" t="s">
        <v>84</v>
      </c>
      <c r="AY286" s="196" t="s">
        <v>242</v>
      </c>
      <c r="BK286" s="198">
        <f>SUM(BK287:BK297)</f>
        <v>0</v>
      </c>
    </row>
    <row r="287" spans="1:65" s="2" customFormat="1" ht="30" customHeight="1">
      <c r="A287" s="35"/>
      <c r="B287" s="36"/>
      <c r="C287" s="201" t="s">
        <v>711</v>
      </c>
      <c r="D287" s="201" t="s">
        <v>244</v>
      </c>
      <c r="E287" s="202" t="s">
        <v>1379</v>
      </c>
      <c r="F287" s="203" t="s">
        <v>1380</v>
      </c>
      <c r="G287" s="204" t="s">
        <v>247</v>
      </c>
      <c r="H287" s="205">
        <v>1034</v>
      </c>
      <c r="I287" s="206"/>
      <c r="J287" s="207">
        <f>ROUND(I287*H287,2)</f>
        <v>0</v>
      </c>
      <c r="K287" s="208"/>
      <c r="L287" s="40"/>
      <c r="M287" s="209" t="s">
        <v>1</v>
      </c>
      <c r="N287" s="210" t="s">
        <v>43</v>
      </c>
      <c r="O287" s="76"/>
      <c r="P287" s="211">
        <f>O287*H287</f>
        <v>0</v>
      </c>
      <c r="Q287" s="211">
        <v>9.3000000000000005E-4</v>
      </c>
      <c r="R287" s="211">
        <f>Q287*H287</f>
        <v>0.96162000000000003</v>
      </c>
      <c r="S287" s="211">
        <v>0</v>
      </c>
      <c r="T287" s="212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13" t="s">
        <v>311</v>
      </c>
      <c r="AT287" s="213" t="s">
        <v>244</v>
      </c>
      <c r="AU287" s="213" t="s">
        <v>90</v>
      </c>
      <c r="AY287" s="18" t="s">
        <v>242</v>
      </c>
      <c r="BE287" s="214">
        <f>IF(N287="základná",J287,0)</f>
        <v>0</v>
      </c>
      <c r="BF287" s="214">
        <f>IF(N287="znížená",J287,0)</f>
        <v>0</v>
      </c>
      <c r="BG287" s="214">
        <f>IF(N287="zákl. prenesená",J287,0)</f>
        <v>0</v>
      </c>
      <c r="BH287" s="214">
        <f>IF(N287="zníž. prenesená",J287,0)</f>
        <v>0</v>
      </c>
      <c r="BI287" s="214">
        <f>IF(N287="nulová",J287,0)</f>
        <v>0</v>
      </c>
      <c r="BJ287" s="18" t="s">
        <v>90</v>
      </c>
      <c r="BK287" s="214">
        <f>ROUND(I287*H287,2)</f>
        <v>0</v>
      </c>
      <c r="BL287" s="18" t="s">
        <v>311</v>
      </c>
      <c r="BM287" s="213" t="s">
        <v>1381</v>
      </c>
    </row>
    <row r="288" spans="1:65" s="13" customFormat="1">
      <c r="B288" s="226"/>
      <c r="C288" s="227"/>
      <c r="D288" s="228" t="s">
        <v>304</v>
      </c>
      <c r="E288" s="229" t="s">
        <v>1</v>
      </c>
      <c r="F288" s="230" t="s">
        <v>1382</v>
      </c>
      <c r="G288" s="227"/>
      <c r="H288" s="231">
        <v>16</v>
      </c>
      <c r="I288" s="232"/>
      <c r="J288" s="227"/>
      <c r="K288" s="227"/>
      <c r="L288" s="233"/>
      <c r="M288" s="234"/>
      <c r="N288" s="235"/>
      <c r="O288" s="235"/>
      <c r="P288" s="235"/>
      <c r="Q288" s="235"/>
      <c r="R288" s="235"/>
      <c r="S288" s="235"/>
      <c r="T288" s="236"/>
      <c r="AT288" s="237" t="s">
        <v>304</v>
      </c>
      <c r="AU288" s="237" t="s">
        <v>90</v>
      </c>
      <c r="AV288" s="13" t="s">
        <v>90</v>
      </c>
      <c r="AW288" s="13" t="s">
        <v>33</v>
      </c>
      <c r="AX288" s="13" t="s">
        <v>77</v>
      </c>
      <c r="AY288" s="237" t="s">
        <v>242</v>
      </c>
    </row>
    <row r="289" spans="1:65" s="13" customFormat="1">
      <c r="B289" s="226"/>
      <c r="C289" s="227"/>
      <c r="D289" s="228" t="s">
        <v>304</v>
      </c>
      <c r="E289" s="229" t="s">
        <v>1</v>
      </c>
      <c r="F289" s="230" t="s">
        <v>1383</v>
      </c>
      <c r="G289" s="227"/>
      <c r="H289" s="231">
        <v>16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77</v>
      </c>
      <c r="AY289" s="237" t="s">
        <v>242</v>
      </c>
    </row>
    <row r="290" spans="1:65" s="13" customFormat="1">
      <c r="B290" s="226"/>
      <c r="C290" s="227"/>
      <c r="D290" s="228" t="s">
        <v>304</v>
      </c>
      <c r="E290" s="229" t="s">
        <v>1</v>
      </c>
      <c r="F290" s="230" t="s">
        <v>1384</v>
      </c>
      <c r="G290" s="227"/>
      <c r="H290" s="231">
        <v>802</v>
      </c>
      <c r="I290" s="232"/>
      <c r="J290" s="227"/>
      <c r="K290" s="227"/>
      <c r="L290" s="233"/>
      <c r="M290" s="234"/>
      <c r="N290" s="235"/>
      <c r="O290" s="235"/>
      <c r="P290" s="235"/>
      <c r="Q290" s="235"/>
      <c r="R290" s="235"/>
      <c r="S290" s="235"/>
      <c r="T290" s="236"/>
      <c r="AT290" s="237" t="s">
        <v>304</v>
      </c>
      <c r="AU290" s="237" t="s">
        <v>90</v>
      </c>
      <c r="AV290" s="13" t="s">
        <v>90</v>
      </c>
      <c r="AW290" s="13" t="s">
        <v>33</v>
      </c>
      <c r="AX290" s="13" t="s">
        <v>77</v>
      </c>
      <c r="AY290" s="237" t="s">
        <v>242</v>
      </c>
    </row>
    <row r="291" spans="1:65" s="13" customFormat="1">
      <c r="B291" s="226"/>
      <c r="C291" s="227"/>
      <c r="D291" s="228" t="s">
        <v>304</v>
      </c>
      <c r="E291" s="229" t="s">
        <v>1</v>
      </c>
      <c r="F291" s="230" t="s">
        <v>1385</v>
      </c>
      <c r="G291" s="227"/>
      <c r="H291" s="231">
        <v>200</v>
      </c>
      <c r="I291" s="232"/>
      <c r="J291" s="227"/>
      <c r="K291" s="227"/>
      <c r="L291" s="233"/>
      <c r="M291" s="234"/>
      <c r="N291" s="235"/>
      <c r="O291" s="235"/>
      <c r="P291" s="235"/>
      <c r="Q291" s="235"/>
      <c r="R291" s="235"/>
      <c r="S291" s="235"/>
      <c r="T291" s="236"/>
      <c r="AT291" s="237" t="s">
        <v>304</v>
      </c>
      <c r="AU291" s="237" t="s">
        <v>90</v>
      </c>
      <c r="AV291" s="13" t="s">
        <v>90</v>
      </c>
      <c r="AW291" s="13" t="s">
        <v>33</v>
      </c>
      <c r="AX291" s="13" t="s">
        <v>77</v>
      </c>
      <c r="AY291" s="237" t="s">
        <v>242</v>
      </c>
    </row>
    <row r="292" spans="1:65" s="16" customFormat="1">
      <c r="B292" s="264"/>
      <c r="C292" s="265"/>
      <c r="D292" s="228" t="s">
        <v>304</v>
      </c>
      <c r="E292" s="266" t="s">
        <v>1</v>
      </c>
      <c r="F292" s="267" t="s">
        <v>388</v>
      </c>
      <c r="G292" s="265"/>
      <c r="H292" s="268">
        <v>1034</v>
      </c>
      <c r="I292" s="269"/>
      <c r="J292" s="265"/>
      <c r="K292" s="265"/>
      <c r="L292" s="270"/>
      <c r="M292" s="271"/>
      <c r="N292" s="272"/>
      <c r="O292" s="272"/>
      <c r="P292" s="272"/>
      <c r="Q292" s="272"/>
      <c r="R292" s="272"/>
      <c r="S292" s="272"/>
      <c r="T292" s="273"/>
      <c r="AT292" s="274" t="s">
        <v>304</v>
      </c>
      <c r="AU292" s="274" t="s">
        <v>90</v>
      </c>
      <c r="AV292" s="16" t="s">
        <v>248</v>
      </c>
      <c r="AW292" s="16" t="s">
        <v>33</v>
      </c>
      <c r="AX292" s="16" t="s">
        <v>84</v>
      </c>
      <c r="AY292" s="274" t="s">
        <v>242</v>
      </c>
    </row>
    <row r="293" spans="1:65" s="2" customFormat="1" ht="22.15" customHeight="1">
      <c r="A293" s="35"/>
      <c r="B293" s="36"/>
      <c r="C293" s="201" t="s">
        <v>720</v>
      </c>
      <c r="D293" s="201" t="s">
        <v>244</v>
      </c>
      <c r="E293" s="202" t="s">
        <v>1132</v>
      </c>
      <c r="F293" s="203" t="s">
        <v>1386</v>
      </c>
      <c r="G293" s="204" t="s">
        <v>247</v>
      </c>
      <c r="H293" s="205">
        <v>232</v>
      </c>
      <c r="I293" s="206"/>
      <c r="J293" s="207">
        <f>ROUND(I293*H293,2)</f>
        <v>0</v>
      </c>
      <c r="K293" s="208"/>
      <c r="L293" s="40"/>
      <c r="M293" s="209" t="s">
        <v>1</v>
      </c>
      <c r="N293" s="210" t="s">
        <v>43</v>
      </c>
      <c r="O293" s="76"/>
      <c r="P293" s="211">
        <f>O293*H293</f>
        <v>0</v>
      </c>
      <c r="Q293" s="211">
        <v>9.3000000000000005E-4</v>
      </c>
      <c r="R293" s="211">
        <f>Q293*H293</f>
        <v>0.21576000000000001</v>
      </c>
      <c r="S293" s="211">
        <v>0</v>
      </c>
      <c r="T293" s="21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13" t="s">
        <v>311</v>
      </c>
      <c r="AT293" s="213" t="s">
        <v>244</v>
      </c>
      <c r="AU293" s="213" t="s">
        <v>90</v>
      </c>
      <c r="AY293" s="18" t="s">
        <v>242</v>
      </c>
      <c r="BE293" s="214">
        <f>IF(N293="základná",J293,0)</f>
        <v>0</v>
      </c>
      <c r="BF293" s="214">
        <f>IF(N293="znížená",J293,0)</f>
        <v>0</v>
      </c>
      <c r="BG293" s="214">
        <f>IF(N293="zákl. prenesená",J293,0)</f>
        <v>0</v>
      </c>
      <c r="BH293" s="214">
        <f>IF(N293="zníž. prenesená",J293,0)</f>
        <v>0</v>
      </c>
      <c r="BI293" s="214">
        <f>IF(N293="nulová",J293,0)</f>
        <v>0</v>
      </c>
      <c r="BJ293" s="18" t="s">
        <v>90</v>
      </c>
      <c r="BK293" s="214">
        <f>ROUND(I293*H293,2)</f>
        <v>0</v>
      </c>
      <c r="BL293" s="18" t="s">
        <v>311</v>
      </c>
      <c r="BM293" s="213" t="s">
        <v>1387</v>
      </c>
    </row>
    <row r="294" spans="1:65" s="13" customFormat="1">
      <c r="B294" s="226"/>
      <c r="C294" s="227"/>
      <c r="D294" s="228" t="s">
        <v>304</v>
      </c>
      <c r="E294" s="229" t="s">
        <v>1</v>
      </c>
      <c r="F294" s="230" t="s">
        <v>1382</v>
      </c>
      <c r="G294" s="227"/>
      <c r="H294" s="231">
        <v>16</v>
      </c>
      <c r="I294" s="232"/>
      <c r="J294" s="227"/>
      <c r="K294" s="227"/>
      <c r="L294" s="233"/>
      <c r="M294" s="234"/>
      <c r="N294" s="235"/>
      <c r="O294" s="235"/>
      <c r="P294" s="235"/>
      <c r="Q294" s="235"/>
      <c r="R294" s="235"/>
      <c r="S294" s="235"/>
      <c r="T294" s="236"/>
      <c r="AT294" s="237" t="s">
        <v>304</v>
      </c>
      <c r="AU294" s="237" t="s">
        <v>90</v>
      </c>
      <c r="AV294" s="13" t="s">
        <v>90</v>
      </c>
      <c r="AW294" s="13" t="s">
        <v>33</v>
      </c>
      <c r="AX294" s="13" t="s">
        <v>77</v>
      </c>
      <c r="AY294" s="237" t="s">
        <v>242</v>
      </c>
    </row>
    <row r="295" spans="1:65" s="13" customFormat="1">
      <c r="B295" s="226"/>
      <c r="C295" s="227"/>
      <c r="D295" s="228" t="s">
        <v>304</v>
      </c>
      <c r="E295" s="229" t="s">
        <v>1</v>
      </c>
      <c r="F295" s="230" t="s">
        <v>1383</v>
      </c>
      <c r="G295" s="227"/>
      <c r="H295" s="231">
        <v>16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33</v>
      </c>
      <c r="AX295" s="13" t="s">
        <v>77</v>
      </c>
      <c r="AY295" s="237" t="s">
        <v>242</v>
      </c>
    </row>
    <row r="296" spans="1:65" s="13" customFormat="1">
      <c r="B296" s="226"/>
      <c r="C296" s="227"/>
      <c r="D296" s="228" t="s">
        <v>304</v>
      </c>
      <c r="E296" s="229" t="s">
        <v>1</v>
      </c>
      <c r="F296" s="230" t="s">
        <v>1385</v>
      </c>
      <c r="G296" s="227"/>
      <c r="H296" s="231">
        <v>200</v>
      </c>
      <c r="I296" s="232"/>
      <c r="J296" s="227"/>
      <c r="K296" s="227"/>
      <c r="L296" s="233"/>
      <c r="M296" s="234"/>
      <c r="N296" s="235"/>
      <c r="O296" s="235"/>
      <c r="P296" s="235"/>
      <c r="Q296" s="235"/>
      <c r="R296" s="235"/>
      <c r="S296" s="235"/>
      <c r="T296" s="236"/>
      <c r="AT296" s="237" t="s">
        <v>304</v>
      </c>
      <c r="AU296" s="237" t="s">
        <v>90</v>
      </c>
      <c r="AV296" s="13" t="s">
        <v>90</v>
      </c>
      <c r="AW296" s="13" t="s">
        <v>33</v>
      </c>
      <c r="AX296" s="13" t="s">
        <v>77</v>
      </c>
      <c r="AY296" s="237" t="s">
        <v>242</v>
      </c>
    </row>
    <row r="297" spans="1:65" s="16" customFormat="1">
      <c r="B297" s="264"/>
      <c r="C297" s="265"/>
      <c r="D297" s="228" t="s">
        <v>304</v>
      </c>
      <c r="E297" s="266" t="s">
        <v>1</v>
      </c>
      <c r="F297" s="267" t="s">
        <v>388</v>
      </c>
      <c r="G297" s="265"/>
      <c r="H297" s="268">
        <v>232</v>
      </c>
      <c r="I297" s="269"/>
      <c r="J297" s="265"/>
      <c r="K297" s="265"/>
      <c r="L297" s="270"/>
      <c r="M297" s="271"/>
      <c r="N297" s="272"/>
      <c r="O297" s="272"/>
      <c r="P297" s="272"/>
      <c r="Q297" s="272"/>
      <c r="R297" s="272"/>
      <c r="S297" s="272"/>
      <c r="T297" s="273"/>
      <c r="AT297" s="274" t="s">
        <v>304</v>
      </c>
      <c r="AU297" s="274" t="s">
        <v>90</v>
      </c>
      <c r="AV297" s="16" t="s">
        <v>248</v>
      </c>
      <c r="AW297" s="16" t="s">
        <v>33</v>
      </c>
      <c r="AX297" s="16" t="s">
        <v>84</v>
      </c>
      <c r="AY297" s="274" t="s">
        <v>242</v>
      </c>
    </row>
    <row r="298" spans="1:65" s="12" customFormat="1" ht="25.9" customHeight="1">
      <c r="B298" s="185"/>
      <c r="C298" s="186"/>
      <c r="D298" s="187" t="s">
        <v>76</v>
      </c>
      <c r="E298" s="188" t="s">
        <v>261</v>
      </c>
      <c r="F298" s="188" t="s">
        <v>1388</v>
      </c>
      <c r="G298" s="186"/>
      <c r="H298" s="186"/>
      <c r="I298" s="189"/>
      <c r="J298" s="190">
        <f>BK298</f>
        <v>0</v>
      </c>
      <c r="K298" s="186"/>
      <c r="L298" s="191"/>
      <c r="M298" s="192"/>
      <c r="N298" s="193"/>
      <c r="O298" s="193"/>
      <c r="P298" s="194">
        <f>P299</f>
        <v>0</v>
      </c>
      <c r="Q298" s="193"/>
      <c r="R298" s="194">
        <f>R299</f>
        <v>3.0672000000000001E-2</v>
      </c>
      <c r="S298" s="193"/>
      <c r="T298" s="195">
        <f>T299</f>
        <v>0</v>
      </c>
      <c r="AR298" s="196" t="s">
        <v>100</v>
      </c>
      <c r="AT298" s="197" t="s">
        <v>76</v>
      </c>
      <c r="AU298" s="197" t="s">
        <v>77</v>
      </c>
      <c r="AY298" s="196" t="s">
        <v>242</v>
      </c>
      <c r="BK298" s="198">
        <f>BK299</f>
        <v>0</v>
      </c>
    </row>
    <row r="299" spans="1:65" s="12" customFormat="1" ht="22.9" customHeight="1">
      <c r="B299" s="185"/>
      <c r="C299" s="186"/>
      <c r="D299" s="187" t="s">
        <v>76</v>
      </c>
      <c r="E299" s="199" t="s">
        <v>1389</v>
      </c>
      <c r="F299" s="199" t="s">
        <v>1390</v>
      </c>
      <c r="G299" s="186"/>
      <c r="H299" s="186"/>
      <c r="I299" s="189"/>
      <c r="J299" s="200">
        <f>BK299</f>
        <v>0</v>
      </c>
      <c r="K299" s="186"/>
      <c r="L299" s="191"/>
      <c r="M299" s="192"/>
      <c r="N299" s="193"/>
      <c r="O299" s="193"/>
      <c r="P299" s="194">
        <f>SUM(P300:P314)</f>
        <v>0</v>
      </c>
      <c r="Q299" s="193"/>
      <c r="R299" s="194">
        <f>SUM(R300:R314)</f>
        <v>3.0672000000000001E-2</v>
      </c>
      <c r="S299" s="193"/>
      <c r="T299" s="195">
        <f>SUM(T300:T314)</f>
        <v>0</v>
      </c>
      <c r="AR299" s="196" t="s">
        <v>100</v>
      </c>
      <c r="AT299" s="197" t="s">
        <v>76</v>
      </c>
      <c r="AU299" s="197" t="s">
        <v>84</v>
      </c>
      <c r="AY299" s="196" t="s">
        <v>242</v>
      </c>
      <c r="BK299" s="198">
        <f>SUM(BK300:BK314)</f>
        <v>0</v>
      </c>
    </row>
    <row r="300" spans="1:65" s="2" customFormat="1" ht="30" customHeight="1">
      <c r="A300" s="35"/>
      <c r="B300" s="36"/>
      <c r="C300" s="201" t="s">
        <v>729</v>
      </c>
      <c r="D300" s="201" t="s">
        <v>244</v>
      </c>
      <c r="E300" s="202" t="s">
        <v>1391</v>
      </c>
      <c r="F300" s="203" t="s">
        <v>1392</v>
      </c>
      <c r="G300" s="204" t="s">
        <v>247</v>
      </c>
      <c r="H300" s="205">
        <v>802</v>
      </c>
      <c r="I300" s="206"/>
      <c r="J300" s="207">
        <f>ROUND(I300*H300,2)</f>
        <v>0</v>
      </c>
      <c r="K300" s="208"/>
      <c r="L300" s="40"/>
      <c r="M300" s="209" t="s">
        <v>1</v>
      </c>
      <c r="N300" s="210" t="s">
        <v>43</v>
      </c>
      <c r="O300" s="76"/>
      <c r="P300" s="211">
        <f>O300*H300</f>
        <v>0</v>
      </c>
      <c r="Q300" s="211">
        <v>0</v>
      </c>
      <c r="R300" s="211">
        <f>Q300*H300</f>
        <v>0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737</v>
      </c>
      <c r="AT300" s="213" t="s">
        <v>244</v>
      </c>
      <c r="AU300" s="213" t="s">
        <v>90</v>
      </c>
      <c r="AY300" s="18" t="s">
        <v>242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90</v>
      </c>
      <c r="BK300" s="214">
        <f>ROUND(I300*H300,2)</f>
        <v>0</v>
      </c>
      <c r="BL300" s="18" t="s">
        <v>737</v>
      </c>
      <c r="BM300" s="213" t="s">
        <v>1393</v>
      </c>
    </row>
    <row r="301" spans="1:65" s="13" customFormat="1">
      <c r="B301" s="226"/>
      <c r="C301" s="227"/>
      <c r="D301" s="228" t="s">
        <v>304</v>
      </c>
      <c r="E301" s="229" t="s">
        <v>1</v>
      </c>
      <c r="F301" s="230" t="s">
        <v>1394</v>
      </c>
      <c r="G301" s="227"/>
      <c r="H301" s="231">
        <v>802</v>
      </c>
      <c r="I301" s="232"/>
      <c r="J301" s="227"/>
      <c r="K301" s="227"/>
      <c r="L301" s="233"/>
      <c r="M301" s="234"/>
      <c r="N301" s="235"/>
      <c r="O301" s="235"/>
      <c r="P301" s="235"/>
      <c r="Q301" s="235"/>
      <c r="R301" s="235"/>
      <c r="S301" s="235"/>
      <c r="T301" s="236"/>
      <c r="AT301" s="237" t="s">
        <v>304</v>
      </c>
      <c r="AU301" s="237" t="s">
        <v>90</v>
      </c>
      <c r="AV301" s="13" t="s">
        <v>90</v>
      </c>
      <c r="AW301" s="13" t="s">
        <v>33</v>
      </c>
      <c r="AX301" s="13" t="s">
        <v>84</v>
      </c>
      <c r="AY301" s="237" t="s">
        <v>242</v>
      </c>
    </row>
    <row r="302" spans="1:65" s="2" customFormat="1" ht="22.15" customHeight="1">
      <c r="A302" s="35"/>
      <c r="B302" s="36"/>
      <c r="C302" s="201" t="s">
        <v>737</v>
      </c>
      <c r="D302" s="201" t="s">
        <v>244</v>
      </c>
      <c r="E302" s="202" t="s">
        <v>1395</v>
      </c>
      <c r="F302" s="203" t="s">
        <v>1396</v>
      </c>
      <c r="G302" s="204" t="s">
        <v>323</v>
      </c>
      <c r="H302" s="205">
        <v>5.7869999999999999</v>
      </c>
      <c r="I302" s="206"/>
      <c r="J302" s="207">
        <f>ROUND(I302*H302,2)</f>
        <v>0</v>
      </c>
      <c r="K302" s="208"/>
      <c r="L302" s="40"/>
      <c r="M302" s="209" t="s">
        <v>1</v>
      </c>
      <c r="N302" s="210" t="s">
        <v>43</v>
      </c>
      <c r="O302" s="76"/>
      <c r="P302" s="211">
        <f>O302*H302</f>
        <v>0</v>
      </c>
      <c r="Q302" s="211">
        <v>0</v>
      </c>
      <c r="R302" s="211">
        <f>Q302*H302</f>
        <v>0</v>
      </c>
      <c r="S302" s="211">
        <v>0</v>
      </c>
      <c r="T302" s="21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3" t="s">
        <v>737</v>
      </c>
      <c r="AT302" s="213" t="s">
        <v>244</v>
      </c>
      <c r="AU302" s="213" t="s">
        <v>90</v>
      </c>
      <c r="AY302" s="18" t="s">
        <v>242</v>
      </c>
      <c r="BE302" s="214">
        <f>IF(N302="základná",J302,0)</f>
        <v>0</v>
      </c>
      <c r="BF302" s="214">
        <f>IF(N302="znížená",J302,0)</f>
        <v>0</v>
      </c>
      <c r="BG302" s="214">
        <f>IF(N302="zákl. prenesená",J302,0)</f>
        <v>0</v>
      </c>
      <c r="BH302" s="214">
        <f>IF(N302="zníž. prenesená",J302,0)</f>
        <v>0</v>
      </c>
      <c r="BI302" s="214">
        <f>IF(N302="nulová",J302,0)</f>
        <v>0</v>
      </c>
      <c r="BJ302" s="18" t="s">
        <v>90</v>
      </c>
      <c r="BK302" s="214">
        <f>ROUND(I302*H302,2)</f>
        <v>0</v>
      </c>
      <c r="BL302" s="18" t="s">
        <v>737</v>
      </c>
      <c r="BM302" s="213" t="s">
        <v>1397</v>
      </c>
    </row>
    <row r="303" spans="1:65" s="2" customFormat="1" ht="34.9" customHeight="1">
      <c r="A303" s="35"/>
      <c r="B303" s="36"/>
      <c r="C303" s="201" t="s">
        <v>744</v>
      </c>
      <c r="D303" s="201" t="s">
        <v>244</v>
      </c>
      <c r="E303" s="202" t="s">
        <v>1398</v>
      </c>
      <c r="F303" s="203" t="s">
        <v>1399</v>
      </c>
      <c r="G303" s="204" t="s">
        <v>323</v>
      </c>
      <c r="H303" s="205">
        <v>231.48</v>
      </c>
      <c r="I303" s="206"/>
      <c r="J303" s="207">
        <f>ROUND(I303*H303,2)</f>
        <v>0</v>
      </c>
      <c r="K303" s="208"/>
      <c r="L303" s="40"/>
      <c r="M303" s="209" t="s">
        <v>1</v>
      </c>
      <c r="N303" s="210" t="s">
        <v>43</v>
      </c>
      <c r="O303" s="76"/>
      <c r="P303" s="211">
        <f>O303*H303</f>
        <v>0</v>
      </c>
      <c r="Q303" s="211">
        <v>0</v>
      </c>
      <c r="R303" s="211">
        <f>Q303*H303</f>
        <v>0</v>
      </c>
      <c r="S303" s="211">
        <v>0</v>
      </c>
      <c r="T303" s="212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13" t="s">
        <v>737</v>
      </c>
      <c r="AT303" s="213" t="s">
        <v>244</v>
      </c>
      <c r="AU303" s="213" t="s">
        <v>90</v>
      </c>
      <c r="AY303" s="18" t="s">
        <v>242</v>
      </c>
      <c r="BE303" s="214">
        <f>IF(N303="základná",J303,0)</f>
        <v>0</v>
      </c>
      <c r="BF303" s="214">
        <f>IF(N303="znížená",J303,0)</f>
        <v>0</v>
      </c>
      <c r="BG303" s="214">
        <f>IF(N303="zákl. prenesená",J303,0)</f>
        <v>0</v>
      </c>
      <c r="BH303" s="214">
        <f>IF(N303="zníž. prenesená",J303,0)</f>
        <v>0</v>
      </c>
      <c r="BI303" s="214">
        <f>IF(N303="nulová",J303,0)</f>
        <v>0</v>
      </c>
      <c r="BJ303" s="18" t="s">
        <v>90</v>
      </c>
      <c r="BK303" s="214">
        <f>ROUND(I303*H303,2)</f>
        <v>0</v>
      </c>
      <c r="BL303" s="18" t="s">
        <v>737</v>
      </c>
      <c r="BM303" s="213" t="s">
        <v>1400</v>
      </c>
    </row>
    <row r="304" spans="1:65" s="13" customFormat="1">
      <c r="B304" s="226"/>
      <c r="C304" s="227"/>
      <c r="D304" s="228" t="s">
        <v>304</v>
      </c>
      <c r="E304" s="227"/>
      <c r="F304" s="230" t="s">
        <v>1401</v>
      </c>
      <c r="G304" s="227"/>
      <c r="H304" s="231">
        <v>231.48</v>
      </c>
      <c r="I304" s="232"/>
      <c r="J304" s="227"/>
      <c r="K304" s="227"/>
      <c r="L304" s="233"/>
      <c r="M304" s="234"/>
      <c r="N304" s="235"/>
      <c r="O304" s="235"/>
      <c r="P304" s="235"/>
      <c r="Q304" s="235"/>
      <c r="R304" s="235"/>
      <c r="S304" s="235"/>
      <c r="T304" s="236"/>
      <c r="AT304" s="237" t="s">
        <v>304</v>
      </c>
      <c r="AU304" s="237" t="s">
        <v>90</v>
      </c>
      <c r="AV304" s="13" t="s">
        <v>90</v>
      </c>
      <c r="AW304" s="13" t="s">
        <v>4</v>
      </c>
      <c r="AX304" s="13" t="s">
        <v>84</v>
      </c>
      <c r="AY304" s="237" t="s">
        <v>242</v>
      </c>
    </row>
    <row r="305" spans="1:65" s="2" customFormat="1" ht="22.15" customHeight="1">
      <c r="A305" s="35"/>
      <c r="B305" s="36"/>
      <c r="C305" s="201" t="s">
        <v>748</v>
      </c>
      <c r="D305" s="201" t="s">
        <v>244</v>
      </c>
      <c r="E305" s="202" t="s">
        <v>1402</v>
      </c>
      <c r="F305" s="203" t="s">
        <v>1403</v>
      </c>
      <c r="G305" s="204" t="s">
        <v>1362</v>
      </c>
      <c r="H305" s="205">
        <v>5787</v>
      </c>
      <c r="I305" s="206"/>
      <c r="J305" s="207">
        <f>ROUND(I305*H305,2)</f>
        <v>0</v>
      </c>
      <c r="K305" s="208"/>
      <c r="L305" s="40"/>
      <c r="M305" s="209" t="s">
        <v>1</v>
      </c>
      <c r="N305" s="210" t="s">
        <v>43</v>
      </c>
      <c r="O305" s="76"/>
      <c r="P305" s="211">
        <f>O305*H305</f>
        <v>0</v>
      </c>
      <c r="Q305" s="211">
        <v>0</v>
      </c>
      <c r="R305" s="211">
        <f>Q305*H305</f>
        <v>0</v>
      </c>
      <c r="S305" s="211">
        <v>0</v>
      </c>
      <c r="T305" s="212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13" t="s">
        <v>737</v>
      </c>
      <c r="AT305" s="213" t="s">
        <v>244</v>
      </c>
      <c r="AU305" s="213" t="s">
        <v>90</v>
      </c>
      <c r="AY305" s="18" t="s">
        <v>242</v>
      </c>
      <c r="BE305" s="214">
        <f>IF(N305="základná",J305,0)</f>
        <v>0</v>
      </c>
      <c r="BF305" s="214">
        <f>IF(N305="znížená",J305,0)</f>
        <v>0</v>
      </c>
      <c r="BG305" s="214">
        <f>IF(N305="zákl. prenesená",J305,0)</f>
        <v>0</v>
      </c>
      <c r="BH305" s="214">
        <f>IF(N305="zníž. prenesená",J305,0)</f>
        <v>0</v>
      </c>
      <c r="BI305" s="214">
        <f>IF(N305="nulová",J305,0)</f>
        <v>0</v>
      </c>
      <c r="BJ305" s="18" t="s">
        <v>90</v>
      </c>
      <c r="BK305" s="214">
        <f>ROUND(I305*H305,2)</f>
        <v>0</v>
      </c>
      <c r="BL305" s="18" t="s">
        <v>737</v>
      </c>
      <c r="BM305" s="213" t="s">
        <v>1404</v>
      </c>
    </row>
    <row r="306" spans="1:65" s="2" customFormat="1" ht="22.15" customHeight="1">
      <c r="A306" s="35"/>
      <c r="B306" s="36"/>
      <c r="C306" s="215" t="s">
        <v>750</v>
      </c>
      <c r="D306" s="215" t="s">
        <v>261</v>
      </c>
      <c r="E306" s="216" t="s">
        <v>1405</v>
      </c>
      <c r="F306" s="217" t="s">
        <v>1406</v>
      </c>
      <c r="G306" s="218" t="s">
        <v>1362</v>
      </c>
      <c r="H306" s="219">
        <v>5787</v>
      </c>
      <c r="I306" s="220"/>
      <c r="J306" s="221">
        <f>ROUND(I306*H306,2)</f>
        <v>0</v>
      </c>
      <c r="K306" s="222"/>
      <c r="L306" s="223"/>
      <c r="M306" s="224" t="s">
        <v>1</v>
      </c>
      <c r="N306" s="225" t="s">
        <v>43</v>
      </c>
      <c r="O306" s="76"/>
      <c r="P306" s="211">
        <f>O306*H306</f>
        <v>0</v>
      </c>
      <c r="Q306" s="211">
        <v>0</v>
      </c>
      <c r="R306" s="211">
        <f>Q306*H306</f>
        <v>0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1407</v>
      </c>
      <c r="AT306" s="213" t="s">
        <v>261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737</v>
      </c>
      <c r="BM306" s="213" t="s">
        <v>1408</v>
      </c>
    </row>
    <row r="307" spans="1:65" s="2" customFormat="1" ht="30" customHeight="1">
      <c r="A307" s="35"/>
      <c r="B307" s="36"/>
      <c r="C307" s="201" t="s">
        <v>753</v>
      </c>
      <c r="D307" s="201" t="s">
        <v>244</v>
      </c>
      <c r="E307" s="202" t="s">
        <v>1409</v>
      </c>
      <c r="F307" s="203" t="s">
        <v>1410</v>
      </c>
      <c r="G307" s="204" t="s">
        <v>247</v>
      </c>
      <c r="H307" s="205">
        <v>28.4</v>
      </c>
      <c r="I307" s="206"/>
      <c r="J307" s="207">
        <f>ROUND(I307*H307,2)</f>
        <v>0</v>
      </c>
      <c r="K307" s="208"/>
      <c r="L307" s="40"/>
      <c r="M307" s="209" t="s">
        <v>1</v>
      </c>
      <c r="N307" s="210" t="s">
        <v>43</v>
      </c>
      <c r="O307" s="76"/>
      <c r="P307" s="211">
        <f>O307*H307</f>
        <v>0</v>
      </c>
      <c r="Q307" s="211">
        <v>0</v>
      </c>
      <c r="R307" s="211">
        <f>Q307*H307</f>
        <v>0</v>
      </c>
      <c r="S307" s="211">
        <v>0</v>
      </c>
      <c r="T307" s="21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13" t="s">
        <v>737</v>
      </c>
      <c r="AT307" s="213" t="s">
        <v>244</v>
      </c>
      <c r="AU307" s="213" t="s">
        <v>90</v>
      </c>
      <c r="AY307" s="18" t="s">
        <v>242</v>
      </c>
      <c r="BE307" s="214">
        <f>IF(N307="základná",J307,0)</f>
        <v>0</v>
      </c>
      <c r="BF307" s="214">
        <f>IF(N307="znížená",J307,0)</f>
        <v>0</v>
      </c>
      <c r="BG307" s="214">
        <f>IF(N307="zákl. prenesená",J307,0)</f>
        <v>0</v>
      </c>
      <c r="BH307" s="214">
        <f>IF(N307="zníž. prenesená",J307,0)</f>
        <v>0</v>
      </c>
      <c r="BI307" s="214">
        <f>IF(N307="nulová",J307,0)</f>
        <v>0</v>
      </c>
      <c r="BJ307" s="18" t="s">
        <v>90</v>
      </c>
      <c r="BK307" s="214">
        <f>ROUND(I307*H307,2)</f>
        <v>0</v>
      </c>
      <c r="BL307" s="18" t="s">
        <v>737</v>
      </c>
      <c r="BM307" s="213" t="s">
        <v>1411</v>
      </c>
    </row>
    <row r="308" spans="1:65" s="13" customFormat="1">
      <c r="B308" s="226"/>
      <c r="C308" s="227"/>
      <c r="D308" s="228" t="s">
        <v>304</v>
      </c>
      <c r="E308" s="229" t="s">
        <v>1</v>
      </c>
      <c r="F308" s="230" t="s">
        <v>1412</v>
      </c>
      <c r="G308" s="227"/>
      <c r="H308" s="231">
        <v>28.4</v>
      </c>
      <c r="I308" s="232"/>
      <c r="J308" s="227"/>
      <c r="K308" s="227"/>
      <c r="L308" s="233"/>
      <c r="M308" s="234"/>
      <c r="N308" s="235"/>
      <c r="O308" s="235"/>
      <c r="P308" s="235"/>
      <c r="Q308" s="235"/>
      <c r="R308" s="235"/>
      <c r="S308" s="235"/>
      <c r="T308" s="236"/>
      <c r="AT308" s="237" t="s">
        <v>304</v>
      </c>
      <c r="AU308" s="237" t="s">
        <v>90</v>
      </c>
      <c r="AV308" s="13" t="s">
        <v>90</v>
      </c>
      <c r="AW308" s="13" t="s">
        <v>33</v>
      </c>
      <c r="AX308" s="13" t="s">
        <v>84</v>
      </c>
      <c r="AY308" s="237" t="s">
        <v>242</v>
      </c>
    </row>
    <row r="309" spans="1:65" s="2" customFormat="1" ht="22.15" customHeight="1">
      <c r="A309" s="35"/>
      <c r="B309" s="36"/>
      <c r="C309" s="215" t="s">
        <v>757</v>
      </c>
      <c r="D309" s="215" t="s">
        <v>261</v>
      </c>
      <c r="E309" s="216" t="s">
        <v>1413</v>
      </c>
      <c r="F309" s="217" t="s">
        <v>1414</v>
      </c>
      <c r="G309" s="218" t="s">
        <v>247</v>
      </c>
      <c r="H309" s="219">
        <v>30.672000000000001</v>
      </c>
      <c r="I309" s="220"/>
      <c r="J309" s="221">
        <f>ROUND(I309*H309,2)</f>
        <v>0</v>
      </c>
      <c r="K309" s="222"/>
      <c r="L309" s="223"/>
      <c r="M309" s="224" t="s">
        <v>1</v>
      </c>
      <c r="N309" s="225" t="s">
        <v>43</v>
      </c>
      <c r="O309" s="76"/>
      <c r="P309" s="211">
        <f>O309*H309</f>
        <v>0</v>
      </c>
      <c r="Q309" s="211">
        <v>1E-3</v>
      </c>
      <c r="R309" s="211">
        <f>Q309*H309</f>
        <v>3.0672000000000001E-2</v>
      </c>
      <c r="S309" s="211">
        <v>0</v>
      </c>
      <c r="T309" s="21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13" t="s">
        <v>1415</v>
      </c>
      <c r="AT309" s="213" t="s">
        <v>261</v>
      </c>
      <c r="AU309" s="213" t="s">
        <v>90</v>
      </c>
      <c r="AY309" s="18" t="s">
        <v>242</v>
      </c>
      <c r="BE309" s="214">
        <f>IF(N309="základná",J309,0)</f>
        <v>0</v>
      </c>
      <c r="BF309" s="214">
        <f>IF(N309="znížená",J309,0)</f>
        <v>0</v>
      </c>
      <c r="BG309" s="214">
        <f>IF(N309="zákl. prenesená",J309,0)</f>
        <v>0</v>
      </c>
      <c r="BH309" s="214">
        <f>IF(N309="zníž. prenesená",J309,0)</f>
        <v>0</v>
      </c>
      <c r="BI309" s="214">
        <f>IF(N309="nulová",J309,0)</f>
        <v>0</v>
      </c>
      <c r="BJ309" s="18" t="s">
        <v>90</v>
      </c>
      <c r="BK309" s="214">
        <f>ROUND(I309*H309,2)</f>
        <v>0</v>
      </c>
      <c r="BL309" s="18" t="s">
        <v>1415</v>
      </c>
      <c r="BM309" s="213" t="s">
        <v>1416</v>
      </c>
    </row>
    <row r="310" spans="1:65" s="13" customFormat="1">
      <c r="B310" s="226"/>
      <c r="C310" s="227"/>
      <c r="D310" s="228" t="s">
        <v>304</v>
      </c>
      <c r="E310" s="227"/>
      <c r="F310" s="230" t="s">
        <v>1417</v>
      </c>
      <c r="G310" s="227"/>
      <c r="H310" s="231">
        <v>30.672000000000001</v>
      </c>
      <c r="I310" s="232"/>
      <c r="J310" s="227"/>
      <c r="K310" s="227"/>
      <c r="L310" s="233"/>
      <c r="M310" s="234"/>
      <c r="N310" s="235"/>
      <c r="O310" s="235"/>
      <c r="P310" s="235"/>
      <c r="Q310" s="235"/>
      <c r="R310" s="235"/>
      <c r="S310" s="235"/>
      <c r="T310" s="236"/>
      <c r="AT310" s="237" t="s">
        <v>304</v>
      </c>
      <c r="AU310" s="237" t="s">
        <v>90</v>
      </c>
      <c r="AV310" s="13" t="s">
        <v>90</v>
      </c>
      <c r="AW310" s="13" t="s">
        <v>4</v>
      </c>
      <c r="AX310" s="13" t="s">
        <v>84</v>
      </c>
      <c r="AY310" s="237" t="s">
        <v>242</v>
      </c>
    </row>
    <row r="311" spans="1:65" s="2" customFormat="1" ht="30" customHeight="1">
      <c r="A311" s="35"/>
      <c r="B311" s="36"/>
      <c r="C311" s="201" t="s">
        <v>762</v>
      </c>
      <c r="D311" s="201" t="s">
        <v>244</v>
      </c>
      <c r="E311" s="202" t="s">
        <v>1418</v>
      </c>
      <c r="F311" s="203" t="s">
        <v>1419</v>
      </c>
      <c r="G311" s="204" t="s">
        <v>247</v>
      </c>
      <c r="H311" s="205">
        <v>98</v>
      </c>
      <c r="I311" s="206"/>
      <c r="J311" s="207">
        <f>ROUND(I311*H311,2)</f>
        <v>0</v>
      </c>
      <c r="K311" s="208"/>
      <c r="L311" s="40"/>
      <c r="M311" s="209" t="s">
        <v>1</v>
      </c>
      <c r="N311" s="210" t="s">
        <v>43</v>
      </c>
      <c r="O311" s="76"/>
      <c r="P311" s="211">
        <f>O311*H311</f>
        <v>0</v>
      </c>
      <c r="Q311" s="211">
        <v>0</v>
      </c>
      <c r="R311" s="211">
        <f>Q311*H311</f>
        <v>0</v>
      </c>
      <c r="S311" s="211">
        <v>0</v>
      </c>
      <c r="T311" s="212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13" t="s">
        <v>737</v>
      </c>
      <c r="AT311" s="213" t="s">
        <v>244</v>
      </c>
      <c r="AU311" s="213" t="s">
        <v>90</v>
      </c>
      <c r="AY311" s="18" t="s">
        <v>242</v>
      </c>
      <c r="BE311" s="214">
        <f>IF(N311="základná",J311,0)</f>
        <v>0</v>
      </c>
      <c r="BF311" s="214">
        <f>IF(N311="znížená",J311,0)</f>
        <v>0</v>
      </c>
      <c r="BG311" s="214">
        <f>IF(N311="zákl. prenesená",J311,0)</f>
        <v>0</v>
      </c>
      <c r="BH311" s="214">
        <f>IF(N311="zníž. prenesená",J311,0)</f>
        <v>0</v>
      </c>
      <c r="BI311" s="214">
        <f>IF(N311="nulová",J311,0)</f>
        <v>0</v>
      </c>
      <c r="BJ311" s="18" t="s">
        <v>90</v>
      </c>
      <c r="BK311" s="214">
        <f>ROUND(I311*H311,2)</f>
        <v>0</v>
      </c>
      <c r="BL311" s="18" t="s">
        <v>737</v>
      </c>
      <c r="BM311" s="213" t="s">
        <v>1420</v>
      </c>
    </row>
    <row r="312" spans="1:65" s="2" customFormat="1" ht="19.899999999999999" customHeight="1">
      <c r="A312" s="35"/>
      <c r="B312" s="36"/>
      <c r="C312" s="215" t="s">
        <v>766</v>
      </c>
      <c r="D312" s="215" t="s">
        <v>261</v>
      </c>
      <c r="E312" s="216" t="s">
        <v>1421</v>
      </c>
      <c r="F312" s="217" t="s">
        <v>1422</v>
      </c>
      <c r="G312" s="218" t="s">
        <v>247</v>
      </c>
      <c r="H312" s="219">
        <v>98</v>
      </c>
      <c r="I312" s="220"/>
      <c r="J312" s="221">
        <f>ROUND(I312*H312,2)</f>
        <v>0</v>
      </c>
      <c r="K312" s="222"/>
      <c r="L312" s="223"/>
      <c r="M312" s="224" t="s">
        <v>1</v>
      </c>
      <c r="N312" s="225" t="s">
        <v>43</v>
      </c>
      <c r="O312" s="76"/>
      <c r="P312" s="211">
        <f>O312*H312</f>
        <v>0</v>
      </c>
      <c r="Q312" s="211">
        <v>0</v>
      </c>
      <c r="R312" s="211">
        <f>Q312*H312</f>
        <v>0</v>
      </c>
      <c r="S312" s="211">
        <v>0</v>
      </c>
      <c r="T312" s="21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13" t="s">
        <v>1407</v>
      </c>
      <c r="AT312" s="213" t="s">
        <v>261</v>
      </c>
      <c r="AU312" s="213" t="s">
        <v>90</v>
      </c>
      <c r="AY312" s="18" t="s">
        <v>242</v>
      </c>
      <c r="BE312" s="214">
        <f>IF(N312="základná",J312,0)</f>
        <v>0</v>
      </c>
      <c r="BF312" s="214">
        <f>IF(N312="znížená",J312,0)</f>
        <v>0</v>
      </c>
      <c r="BG312" s="214">
        <f>IF(N312="zákl. prenesená",J312,0)</f>
        <v>0</v>
      </c>
      <c r="BH312" s="214">
        <f>IF(N312="zníž. prenesená",J312,0)</f>
        <v>0</v>
      </c>
      <c r="BI312" s="214">
        <f>IF(N312="nulová",J312,0)</f>
        <v>0</v>
      </c>
      <c r="BJ312" s="18" t="s">
        <v>90</v>
      </c>
      <c r="BK312" s="214">
        <f>ROUND(I312*H312,2)</f>
        <v>0</v>
      </c>
      <c r="BL312" s="18" t="s">
        <v>737</v>
      </c>
      <c r="BM312" s="213" t="s">
        <v>1423</v>
      </c>
    </row>
    <row r="313" spans="1:65" s="2" customFormat="1" ht="30" customHeight="1">
      <c r="A313" s="35"/>
      <c r="B313" s="36"/>
      <c r="C313" s="201" t="s">
        <v>770</v>
      </c>
      <c r="D313" s="201" t="s">
        <v>244</v>
      </c>
      <c r="E313" s="202" t="s">
        <v>1424</v>
      </c>
      <c r="F313" s="203" t="s">
        <v>1425</v>
      </c>
      <c r="G313" s="204" t="s">
        <v>247</v>
      </c>
      <c r="H313" s="205">
        <v>28.4</v>
      </c>
      <c r="I313" s="206"/>
      <c r="J313" s="207">
        <f>ROUND(I313*H313,2)</f>
        <v>0</v>
      </c>
      <c r="K313" s="208"/>
      <c r="L313" s="40"/>
      <c r="M313" s="209" t="s">
        <v>1</v>
      </c>
      <c r="N313" s="210" t="s">
        <v>43</v>
      </c>
      <c r="O313" s="76"/>
      <c r="P313" s="211">
        <f>O313*H313</f>
        <v>0</v>
      </c>
      <c r="Q313" s="211">
        <v>0</v>
      </c>
      <c r="R313" s="211">
        <f>Q313*H313</f>
        <v>0</v>
      </c>
      <c r="S313" s="211">
        <v>0</v>
      </c>
      <c r="T313" s="212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13" t="s">
        <v>737</v>
      </c>
      <c r="AT313" s="213" t="s">
        <v>244</v>
      </c>
      <c r="AU313" s="213" t="s">
        <v>90</v>
      </c>
      <c r="AY313" s="18" t="s">
        <v>242</v>
      </c>
      <c r="BE313" s="214">
        <f>IF(N313="základná",J313,0)</f>
        <v>0</v>
      </c>
      <c r="BF313" s="214">
        <f>IF(N313="znížená",J313,0)</f>
        <v>0</v>
      </c>
      <c r="BG313" s="214">
        <f>IF(N313="zákl. prenesená",J313,0)</f>
        <v>0</v>
      </c>
      <c r="BH313" s="214">
        <f>IF(N313="zníž. prenesená",J313,0)</f>
        <v>0</v>
      </c>
      <c r="BI313" s="214">
        <f>IF(N313="nulová",J313,0)</f>
        <v>0</v>
      </c>
      <c r="BJ313" s="18" t="s">
        <v>90</v>
      </c>
      <c r="BK313" s="214">
        <f>ROUND(I313*H313,2)</f>
        <v>0</v>
      </c>
      <c r="BL313" s="18" t="s">
        <v>737</v>
      </c>
      <c r="BM313" s="213" t="s">
        <v>1426</v>
      </c>
    </row>
    <row r="314" spans="1:65" s="2" customFormat="1" ht="19.899999999999999" customHeight="1">
      <c r="A314" s="35"/>
      <c r="B314" s="36"/>
      <c r="C314" s="215" t="s">
        <v>774</v>
      </c>
      <c r="D314" s="215" t="s">
        <v>261</v>
      </c>
      <c r="E314" s="216" t="s">
        <v>1427</v>
      </c>
      <c r="F314" s="217" t="s">
        <v>1428</v>
      </c>
      <c r="G314" s="218" t="s">
        <v>247</v>
      </c>
      <c r="H314" s="219">
        <v>28.4</v>
      </c>
      <c r="I314" s="220"/>
      <c r="J314" s="221">
        <f>ROUND(I314*H314,2)</f>
        <v>0</v>
      </c>
      <c r="K314" s="222"/>
      <c r="L314" s="223"/>
      <c r="M314" s="224" t="s">
        <v>1</v>
      </c>
      <c r="N314" s="225" t="s">
        <v>43</v>
      </c>
      <c r="O314" s="76"/>
      <c r="P314" s="211">
        <f>O314*H314</f>
        <v>0</v>
      </c>
      <c r="Q314" s="211">
        <v>0</v>
      </c>
      <c r="R314" s="211">
        <f>Q314*H314</f>
        <v>0</v>
      </c>
      <c r="S314" s="211">
        <v>0</v>
      </c>
      <c r="T314" s="21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13" t="s">
        <v>1407</v>
      </c>
      <c r="AT314" s="213" t="s">
        <v>261</v>
      </c>
      <c r="AU314" s="213" t="s">
        <v>90</v>
      </c>
      <c r="AY314" s="18" t="s">
        <v>242</v>
      </c>
      <c r="BE314" s="214">
        <f>IF(N314="základná",J314,0)</f>
        <v>0</v>
      </c>
      <c r="BF314" s="214">
        <f>IF(N314="znížená",J314,0)</f>
        <v>0</v>
      </c>
      <c r="BG314" s="214">
        <f>IF(N314="zákl. prenesená",J314,0)</f>
        <v>0</v>
      </c>
      <c r="BH314" s="214">
        <f>IF(N314="zníž. prenesená",J314,0)</f>
        <v>0</v>
      </c>
      <c r="BI314" s="214">
        <f>IF(N314="nulová",J314,0)</f>
        <v>0</v>
      </c>
      <c r="BJ314" s="18" t="s">
        <v>90</v>
      </c>
      <c r="BK314" s="214">
        <f>ROUND(I314*H314,2)</f>
        <v>0</v>
      </c>
      <c r="BL314" s="18" t="s">
        <v>737</v>
      </c>
      <c r="BM314" s="213" t="s">
        <v>1429</v>
      </c>
    </row>
    <row r="315" spans="1:65" s="12" customFormat="1" ht="25.9" customHeight="1">
      <c r="B315" s="185"/>
      <c r="C315" s="186"/>
      <c r="D315" s="187" t="s">
        <v>76</v>
      </c>
      <c r="E315" s="188" t="s">
        <v>1135</v>
      </c>
      <c r="F315" s="188" t="s">
        <v>1136</v>
      </c>
      <c r="G315" s="186"/>
      <c r="H315" s="186"/>
      <c r="I315" s="189"/>
      <c r="J315" s="190">
        <f>BK315</f>
        <v>0</v>
      </c>
      <c r="K315" s="186"/>
      <c r="L315" s="191"/>
      <c r="M315" s="192"/>
      <c r="N315" s="193"/>
      <c r="O315" s="193"/>
      <c r="P315" s="194">
        <f>SUM(P316:P317)</f>
        <v>0</v>
      </c>
      <c r="Q315" s="193"/>
      <c r="R315" s="194">
        <f>SUM(R316:R317)</f>
        <v>0</v>
      </c>
      <c r="S315" s="193"/>
      <c r="T315" s="195">
        <f>SUM(T316:T317)</f>
        <v>0</v>
      </c>
      <c r="AR315" s="196" t="s">
        <v>250</v>
      </c>
      <c r="AT315" s="197" t="s">
        <v>76</v>
      </c>
      <c r="AU315" s="197" t="s">
        <v>77</v>
      </c>
      <c r="AY315" s="196" t="s">
        <v>242</v>
      </c>
      <c r="BK315" s="198">
        <f>SUM(BK316:BK317)</f>
        <v>0</v>
      </c>
    </row>
    <row r="316" spans="1:65" s="2" customFormat="1" ht="45" customHeight="1">
      <c r="A316" s="35"/>
      <c r="B316" s="36"/>
      <c r="C316" s="201" t="s">
        <v>780</v>
      </c>
      <c r="D316" s="201" t="s">
        <v>244</v>
      </c>
      <c r="E316" s="202" t="s">
        <v>1137</v>
      </c>
      <c r="F316" s="203" t="s">
        <v>1430</v>
      </c>
      <c r="G316" s="204" t="s">
        <v>1139</v>
      </c>
      <c r="H316" s="205">
        <v>1</v>
      </c>
      <c r="I316" s="206"/>
      <c r="J316" s="207">
        <f>ROUND(I316*H316,2)</f>
        <v>0</v>
      </c>
      <c r="K316" s="208"/>
      <c r="L316" s="40"/>
      <c r="M316" s="209" t="s">
        <v>1</v>
      </c>
      <c r="N316" s="210" t="s">
        <v>43</v>
      </c>
      <c r="O316" s="76"/>
      <c r="P316" s="211">
        <f>O316*H316</f>
        <v>0</v>
      </c>
      <c r="Q316" s="211">
        <v>0</v>
      </c>
      <c r="R316" s="211">
        <f>Q316*H316</f>
        <v>0</v>
      </c>
      <c r="S316" s="211">
        <v>0</v>
      </c>
      <c r="T316" s="212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13" t="s">
        <v>1140</v>
      </c>
      <c r="AT316" s="213" t="s">
        <v>244</v>
      </c>
      <c r="AU316" s="213" t="s">
        <v>84</v>
      </c>
      <c r="AY316" s="18" t="s">
        <v>242</v>
      </c>
      <c r="BE316" s="214">
        <f>IF(N316="základná",J316,0)</f>
        <v>0</v>
      </c>
      <c r="BF316" s="214">
        <f>IF(N316="znížená",J316,0)</f>
        <v>0</v>
      </c>
      <c r="BG316" s="214">
        <f>IF(N316="zákl. prenesená",J316,0)</f>
        <v>0</v>
      </c>
      <c r="BH316" s="214">
        <f>IF(N316="zníž. prenesená",J316,0)</f>
        <v>0</v>
      </c>
      <c r="BI316" s="214">
        <f>IF(N316="nulová",J316,0)</f>
        <v>0</v>
      </c>
      <c r="BJ316" s="18" t="s">
        <v>90</v>
      </c>
      <c r="BK316" s="214">
        <f>ROUND(I316*H316,2)</f>
        <v>0</v>
      </c>
      <c r="BL316" s="18" t="s">
        <v>1140</v>
      </c>
      <c r="BM316" s="213" t="s">
        <v>1431</v>
      </c>
    </row>
    <row r="317" spans="1:65" s="2" customFormat="1" ht="45" customHeight="1">
      <c r="A317" s="35"/>
      <c r="B317" s="36"/>
      <c r="C317" s="201" t="s">
        <v>789</v>
      </c>
      <c r="D317" s="201" t="s">
        <v>244</v>
      </c>
      <c r="E317" s="202" t="s">
        <v>1142</v>
      </c>
      <c r="F317" s="203" t="s">
        <v>1432</v>
      </c>
      <c r="G317" s="204" t="s">
        <v>1139</v>
      </c>
      <c r="H317" s="205">
        <v>1</v>
      </c>
      <c r="I317" s="206"/>
      <c r="J317" s="207">
        <f>ROUND(I317*H317,2)</f>
        <v>0</v>
      </c>
      <c r="K317" s="208"/>
      <c r="L317" s="40"/>
      <c r="M317" s="238" t="s">
        <v>1</v>
      </c>
      <c r="N317" s="239" t="s">
        <v>43</v>
      </c>
      <c r="O317" s="240"/>
      <c r="P317" s="241">
        <f>O317*H317</f>
        <v>0</v>
      </c>
      <c r="Q317" s="241">
        <v>0</v>
      </c>
      <c r="R317" s="241">
        <f>Q317*H317</f>
        <v>0</v>
      </c>
      <c r="S317" s="241">
        <v>0</v>
      </c>
      <c r="T317" s="24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13" t="s">
        <v>1140</v>
      </c>
      <c r="AT317" s="213" t="s">
        <v>244</v>
      </c>
      <c r="AU317" s="213" t="s">
        <v>84</v>
      </c>
      <c r="AY317" s="18" t="s">
        <v>242</v>
      </c>
      <c r="BE317" s="214">
        <f>IF(N317="základná",J317,0)</f>
        <v>0</v>
      </c>
      <c r="BF317" s="214">
        <f>IF(N317="znížená",J317,0)</f>
        <v>0</v>
      </c>
      <c r="BG317" s="214">
        <f>IF(N317="zákl. prenesená",J317,0)</f>
        <v>0</v>
      </c>
      <c r="BH317" s="214">
        <f>IF(N317="zníž. prenesená",J317,0)</f>
        <v>0</v>
      </c>
      <c r="BI317" s="214">
        <f>IF(N317="nulová",J317,0)</f>
        <v>0</v>
      </c>
      <c r="BJ317" s="18" t="s">
        <v>90</v>
      </c>
      <c r="BK317" s="214">
        <f>ROUND(I317*H317,2)</f>
        <v>0</v>
      </c>
      <c r="BL317" s="18" t="s">
        <v>1140</v>
      </c>
      <c r="BM317" s="213" t="s">
        <v>1433</v>
      </c>
    </row>
    <row r="318" spans="1:65" s="2" customFormat="1" ht="6.95" customHeight="1">
      <c r="A318" s="35"/>
      <c r="B318" s="59"/>
      <c r="C318" s="60"/>
      <c r="D318" s="60"/>
      <c r="E318" s="60"/>
      <c r="F318" s="60"/>
      <c r="G318" s="60"/>
      <c r="H318" s="60"/>
      <c r="I318" s="60"/>
      <c r="J318" s="60"/>
      <c r="K318" s="60"/>
      <c r="L318" s="40"/>
      <c r="M318" s="35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</row>
  </sheetData>
  <sheetProtection algorithmName="SHA-512" hashValue="ioMIWB8ET5E8MrDlJkNSe5o4HZ2iu4h/tSEzLc1RXLslGGgnD5ZP3e2/VEvqt+JjqbIaNgiVPDVeHxfCUt1M6A==" saltValue="EYt6UyRm5XNcOW7bYuksig/HzG3kC4xD8Xv5QeKUcKagb2LRVw0fpLh1LWXTZe7lCEy9pbSZer+pibDC6Acd1g==" spinCount="100000" sheet="1" objects="1" scenarios="1" formatColumns="0" formatRows="0" autoFilter="0"/>
  <autoFilter ref="C136:K317" xr:uid="{00000000-0009-0000-0000-000005000000}"/>
  <mergeCells count="12">
    <mergeCell ref="E129:H129"/>
    <mergeCell ref="L2:V2"/>
    <mergeCell ref="E85:H85"/>
    <mergeCell ref="E87:H87"/>
    <mergeCell ref="E89:H89"/>
    <mergeCell ref="E125:H125"/>
    <mergeCell ref="E127:H12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331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113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1434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ROUND(J135,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ROUND((SUM(BE135:BE330)),  2)</f>
        <v>0</v>
      </c>
      <c r="G35" s="136"/>
      <c r="H35" s="136"/>
      <c r="I35" s="137">
        <v>0.2</v>
      </c>
      <c r="J35" s="135">
        <f>ROUND(((SUM(BE135:BE330))*I35),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ROUND((SUM(BF135:BF330)),  2)</f>
        <v>0</v>
      </c>
      <c r="G36" s="136"/>
      <c r="H36" s="136"/>
      <c r="I36" s="137">
        <v>0.2</v>
      </c>
      <c r="J36" s="135">
        <f>ROUND(((SUM(BF135:BF330))*I36),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ROUND((SUM(BG135:BG330)),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ROUND((SUM(BH135:BH330)),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ROUND((SUM(BI135:BI330)),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 xml:space="preserve">1136-2-2 - SO 02.2 - Most 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J135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J136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J137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J174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J182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J197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J215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J224</f>
        <v>0</v>
      </c>
      <c r="K105" s="109"/>
      <c r="L105" s="172"/>
    </row>
    <row r="106" spans="1:47" s="10" customFormat="1" ht="14.85" customHeight="1">
      <c r="B106" s="168"/>
      <c r="C106" s="109"/>
      <c r="D106" s="169" t="s">
        <v>1435</v>
      </c>
      <c r="E106" s="170"/>
      <c r="F106" s="170"/>
      <c r="G106" s="170"/>
      <c r="H106" s="170"/>
      <c r="I106" s="170"/>
      <c r="J106" s="171">
        <f>J240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J280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J286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1436</v>
      </c>
      <c r="E109" s="170"/>
      <c r="F109" s="170"/>
      <c r="G109" s="170"/>
      <c r="H109" s="170"/>
      <c r="I109" s="170"/>
      <c r="J109" s="171">
        <f>J287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366</v>
      </c>
      <c r="E110" s="170"/>
      <c r="F110" s="170"/>
      <c r="G110" s="170"/>
      <c r="H110" s="170"/>
      <c r="I110" s="170"/>
      <c r="J110" s="171">
        <f>J291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996</v>
      </c>
      <c r="E111" s="170"/>
      <c r="F111" s="170"/>
      <c r="G111" s="170"/>
      <c r="H111" s="170"/>
      <c r="I111" s="170"/>
      <c r="J111" s="171">
        <f>J308</f>
        <v>0</v>
      </c>
      <c r="K111" s="109"/>
      <c r="L111" s="172"/>
    </row>
    <row r="112" spans="1:47" s="9" customFormat="1" ht="24.95" customHeight="1">
      <c r="B112" s="162"/>
      <c r="C112" s="163"/>
      <c r="D112" s="164" t="s">
        <v>1151</v>
      </c>
      <c r="E112" s="165"/>
      <c r="F112" s="165"/>
      <c r="G112" s="165"/>
      <c r="H112" s="165"/>
      <c r="I112" s="165"/>
      <c r="J112" s="166">
        <f>J323</f>
        <v>0</v>
      </c>
      <c r="K112" s="163"/>
      <c r="L112" s="167"/>
    </row>
    <row r="113" spans="1:31" s="10" customFormat="1" ht="19.899999999999999" customHeight="1">
      <c r="B113" s="168"/>
      <c r="C113" s="109"/>
      <c r="D113" s="169" t="s">
        <v>1152</v>
      </c>
      <c r="E113" s="170"/>
      <c r="F113" s="170"/>
      <c r="G113" s="170"/>
      <c r="H113" s="170"/>
      <c r="I113" s="170"/>
      <c r="J113" s="171">
        <f>J324</f>
        <v>0</v>
      </c>
      <c r="K113" s="109"/>
      <c r="L113" s="172"/>
    </row>
    <row r="114" spans="1:31" s="2" customFormat="1" ht="21.75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5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pans="1:31" s="2" customFormat="1" ht="6.95" customHeight="1">
      <c r="A115" s="35"/>
      <c r="B115" s="59"/>
      <c r="C115" s="60"/>
      <c r="D115" s="60"/>
      <c r="E115" s="60"/>
      <c r="F115" s="60"/>
      <c r="G115" s="60"/>
      <c r="H115" s="60"/>
      <c r="I115" s="60"/>
      <c r="J115" s="60"/>
      <c r="K115" s="60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9" spans="1:31" s="2" customFormat="1" ht="6.95" customHeight="1">
      <c r="A119" s="35"/>
      <c r="B119" s="61"/>
      <c r="C119" s="62"/>
      <c r="D119" s="62"/>
      <c r="E119" s="62"/>
      <c r="F119" s="62"/>
      <c r="G119" s="62"/>
      <c r="H119" s="62"/>
      <c r="I119" s="62"/>
      <c r="J119" s="62"/>
      <c r="K119" s="62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24.95" customHeight="1">
      <c r="A120" s="35"/>
      <c r="B120" s="36"/>
      <c r="C120" s="24" t="s">
        <v>228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6.95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12" customHeight="1">
      <c r="A122" s="35"/>
      <c r="B122" s="36"/>
      <c r="C122" s="30" t="s">
        <v>15</v>
      </c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4.45" customHeight="1">
      <c r="A123" s="35"/>
      <c r="B123" s="36"/>
      <c r="C123" s="37"/>
      <c r="D123" s="37"/>
      <c r="E123" s="334" t="str">
        <f>E7</f>
        <v>Cyklotrasa Rimavská Sobota - Poltár</v>
      </c>
      <c r="F123" s="335"/>
      <c r="G123" s="335"/>
      <c r="H123" s="335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1" customFormat="1" ht="12" customHeight="1">
      <c r="B124" s="22"/>
      <c r="C124" s="30" t="s">
        <v>214</v>
      </c>
      <c r="D124" s="23"/>
      <c r="E124" s="23"/>
      <c r="F124" s="23"/>
      <c r="G124" s="23"/>
      <c r="H124" s="23"/>
      <c r="I124" s="23"/>
      <c r="J124" s="23"/>
      <c r="K124" s="23"/>
      <c r="L124" s="21"/>
    </row>
    <row r="125" spans="1:31" s="2" customFormat="1" ht="14.45" customHeight="1">
      <c r="A125" s="35"/>
      <c r="B125" s="36"/>
      <c r="C125" s="37"/>
      <c r="D125" s="37"/>
      <c r="E125" s="334" t="s">
        <v>1145</v>
      </c>
      <c r="F125" s="333"/>
      <c r="G125" s="333"/>
      <c r="H125" s="333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12" customHeight="1">
      <c r="A126" s="35"/>
      <c r="B126" s="36"/>
      <c r="C126" s="30" t="s">
        <v>216</v>
      </c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5.6" customHeight="1">
      <c r="A127" s="35"/>
      <c r="B127" s="36"/>
      <c r="C127" s="37"/>
      <c r="D127" s="37"/>
      <c r="E127" s="307" t="str">
        <f>E11</f>
        <v xml:space="preserve">1136-2-2 - SO 02.2 - Most </v>
      </c>
      <c r="F127" s="333"/>
      <c r="G127" s="333"/>
      <c r="H127" s="333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12" customHeight="1">
      <c r="A129" s="35"/>
      <c r="B129" s="36"/>
      <c r="C129" s="30" t="s">
        <v>19</v>
      </c>
      <c r="D129" s="37"/>
      <c r="E129" s="37"/>
      <c r="F129" s="28" t="str">
        <f>F14</f>
        <v>Rimavská Sobota, Poltár</v>
      </c>
      <c r="G129" s="37"/>
      <c r="H129" s="37"/>
      <c r="I129" s="30" t="s">
        <v>21</v>
      </c>
      <c r="J129" s="71">
        <f>IF(J14="","",J14)</f>
        <v>0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6.95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40.9" customHeight="1">
      <c r="A131" s="35"/>
      <c r="B131" s="36"/>
      <c r="C131" s="30" t="s">
        <v>22</v>
      </c>
      <c r="D131" s="37"/>
      <c r="E131" s="37"/>
      <c r="F131" s="28" t="str">
        <f>E17</f>
        <v>Banskobystrický samosprávny kraj, B. Bystrica</v>
      </c>
      <c r="G131" s="37"/>
      <c r="H131" s="37"/>
      <c r="I131" s="30" t="s">
        <v>29</v>
      </c>
      <c r="J131" s="33" t="str">
        <f>E23</f>
        <v>Cykloprojekt s.r.o., Bratislava, Laurinská 18</v>
      </c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15.6" customHeight="1">
      <c r="A132" s="35"/>
      <c r="B132" s="36"/>
      <c r="C132" s="30" t="s">
        <v>27</v>
      </c>
      <c r="D132" s="37"/>
      <c r="E132" s="37"/>
      <c r="F132" s="28" t="str">
        <f>IF(E20="","",E20)</f>
        <v>Vyplň údaj</v>
      </c>
      <c r="G132" s="37"/>
      <c r="H132" s="37"/>
      <c r="I132" s="30" t="s">
        <v>34</v>
      </c>
      <c r="J132" s="33" t="str">
        <f>E26</f>
        <v xml:space="preserve"> </v>
      </c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0.35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11" customFormat="1" ht="29.25" customHeight="1">
      <c r="A134" s="173"/>
      <c r="B134" s="174"/>
      <c r="C134" s="175" t="s">
        <v>229</v>
      </c>
      <c r="D134" s="176" t="s">
        <v>62</v>
      </c>
      <c r="E134" s="176" t="s">
        <v>58</v>
      </c>
      <c r="F134" s="176" t="s">
        <v>59</v>
      </c>
      <c r="G134" s="176" t="s">
        <v>230</v>
      </c>
      <c r="H134" s="176" t="s">
        <v>231</v>
      </c>
      <c r="I134" s="176" t="s">
        <v>232</v>
      </c>
      <c r="J134" s="177" t="s">
        <v>220</v>
      </c>
      <c r="K134" s="178" t="s">
        <v>233</v>
      </c>
      <c r="L134" s="179"/>
      <c r="M134" s="80" t="s">
        <v>1</v>
      </c>
      <c r="N134" s="81" t="s">
        <v>41</v>
      </c>
      <c r="O134" s="81" t="s">
        <v>234</v>
      </c>
      <c r="P134" s="81" t="s">
        <v>235</v>
      </c>
      <c r="Q134" s="81" t="s">
        <v>236</v>
      </c>
      <c r="R134" s="81" t="s">
        <v>237</v>
      </c>
      <c r="S134" s="81" t="s">
        <v>238</v>
      </c>
      <c r="T134" s="82" t="s">
        <v>239</v>
      </c>
      <c r="U134" s="173"/>
      <c r="V134" s="173"/>
      <c r="W134" s="173"/>
      <c r="X134" s="173"/>
      <c r="Y134" s="173"/>
      <c r="Z134" s="173"/>
      <c r="AA134" s="173"/>
      <c r="AB134" s="173"/>
      <c r="AC134" s="173"/>
      <c r="AD134" s="173"/>
      <c r="AE134" s="173"/>
    </row>
    <row r="135" spans="1:65" s="2" customFormat="1" ht="22.9" customHeight="1">
      <c r="A135" s="35"/>
      <c r="B135" s="36"/>
      <c r="C135" s="87" t="s">
        <v>221</v>
      </c>
      <c r="D135" s="37"/>
      <c r="E135" s="37"/>
      <c r="F135" s="37"/>
      <c r="G135" s="37"/>
      <c r="H135" s="37"/>
      <c r="I135" s="37"/>
      <c r="J135" s="180">
        <f>BK135</f>
        <v>0</v>
      </c>
      <c r="K135" s="37"/>
      <c r="L135" s="40"/>
      <c r="M135" s="83"/>
      <c r="N135" s="181"/>
      <c r="O135" s="84"/>
      <c r="P135" s="182">
        <f>P136+P286+P323</f>
        <v>0</v>
      </c>
      <c r="Q135" s="84"/>
      <c r="R135" s="182">
        <f>R136+R286+R323</f>
        <v>136.25731449999998</v>
      </c>
      <c r="S135" s="84"/>
      <c r="T135" s="183">
        <f>T136+T286+T323</f>
        <v>51.930236000000001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8" t="s">
        <v>76</v>
      </c>
      <c r="AU135" s="18" t="s">
        <v>222</v>
      </c>
      <c r="BK135" s="184">
        <f>BK136+BK286+BK323</f>
        <v>0</v>
      </c>
    </row>
    <row r="136" spans="1:65" s="12" customFormat="1" ht="25.9" customHeight="1">
      <c r="B136" s="185"/>
      <c r="C136" s="186"/>
      <c r="D136" s="187" t="s">
        <v>76</v>
      </c>
      <c r="E136" s="188" t="s">
        <v>240</v>
      </c>
      <c r="F136" s="188" t="s">
        <v>241</v>
      </c>
      <c r="G136" s="186"/>
      <c r="H136" s="186"/>
      <c r="I136" s="189"/>
      <c r="J136" s="190">
        <f>BK136</f>
        <v>0</v>
      </c>
      <c r="K136" s="186"/>
      <c r="L136" s="191"/>
      <c r="M136" s="192"/>
      <c r="N136" s="193"/>
      <c r="O136" s="193"/>
      <c r="P136" s="194">
        <f>P137+P174+P182+P197+P215+P224+P280</f>
        <v>0</v>
      </c>
      <c r="Q136" s="193"/>
      <c r="R136" s="194">
        <f>R137+R174+R182+R197+R215+R224+R280</f>
        <v>135.32691945999997</v>
      </c>
      <c r="S136" s="193"/>
      <c r="T136" s="195">
        <f>T137+T174+T182+T197+T215+T224+T280</f>
        <v>51.930236000000001</v>
      </c>
      <c r="AR136" s="196" t="s">
        <v>84</v>
      </c>
      <c r="AT136" s="197" t="s">
        <v>76</v>
      </c>
      <c r="AU136" s="197" t="s">
        <v>77</v>
      </c>
      <c r="AY136" s="196" t="s">
        <v>242</v>
      </c>
      <c r="BK136" s="198">
        <f>BK137+BK174+BK182+BK197+BK215+BK224+BK280</f>
        <v>0</v>
      </c>
    </row>
    <row r="137" spans="1:65" s="12" customFormat="1" ht="22.9" customHeight="1">
      <c r="B137" s="185"/>
      <c r="C137" s="186"/>
      <c r="D137" s="187" t="s">
        <v>76</v>
      </c>
      <c r="E137" s="199" t="s">
        <v>84</v>
      </c>
      <c r="F137" s="199" t="s">
        <v>243</v>
      </c>
      <c r="G137" s="186"/>
      <c r="H137" s="186"/>
      <c r="I137" s="189"/>
      <c r="J137" s="200">
        <f>BK137</f>
        <v>0</v>
      </c>
      <c r="K137" s="186"/>
      <c r="L137" s="191"/>
      <c r="M137" s="192"/>
      <c r="N137" s="193"/>
      <c r="O137" s="193"/>
      <c r="P137" s="194">
        <f>SUM(P138:P173)</f>
        <v>0</v>
      </c>
      <c r="Q137" s="193"/>
      <c r="R137" s="194">
        <f>SUM(R138:R173)</f>
        <v>0</v>
      </c>
      <c r="S137" s="193"/>
      <c r="T137" s="195">
        <f>SUM(T138:T173)</f>
        <v>23.061836</v>
      </c>
      <c r="AR137" s="196" t="s">
        <v>84</v>
      </c>
      <c r="AT137" s="197" t="s">
        <v>76</v>
      </c>
      <c r="AU137" s="197" t="s">
        <v>84</v>
      </c>
      <c r="AY137" s="196" t="s">
        <v>242</v>
      </c>
      <c r="BK137" s="198">
        <f>SUM(BK138:BK173)</f>
        <v>0</v>
      </c>
    </row>
    <row r="138" spans="1:65" s="2" customFormat="1" ht="34.9" customHeight="1">
      <c r="A138" s="35"/>
      <c r="B138" s="36"/>
      <c r="C138" s="201" t="s">
        <v>84</v>
      </c>
      <c r="D138" s="201" t="s">
        <v>244</v>
      </c>
      <c r="E138" s="202" t="s">
        <v>1437</v>
      </c>
      <c r="F138" s="203" t="s">
        <v>1438</v>
      </c>
      <c r="G138" s="204" t="s">
        <v>247</v>
      </c>
      <c r="H138" s="205">
        <v>46.4</v>
      </c>
      <c r="I138" s="206"/>
      <c r="J138" s="207">
        <f>ROUND(I138*H138,2)</f>
        <v>0</v>
      </c>
      <c r="K138" s="208"/>
      <c r="L138" s="40"/>
      <c r="M138" s="209" t="s">
        <v>1</v>
      </c>
      <c r="N138" s="210" t="s">
        <v>43</v>
      </c>
      <c r="O138" s="76"/>
      <c r="P138" s="211">
        <f>O138*H138</f>
        <v>0</v>
      </c>
      <c r="Q138" s="211">
        <v>0</v>
      </c>
      <c r="R138" s="211">
        <f>Q138*H138</f>
        <v>0</v>
      </c>
      <c r="S138" s="211">
        <v>0</v>
      </c>
      <c r="T138" s="212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13" t="s">
        <v>248</v>
      </c>
      <c r="AT138" s="213" t="s">
        <v>244</v>
      </c>
      <c r="AU138" s="213" t="s">
        <v>90</v>
      </c>
      <c r="AY138" s="18" t="s">
        <v>242</v>
      </c>
      <c r="BE138" s="214">
        <f>IF(N138="základná",J138,0)</f>
        <v>0</v>
      </c>
      <c r="BF138" s="214">
        <f>IF(N138="znížená",J138,0)</f>
        <v>0</v>
      </c>
      <c r="BG138" s="214">
        <f>IF(N138="zákl. prenesená",J138,0)</f>
        <v>0</v>
      </c>
      <c r="BH138" s="214">
        <f>IF(N138="zníž. prenesená",J138,0)</f>
        <v>0</v>
      </c>
      <c r="BI138" s="214">
        <f>IF(N138="nulová",J138,0)</f>
        <v>0</v>
      </c>
      <c r="BJ138" s="18" t="s">
        <v>90</v>
      </c>
      <c r="BK138" s="214">
        <f>ROUND(I138*H138,2)</f>
        <v>0</v>
      </c>
      <c r="BL138" s="18" t="s">
        <v>248</v>
      </c>
      <c r="BM138" s="213" t="s">
        <v>1439</v>
      </c>
    </row>
    <row r="139" spans="1:65" s="13" customFormat="1">
      <c r="B139" s="226"/>
      <c r="C139" s="227"/>
      <c r="D139" s="228" t="s">
        <v>304</v>
      </c>
      <c r="E139" s="229" t="s">
        <v>1</v>
      </c>
      <c r="F139" s="230" t="s">
        <v>1440</v>
      </c>
      <c r="G139" s="227"/>
      <c r="H139" s="231">
        <v>46.4</v>
      </c>
      <c r="I139" s="232"/>
      <c r="J139" s="227"/>
      <c r="K139" s="227"/>
      <c r="L139" s="233"/>
      <c r="M139" s="234"/>
      <c r="N139" s="235"/>
      <c r="O139" s="235"/>
      <c r="P139" s="235"/>
      <c r="Q139" s="235"/>
      <c r="R139" s="235"/>
      <c r="S139" s="235"/>
      <c r="T139" s="236"/>
      <c r="AT139" s="237" t="s">
        <v>304</v>
      </c>
      <c r="AU139" s="237" t="s">
        <v>90</v>
      </c>
      <c r="AV139" s="13" t="s">
        <v>90</v>
      </c>
      <c r="AW139" s="13" t="s">
        <v>33</v>
      </c>
      <c r="AX139" s="13" t="s">
        <v>84</v>
      </c>
      <c r="AY139" s="237" t="s">
        <v>242</v>
      </c>
    </row>
    <row r="140" spans="1:65" s="2" customFormat="1" ht="22.15" customHeight="1">
      <c r="A140" s="35"/>
      <c r="B140" s="36"/>
      <c r="C140" s="201" t="s">
        <v>90</v>
      </c>
      <c r="D140" s="201" t="s">
        <v>244</v>
      </c>
      <c r="E140" s="202" t="s">
        <v>998</v>
      </c>
      <c r="F140" s="203" t="s">
        <v>999</v>
      </c>
      <c r="G140" s="204" t="s">
        <v>247</v>
      </c>
      <c r="H140" s="205">
        <v>8</v>
      </c>
      <c r="I140" s="206"/>
      <c r="J140" s="207">
        <f>ROUND(I140*H140,2)</f>
        <v>0</v>
      </c>
      <c r="K140" s="208"/>
      <c r="L140" s="40"/>
      <c r="M140" s="209" t="s">
        <v>1</v>
      </c>
      <c r="N140" s="210" t="s">
        <v>43</v>
      </c>
      <c r="O140" s="76"/>
      <c r="P140" s="211">
        <f>O140*H140</f>
        <v>0</v>
      </c>
      <c r="Q140" s="211">
        <v>0</v>
      </c>
      <c r="R140" s="211">
        <f>Q140*H140</f>
        <v>0</v>
      </c>
      <c r="S140" s="211">
        <v>0</v>
      </c>
      <c r="T140" s="212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13" t="s">
        <v>248</v>
      </c>
      <c r="AT140" s="213" t="s">
        <v>244</v>
      </c>
      <c r="AU140" s="213" t="s">
        <v>90</v>
      </c>
      <c r="AY140" s="18" t="s">
        <v>242</v>
      </c>
      <c r="BE140" s="214">
        <f>IF(N140="základná",J140,0)</f>
        <v>0</v>
      </c>
      <c r="BF140" s="214">
        <f>IF(N140="znížená",J140,0)</f>
        <v>0</v>
      </c>
      <c r="BG140" s="214">
        <f>IF(N140="zákl. prenesená",J140,0)</f>
        <v>0</v>
      </c>
      <c r="BH140" s="214">
        <f>IF(N140="zníž. prenesená",J140,0)</f>
        <v>0</v>
      </c>
      <c r="BI140" s="214">
        <f>IF(N140="nulová",J140,0)</f>
        <v>0</v>
      </c>
      <c r="BJ140" s="18" t="s">
        <v>90</v>
      </c>
      <c r="BK140" s="214">
        <f>ROUND(I140*H140,2)</f>
        <v>0</v>
      </c>
      <c r="BL140" s="18" t="s">
        <v>248</v>
      </c>
      <c r="BM140" s="213" t="s">
        <v>1441</v>
      </c>
    </row>
    <row r="141" spans="1:65" s="13" customFormat="1">
      <c r="B141" s="226"/>
      <c r="C141" s="227"/>
      <c r="D141" s="228" t="s">
        <v>304</v>
      </c>
      <c r="E141" s="229" t="s">
        <v>1</v>
      </c>
      <c r="F141" s="230" t="s">
        <v>1442</v>
      </c>
      <c r="G141" s="227"/>
      <c r="H141" s="231">
        <v>8</v>
      </c>
      <c r="I141" s="232"/>
      <c r="J141" s="227"/>
      <c r="K141" s="227"/>
      <c r="L141" s="233"/>
      <c r="M141" s="234"/>
      <c r="N141" s="235"/>
      <c r="O141" s="235"/>
      <c r="P141" s="235"/>
      <c r="Q141" s="235"/>
      <c r="R141" s="235"/>
      <c r="S141" s="235"/>
      <c r="T141" s="236"/>
      <c r="AT141" s="237" t="s">
        <v>304</v>
      </c>
      <c r="AU141" s="237" t="s">
        <v>90</v>
      </c>
      <c r="AV141" s="13" t="s">
        <v>90</v>
      </c>
      <c r="AW141" s="13" t="s">
        <v>33</v>
      </c>
      <c r="AX141" s="13" t="s">
        <v>84</v>
      </c>
      <c r="AY141" s="237" t="s">
        <v>242</v>
      </c>
    </row>
    <row r="142" spans="1:65" s="2" customFormat="1" ht="22.15" customHeight="1">
      <c r="A142" s="35"/>
      <c r="B142" s="36"/>
      <c r="C142" s="201" t="s">
        <v>100</v>
      </c>
      <c r="D142" s="201" t="s">
        <v>244</v>
      </c>
      <c r="E142" s="202" t="s">
        <v>1153</v>
      </c>
      <c r="F142" s="203" t="s">
        <v>1154</v>
      </c>
      <c r="G142" s="204" t="s">
        <v>247</v>
      </c>
      <c r="H142" s="205">
        <v>21.960999999999999</v>
      </c>
      <c r="I142" s="206"/>
      <c r="J142" s="207">
        <f>ROUND(I142*H142,2)</f>
        <v>0</v>
      </c>
      <c r="K142" s="208"/>
      <c r="L142" s="40"/>
      <c r="M142" s="209" t="s">
        <v>1</v>
      </c>
      <c r="N142" s="210" t="s">
        <v>43</v>
      </c>
      <c r="O142" s="76"/>
      <c r="P142" s="211">
        <f>O142*H142</f>
        <v>0</v>
      </c>
      <c r="Q142" s="211">
        <v>0</v>
      </c>
      <c r="R142" s="211">
        <f>Q142*H142</f>
        <v>0</v>
      </c>
      <c r="S142" s="211">
        <v>0.16</v>
      </c>
      <c r="T142" s="212">
        <f>S142*H142</f>
        <v>3.51376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13" t="s">
        <v>248</v>
      </c>
      <c r="AT142" s="213" t="s">
        <v>244</v>
      </c>
      <c r="AU142" s="213" t="s">
        <v>90</v>
      </c>
      <c r="AY142" s="18" t="s">
        <v>242</v>
      </c>
      <c r="BE142" s="214">
        <f>IF(N142="základná",J142,0)</f>
        <v>0</v>
      </c>
      <c r="BF142" s="214">
        <f>IF(N142="znížená",J142,0)</f>
        <v>0</v>
      </c>
      <c r="BG142" s="214">
        <f>IF(N142="zákl. prenesená",J142,0)</f>
        <v>0</v>
      </c>
      <c r="BH142" s="214">
        <f>IF(N142="zníž. prenesená",J142,0)</f>
        <v>0</v>
      </c>
      <c r="BI142" s="214">
        <f>IF(N142="nulová",J142,0)</f>
        <v>0</v>
      </c>
      <c r="BJ142" s="18" t="s">
        <v>90</v>
      </c>
      <c r="BK142" s="214">
        <f>ROUND(I142*H142,2)</f>
        <v>0</v>
      </c>
      <c r="BL142" s="18" t="s">
        <v>248</v>
      </c>
      <c r="BM142" s="213" t="s">
        <v>1443</v>
      </c>
    </row>
    <row r="143" spans="1:65" s="13" customFormat="1" ht="22.5">
      <c r="B143" s="226"/>
      <c r="C143" s="227"/>
      <c r="D143" s="228" t="s">
        <v>304</v>
      </c>
      <c r="E143" s="229" t="s">
        <v>1</v>
      </c>
      <c r="F143" s="230" t="s">
        <v>1444</v>
      </c>
      <c r="G143" s="227"/>
      <c r="H143" s="231">
        <v>21.960999999999999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304</v>
      </c>
      <c r="AU143" s="237" t="s">
        <v>90</v>
      </c>
      <c r="AV143" s="13" t="s">
        <v>90</v>
      </c>
      <c r="AW143" s="13" t="s">
        <v>33</v>
      </c>
      <c r="AX143" s="13" t="s">
        <v>84</v>
      </c>
      <c r="AY143" s="237" t="s">
        <v>242</v>
      </c>
    </row>
    <row r="144" spans="1:65" s="2" customFormat="1" ht="22.15" customHeight="1">
      <c r="A144" s="35"/>
      <c r="B144" s="36"/>
      <c r="C144" s="201" t="s">
        <v>248</v>
      </c>
      <c r="D144" s="201" t="s">
        <v>244</v>
      </c>
      <c r="E144" s="202" t="s">
        <v>1445</v>
      </c>
      <c r="F144" s="203" t="s">
        <v>1446</v>
      </c>
      <c r="G144" s="204" t="s">
        <v>247</v>
      </c>
      <c r="H144" s="205">
        <v>61.860999999999997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0.316</v>
      </c>
      <c r="T144" s="212">
        <f>S144*H144</f>
        <v>19.548075999999998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1447</v>
      </c>
    </row>
    <row r="145" spans="1:65" s="13" customFormat="1" ht="22.5">
      <c r="B145" s="226"/>
      <c r="C145" s="227"/>
      <c r="D145" s="228" t="s">
        <v>304</v>
      </c>
      <c r="E145" s="229" t="s">
        <v>1</v>
      </c>
      <c r="F145" s="230" t="s">
        <v>1448</v>
      </c>
      <c r="G145" s="227"/>
      <c r="H145" s="231">
        <v>21.960999999999999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304</v>
      </c>
      <c r="AU145" s="237" t="s">
        <v>90</v>
      </c>
      <c r="AV145" s="13" t="s">
        <v>90</v>
      </c>
      <c r="AW145" s="13" t="s">
        <v>33</v>
      </c>
      <c r="AX145" s="13" t="s">
        <v>77</v>
      </c>
      <c r="AY145" s="237" t="s">
        <v>242</v>
      </c>
    </row>
    <row r="146" spans="1:65" s="13" customFormat="1">
      <c r="B146" s="226"/>
      <c r="C146" s="227"/>
      <c r="D146" s="228" t="s">
        <v>304</v>
      </c>
      <c r="E146" s="229" t="s">
        <v>1</v>
      </c>
      <c r="F146" s="230" t="s">
        <v>1449</v>
      </c>
      <c r="G146" s="227"/>
      <c r="H146" s="231">
        <v>39.9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77</v>
      </c>
      <c r="AY146" s="237" t="s">
        <v>242</v>
      </c>
    </row>
    <row r="147" spans="1:65" s="16" customFormat="1">
      <c r="B147" s="264"/>
      <c r="C147" s="265"/>
      <c r="D147" s="228" t="s">
        <v>304</v>
      </c>
      <c r="E147" s="266" t="s">
        <v>1</v>
      </c>
      <c r="F147" s="267" t="s">
        <v>388</v>
      </c>
      <c r="G147" s="265"/>
      <c r="H147" s="268">
        <v>61.860999999999997</v>
      </c>
      <c r="I147" s="269"/>
      <c r="J147" s="265"/>
      <c r="K147" s="265"/>
      <c r="L147" s="270"/>
      <c r="M147" s="271"/>
      <c r="N147" s="272"/>
      <c r="O147" s="272"/>
      <c r="P147" s="272"/>
      <c r="Q147" s="272"/>
      <c r="R147" s="272"/>
      <c r="S147" s="272"/>
      <c r="T147" s="273"/>
      <c r="AT147" s="274" t="s">
        <v>304</v>
      </c>
      <c r="AU147" s="274" t="s">
        <v>90</v>
      </c>
      <c r="AV147" s="16" t="s">
        <v>248</v>
      </c>
      <c r="AW147" s="16" t="s">
        <v>33</v>
      </c>
      <c r="AX147" s="16" t="s">
        <v>84</v>
      </c>
      <c r="AY147" s="274" t="s">
        <v>242</v>
      </c>
    </row>
    <row r="148" spans="1:65" s="2" customFormat="1" ht="30" customHeight="1">
      <c r="A148" s="35"/>
      <c r="B148" s="36"/>
      <c r="C148" s="201" t="s">
        <v>250</v>
      </c>
      <c r="D148" s="201" t="s">
        <v>244</v>
      </c>
      <c r="E148" s="202" t="s">
        <v>1450</v>
      </c>
      <c r="F148" s="203" t="s">
        <v>1451</v>
      </c>
      <c r="G148" s="204" t="s">
        <v>1452</v>
      </c>
      <c r="H148" s="205">
        <v>10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1453</v>
      </c>
    </row>
    <row r="149" spans="1:65" s="2" customFormat="1" ht="22.15" customHeight="1">
      <c r="A149" s="35"/>
      <c r="B149" s="36"/>
      <c r="C149" s="201" t="s">
        <v>269</v>
      </c>
      <c r="D149" s="201" t="s">
        <v>244</v>
      </c>
      <c r="E149" s="202" t="s">
        <v>1006</v>
      </c>
      <c r="F149" s="203" t="s">
        <v>1007</v>
      </c>
      <c r="G149" s="204" t="s">
        <v>406</v>
      </c>
      <c r="H149" s="205">
        <v>11.832000000000001</v>
      </c>
      <c r="I149" s="206"/>
      <c r="J149" s="207">
        <f>ROUND(I149*H149,2)</f>
        <v>0</v>
      </c>
      <c r="K149" s="208"/>
      <c r="L149" s="40"/>
      <c r="M149" s="209" t="s">
        <v>1</v>
      </c>
      <c r="N149" s="210" t="s">
        <v>43</v>
      </c>
      <c r="O149" s="76"/>
      <c r="P149" s="211">
        <f>O149*H149</f>
        <v>0</v>
      </c>
      <c r="Q149" s="211">
        <v>0</v>
      </c>
      <c r="R149" s="211">
        <f>Q149*H149</f>
        <v>0</v>
      </c>
      <c r="S149" s="211">
        <v>0</v>
      </c>
      <c r="T149" s="21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3" t="s">
        <v>248</v>
      </c>
      <c r="AT149" s="213" t="s">
        <v>244</v>
      </c>
      <c r="AU149" s="213" t="s">
        <v>90</v>
      </c>
      <c r="AY149" s="18" t="s">
        <v>242</v>
      </c>
      <c r="BE149" s="214">
        <f>IF(N149="základná",J149,0)</f>
        <v>0</v>
      </c>
      <c r="BF149" s="214">
        <f>IF(N149="znížená",J149,0)</f>
        <v>0</v>
      </c>
      <c r="BG149" s="214">
        <f>IF(N149="zákl. prenesená",J149,0)</f>
        <v>0</v>
      </c>
      <c r="BH149" s="214">
        <f>IF(N149="zníž. prenesená",J149,0)</f>
        <v>0</v>
      </c>
      <c r="BI149" s="214">
        <f>IF(N149="nulová",J149,0)</f>
        <v>0</v>
      </c>
      <c r="BJ149" s="18" t="s">
        <v>90</v>
      </c>
      <c r="BK149" s="214">
        <f>ROUND(I149*H149,2)</f>
        <v>0</v>
      </c>
      <c r="BL149" s="18" t="s">
        <v>248</v>
      </c>
      <c r="BM149" s="213" t="s">
        <v>1454</v>
      </c>
    </row>
    <row r="150" spans="1:65" s="14" customFormat="1">
      <c r="B150" s="243"/>
      <c r="C150" s="244"/>
      <c r="D150" s="228" t="s">
        <v>304</v>
      </c>
      <c r="E150" s="245" t="s">
        <v>1</v>
      </c>
      <c r="F150" s="246" t="s">
        <v>1455</v>
      </c>
      <c r="G150" s="244"/>
      <c r="H150" s="245" t="s">
        <v>1</v>
      </c>
      <c r="I150" s="247"/>
      <c r="J150" s="244"/>
      <c r="K150" s="244"/>
      <c r="L150" s="248"/>
      <c r="M150" s="249"/>
      <c r="N150" s="250"/>
      <c r="O150" s="250"/>
      <c r="P150" s="250"/>
      <c r="Q150" s="250"/>
      <c r="R150" s="250"/>
      <c r="S150" s="250"/>
      <c r="T150" s="251"/>
      <c r="AT150" s="252" t="s">
        <v>304</v>
      </c>
      <c r="AU150" s="252" t="s">
        <v>90</v>
      </c>
      <c r="AV150" s="14" t="s">
        <v>84</v>
      </c>
      <c r="AW150" s="14" t="s">
        <v>33</v>
      </c>
      <c r="AX150" s="14" t="s">
        <v>77</v>
      </c>
      <c r="AY150" s="252" t="s">
        <v>242</v>
      </c>
    </row>
    <row r="151" spans="1:65" s="13" customFormat="1">
      <c r="B151" s="226"/>
      <c r="C151" s="227"/>
      <c r="D151" s="228" t="s">
        <v>304</v>
      </c>
      <c r="E151" s="229" t="s">
        <v>1</v>
      </c>
      <c r="F151" s="230" t="s">
        <v>1456</v>
      </c>
      <c r="G151" s="227"/>
      <c r="H151" s="231">
        <v>11.832000000000001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304</v>
      </c>
      <c r="AU151" s="237" t="s">
        <v>90</v>
      </c>
      <c r="AV151" s="13" t="s">
        <v>90</v>
      </c>
      <c r="AW151" s="13" t="s">
        <v>33</v>
      </c>
      <c r="AX151" s="13" t="s">
        <v>84</v>
      </c>
      <c r="AY151" s="237" t="s">
        <v>242</v>
      </c>
    </row>
    <row r="152" spans="1:65" s="2" customFormat="1" ht="30" customHeight="1">
      <c r="A152" s="35"/>
      <c r="B152" s="36"/>
      <c r="C152" s="201" t="s">
        <v>273</v>
      </c>
      <c r="D152" s="201" t="s">
        <v>244</v>
      </c>
      <c r="E152" s="202" t="s">
        <v>1011</v>
      </c>
      <c r="F152" s="203" t="s">
        <v>1012</v>
      </c>
      <c r="G152" s="204" t="s">
        <v>406</v>
      </c>
      <c r="H152" s="205">
        <v>11.832000000000001</v>
      </c>
      <c r="I152" s="206"/>
      <c r="J152" s="207">
        <f>ROUND(I152*H152,2)</f>
        <v>0</v>
      </c>
      <c r="K152" s="208"/>
      <c r="L152" s="40"/>
      <c r="M152" s="209" t="s">
        <v>1</v>
      </c>
      <c r="N152" s="210" t="s">
        <v>43</v>
      </c>
      <c r="O152" s="76"/>
      <c r="P152" s="211">
        <f>O152*H152</f>
        <v>0</v>
      </c>
      <c r="Q152" s="211">
        <v>0</v>
      </c>
      <c r="R152" s="211">
        <f>Q152*H152</f>
        <v>0</v>
      </c>
      <c r="S152" s="211">
        <v>0</v>
      </c>
      <c r="T152" s="212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13" t="s">
        <v>248</v>
      </c>
      <c r="AT152" s="213" t="s">
        <v>244</v>
      </c>
      <c r="AU152" s="213" t="s">
        <v>90</v>
      </c>
      <c r="AY152" s="18" t="s">
        <v>242</v>
      </c>
      <c r="BE152" s="214">
        <f>IF(N152="základná",J152,0)</f>
        <v>0</v>
      </c>
      <c r="BF152" s="214">
        <f>IF(N152="znížená",J152,0)</f>
        <v>0</v>
      </c>
      <c r="BG152" s="214">
        <f>IF(N152="zákl. prenesená",J152,0)</f>
        <v>0</v>
      </c>
      <c r="BH152" s="214">
        <f>IF(N152="zníž. prenesená",J152,0)</f>
        <v>0</v>
      </c>
      <c r="BI152" s="214">
        <f>IF(N152="nulová",J152,0)</f>
        <v>0</v>
      </c>
      <c r="BJ152" s="18" t="s">
        <v>90</v>
      </c>
      <c r="BK152" s="214">
        <f>ROUND(I152*H152,2)</f>
        <v>0</v>
      </c>
      <c r="BL152" s="18" t="s">
        <v>248</v>
      </c>
      <c r="BM152" s="213" t="s">
        <v>1457</v>
      </c>
    </row>
    <row r="153" spans="1:65" s="2" customFormat="1" ht="22.15" customHeight="1">
      <c r="A153" s="35"/>
      <c r="B153" s="36"/>
      <c r="C153" s="201" t="s">
        <v>264</v>
      </c>
      <c r="D153" s="201" t="s">
        <v>244</v>
      </c>
      <c r="E153" s="202" t="s">
        <v>1021</v>
      </c>
      <c r="F153" s="203" t="s">
        <v>1022</v>
      </c>
      <c r="G153" s="204" t="s">
        <v>406</v>
      </c>
      <c r="H153" s="205">
        <v>11.58</v>
      </c>
      <c r="I153" s="206"/>
      <c r="J153" s="207">
        <f>ROUND(I153*H153,2)</f>
        <v>0</v>
      </c>
      <c r="K153" s="208"/>
      <c r="L153" s="40"/>
      <c r="M153" s="209" t="s">
        <v>1</v>
      </c>
      <c r="N153" s="210" t="s">
        <v>43</v>
      </c>
      <c r="O153" s="76"/>
      <c r="P153" s="211">
        <f>O153*H153</f>
        <v>0</v>
      </c>
      <c r="Q153" s="211">
        <v>0</v>
      </c>
      <c r="R153" s="211">
        <f>Q153*H153</f>
        <v>0</v>
      </c>
      <c r="S153" s="211">
        <v>0</v>
      </c>
      <c r="T153" s="21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3" t="s">
        <v>248</v>
      </c>
      <c r="AT153" s="213" t="s">
        <v>244</v>
      </c>
      <c r="AU153" s="213" t="s">
        <v>90</v>
      </c>
      <c r="AY153" s="18" t="s">
        <v>242</v>
      </c>
      <c r="BE153" s="214">
        <f>IF(N153="základná",J153,0)</f>
        <v>0</v>
      </c>
      <c r="BF153" s="214">
        <f>IF(N153="znížená",J153,0)</f>
        <v>0</v>
      </c>
      <c r="BG153" s="214">
        <f>IF(N153="zákl. prenesená",J153,0)</f>
        <v>0</v>
      </c>
      <c r="BH153" s="214">
        <f>IF(N153="zníž. prenesená",J153,0)</f>
        <v>0</v>
      </c>
      <c r="BI153" s="214">
        <f>IF(N153="nulová",J153,0)</f>
        <v>0</v>
      </c>
      <c r="BJ153" s="18" t="s">
        <v>90</v>
      </c>
      <c r="BK153" s="214">
        <f>ROUND(I153*H153,2)</f>
        <v>0</v>
      </c>
      <c r="BL153" s="18" t="s">
        <v>248</v>
      </c>
      <c r="BM153" s="213" t="s">
        <v>1458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1459</v>
      </c>
      <c r="G154" s="227"/>
      <c r="H154" s="231">
        <v>5.79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77</v>
      </c>
      <c r="AY154" s="237" t="s">
        <v>242</v>
      </c>
    </row>
    <row r="155" spans="1:65" s="13" customFormat="1">
      <c r="B155" s="226"/>
      <c r="C155" s="227"/>
      <c r="D155" s="228" t="s">
        <v>304</v>
      </c>
      <c r="E155" s="229" t="s">
        <v>1</v>
      </c>
      <c r="F155" s="230" t="s">
        <v>1460</v>
      </c>
      <c r="G155" s="227"/>
      <c r="H155" s="231">
        <v>5.79</v>
      </c>
      <c r="I155" s="232"/>
      <c r="J155" s="227"/>
      <c r="K155" s="227"/>
      <c r="L155" s="233"/>
      <c r="M155" s="234"/>
      <c r="N155" s="235"/>
      <c r="O155" s="235"/>
      <c r="P155" s="235"/>
      <c r="Q155" s="235"/>
      <c r="R155" s="235"/>
      <c r="S155" s="235"/>
      <c r="T155" s="236"/>
      <c r="AT155" s="237" t="s">
        <v>304</v>
      </c>
      <c r="AU155" s="237" t="s">
        <v>90</v>
      </c>
      <c r="AV155" s="13" t="s">
        <v>90</v>
      </c>
      <c r="AW155" s="13" t="s">
        <v>33</v>
      </c>
      <c r="AX155" s="13" t="s">
        <v>77</v>
      </c>
      <c r="AY155" s="237" t="s">
        <v>242</v>
      </c>
    </row>
    <row r="156" spans="1:65" s="16" customFormat="1">
      <c r="B156" s="264"/>
      <c r="C156" s="265"/>
      <c r="D156" s="228" t="s">
        <v>304</v>
      </c>
      <c r="E156" s="266" t="s">
        <v>1</v>
      </c>
      <c r="F156" s="267" t="s">
        <v>388</v>
      </c>
      <c r="G156" s="265"/>
      <c r="H156" s="268">
        <v>11.58</v>
      </c>
      <c r="I156" s="269"/>
      <c r="J156" s="265"/>
      <c r="K156" s="265"/>
      <c r="L156" s="270"/>
      <c r="M156" s="271"/>
      <c r="N156" s="272"/>
      <c r="O156" s="272"/>
      <c r="P156" s="272"/>
      <c r="Q156" s="272"/>
      <c r="R156" s="272"/>
      <c r="S156" s="272"/>
      <c r="T156" s="273"/>
      <c r="AT156" s="274" t="s">
        <v>304</v>
      </c>
      <c r="AU156" s="274" t="s">
        <v>90</v>
      </c>
      <c r="AV156" s="16" t="s">
        <v>248</v>
      </c>
      <c r="AW156" s="16" t="s">
        <v>33</v>
      </c>
      <c r="AX156" s="16" t="s">
        <v>84</v>
      </c>
      <c r="AY156" s="274" t="s">
        <v>242</v>
      </c>
    </row>
    <row r="157" spans="1:65" s="2" customFormat="1" ht="30" customHeight="1">
      <c r="A157" s="35"/>
      <c r="B157" s="36"/>
      <c r="C157" s="201" t="s">
        <v>255</v>
      </c>
      <c r="D157" s="201" t="s">
        <v>244</v>
      </c>
      <c r="E157" s="202" t="s">
        <v>440</v>
      </c>
      <c r="F157" s="203" t="s">
        <v>441</v>
      </c>
      <c r="G157" s="204" t="s">
        <v>406</v>
      </c>
      <c r="H157" s="205">
        <v>6.04</v>
      </c>
      <c r="I157" s="206"/>
      <c r="J157" s="207">
        <f>ROUND(I157*H157,2)</f>
        <v>0</v>
      </c>
      <c r="K157" s="208"/>
      <c r="L157" s="40"/>
      <c r="M157" s="209" t="s">
        <v>1</v>
      </c>
      <c r="N157" s="210" t="s">
        <v>43</v>
      </c>
      <c r="O157" s="76"/>
      <c r="P157" s="211">
        <f>O157*H157</f>
        <v>0</v>
      </c>
      <c r="Q157" s="211">
        <v>0</v>
      </c>
      <c r="R157" s="211">
        <f>Q157*H157</f>
        <v>0</v>
      </c>
      <c r="S157" s="211">
        <v>0</v>
      </c>
      <c r="T157" s="212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13" t="s">
        <v>248</v>
      </c>
      <c r="AT157" s="213" t="s">
        <v>244</v>
      </c>
      <c r="AU157" s="213" t="s">
        <v>90</v>
      </c>
      <c r="AY157" s="18" t="s">
        <v>242</v>
      </c>
      <c r="BE157" s="214">
        <f>IF(N157="základná",J157,0)</f>
        <v>0</v>
      </c>
      <c r="BF157" s="214">
        <f>IF(N157="znížená",J157,0)</f>
        <v>0</v>
      </c>
      <c r="BG157" s="214">
        <f>IF(N157="zákl. prenesená",J157,0)</f>
        <v>0</v>
      </c>
      <c r="BH157" s="214">
        <f>IF(N157="zníž. prenesená",J157,0)</f>
        <v>0</v>
      </c>
      <c r="BI157" s="214">
        <f>IF(N157="nulová",J157,0)</f>
        <v>0</v>
      </c>
      <c r="BJ157" s="18" t="s">
        <v>90</v>
      </c>
      <c r="BK157" s="214">
        <f>ROUND(I157*H157,2)</f>
        <v>0</v>
      </c>
      <c r="BL157" s="18" t="s">
        <v>248</v>
      </c>
      <c r="BM157" s="213" t="s">
        <v>1461</v>
      </c>
    </row>
    <row r="158" spans="1:65" s="13" customFormat="1">
      <c r="B158" s="226"/>
      <c r="C158" s="227"/>
      <c r="D158" s="228" t="s">
        <v>304</v>
      </c>
      <c r="E158" s="229" t="s">
        <v>1</v>
      </c>
      <c r="F158" s="230" t="s">
        <v>1462</v>
      </c>
      <c r="G158" s="227"/>
      <c r="H158" s="231">
        <v>11.83</v>
      </c>
      <c r="I158" s="232"/>
      <c r="J158" s="227"/>
      <c r="K158" s="227"/>
      <c r="L158" s="233"/>
      <c r="M158" s="234"/>
      <c r="N158" s="235"/>
      <c r="O158" s="235"/>
      <c r="P158" s="235"/>
      <c r="Q158" s="235"/>
      <c r="R158" s="235"/>
      <c r="S158" s="235"/>
      <c r="T158" s="236"/>
      <c r="AT158" s="237" t="s">
        <v>304</v>
      </c>
      <c r="AU158" s="237" t="s">
        <v>90</v>
      </c>
      <c r="AV158" s="13" t="s">
        <v>90</v>
      </c>
      <c r="AW158" s="13" t="s">
        <v>33</v>
      </c>
      <c r="AX158" s="13" t="s">
        <v>77</v>
      </c>
      <c r="AY158" s="237" t="s">
        <v>242</v>
      </c>
    </row>
    <row r="159" spans="1:65" s="13" customFormat="1">
      <c r="B159" s="226"/>
      <c r="C159" s="227"/>
      <c r="D159" s="228" t="s">
        <v>304</v>
      </c>
      <c r="E159" s="229" t="s">
        <v>1</v>
      </c>
      <c r="F159" s="230" t="s">
        <v>1463</v>
      </c>
      <c r="G159" s="227"/>
      <c r="H159" s="231">
        <v>-5.79</v>
      </c>
      <c r="I159" s="232"/>
      <c r="J159" s="227"/>
      <c r="K159" s="227"/>
      <c r="L159" s="233"/>
      <c r="M159" s="234"/>
      <c r="N159" s="235"/>
      <c r="O159" s="235"/>
      <c r="P159" s="235"/>
      <c r="Q159" s="235"/>
      <c r="R159" s="235"/>
      <c r="S159" s="235"/>
      <c r="T159" s="236"/>
      <c r="AT159" s="237" t="s">
        <v>304</v>
      </c>
      <c r="AU159" s="237" t="s">
        <v>90</v>
      </c>
      <c r="AV159" s="13" t="s">
        <v>90</v>
      </c>
      <c r="AW159" s="13" t="s">
        <v>33</v>
      </c>
      <c r="AX159" s="13" t="s">
        <v>77</v>
      </c>
      <c r="AY159" s="237" t="s">
        <v>242</v>
      </c>
    </row>
    <row r="160" spans="1:65" s="16" customFormat="1">
      <c r="B160" s="264"/>
      <c r="C160" s="265"/>
      <c r="D160" s="228" t="s">
        <v>304</v>
      </c>
      <c r="E160" s="266" t="s">
        <v>1</v>
      </c>
      <c r="F160" s="267" t="s">
        <v>388</v>
      </c>
      <c r="G160" s="265"/>
      <c r="H160" s="268">
        <v>6.04</v>
      </c>
      <c r="I160" s="269"/>
      <c r="J160" s="265"/>
      <c r="K160" s="265"/>
      <c r="L160" s="270"/>
      <c r="M160" s="271"/>
      <c r="N160" s="272"/>
      <c r="O160" s="272"/>
      <c r="P160" s="272"/>
      <c r="Q160" s="272"/>
      <c r="R160" s="272"/>
      <c r="S160" s="272"/>
      <c r="T160" s="273"/>
      <c r="AT160" s="274" t="s">
        <v>304</v>
      </c>
      <c r="AU160" s="274" t="s">
        <v>90</v>
      </c>
      <c r="AV160" s="16" t="s">
        <v>248</v>
      </c>
      <c r="AW160" s="16" t="s">
        <v>33</v>
      </c>
      <c r="AX160" s="16" t="s">
        <v>84</v>
      </c>
      <c r="AY160" s="274" t="s">
        <v>242</v>
      </c>
    </row>
    <row r="161" spans="1:65" s="2" customFormat="1" ht="30" customHeight="1">
      <c r="A161" s="35"/>
      <c r="B161" s="36"/>
      <c r="C161" s="201" t="s">
        <v>284</v>
      </c>
      <c r="D161" s="201" t="s">
        <v>244</v>
      </c>
      <c r="E161" s="202" t="s">
        <v>440</v>
      </c>
      <c r="F161" s="203" t="s">
        <v>441</v>
      </c>
      <c r="G161" s="204" t="s">
        <v>406</v>
      </c>
      <c r="H161" s="205">
        <v>17.87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0</v>
      </c>
      <c r="R161" s="211">
        <f>Q161*H161</f>
        <v>0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1464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1465</v>
      </c>
      <c r="G162" s="227"/>
      <c r="H162" s="231">
        <v>17.87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84</v>
      </c>
      <c r="AY162" s="237" t="s">
        <v>242</v>
      </c>
    </row>
    <row r="163" spans="1:65" s="2" customFormat="1" ht="22.15" customHeight="1">
      <c r="A163" s="35"/>
      <c r="B163" s="36"/>
      <c r="C163" s="201" t="s">
        <v>288</v>
      </c>
      <c r="D163" s="201" t="s">
        <v>244</v>
      </c>
      <c r="E163" s="202" t="s">
        <v>1037</v>
      </c>
      <c r="F163" s="203" t="s">
        <v>1038</v>
      </c>
      <c r="G163" s="204" t="s">
        <v>406</v>
      </c>
      <c r="H163" s="205">
        <v>35.49</v>
      </c>
      <c r="I163" s="206"/>
      <c r="J163" s="207">
        <f>ROUND(I163*H163,2)</f>
        <v>0</v>
      </c>
      <c r="K163" s="208"/>
      <c r="L163" s="40"/>
      <c r="M163" s="209" t="s">
        <v>1</v>
      </c>
      <c r="N163" s="210" t="s">
        <v>43</v>
      </c>
      <c r="O163" s="76"/>
      <c r="P163" s="211">
        <f>O163*H163</f>
        <v>0</v>
      </c>
      <c r="Q163" s="211">
        <v>0</v>
      </c>
      <c r="R163" s="211">
        <f>Q163*H163</f>
        <v>0</v>
      </c>
      <c r="S163" s="211">
        <v>0</v>
      </c>
      <c r="T163" s="21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248</v>
      </c>
      <c r="AT163" s="213" t="s">
        <v>244</v>
      </c>
      <c r="AU163" s="213" t="s">
        <v>90</v>
      </c>
      <c r="AY163" s="18" t="s">
        <v>242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90</v>
      </c>
      <c r="BK163" s="214">
        <f>ROUND(I163*H163,2)</f>
        <v>0</v>
      </c>
      <c r="BL163" s="18" t="s">
        <v>248</v>
      </c>
      <c r="BM163" s="213" t="s">
        <v>1466</v>
      </c>
    </row>
    <row r="164" spans="1:65" s="13" customFormat="1" ht="22.5">
      <c r="B164" s="226"/>
      <c r="C164" s="227"/>
      <c r="D164" s="228" t="s">
        <v>304</v>
      </c>
      <c r="E164" s="229" t="s">
        <v>1</v>
      </c>
      <c r="F164" s="230" t="s">
        <v>1467</v>
      </c>
      <c r="G164" s="227"/>
      <c r="H164" s="231">
        <v>17.62</v>
      </c>
      <c r="I164" s="232"/>
      <c r="J164" s="227"/>
      <c r="K164" s="227"/>
      <c r="L164" s="233"/>
      <c r="M164" s="234"/>
      <c r="N164" s="235"/>
      <c r="O164" s="235"/>
      <c r="P164" s="235"/>
      <c r="Q164" s="235"/>
      <c r="R164" s="235"/>
      <c r="S164" s="235"/>
      <c r="T164" s="236"/>
      <c r="AT164" s="237" t="s">
        <v>304</v>
      </c>
      <c r="AU164" s="237" t="s">
        <v>90</v>
      </c>
      <c r="AV164" s="13" t="s">
        <v>90</v>
      </c>
      <c r="AW164" s="13" t="s">
        <v>33</v>
      </c>
      <c r="AX164" s="13" t="s">
        <v>77</v>
      </c>
      <c r="AY164" s="237" t="s">
        <v>242</v>
      </c>
    </row>
    <row r="165" spans="1:65" s="13" customFormat="1">
      <c r="B165" s="226"/>
      <c r="C165" s="227"/>
      <c r="D165" s="228" t="s">
        <v>304</v>
      </c>
      <c r="E165" s="229" t="s">
        <v>1</v>
      </c>
      <c r="F165" s="230" t="s">
        <v>1465</v>
      </c>
      <c r="G165" s="227"/>
      <c r="H165" s="231">
        <v>17.87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304</v>
      </c>
      <c r="AU165" s="237" t="s">
        <v>90</v>
      </c>
      <c r="AV165" s="13" t="s">
        <v>90</v>
      </c>
      <c r="AW165" s="13" t="s">
        <v>33</v>
      </c>
      <c r="AX165" s="13" t="s">
        <v>77</v>
      </c>
      <c r="AY165" s="237" t="s">
        <v>242</v>
      </c>
    </row>
    <row r="166" spans="1:65" s="16" customFormat="1">
      <c r="B166" s="264"/>
      <c r="C166" s="265"/>
      <c r="D166" s="228" t="s">
        <v>304</v>
      </c>
      <c r="E166" s="266" t="s">
        <v>1</v>
      </c>
      <c r="F166" s="267" t="s">
        <v>388</v>
      </c>
      <c r="G166" s="265"/>
      <c r="H166" s="268">
        <v>35.49</v>
      </c>
      <c r="I166" s="269"/>
      <c r="J166" s="265"/>
      <c r="K166" s="265"/>
      <c r="L166" s="270"/>
      <c r="M166" s="271"/>
      <c r="N166" s="272"/>
      <c r="O166" s="272"/>
      <c r="P166" s="272"/>
      <c r="Q166" s="272"/>
      <c r="R166" s="272"/>
      <c r="S166" s="272"/>
      <c r="T166" s="273"/>
      <c r="AT166" s="274" t="s">
        <v>304</v>
      </c>
      <c r="AU166" s="274" t="s">
        <v>90</v>
      </c>
      <c r="AV166" s="16" t="s">
        <v>248</v>
      </c>
      <c r="AW166" s="16" t="s">
        <v>33</v>
      </c>
      <c r="AX166" s="16" t="s">
        <v>84</v>
      </c>
      <c r="AY166" s="274" t="s">
        <v>242</v>
      </c>
    </row>
    <row r="167" spans="1:65" s="2" customFormat="1" ht="19.899999999999999" customHeight="1">
      <c r="A167" s="35"/>
      <c r="B167" s="36"/>
      <c r="C167" s="201" t="s">
        <v>292</v>
      </c>
      <c r="D167" s="201" t="s">
        <v>244</v>
      </c>
      <c r="E167" s="202" t="s">
        <v>1042</v>
      </c>
      <c r="F167" s="203" t="s">
        <v>1043</v>
      </c>
      <c r="G167" s="204" t="s">
        <v>406</v>
      </c>
      <c r="H167" s="205">
        <v>17.62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0</v>
      </c>
      <c r="R167" s="211">
        <f>Q167*H167</f>
        <v>0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248</v>
      </c>
      <c r="AT167" s="213" t="s">
        <v>244</v>
      </c>
      <c r="AU167" s="213" t="s">
        <v>90</v>
      </c>
      <c r="AY167" s="18" t="s">
        <v>242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90</v>
      </c>
      <c r="BK167" s="214">
        <f>ROUND(I167*H167,2)</f>
        <v>0</v>
      </c>
      <c r="BL167" s="18" t="s">
        <v>248</v>
      </c>
      <c r="BM167" s="213" t="s">
        <v>1468</v>
      </c>
    </row>
    <row r="168" spans="1:65" s="2" customFormat="1" ht="14.45" customHeight="1">
      <c r="A168" s="35"/>
      <c r="B168" s="36"/>
      <c r="C168" s="201" t="s">
        <v>296</v>
      </c>
      <c r="D168" s="201" t="s">
        <v>244</v>
      </c>
      <c r="E168" s="202" t="s">
        <v>1045</v>
      </c>
      <c r="F168" s="203" t="s">
        <v>1046</v>
      </c>
      <c r="G168" s="204" t="s">
        <v>406</v>
      </c>
      <c r="H168" s="205">
        <v>23.66</v>
      </c>
      <c r="I168" s="206"/>
      <c r="J168" s="207">
        <f>ROUND(I168*H168,2)</f>
        <v>0</v>
      </c>
      <c r="K168" s="208"/>
      <c r="L168" s="40"/>
      <c r="M168" s="209" t="s">
        <v>1</v>
      </c>
      <c r="N168" s="210" t="s">
        <v>43</v>
      </c>
      <c r="O168" s="76"/>
      <c r="P168" s="211">
        <f>O168*H168</f>
        <v>0</v>
      </c>
      <c r="Q168" s="211">
        <v>0</v>
      </c>
      <c r="R168" s="211">
        <f>Q168*H168</f>
        <v>0</v>
      </c>
      <c r="S168" s="211">
        <v>0</v>
      </c>
      <c r="T168" s="212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13" t="s">
        <v>248</v>
      </c>
      <c r="AT168" s="213" t="s">
        <v>244</v>
      </c>
      <c r="AU168" s="213" t="s">
        <v>90</v>
      </c>
      <c r="AY168" s="18" t="s">
        <v>242</v>
      </c>
      <c r="BE168" s="214">
        <f>IF(N168="základná",J168,0)</f>
        <v>0</v>
      </c>
      <c r="BF168" s="214">
        <f>IF(N168="znížená",J168,0)</f>
        <v>0</v>
      </c>
      <c r="BG168" s="214">
        <f>IF(N168="zákl. prenesená",J168,0)</f>
        <v>0</v>
      </c>
      <c r="BH168" s="214">
        <f>IF(N168="zníž. prenesená",J168,0)</f>
        <v>0</v>
      </c>
      <c r="BI168" s="214">
        <f>IF(N168="nulová",J168,0)</f>
        <v>0</v>
      </c>
      <c r="BJ168" s="18" t="s">
        <v>90</v>
      </c>
      <c r="BK168" s="214">
        <f>ROUND(I168*H168,2)</f>
        <v>0</v>
      </c>
      <c r="BL168" s="18" t="s">
        <v>248</v>
      </c>
      <c r="BM168" s="213" t="s">
        <v>1469</v>
      </c>
    </row>
    <row r="169" spans="1:65" s="13" customFormat="1">
      <c r="B169" s="226"/>
      <c r="C169" s="227"/>
      <c r="D169" s="228" t="s">
        <v>304</v>
      </c>
      <c r="E169" s="229" t="s">
        <v>1</v>
      </c>
      <c r="F169" s="230" t="s">
        <v>1470</v>
      </c>
      <c r="G169" s="227"/>
      <c r="H169" s="231">
        <v>5.79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304</v>
      </c>
      <c r="AU169" s="237" t="s">
        <v>90</v>
      </c>
      <c r="AV169" s="13" t="s">
        <v>90</v>
      </c>
      <c r="AW169" s="13" t="s">
        <v>33</v>
      </c>
      <c r="AX169" s="13" t="s">
        <v>77</v>
      </c>
      <c r="AY169" s="237" t="s">
        <v>242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1471</v>
      </c>
      <c r="G170" s="227"/>
      <c r="H170" s="231">
        <v>17.87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6" customFormat="1">
      <c r="B171" s="264"/>
      <c r="C171" s="265"/>
      <c r="D171" s="228" t="s">
        <v>304</v>
      </c>
      <c r="E171" s="266" t="s">
        <v>1</v>
      </c>
      <c r="F171" s="267" t="s">
        <v>388</v>
      </c>
      <c r="G171" s="265"/>
      <c r="H171" s="268">
        <v>23.66</v>
      </c>
      <c r="I171" s="269"/>
      <c r="J171" s="265"/>
      <c r="K171" s="265"/>
      <c r="L171" s="270"/>
      <c r="M171" s="271"/>
      <c r="N171" s="272"/>
      <c r="O171" s="272"/>
      <c r="P171" s="272"/>
      <c r="Q171" s="272"/>
      <c r="R171" s="272"/>
      <c r="S171" s="272"/>
      <c r="T171" s="273"/>
      <c r="AT171" s="274" t="s">
        <v>304</v>
      </c>
      <c r="AU171" s="274" t="s">
        <v>90</v>
      </c>
      <c r="AV171" s="16" t="s">
        <v>248</v>
      </c>
      <c r="AW171" s="16" t="s">
        <v>33</v>
      </c>
      <c r="AX171" s="16" t="s">
        <v>84</v>
      </c>
      <c r="AY171" s="274" t="s">
        <v>242</v>
      </c>
    </row>
    <row r="172" spans="1:65" s="2" customFormat="1" ht="22.15" customHeight="1">
      <c r="A172" s="35"/>
      <c r="B172" s="36"/>
      <c r="C172" s="201" t="s">
        <v>300</v>
      </c>
      <c r="D172" s="201" t="s">
        <v>244</v>
      </c>
      <c r="E172" s="202" t="s">
        <v>1050</v>
      </c>
      <c r="F172" s="203" t="s">
        <v>1051</v>
      </c>
      <c r="G172" s="204" t="s">
        <v>323</v>
      </c>
      <c r="H172" s="205">
        <v>32.165999999999997</v>
      </c>
      <c r="I172" s="206"/>
      <c r="J172" s="207">
        <f>ROUND(I172*H172,2)</f>
        <v>0</v>
      </c>
      <c r="K172" s="208"/>
      <c r="L172" s="40"/>
      <c r="M172" s="209" t="s">
        <v>1</v>
      </c>
      <c r="N172" s="210" t="s">
        <v>43</v>
      </c>
      <c r="O172" s="76"/>
      <c r="P172" s="211">
        <f>O172*H172</f>
        <v>0</v>
      </c>
      <c r="Q172" s="211">
        <v>0</v>
      </c>
      <c r="R172" s="211">
        <f>Q172*H172</f>
        <v>0</v>
      </c>
      <c r="S172" s="211">
        <v>0</v>
      </c>
      <c r="T172" s="212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13" t="s">
        <v>248</v>
      </c>
      <c r="AT172" s="213" t="s">
        <v>244</v>
      </c>
      <c r="AU172" s="213" t="s">
        <v>90</v>
      </c>
      <c r="AY172" s="18" t="s">
        <v>242</v>
      </c>
      <c r="BE172" s="214">
        <f>IF(N172="základná",J172,0)</f>
        <v>0</v>
      </c>
      <c r="BF172" s="214">
        <f>IF(N172="znížená",J172,0)</f>
        <v>0</v>
      </c>
      <c r="BG172" s="214">
        <f>IF(N172="zákl. prenesená",J172,0)</f>
        <v>0</v>
      </c>
      <c r="BH172" s="214">
        <f>IF(N172="zníž. prenesená",J172,0)</f>
        <v>0</v>
      </c>
      <c r="BI172" s="214">
        <f>IF(N172="nulová",J172,0)</f>
        <v>0</v>
      </c>
      <c r="BJ172" s="18" t="s">
        <v>90</v>
      </c>
      <c r="BK172" s="214">
        <f>ROUND(I172*H172,2)</f>
        <v>0</v>
      </c>
      <c r="BL172" s="18" t="s">
        <v>248</v>
      </c>
      <c r="BM172" s="213" t="s">
        <v>1472</v>
      </c>
    </row>
    <row r="173" spans="1:65" s="13" customFormat="1">
      <c r="B173" s="226"/>
      <c r="C173" s="227"/>
      <c r="D173" s="228" t="s">
        <v>304</v>
      </c>
      <c r="E173" s="229" t="s">
        <v>1</v>
      </c>
      <c r="F173" s="230" t="s">
        <v>1473</v>
      </c>
      <c r="G173" s="227"/>
      <c r="H173" s="231">
        <v>32.165999999999997</v>
      </c>
      <c r="I173" s="232"/>
      <c r="J173" s="227"/>
      <c r="K173" s="227"/>
      <c r="L173" s="233"/>
      <c r="M173" s="234"/>
      <c r="N173" s="235"/>
      <c r="O173" s="235"/>
      <c r="P173" s="235"/>
      <c r="Q173" s="235"/>
      <c r="R173" s="235"/>
      <c r="S173" s="235"/>
      <c r="T173" s="236"/>
      <c r="AT173" s="237" t="s">
        <v>304</v>
      </c>
      <c r="AU173" s="237" t="s">
        <v>90</v>
      </c>
      <c r="AV173" s="13" t="s">
        <v>90</v>
      </c>
      <c r="AW173" s="13" t="s">
        <v>33</v>
      </c>
      <c r="AX173" s="13" t="s">
        <v>84</v>
      </c>
      <c r="AY173" s="237" t="s">
        <v>242</v>
      </c>
    </row>
    <row r="174" spans="1:65" s="12" customFormat="1" ht="22.9" customHeight="1">
      <c r="B174" s="185"/>
      <c r="C174" s="186"/>
      <c r="D174" s="187" t="s">
        <v>76</v>
      </c>
      <c r="E174" s="199" t="s">
        <v>90</v>
      </c>
      <c r="F174" s="199" t="s">
        <v>454</v>
      </c>
      <c r="G174" s="186"/>
      <c r="H174" s="186"/>
      <c r="I174" s="189"/>
      <c r="J174" s="200">
        <f>BK174</f>
        <v>0</v>
      </c>
      <c r="K174" s="186"/>
      <c r="L174" s="191"/>
      <c r="M174" s="192"/>
      <c r="N174" s="193"/>
      <c r="O174" s="193"/>
      <c r="P174" s="194">
        <f>SUM(P175:P181)</f>
        <v>0</v>
      </c>
      <c r="Q174" s="193"/>
      <c r="R174" s="194">
        <f>SUM(R175:R181)</f>
        <v>24.454946799999998</v>
      </c>
      <c r="S174" s="193"/>
      <c r="T174" s="195">
        <f>SUM(T175:T181)</f>
        <v>0</v>
      </c>
      <c r="AR174" s="196" t="s">
        <v>84</v>
      </c>
      <c r="AT174" s="197" t="s">
        <v>76</v>
      </c>
      <c r="AU174" s="197" t="s">
        <v>84</v>
      </c>
      <c r="AY174" s="196" t="s">
        <v>242</v>
      </c>
      <c r="BK174" s="198">
        <f>SUM(BK175:BK181)</f>
        <v>0</v>
      </c>
    </row>
    <row r="175" spans="1:65" s="2" customFormat="1" ht="14.45" customHeight="1">
      <c r="A175" s="35"/>
      <c r="B175" s="36"/>
      <c r="C175" s="201" t="s">
        <v>306</v>
      </c>
      <c r="D175" s="201" t="s">
        <v>244</v>
      </c>
      <c r="E175" s="202" t="s">
        <v>1474</v>
      </c>
      <c r="F175" s="203" t="s">
        <v>1475</v>
      </c>
      <c r="G175" s="204" t="s">
        <v>406</v>
      </c>
      <c r="H175" s="205">
        <v>11.832000000000001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2.0663999999999998</v>
      </c>
      <c r="R175" s="211">
        <f>Q175*H175</f>
        <v>24.449644799999998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1476</v>
      </c>
    </row>
    <row r="176" spans="1:65" s="13" customFormat="1">
      <c r="B176" s="226"/>
      <c r="C176" s="227"/>
      <c r="D176" s="228" t="s">
        <v>304</v>
      </c>
      <c r="E176" s="229" t="s">
        <v>1</v>
      </c>
      <c r="F176" s="230" t="s">
        <v>1477</v>
      </c>
      <c r="G176" s="227"/>
      <c r="H176" s="231">
        <v>11.832000000000001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84</v>
      </c>
      <c r="AY176" s="237" t="s">
        <v>242</v>
      </c>
    </row>
    <row r="177" spans="1:65" s="2" customFormat="1" ht="30" customHeight="1">
      <c r="A177" s="35"/>
      <c r="B177" s="36"/>
      <c r="C177" s="201" t="s">
        <v>311</v>
      </c>
      <c r="D177" s="201" t="s">
        <v>244</v>
      </c>
      <c r="E177" s="202" t="s">
        <v>1478</v>
      </c>
      <c r="F177" s="203" t="s">
        <v>1479</v>
      </c>
      <c r="G177" s="204" t="s">
        <v>259</v>
      </c>
      <c r="H177" s="205">
        <v>2</v>
      </c>
      <c r="I177" s="206"/>
      <c r="J177" s="207">
        <f>ROUND(I177*H177,2)</f>
        <v>0</v>
      </c>
      <c r="K177" s="208"/>
      <c r="L177" s="40"/>
      <c r="M177" s="209" t="s">
        <v>1</v>
      </c>
      <c r="N177" s="210" t="s">
        <v>43</v>
      </c>
      <c r="O177" s="76"/>
      <c r="P177" s="211">
        <f>O177*H177</f>
        <v>0</v>
      </c>
      <c r="Q177" s="211">
        <v>0</v>
      </c>
      <c r="R177" s="211">
        <f>Q177*H177</f>
        <v>0</v>
      </c>
      <c r="S177" s="211">
        <v>0</v>
      </c>
      <c r="T177" s="21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3" t="s">
        <v>248</v>
      </c>
      <c r="AT177" s="213" t="s">
        <v>244</v>
      </c>
      <c r="AU177" s="213" t="s">
        <v>90</v>
      </c>
      <c r="AY177" s="18" t="s">
        <v>242</v>
      </c>
      <c r="BE177" s="214">
        <f>IF(N177="základná",J177,0)</f>
        <v>0</v>
      </c>
      <c r="BF177" s="214">
        <f>IF(N177="znížená",J177,0)</f>
        <v>0</v>
      </c>
      <c r="BG177" s="214">
        <f>IF(N177="zákl. prenesená",J177,0)</f>
        <v>0</v>
      </c>
      <c r="BH177" s="214">
        <f>IF(N177="zníž. prenesená",J177,0)</f>
        <v>0</v>
      </c>
      <c r="BI177" s="214">
        <f>IF(N177="nulová",J177,0)</f>
        <v>0</v>
      </c>
      <c r="BJ177" s="18" t="s">
        <v>90</v>
      </c>
      <c r="BK177" s="214">
        <f>ROUND(I177*H177,2)</f>
        <v>0</v>
      </c>
      <c r="BL177" s="18" t="s">
        <v>248</v>
      </c>
      <c r="BM177" s="213" t="s">
        <v>1480</v>
      </c>
    </row>
    <row r="178" spans="1:65" s="2" customFormat="1" ht="34.9" customHeight="1">
      <c r="A178" s="35"/>
      <c r="B178" s="36"/>
      <c r="C178" s="201" t="s">
        <v>316</v>
      </c>
      <c r="D178" s="201" t="s">
        <v>244</v>
      </c>
      <c r="E178" s="202" t="s">
        <v>1193</v>
      </c>
      <c r="F178" s="203" t="s">
        <v>1194</v>
      </c>
      <c r="G178" s="204" t="s">
        <v>1195</v>
      </c>
      <c r="H178" s="205">
        <v>265.10000000000002</v>
      </c>
      <c r="I178" s="206"/>
      <c r="J178" s="207">
        <f>ROUND(I178*H178,2)</f>
        <v>0</v>
      </c>
      <c r="K178" s="208"/>
      <c r="L178" s="40"/>
      <c r="M178" s="209" t="s">
        <v>1</v>
      </c>
      <c r="N178" s="210" t="s">
        <v>43</v>
      </c>
      <c r="O178" s="76"/>
      <c r="P178" s="211">
        <f>O178*H178</f>
        <v>0</v>
      </c>
      <c r="Q178" s="211">
        <v>2.0000000000000002E-5</v>
      </c>
      <c r="R178" s="211">
        <f>Q178*H178</f>
        <v>5.3020000000000012E-3</v>
      </c>
      <c r="S178" s="211">
        <v>0</v>
      </c>
      <c r="T178" s="212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13" t="s">
        <v>248</v>
      </c>
      <c r="AT178" s="213" t="s">
        <v>244</v>
      </c>
      <c r="AU178" s="213" t="s">
        <v>90</v>
      </c>
      <c r="AY178" s="18" t="s">
        <v>242</v>
      </c>
      <c r="BE178" s="214">
        <f>IF(N178="základná",J178,0)</f>
        <v>0</v>
      </c>
      <c r="BF178" s="214">
        <f>IF(N178="znížená",J178,0)</f>
        <v>0</v>
      </c>
      <c r="BG178" s="214">
        <f>IF(N178="zákl. prenesená",J178,0)</f>
        <v>0</v>
      </c>
      <c r="BH178" s="214">
        <f>IF(N178="zníž. prenesená",J178,0)</f>
        <v>0</v>
      </c>
      <c r="BI178" s="214">
        <f>IF(N178="nulová",J178,0)</f>
        <v>0</v>
      </c>
      <c r="BJ178" s="18" t="s">
        <v>90</v>
      </c>
      <c r="BK178" s="214">
        <f>ROUND(I178*H178,2)</f>
        <v>0</v>
      </c>
      <c r="BL178" s="18" t="s">
        <v>248</v>
      </c>
      <c r="BM178" s="213" t="s">
        <v>1481</v>
      </c>
    </row>
    <row r="179" spans="1:65" s="13" customFormat="1">
      <c r="B179" s="226"/>
      <c r="C179" s="227"/>
      <c r="D179" s="228" t="s">
        <v>304</v>
      </c>
      <c r="E179" s="229" t="s">
        <v>1</v>
      </c>
      <c r="F179" s="230" t="s">
        <v>1482</v>
      </c>
      <c r="G179" s="227"/>
      <c r="H179" s="231">
        <v>1.1000000000000001</v>
      </c>
      <c r="I179" s="232"/>
      <c r="J179" s="227"/>
      <c r="K179" s="227"/>
      <c r="L179" s="233"/>
      <c r="M179" s="234"/>
      <c r="N179" s="235"/>
      <c r="O179" s="235"/>
      <c r="P179" s="235"/>
      <c r="Q179" s="235"/>
      <c r="R179" s="235"/>
      <c r="S179" s="235"/>
      <c r="T179" s="236"/>
      <c r="AT179" s="237" t="s">
        <v>304</v>
      </c>
      <c r="AU179" s="237" t="s">
        <v>90</v>
      </c>
      <c r="AV179" s="13" t="s">
        <v>90</v>
      </c>
      <c r="AW179" s="13" t="s">
        <v>33</v>
      </c>
      <c r="AX179" s="13" t="s">
        <v>77</v>
      </c>
      <c r="AY179" s="237" t="s">
        <v>242</v>
      </c>
    </row>
    <row r="180" spans="1:65" s="13" customFormat="1">
      <c r="B180" s="226"/>
      <c r="C180" s="227"/>
      <c r="D180" s="228" t="s">
        <v>304</v>
      </c>
      <c r="E180" s="229" t="s">
        <v>1</v>
      </c>
      <c r="F180" s="230" t="s">
        <v>1483</v>
      </c>
      <c r="G180" s="227"/>
      <c r="H180" s="231">
        <v>264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304</v>
      </c>
      <c r="AU180" s="237" t="s">
        <v>90</v>
      </c>
      <c r="AV180" s="13" t="s">
        <v>90</v>
      </c>
      <c r="AW180" s="13" t="s">
        <v>33</v>
      </c>
      <c r="AX180" s="13" t="s">
        <v>77</v>
      </c>
      <c r="AY180" s="237" t="s">
        <v>242</v>
      </c>
    </row>
    <row r="181" spans="1:65" s="16" customFormat="1">
      <c r="B181" s="264"/>
      <c r="C181" s="265"/>
      <c r="D181" s="228" t="s">
        <v>304</v>
      </c>
      <c r="E181" s="266" t="s">
        <v>1</v>
      </c>
      <c r="F181" s="267" t="s">
        <v>388</v>
      </c>
      <c r="G181" s="265"/>
      <c r="H181" s="268">
        <v>265.10000000000002</v>
      </c>
      <c r="I181" s="269"/>
      <c r="J181" s="265"/>
      <c r="K181" s="265"/>
      <c r="L181" s="270"/>
      <c r="M181" s="271"/>
      <c r="N181" s="272"/>
      <c r="O181" s="272"/>
      <c r="P181" s="272"/>
      <c r="Q181" s="272"/>
      <c r="R181" s="272"/>
      <c r="S181" s="272"/>
      <c r="T181" s="273"/>
      <c r="AT181" s="274" t="s">
        <v>304</v>
      </c>
      <c r="AU181" s="274" t="s">
        <v>90</v>
      </c>
      <c r="AV181" s="16" t="s">
        <v>248</v>
      </c>
      <c r="AW181" s="16" t="s">
        <v>33</v>
      </c>
      <c r="AX181" s="16" t="s">
        <v>84</v>
      </c>
      <c r="AY181" s="274" t="s">
        <v>242</v>
      </c>
    </row>
    <row r="182" spans="1:65" s="12" customFormat="1" ht="22.9" customHeight="1">
      <c r="B182" s="185"/>
      <c r="C182" s="186"/>
      <c r="D182" s="187" t="s">
        <v>76</v>
      </c>
      <c r="E182" s="199" t="s">
        <v>100</v>
      </c>
      <c r="F182" s="199" t="s">
        <v>1202</v>
      </c>
      <c r="G182" s="186"/>
      <c r="H182" s="186"/>
      <c r="I182" s="189"/>
      <c r="J182" s="200">
        <f>BK182</f>
        <v>0</v>
      </c>
      <c r="K182" s="186"/>
      <c r="L182" s="191"/>
      <c r="M182" s="192"/>
      <c r="N182" s="193"/>
      <c r="O182" s="193"/>
      <c r="P182" s="194">
        <f>SUM(P183:P196)</f>
        <v>0</v>
      </c>
      <c r="Q182" s="193"/>
      <c r="R182" s="194">
        <f>SUM(R183:R196)</f>
        <v>0.72584095999999987</v>
      </c>
      <c r="S182" s="193"/>
      <c r="T182" s="195">
        <f>SUM(T183:T196)</f>
        <v>0</v>
      </c>
      <c r="AR182" s="196" t="s">
        <v>84</v>
      </c>
      <c r="AT182" s="197" t="s">
        <v>76</v>
      </c>
      <c r="AU182" s="197" t="s">
        <v>84</v>
      </c>
      <c r="AY182" s="196" t="s">
        <v>242</v>
      </c>
      <c r="BK182" s="198">
        <f>SUM(BK183:BK196)</f>
        <v>0</v>
      </c>
    </row>
    <row r="183" spans="1:65" s="2" customFormat="1" ht="22.15" customHeight="1">
      <c r="A183" s="35"/>
      <c r="B183" s="36"/>
      <c r="C183" s="201" t="s">
        <v>320</v>
      </c>
      <c r="D183" s="201" t="s">
        <v>244</v>
      </c>
      <c r="E183" s="202" t="s">
        <v>1203</v>
      </c>
      <c r="F183" s="203" t="s">
        <v>1219</v>
      </c>
      <c r="G183" s="204" t="s">
        <v>406</v>
      </c>
      <c r="H183" s="205">
        <v>0.18</v>
      </c>
      <c r="I183" s="206"/>
      <c r="J183" s="207">
        <f>ROUND(I183*H183,2)</f>
        <v>0</v>
      </c>
      <c r="K183" s="208"/>
      <c r="L183" s="40"/>
      <c r="M183" s="209" t="s">
        <v>1</v>
      </c>
      <c r="N183" s="210" t="s">
        <v>43</v>
      </c>
      <c r="O183" s="76"/>
      <c r="P183" s="211">
        <f>O183*H183</f>
        <v>0</v>
      </c>
      <c r="Q183" s="211">
        <v>2.3620999999999999</v>
      </c>
      <c r="R183" s="211">
        <f>Q183*H183</f>
        <v>0.42517799999999994</v>
      </c>
      <c r="S183" s="211">
        <v>0</v>
      </c>
      <c r="T183" s="21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3" t="s">
        <v>248</v>
      </c>
      <c r="AT183" s="213" t="s">
        <v>244</v>
      </c>
      <c r="AU183" s="213" t="s">
        <v>90</v>
      </c>
      <c r="AY183" s="18" t="s">
        <v>242</v>
      </c>
      <c r="BE183" s="214">
        <f>IF(N183="základná",J183,0)</f>
        <v>0</v>
      </c>
      <c r="BF183" s="214">
        <f>IF(N183="znížená",J183,0)</f>
        <v>0</v>
      </c>
      <c r="BG183" s="214">
        <f>IF(N183="zákl. prenesená",J183,0)</f>
        <v>0</v>
      </c>
      <c r="BH183" s="214">
        <f>IF(N183="zníž. prenesená",J183,0)</f>
        <v>0</v>
      </c>
      <c r="BI183" s="214">
        <f>IF(N183="nulová",J183,0)</f>
        <v>0</v>
      </c>
      <c r="BJ183" s="18" t="s">
        <v>90</v>
      </c>
      <c r="BK183" s="214">
        <f>ROUND(I183*H183,2)</f>
        <v>0</v>
      </c>
      <c r="BL183" s="18" t="s">
        <v>248</v>
      </c>
      <c r="BM183" s="213" t="s">
        <v>1484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1485</v>
      </c>
      <c r="G184" s="227"/>
      <c r="H184" s="231">
        <v>0.18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84</v>
      </c>
      <c r="AY184" s="237" t="s">
        <v>242</v>
      </c>
    </row>
    <row r="185" spans="1:65" s="2" customFormat="1" ht="14.45" customHeight="1">
      <c r="A185" s="35"/>
      <c r="B185" s="36"/>
      <c r="C185" s="201" t="s">
        <v>326</v>
      </c>
      <c r="D185" s="201" t="s">
        <v>244</v>
      </c>
      <c r="E185" s="202" t="s">
        <v>1222</v>
      </c>
      <c r="F185" s="203" t="s">
        <v>1223</v>
      </c>
      <c r="G185" s="204" t="s">
        <v>247</v>
      </c>
      <c r="H185" s="205">
        <v>0.33700000000000002</v>
      </c>
      <c r="I185" s="206"/>
      <c r="J185" s="207">
        <f>ROUND(I185*H185,2)</f>
        <v>0</v>
      </c>
      <c r="K185" s="208"/>
      <c r="L185" s="40"/>
      <c r="M185" s="209" t="s">
        <v>1</v>
      </c>
      <c r="N185" s="210" t="s">
        <v>43</v>
      </c>
      <c r="O185" s="76"/>
      <c r="P185" s="211">
        <f>O185*H185</f>
        <v>0</v>
      </c>
      <c r="Q185" s="211">
        <v>3.46E-3</v>
      </c>
      <c r="R185" s="211">
        <f>Q185*H185</f>
        <v>1.16602E-3</v>
      </c>
      <c r="S185" s="211">
        <v>0</v>
      </c>
      <c r="T185" s="212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13" t="s">
        <v>248</v>
      </c>
      <c r="AT185" s="213" t="s">
        <v>244</v>
      </c>
      <c r="AU185" s="213" t="s">
        <v>90</v>
      </c>
      <c r="AY185" s="18" t="s">
        <v>242</v>
      </c>
      <c r="BE185" s="214">
        <f>IF(N185="základná",J185,0)</f>
        <v>0</v>
      </c>
      <c r="BF185" s="214">
        <f>IF(N185="znížená",J185,0)</f>
        <v>0</v>
      </c>
      <c r="BG185" s="214">
        <f>IF(N185="zákl. prenesená",J185,0)</f>
        <v>0</v>
      </c>
      <c r="BH185" s="214">
        <f>IF(N185="zníž. prenesená",J185,0)</f>
        <v>0</v>
      </c>
      <c r="BI185" s="214">
        <f>IF(N185="nulová",J185,0)</f>
        <v>0</v>
      </c>
      <c r="BJ185" s="18" t="s">
        <v>90</v>
      </c>
      <c r="BK185" s="214">
        <f>ROUND(I185*H185,2)</f>
        <v>0</v>
      </c>
      <c r="BL185" s="18" t="s">
        <v>248</v>
      </c>
      <c r="BM185" s="213" t="s">
        <v>1486</v>
      </c>
    </row>
    <row r="186" spans="1:65" s="13" customFormat="1" ht="22.5">
      <c r="B186" s="226"/>
      <c r="C186" s="227"/>
      <c r="D186" s="228" t="s">
        <v>304</v>
      </c>
      <c r="E186" s="229" t="s">
        <v>1</v>
      </c>
      <c r="F186" s="230" t="s">
        <v>1487</v>
      </c>
      <c r="G186" s="227"/>
      <c r="H186" s="231">
        <v>0.33700000000000002</v>
      </c>
      <c r="I186" s="232"/>
      <c r="J186" s="227"/>
      <c r="K186" s="227"/>
      <c r="L186" s="233"/>
      <c r="M186" s="234"/>
      <c r="N186" s="235"/>
      <c r="O186" s="235"/>
      <c r="P186" s="235"/>
      <c r="Q186" s="235"/>
      <c r="R186" s="235"/>
      <c r="S186" s="235"/>
      <c r="T186" s="236"/>
      <c r="AT186" s="237" t="s">
        <v>304</v>
      </c>
      <c r="AU186" s="237" t="s">
        <v>90</v>
      </c>
      <c r="AV186" s="13" t="s">
        <v>90</v>
      </c>
      <c r="AW186" s="13" t="s">
        <v>33</v>
      </c>
      <c r="AX186" s="13" t="s">
        <v>84</v>
      </c>
      <c r="AY186" s="237" t="s">
        <v>242</v>
      </c>
    </row>
    <row r="187" spans="1:65" s="2" customFormat="1" ht="22.15" customHeight="1">
      <c r="A187" s="35"/>
      <c r="B187" s="36"/>
      <c r="C187" s="201" t="s">
        <v>7</v>
      </c>
      <c r="D187" s="201" t="s">
        <v>244</v>
      </c>
      <c r="E187" s="202" t="s">
        <v>1226</v>
      </c>
      <c r="F187" s="203" t="s">
        <v>1227</v>
      </c>
      <c r="G187" s="204" t="s">
        <v>247</v>
      </c>
      <c r="H187" s="205">
        <v>0.33700000000000002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5.0000000000000002E-5</v>
      </c>
      <c r="R187" s="211">
        <f>Q187*H187</f>
        <v>1.6850000000000003E-5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1488</v>
      </c>
    </row>
    <row r="188" spans="1:65" s="2" customFormat="1" ht="22.15" customHeight="1">
      <c r="A188" s="35"/>
      <c r="B188" s="36"/>
      <c r="C188" s="201" t="s">
        <v>334</v>
      </c>
      <c r="D188" s="201" t="s">
        <v>244</v>
      </c>
      <c r="E188" s="202" t="s">
        <v>1214</v>
      </c>
      <c r="F188" s="203" t="s">
        <v>1489</v>
      </c>
      <c r="G188" s="204" t="s">
        <v>323</v>
      </c>
      <c r="H188" s="205">
        <v>0.01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1.03816</v>
      </c>
      <c r="R188" s="211">
        <f>Q188*H188</f>
        <v>1.03816E-2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248</v>
      </c>
      <c r="AT188" s="213" t="s">
        <v>244</v>
      </c>
      <c r="AU188" s="213" t="s">
        <v>90</v>
      </c>
      <c r="AY188" s="18" t="s">
        <v>242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90</v>
      </c>
      <c r="BK188" s="214">
        <f>ROUND(I188*H188,2)</f>
        <v>0</v>
      </c>
      <c r="BL188" s="18" t="s">
        <v>248</v>
      </c>
      <c r="BM188" s="213" t="s">
        <v>1490</v>
      </c>
    </row>
    <row r="189" spans="1:65" s="13" customFormat="1">
      <c r="B189" s="226"/>
      <c r="C189" s="227"/>
      <c r="D189" s="228" t="s">
        <v>304</v>
      </c>
      <c r="E189" s="229" t="s">
        <v>1</v>
      </c>
      <c r="F189" s="230" t="s">
        <v>1491</v>
      </c>
      <c r="G189" s="227"/>
      <c r="H189" s="231">
        <v>0.01</v>
      </c>
      <c r="I189" s="232"/>
      <c r="J189" s="227"/>
      <c r="K189" s="227"/>
      <c r="L189" s="233"/>
      <c r="M189" s="234"/>
      <c r="N189" s="235"/>
      <c r="O189" s="235"/>
      <c r="P189" s="235"/>
      <c r="Q189" s="235"/>
      <c r="R189" s="235"/>
      <c r="S189" s="235"/>
      <c r="T189" s="236"/>
      <c r="AT189" s="237" t="s">
        <v>304</v>
      </c>
      <c r="AU189" s="237" t="s">
        <v>90</v>
      </c>
      <c r="AV189" s="13" t="s">
        <v>90</v>
      </c>
      <c r="AW189" s="13" t="s">
        <v>33</v>
      </c>
      <c r="AX189" s="13" t="s">
        <v>84</v>
      </c>
      <c r="AY189" s="237" t="s">
        <v>242</v>
      </c>
    </row>
    <row r="190" spans="1:65" s="2" customFormat="1" ht="22.15" customHeight="1">
      <c r="A190" s="35"/>
      <c r="B190" s="36"/>
      <c r="C190" s="201" t="s">
        <v>339</v>
      </c>
      <c r="D190" s="201" t="s">
        <v>244</v>
      </c>
      <c r="E190" s="202" t="s">
        <v>1218</v>
      </c>
      <c r="F190" s="203" t="s">
        <v>1492</v>
      </c>
      <c r="G190" s="204" t="s">
        <v>406</v>
      </c>
      <c r="H190" s="205">
        <v>0.112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2.3620999999999999</v>
      </c>
      <c r="R190" s="211">
        <f>Q190*H190</f>
        <v>0.26455519999999999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1493</v>
      </c>
    </row>
    <row r="191" spans="1:65" s="13" customFormat="1">
      <c r="B191" s="226"/>
      <c r="C191" s="227"/>
      <c r="D191" s="228" t="s">
        <v>304</v>
      </c>
      <c r="E191" s="229" t="s">
        <v>1</v>
      </c>
      <c r="F191" s="230" t="s">
        <v>1494</v>
      </c>
      <c r="G191" s="227"/>
      <c r="H191" s="231">
        <v>0.112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304</v>
      </c>
      <c r="AU191" s="237" t="s">
        <v>90</v>
      </c>
      <c r="AV191" s="13" t="s">
        <v>90</v>
      </c>
      <c r="AW191" s="13" t="s">
        <v>33</v>
      </c>
      <c r="AX191" s="13" t="s">
        <v>84</v>
      </c>
      <c r="AY191" s="237" t="s">
        <v>242</v>
      </c>
    </row>
    <row r="192" spans="1:65" s="2" customFormat="1" ht="22.15" customHeight="1">
      <c r="A192" s="35"/>
      <c r="B192" s="36"/>
      <c r="C192" s="201" t="s">
        <v>344</v>
      </c>
      <c r="D192" s="201" t="s">
        <v>244</v>
      </c>
      <c r="E192" s="202" t="s">
        <v>1495</v>
      </c>
      <c r="F192" s="203" t="s">
        <v>1496</v>
      </c>
      <c r="G192" s="204" t="s">
        <v>247</v>
      </c>
      <c r="H192" s="205">
        <v>1.0189999999999999</v>
      </c>
      <c r="I192" s="206"/>
      <c r="J192" s="207">
        <f>ROUND(I192*H192,2)</f>
        <v>0</v>
      </c>
      <c r="K192" s="208"/>
      <c r="L192" s="40"/>
      <c r="M192" s="209" t="s">
        <v>1</v>
      </c>
      <c r="N192" s="210" t="s">
        <v>43</v>
      </c>
      <c r="O192" s="76"/>
      <c r="P192" s="211">
        <f>O192*H192</f>
        <v>0</v>
      </c>
      <c r="Q192" s="211">
        <v>3.46E-3</v>
      </c>
      <c r="R192" s="211">
        <f>Q192*H192</f>
        <v>3.5257399999999994E-3</v>
      </c>
      <c r="S192" s="211">
        <v>0</v>
      </c>
      <c r="T192" s="212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13" t="s">
        <v>248</v>
      </c>
      <c r="AT192" s="213" t="s">
        <v>244</v>
      </c>
      <c r="AU192" s="213" t="s">
        <v>90</v>
      </c>
      <c r="AY192" s="18" t="s">
        <v>242</v>
      </c>
      <c r="BE192" s="214">
        <f>IF(N192="základná",J192,0)</f>
        <v>0</v>
      </c>
      <c r="BF192" s="214">
        <f>IF(N192="znížená",J192,0)</f>
        <v>0</v>
      </c>
      <c r="BG192" s="214">
        <f>IF(N192="zákl. prenesená",J192,0)</f>
        <v>0</v>
      </c>
      <c r="BH192" s="214">
        <f>IF(N192="zníž. prenesená",J192,0)</f>
        <v>0</v>
      </c>
      <c r="BI192" s="214">
        <f>IF(N192="nulová",J192,0)</f>
        <v>0</v>
      </c>
      <c r="BJ192" s="18" t="s">
        <v>90</v>
      </c>
      <c r="BK192" s="214">
        <f>ROUND(I192*H192,2)</f>
        <v>0</v>
      </c>
      <c r="BL192" s="18" t="s">
        <v>248</v>
      </c>
      <c r="BM192" s="213" t="s">
        <v>1497</v>
      </c>
    </row>
    <row r="193" spans="1:65" s="13" customFormat="1">
      <c r="B193" s="226"/>
      <c r="C193" s="227"/>
      <c r="D193" s="228" t="s">
        <v>304</v>
      </c>
      <c r="E193" s="229" t="s">
        <v>1</v>
      </c>
      <c r="F193" s="230" t="s">
        <v>1498</v>
      </c>
      <c r="G193" s="227"/>
      <c r="H193" s="231">
        <v>1.0189999999999999</v>
      </c>
      <c r="I193" s="232"/>
      <c r="J193" s="227"/>
      <c r="K193" s="227"/>
      <c r="L193" s="233"/>
      <c r="M193" s="234"/>
      <c r="N193" s="235"/>
      <c r="O193" s="235"/>
      <c r="P193" s="235"/>
      <c r="Q193" s="235"/>
      <c r="R193" s="235"/>
      <c r="S193" s="235"/>
      <c r="T193" s="236"/>
      <c r="AT193" s="237" t="s">
        <v>304</v>
      </c>
      <c r="AU193" s="237" t="s">
        <v>90</v>
      </c>
      <c r="AV193" s="13" t="s">
        <v>90</v>
      </c>
      <c r="AW193" s="13" t="s">
        <v>33</v>
      </c>
      <c r="AX193" s="13" t="s">
        <v>84</v>
      </c>
      <c r="AY193" s="237" t="s">
        <v>242</v>
      </c>
    </row>
    <row r="194" spans="1:65" s="2" customFormat="1" ht="14.45" customHeight="1">
      <c r="A194" s="35"/>
      <c r="B194" s="36"/>
      <c r="C194" s="201" t="s">
        <v>348</v>
      </c>
      <c r="D194" s="201" t="s">
        <v>244</v>
      </c>
      <c r="E194" s="202" t="s">
        <v>1211</v>
      </c>
      <c r="F194" s="203" t="s">
        <v>1212</v>
      </c>
      <c r="G194" s="204" t="s">
        <v>247</v>
      </c>
      <c r="H194" s="205">
        <v>1.0189999999999999</v>
      </c>
      <c r="I194" s="206"/>
      <c r="J194" s="207">
        <f>ROUND(I194*H194,2)</f>
        <v>0</v>
      </c>
      <c r="K194" s="208"/>
      <c r="L194" s="40"/>
      <c r="M194" s="209" t="s">
        <v>1</v>
      </c>
      <c r="N194" s="210" t="s">
        <v>43</v>
      </c>
      <c r="O194" s="76"/>
      <c r="P194" s="211">
        <f>O194*H194</f>
        <v>0</v>
      </c>
      <c r="Q194" s="211">
        <v>5.0000000000000002E-5</v>
      </c>
      <c r="R194" s="211">
        <f>Q194*H194</f>
        <v>5.0949999999999998E-5</v>
      </c>
      <c r="S194" s="211">
        <v>0</v>
      </c>
      <c r="T194" s="212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13" t="s">
        <v>248</v>
      </c>
      <c r="AT194" s="213" t="s">
        <v>244</v>
      </c>
      <c r="AU194" s="213" t="s">
        <v>90</v>
      </c>
      <c r="AY194" s="18" t="s">
        <v>242</v>
      </c>
      <c r="BE194" s="214">
        <f>IF(N194="základná",J194,0)</f>
        <v>0</v>
      </c>
      <c r="BF194" s="214">
        <f>IF(N194="znížená",J194,0)</f>
        <v>0</v>
      </c>
      <c r="BG194" s="214">
        <f>IF(N194="zákl. prenesená",J194,0)</f>
        <v>0</v>
      </c>
      <c r="BH194" s="214">
        <f>IF(N194="zníž. prenesená",J194,0)</f>
        <v>0</v>
      </c>
      <c r="BI194" s="214">
        <f>IF(N194="nulová",J194,0)</f>
        <v>0</v>
      </c>
      <c r="BJ194" s="18" t="s">
        <v>90</v>
      </c>
      <c r="BK194" s="214">
        <f>ROUND(I194*H194,2)</f>
        <v>0</v>
      </c>
      <c r="BL194" s="18" t="s">
        <v>248</v>
      </c>
      <c r="BM194" s="213" t="s">
        <v>1499</v>
      </c>
    </row>
    <row r="195" spans="1:65" s="2" customFormat="1" ht="22.15" customHeight="1">
      <c r="A195" s="35"/>
      <c r="B195" s="36"/>
      <c r="C195" s="201" t="s">
        <v>352</v>
      </c>
      <c r="D195" s="201" t="s">
        <v>244</v>
      </c>
      <c r="E195" s="202" t="s">
        <v>1500</v>
      </c>
      <c r="F195" s="203" t="s">
        <v>1501</v>
      </c>
      <c r="G195" s="204" t="s">
        <v>323</v>
      </c>
      <c r="H195" s="205">
        <v>0.02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1.04833</v>
      </c>
      <c r="R195" s="211">
        <f>Q195*H195</f>
        <v>2.0966599999999998E-2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1502</v>
      </c>
    </row>
    <row r="196" spans="1:65" s="13" customFormat="1">
      <c r="B196" s="226"/>
      <c r="C196" s="227"/>
      <c r="D196" s="228" t="s">
        <v>304</v>
      </c>
      <c r="E196" s="229" t="s">
        <v>1</v>
      </c>
      <c r="F196" s="230" t="s">
        <v>1503</v>
      </c>
      <c r="G196" s="227"/>
      <c r="H196" s="231">
        <v>0.02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84</v>
      </c>
      <c r="AY196" s="237" t="s">
        <v>242</v>
      </c>
    </row>
    <row r="197" spans="1:65" s="12" customFormat="1" ht="22.9" customHeight="1">
      <c r="B197" s="185"/>
      <c r="C197" s="186"/>
      <c r="D197" s="187" t="s">
        <v>76</v>
      </c>
      <c r="E197" s="199" t="s">
        <v>248</v>
      </c>
      <c r="F197" s="199" t="s">
        <v>1229</v>
      </c>
      <c r="G197" s="186"/>
      <c r="H197" s="186"/>
      <c r="I197" s="189"/>
      <c r="J197" s="200">
        <f>BK197</f>
        <v>0</v>
      </c>
      <c r="K197" s="186"/>
      <c r="L197" s="191"/>
      <c r="M197" s="192"/>
      <c r="N197" s="193"/>
      <c r="O197" s="193"/>
      <c r="P197" s="194">
        <f>SUM(P198:P214)</f>
        <v>0</v>
      </c>
      <c r="Q197" s="193"/>
      <c r="R197" s="194">
        <f>SUM(R198:R214)</f>
        <v>88.381222419999986</v>
      </c>
      <c r="S197" s="193"/>
      <c r="T197" s="195">
        <f>SUM(T198:T214)</f>
        <v>0</v>
      </c>
      <c r="AR197" s="196" t="s">
        <v>84</v>
      </c>
      <c r="AT197" s="197" t="s">
        <v>76</v>
      </c>
      <c r="AU197" s="197" t="s">
        <v>84</v>
      </c>
      <c r="AY197" s="196" t="s">
        <v>242</v>
      </c>
      <c r="BK197" s="198">
        <f>SUM(BK198:BK214)</f>
        <v>0</v>
      </c>
    </row>
    <row r="198" spans="1:65" s="2" customFormat="1" ht="22.15" customHeight="1">
      <c r="A198" s="35"/>
      <c r="B198" s="36"/>
      <c r="C198" s="201" t="s">
        <v>358</v>
      </c>
      <c r="D198" s="201" t="s">
        <v>244</v>
      </c>
      <c r="E198" s="202" t="s">
        <v>1504</v>
      </c>
      <c r="F198" s="203" t="s">
        <v>1505</v>
      </c>
      <c r="G198" s="204" t="s">
        <v>259</v>
      </c>
      <c r="H198" s="205">
        <v>7</v>
      </c>
      <c r="I198" s="206"/>
      <c r="J198" s="207">
        <f>ROUND(I198*H198,2)</f>
        <v>0</v>
      </c>
      <c r="K198" s="208"/>
      <c r="L198" s="40"/>
      <c r="M198" s="209" t="s">
        <v>1</v>
      </c>
      <c r="N198" s="210" t="s">
        <v>43</v>
      </c>
      <c r="O198" s="76"/>
      <c r="P198" s="211">
        <f>O198*H198</f>
        <v>0</v>
      </c>
      <c r="Q198" s="211">
        <v>2.8500000000000001E-3</v>
      </c>
      <c r="R198" s="211">
        <f>Q198*H198</f>
        <v>1.9950000000000002E-2</v>
      </c>
      <c r="S198" s="211">
        <v>0</v>
      </c>
      <c r="T198" s="212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13" t="s">
        <v>248</v>
      </c>
      <c r="AT198" s="213" t="s">
        <v>244</v>
      </c>
      <c r="AU198" s="213" t="s">
        <v>90</v>
      </c>
      <c r="AY198" s="18" t="s">
        <v>242</v>
      </c>
      <c r="BE198" s="214">
        <f>IF(N198="základná",J198,0)</f>
        <v>0</v>
      </c>
      <c r="BF198" s="214">
        <f>IF(N198="znížená",J198,0)</f>
        <v>0</v>
      </c>
      <c r="BG198" s="214">
        <f>IF(N198="zákl. prenesená",J198,0)</f>
        <v>0</v>
      </c>
      <c r="BH198" s="214">
        <f>IF(N198="zníž. prenesená",J198,0)</f>
        <v>0</v>
      </c>
      <c r="BI198" s="214">
        <f>IF(N198="nulová",J198,0)</f>
        <v>0</v>
      </c>
      <c r="BJ198" s="18" t="s">
        <v>90</v>
      </c>
      <c r="BK198" s="214">
        <f>ROUND(I198*H198,2)</f>
        <v>0</v>
      </c>
      <c r="BL198" s="18" t="s">
        <v>248</v>
      </c>
      <c r="BM198" s="213" t="s">
        <v>1506</v>
      </c>
    </row>
    <row r="199" spans="1:65" s="2" customFormat="1" ht="40.15" customHeight="1">
      <c r="A199" s="35"/>
      <c r="B199" s="36"/>
      <c r="C199" s="215" t="s">
        <v>526</v>
      </c>
      <c r="D199" s="215" t="s">
        <v>261</v>
      </c>
      <c r="E199" s="216" t="s">
        <v>1507</v>
      </c>
      <c r="F199" s="217" t="s">
        <v>1508</v>
      </c>
      <c r="G199" s="218" t="s">
        <v>259</v>
      </c>
      <c r="H199" s="219">
        <v>6</v>
      </c>
      <c r="I199" s="220"/>
      <c r="J199" s="221">
        <f>ROUND(I199*H199,2)</f>
        <v>0</v>
      </c>
      <c r="K199" s="222"/>
      <c r="L199" s="223"/>
      <c r="M199" s="224" t="s">
        <v>1</v>
      </c>
      <c r="N199" s="225" t="s">
        <v>43</v>
      </c>
      <c r="O199" s="76"/>
      <c r="P199" s="211">
        <f>O199*H199</f>
        <v>0</v>
      </c>
      <c r="Q199" s="211">
        <v>11.55</v>
      </c>
      <c r="R199" s="211">
        <f>Q199*H199</f>
        <v>69.300000000000011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264</v>
      </c>
      <c r="AT199" s="213" t="s">
        <v>261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1509</v>
      </c>
    </row>
    <row r="200" spans="1:65" s="2" customFormat="1" ht="40.15" customHeight="1">
      <c r="A200" s="35"/>
      <c r="B200" s="36"/>
      <c r="C200" s="215" t="s">
        <v>535</v>
      </c>
      <c r="D200" s="215" t="s">
        <v>261</v>
      </c>
      <c r="E200" s="216" t="s">
        <v>1510</v>
      </c>
      <c r="F200" s="217" t="s">
        <v>1511</v>
      </c>
      <c r="G200" s="218" t="s">
        <v>259</v>
      </c>
      <c r="H200" s="219">
        <v>1</v>
      </c>
      <c r="I200" s="220"/>
      <c r="J200" s="221">
        <f>ROUND(I200*H200,2)</f>
        <v>0</v>
      </c>
      <c r="K200" s="222"/>
      <c r="L200" s="223"/>
      <c r="M200" s="224" t="s">
        <v>1</v>
      </c>
      <c r="N200" s="225" t="s">
        <v>43</v>
      </c>
      <c r="O200" s="76"/>
      <c r="P200" s="211">
        <f>O200*H200</f>
        <v>0</v>
      </c>
      <c r="Q200" s="211">
        <v>11.55</v>
      </c>
      <c r="R200" s="211">
        <f>Q200*H200</f>
        <v>11.55</v>
      </c>
      <c r="S200" s="211">
        <v>0</v>
      </c>
      <c r="T200" s="212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13" t="s">
        <v>264</v>
      </c>
      <c r="AT200" s="213" t="s">
        <v>261</v>
      </c>
      <c r="AU200" s="213" t="s">
        <v>90</v>
      </c>
      <c r="AY200" s="18" t="s">
        <v>242</v>
      </c>
      <c r="BE200" s="214">
        <f>IF(N200="základná",J200,0)</f>
        <v>0</v>
      </c>
      <c r="BF200" s="214">
        <f>IF(N200="znížená",J200,0)</f>
        <v>0</v>
      </c>
      <c r="BG200" s="214">
        <f>IF(N200="zákl. prenesená",J200,0)</f>
        <v>0</v>
      </c>
      <c r="BH200" s="214">
        <f>IF(N200="zníž. prenesená",J200,0)</f>
        <v>0</v>
      </c>
      <c r="BI200" s="214">
        <f>IF(N200="nulová",J200,0)</f>
        <v>0</v>
      </c>
      <c r="BJ200" s="18" t="s">
        <v>90</v>
      </c>
      <c r="BK200" s="214">
        <f>ROUND(I200*H200,2)</f>
        <v>0</v>
      </c>
      <c r="BL200" s="18" t="s">
        <v>248</v>
      </c>
      <c r="BM200" s="213" t="s">
        <v>1512</v>
      </c>
    </row>
    <row r="201" spans="1:65" s="2" customFormat="1" ht="14.45" customHeight="1">
      <c r="A201" s="35"/>
      <c r="B201" s="36"/>
      <c r="C201" s="201" t="s">
        <v>547</v>
      </c>
      <c r="D201" s="201" t="s">
        <v>244</v>
      </c>
      <c r="E201" s="202" t="s">
        <v>1513</v>
      </c>
      <c r="F201" s="203" t="s">
        <v>1514</v>
      </c>
      <c r="G201" s="204" t="s">
        <v>282</v>
      </c>
      <c r="H201" s="205">
        <v>3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2.4402699999999999</v>
      </c>
      <c r="R201" s="211">
        <f>Q201*H201</f>
        <v>7.3208099999999998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1515</v>
      </c>
    </row>
    <row r="202" spans="1:65" s="13" customFormat="1">
      <c r="B202" s="226"/>
      <c r="C202" s="227"/>
      <c r="D202" s="228" t="s">
        <v>304</v>
      </c>
      <c r="E202" s="229" t="s">
        <v>1</v>
      </c>
      <c r="F202" s="230" t="s">
        <v>1516</v>
      </c>
      <c r="G202" s="227"/>
      <c r="H202" s="231">
        <v>3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84</v>
      </c>
      <c r="AY202" s="237" t="s">
        <v>242</v>
      </c>
    </row>
    <row r="203" spans="1:65" s="2" customFormat="1" ht="22.15" customHeight="1">
      <c r="A203" s="35"/>
      <c r="B203" s="36"/>
      <c r="C203" s="201" t="s">
        <v>553</v>
      </c>
      <c r="D203" s="201" t="s">
        <v>244</v>
      </c>
      <c r="E203" s="202" t="s">
        <v>1517</v>
      </c>
      <c r="F203" s="203" t="s">
        <v>1518</v>
      </c>
      <c r="G203" s="204" t="s">
        <v>247</v>
      </c>
      <c r="H203" s="205">
        <v>0.52200000000000002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0.22638</v>
      </c>
      <c r="R203" s="211">
        <f>Q203*H203</f>
        <v>0.11817036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1519</v>
      </c>
    </row>
    <row r="204" spans="1:65" s="13" customFormat="1" ht="22.5">
      <c r="B204" s="226"/>
      <c r="C204" s="227"/>
      <c r="D204" s="228" t="s">
        <v>304</v>
      </c>
      <c r="E204" s="229" t="s">
        <v>1</v>
      </c>
      <c r="F204" s="230" t="s">
        <v>1520</v>
      </c>
      <c r="G204" s="227"/>
      <c r="H204" s="231">
        <v>0.52200000000000002</v>
      </c>
      <c r="I204" s="232"/>
      <c r="J204" s="227"/>
      <c r="K204" s="227"/>
      <c r="L204" s="233"/>
      <c r="M204" s="234"/>
      <c r="N204" s="235"/>
      <c r="O204" s="235"/>
      <c r="P204" s="235"/>
      <c r="Q204" s="235"/>
      <c r="R204" s="235"/>
      <c r="S204" s="235"/>
      <c r="T204" s="236"/>
      <c r="AT204" s="237" t="s">
        <v>304</v>
      </c>
      <c r="AU204" s="237" t="s">
        <v>90</v>
      </c>
      <c r="AV204" s="13" t="s">
        <v>90</v>
      </c>
      <c r="AW204" s="13" t="s">
        <v>33</v>
      </c>
      <c r="AX204" s="13" t="s">
        <v>84</v>
      </c>
      <c r="AY204" s="237" t="s">
        <v>242</v>
      </c>
    </row>
    <row r="205" spans="1:65" s="2" customFormat="1" ht="22.15" customHeight="1">
      <c r="A205" s="35"/>
      <c r="B205" s="36"/>
      <c r="C205" s="201" t="s">
        <v>565</v>
      </c>
      <c r="D205" s="201" t="s">
        <v>244</v>
      </c>
      <c r="E205" s="202" t="s">
        <v>1521</v>
      </c>
      <c r="F205" s="203" t="s">
        <v>1522</v>
      </c>
      <c r="G205" s="204" t="s">
        <v>247</v>
      </c>
      <c r="H205" s="205">
        <v>0.5</v>
      </c>
      <c r="I205" s="206"/>
      <c r="J205" s="207">
        <f>ROUND(I205*H205,2)</f>
        <v>0</v>
      </c>
      <c r="K205" s="208"/>
      <c r="L205" s="40"/>
      <c r="M205" s="209" t="s">
        <v>1</v>
      </c>
      <c r="N205" s="210" t="s">
        <v>43</v>
      </c>
      <c r="O205" s="76"/>
      <c r="P205" s="211">
        <f>O205*H205</f>
        <v>0</v>
      </c>
      <c r="Q205" s="211">
        <v>1.583E-2</v>
      </c>
      <c r="R205" s="211">
        <f>Q205*H205</f>
        <v>7.9150000000000002E-3</v>
      </c>
      <c r="S205" s="211">
        <v>0</v>
      </c>
      <c r="T205" s="212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13" t="s">
        <v>248</v>
      </c>
      <c r="AT205" s="213" t="s">
        <v>244</v>
      </c>
      <c r="AU205" s="213" t="s">
        <v>90</v>
      </c>
      <c r="AY205" s="18" t="s">
        <v>242</v>
      </c>
      <c r="BE205" s="214">
        <f>IF(N205="základná",J205,0)</f>
        <v>0</v>
      </c>
      <c r="BF205" s="214">
        <f>IF(N205="znížená",J205,0)</f>
        <v>0</v>
      </c>
      <c r="BG205" s="214">
        <f>IF(N205="zákl. prenesená",J205,0)</f>
        <v>0</v>
      </c>
      <c r="BH205" s="214">
        <f>IF(N205="zníž. prenesená",J205,0)</f>
        <v>0</v>
      </c>
      <c r="BI205" s="214">
        <f>IF(N205="nulová",J205,0)</f>
        <v>0</v>
      </c>
      <c r="BJ205" s="18" t="s">
        <v>90</v>
      </c>
      <c r="BK205" s="214">
        <f>ROUND(I205*H205,2)</f>
        <v>0</v>
      </c>
      <c r="BL205" s="18" t="s">
        <v>248</v>
      </c>
      <c r="BM205" s="213" t="s">
        <v>1523</v>
      </c>
    </row>
    <row r="206" spans="1:65" s="2" customFormat="1" ht="22.15" customHeight="1">
      <c r="A206" s="35"/>
      <c r="B206" s="36"/>
      <c r="C206" s="201" t="s">
        <v>569</v>
      </c>
      <c r="D206" s="201" t="s">
        <v>244</v>
      </c>
      <c r="E206" s="202" t="s">
        <v>1524</v>
      </c>
      <c r="F206" s="203" t="s">
        <v>1525</v>
      </c>
      <c r="G206" s="204" t="s">
        <v>247</v>
      </c>
      <c r="H206" s="205">
        <v>0.5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0</v>
      </c>
      <c r="R206" s="211">
        <f>Q206*H206</f>
        <v>0</v>
      </c>
      <c r="S206" s="211">
        <v>0</v>
      </c>
      <c r="T206" s="21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248</v>
      </c>
      <c r="AT206" s="213" t="s">
        <v>244</v>
      </c>
      <c r="AU206" s="213" t="s">
        <v>90</v>
      </c>
      <c r="AY206" s="18" t="s">
        <v>242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90</v>
      </c>
      <c r="BK206" s="214">
        <f>ROUND(I206*H206,2)</f>
        <v>0</v>
      </c>
      <c r="BL206" s="18" t="s">
        <v>248</v>
      </c>
      <c r="BM206" s="213" t="s">
        <v>1526</v>
      </c>
    </row>
    <row r="207" spans="1:65" s="2" customFormat="1" ht="22.15" customHeight="1">
      <c r="A207" s="35"/>
      <c r="B207" s="36"/>
      <c r="C207" s="201" t="s">
        <v>573</v>
      </c>
      <c r="D207" s="201" t="s">
        <v>244</v>
      </c>
      <c r="E207" s="202" t="s">
        <v>1527</v>
      </c>
      <c r="F207" s="203" t="s">
        <v>1528</v>
      </c>
      <c r="G207" s="204" t="s">
        <v>247</v>
      </c>
      <c r="H207" s="205">
        <v>0.79900000000000004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2.266E-2</v>
      </c>
      <c r="R207" s="211">
        <f>Q207*H207</f>
        <v>1.8105340000000001E-2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248</v>
      </c>
      <c r="AT207" s="213" t="s">
        <v>244</v>
      </c>
      <c r="AU207" s="213" t="s">
        <v>90</v>
      </c>
      <c r="AY207" s="18" t="s">
        <v>242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90</v>
      </c>
      <c r="BK207" s="214">
        <f>ROUND(I207*H207,2)</f>
        <v>0</v>
      </c>
      <c r="BL207" s="18" t="s">
        <v>248</v>
      </c>
      <c r="BM207" s="213" t="s">
        <v>1529</v>
      </c>
    </row>
    <row r="208" spans="1:65" s="13" customFormat="1" ht="22.5">
      <c r="B208" s="226"/>
      <c r="C208" s="227"/>
      <c r="D208" s="228" t="s">
        <v>304</v>
      </c>
      <c r="E208" s="229" t="s">
        <v>1</v>
      </c>
      <c r="F208" s="230" t="s">
        <v>1530</v>
      </c>
      <c r="G208" s="227"/>
      <c r="H208" s="231">
        <v>0.79900000000000004</v>
      </c>
      <c r="I208" s="232"/>
      <c r="J208" s="227"/>
      <c r="K208" s="227"/>
      <c r="L208" s="233"/>
      <c r="M208" s="234"/>
      <c r="N208" s="235"/>
      <c r="O208" s="235"/>
      <c r="P208" s="235"/>
      <c r="Q208" s="235"/>
      <c r="R208" s="235"/>
      <c r="S208" s="235"/>
      <c r="T208" s="236"/>
      <c r="AT208" s="237" t="s">
        <v>304</v>
      </c>
      <c r="AU208" s="237" t="s">
        <v>90</v>
      </c>
      <c r="AV208" s="13" t="s">
        <v>90</v>
      </c>
      <c r="AW208" s="13" t="s">
        <v>33</v>
      </c>
      <c r="AX208" s="13" t="s">
        <v>84</v>
      </c>
      <c r="AY208" s="237" t="s">
        <v>242</v>
      </c>
    </row>
    <row r="209" spans="1:65" s="2" customFormat="1" ht="19.899999999999999" customHeight="1">
      <c r="A209" s="35"/>
      <c r="B209" s="36"/>
      <c r="C209" s="201" t="s">
        <v>578</v>
      </c>
      <c r="D209" s="201" t="s">
        <v>244</v>
      </c>
      <c r="E209" s="202" t="s">
        <v>1230</v>
      </c>
      <c r="F209" s="203" t="s">
        <v>1231</v>
      </c>
      <c r="G209" s="204" t="s">
        <v>247</v>
      </c>
      <c r="H209" s="205">
        <v>2.0419999999999998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2.266E-2</v>
      </c>
      <c r="R209" s="211">
        <f>Q209*H209</f>
        <v>4.6271719999999995E-2</v>
      </c>
      <c r="S209" s="211">
        <v>0</v>
      </c>
      <c r="T209" s="21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248</v>
      </c>
      <c r="AT209" s="213" t="s">
        <v>244</v>
      </c>
      <c r="AU209" s="213" t="s">
        <v>90</v>
      </c>
      <c r="AY209" s="18" t="s">
        <v>242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90</v>
      </c>
      <c r="BK209" s="214">
        <f>ROUND(I209*H209,2)</f>
        <v>0</v>
      </c>
      <c r="BL209" s="18" t="s">
        <v>248</v>
      </c>
      <c r="BM209" s="213" t="s">
        <v>1531</v>
      </c>
    </row>
    <row r="210" spans="1:65" s="14" customFormat="1">
      <c r="B210" s="243"/>
      <c r="C210" s="244"/>
      <c r="D210" s="228" t="s">
        <v>304</v>
      </c>
      <c r="E210" s="245" t="s">
        <v>1</v>
      </c>
      <c r="F210" s="246" t="s">
        <v>1233</v>
      </c>
      <c r="G210" s="244"/>
      <c r="H210" s="245" t="s">
        <v>1</v>
      </c>
      <c r="I210" s="247"/>
      <c r="J210" s="244"/>
      <c r="K210" s="244"/>
      <c r="L210" s="248"/>
      <c r="M210" s="249"/>
      <c r="N210" s="250"/>
      <c r="O210" s="250"/>
      <c r="P210" s="250"/>
      <c r="Q210" s="250"/>
      <c r="R210" s="250"/>
      <c r="S210" s="250"/>
      <c r="T210" s="251"/>
      <c r="AT210" s="252" t="s">
        <v>304</v>
      </c>
      <c r="AU210" s="252" t="s">
        <v>90</v>
      </c>
      <c r="AV210" s="14" t="s">
        <v>84</v>
      </c>
      <c r="AW210" s="14" t="s">
        <v>33</v>
      </c>
      <c r="AX210" s="14" t="s">
        <v>77</v>
      </c>
      <c r="AY210" s="252" t="s">
        <v>242</v>
      </c>
    </row>
    <row r="211" spans="1:65" s="13" customFormat="1">
      <c r="B211" s="226"/>
      <c r="C211" s="227"/>
      <c r="D211" s="228" t="s">
        <v>304</v>
      </c>
      <c r="E211" s="229" t="s">
        <v>1</v>
      </c>
      <c r="F211" s="230" t="s">
        <v>1532</v>
      </c>
      <c r="G211" s="227"/>
      <c r="H211" s="231">
        <v>0.56999999999999995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304</v>
      </c>
      <c r="AU211" s="237" t="s">
        <v>90</v>
      </c>
      <c r="AV211" s="13" t="s">
        <v>90</v>
      </c>
      <c r="AW211" s="13" t="s">
        <v>33</v>
      </c>
      <c r="AX211" s="13" t="s">
        <v>77</v>
      </c>
      <c r="AY211" s="237" t="s">
        <v>242</v>
      </c>
    </row>
    <row r="212" spans="1:65" s="14" customFormat="1" ht="22.5">
      <c r="B212" s="243"/>
      <c r="C212" s="244"/>
      <c r="D212" s="228" t="s">
        <v>304</v>
      </c>
      <c r="E212" s="245" t="s">
        <v>1</v>
      </c>
      <c r="F212" s="246" t="s">
        <v>1533</v>
      </c>
      <c r="G212" s="244"/>
      <c r="H212" s="245" t="s">
        <v>1</v>
      </c>
      <c r="I212" s="247"/>
      <c r="J212" s="244"/>
      <c r="K212" s="244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304</v>
      </c>
      <c r="AU212" s="252" t="s">
        <v>90</v>
      </c>
      <c r="AV212" s="14" t="s">
        <v>84</v>
      </c>
      <c r="AW212" s="14" t="s">
        <v>33</v>
      </c>
      <c r="AX212" s="14" t="s">
        <v>77</v>
      </c>
      <c r="AY212" s="252" t="s">
        <v>242</v>
      </c>
    </row>
    <row r="213" spans="1:65" s="13" customFormat="1">
      <c r="B213" s="226"/>
      <c r="C213" s="227"/>
      <c r="D213" s="228" t="s">
        <v>304</v>
      </c>
      <c r="E213" s="229" t="s">
        <v>1</v>
      </c>
      <c r="F213" s="230" t="s">
        <v>1534</v>
      </c>
      <c r="G213" s="227"/>
      <c r="H213" s="231">
        <v>1.472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77</v>
      </c>
      <c r="AY213" s="237" t="s">
        <v>242</v>
      </c>
    </row>
    <row r="214" spans="1:65" s="16" customFormat="1">
      <c r="B214" s="264"/>
      <c r="C214" s="265"/>
      <c r="D214" s="228" t="s">
        <v>304</v>
      </c>
      <c r="E214" s="266" t="s">
        <v>1</v>
      </c>
      <c r="F214" s="267" t="s">
        <v>388</v>
      </c>
      <c r="G214" s="265"/>
      <c r="H214" s="268">
        <v>2.0419999999999998</v>
      </c>
      <c r="I214" s="269"/>
      <c r="J214" s="265"/>
      <c r="K214" s="265"/>
      <c r="L214" s="270"/>
      <c r="M214" s="271"/>
      <c r="N214" s="272"/>
      <c r="O214" s="272"/>
      <c r="P214" s="272"/>
      <c r="Q214" s="272"/>
      <c r="R214" s="272"/>
      <c r="S214" s="272"/>
      <c r="T214" s="273"/>
      <c r="AT214" s="274" t="s">
        <v>304</v>
      </c>
      <c r="AU214" s="274" t="s">
        <v>90</v>
      </c>
      <c r="AV214" s="16" t="s">
        <v>248</v>
      </c>
      <c r="AW214" s="16" t="s">
        <v>33</v>
      </c>
      <c r="AX214" s="16" t="s">
        <v>84</v>
      </c>
      <c r="AY214" s="274" t="s">
        <v>242</v>
      </c>
    </row>
    <row r="215" spans="1:65" s="12" customFormat="1" ht="22.9" customHeight="1">
      <c r="B215" s="185"/>
      <c r="C215" s="186"/>
      <c r="D215" s="187" t="s">
        <v>76</v>
      </c>
      <c r="E215" s="199" t="s">
        <v>250</v>
      </c>
      <c r="F215" s="199" t="s">
        <v>251</v>
      </c>
      <c r="G215" s="186"/>
      <c r="H215" s="186"/>
      <c r="I215" s="189"/>
      <c r="J215" s="200">
        <f>BK215</f>
        <v>0</v>
      </c>
      <c r="K215" s="186"/>
      <c r="L215" s="191"/>
      <c r="M215" s="192"/>
      <c r="N215" s="193"/>
      <c r="O215" s="193"/>
      <c r="P215" s="194">
        <f>SUM(P216:P223)</f>
        <v>0</v>
      </c>
      <c r="Q215" s="193"/>
      <c r="R215" s="194">
        <f>SUM(R216:R223)</f>
        <v>16.03688408</v>
      </c>
      <c r="S215" s="193"/>
      <c r="T215" s="195">
        <f>SUM(T216:T223)</f>
        <v>0</v>
      </c>
      <c r="AR215" s="196" t="s">
        <v>84</v>
      </c>
      <c r="AT215" s="197" t="s">
        <v>76</v>
      </c>
      <c r="AU215" s="197" t="s">
        <v>84</v>
      </c>
      <c r="AY215" s="196" t="s">
        <v>242</v>
      </c>
      <c r="BK215" s="198">
        <f>SUM(BK216:BK223)</f>
        <v>0</v>
      </c>
    </row>
    <row r="216" spans="1:65" s="2" customFormat="1" ht="22.15" customHeight="1">
      <c r="A216" s="35"/>
      <c r="B216" s="36"/>
      <c r="C216" s="201" t="s">
        <v>583</v>
      </c>
      <c r="D216" s="201" t="s">
        <v>244</v>
      </c>
      <c r="E216" s="202" t="s">
        <v>1535</v>
      </c>
      <c r="F216" s="203" t="s">
        <v>1536</v>
      </c>
      <c r="G216" s="204" t="s">
        <v>247</v>
      </c>
      <c r="H216" s="205">
        <v>21.448</v>
      </c>
      <c r="I216" s="206"/>
      <c r="J216" s="207">
        <f>ROUND(I216*H216,2)</f>
        <v>0</v>
      </c>
      <c r="K216" s="208"/>
      <c r="L216" s="40"/>
      <c r="M216" s="209" t="s">
        <v>1</v>
      </c>
      <c r="N216" s="210" t="s">
        <v>43</v>
      </c>
      <c r="O216" s="76"/>
      <c r="P216" s="211">
        <f>O216*H216</f>
        <v>0</v>
      </c>
      <c r="Q216" s="211">
        <v>0.46166000000000001</v>
      </c>
      <c r="R216" s="211">
        <f>Q216*H216</f>
        <v>9.9016836799999997</v>
      </c>
      <c r="S216" s="211">
        <v>0</v>
      </c>
      <c r="T216" s="21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3" t="s">
        <v>248</v>
      </c>
      <c r="AT216" s="213" t="s">
        <v>244</v>
      </c>
      <c r="AU216" s="213" t="s">
        <v>90</v>
      </c>
      <c r="AY216" s="18" t="s">
        <v>242</v>
      </c>
      <c r="BE216" s="214">
        <f>IF(N216="základná",J216,0)</f>
        <v>0</v>
      </c>
      <c r="BF216" s="214">
        <f>IF(N216="znížená",J216,0)</f>
        <v>0</v>
      </c>
      <c r="BG216" s="214">
        <f>IF(N216="zákl. prenesená",J216,0)</f>
        <v>0</v>
      </c>
      <c r="BH216" s="214">
        <f>IF(N216="zníž. prenesená",J216,0)</f>
        <v>0</v>
      </c>
      <c r="BI216" s="214">
        <f>IF(N216="nulová",J216,0)</f>
        <v>0</v>
      </c>
      <c r="BJ216" s="18" t="s">
        <v>90</v>
      </c>
      <c r="BK216" s="214">
        <f>ROUND(I216*H216,2)</f>
        <v>0</v>
      </c>
      <c r="BL216" s="18" t="s">
        <v>248</v>
      </c>
      <c r="BM216" s="213" t="s">
        <v>1537</v>
      </c>
    </row>
    <row r="217" spans="1:65" s="13" customFormat="1" ht="22.5">
      <c r="B217" s="226"/>
      <c r="C217" s="227"/>
      <c r="D217" s="228" t="s">
        <v>304</v>
      </c>
      <c r="E217" s="229" t="s">
        <v>1</v>
      </c>
      <c r="F217" s="230" t="s">
        <v>1538</v>
      </c>
      <c r="G217" s="227"/>
      <c r="H217" s="231">
        <v>21.448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84</v>
      </c>
      <c r="AY217" s="237" t="s">
        <v>242</v>
      </c>
    </row>
    <row r="218" spans="1:65" s="2" customFormat="1" ht="30" customHeight="1">
      <c r="A218" s="35"/>
      <c r="B218" s="36"/>
      <c r="C218" s="201" t="s">
        <v>590</v>
      </c>
      <c r="D218" s="201" t="s">
        <v>244</v>
      </c>
      <c r="E218" s="202" t="s">
        <v>1239</v>
      </c>
      <c r="F218" s="203" t="s">
        <v>1240</v>
      </c>
      <c r="G218" s="204" t="s">
        <v>247</v>
      </c>
      <c r="H218" s="205">
        <v>21.448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8.0000000000000004E-4</v>
      </c>
      <c r="R218" s="211">
        <f>Q218*H218</f>
        <v>1.7158400000000001E-2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1539</v>
      </c>
    </row>
    <row r="219" spans="1:65" s="13" customFormat="1" ht="22.5">
      <c r="B219" s="226"/>
      <c r="C219" s="227"/>
      <c r="D219" s="228" t="s">
        <v>304</v>
      </c>
      <c r="E219" s="229" t="s">
        <v>1</v>
      </c>
      <c r="F219" s="230" t="s">
        <v>1538</v>
      </c>
      <c r="G219" s="227"/>
      <c r="H219" s="231">
        <v>21.448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84</v>
      </c>
      <c r="AY219" s="237" t="s">
        <v>242</v>
      </c>
    </row>
    <row r="220" spans="1:65" s="2" customFormat="1" ht="30" customHeight="1">
      <c r="A220" s="35"/>
      <c r="B220" s="36"/>
      <c r="C220" s="201" t="s">
        <v>595</v>
      </c>
      <c r="D220" s="201" t="s">
        <v>244</v>
      </c>
      <c r="E220" s="202" t="s">
        <v>1242</v>
      </c>
      <c r="F220" s="203" t="s">
        <v>1243</v>
      </c>
      <c r="G220" s="204" t="s">
        <v>247</v>
      </c>
      <c r="H220" s="205">
        <v>21.448</v>
      </c>
      <c r="I220" s="206"/>
      <c r="J220" s="207">
        <f>ROUND(I220*H220,2)</f>
        <v>0</v>
      </c>
      <c r="K220" s="208"/>
      <c r="L220" s="40"/>
      <c r="M220" s="209" t="s">
        <v>1</v>
      </c>
      <c r="N220" s="210" t="s">
        <v>43</v>
      </c>
      <c r="O220" s="76"/>
      <c r="P220" s="211">
        <f>O220*H220</f>
        <v>0</v>
      </c>
      <c r="Q220" s="211">
        <v>0.10373</v>
      </c>
      <c r="R220" s="211">
        <f>Q220*H220</f>
        <v>2.22480104</v>
      </c>
      <c r="S220" s="211">
        <v>0</v>
      </c>
      <c r="T220" s="212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13" t="s">
        <v>248</v>
      </c>
      <c r="AT220" s="213" t="s">
        <v>244</v>
      </c>
      <c r="AU220" s="213" t="s">
        <v>90</v>
      </c>
      <c r="AY220" s="18" t="s">
        <v>242</v>
      </c>
      <c r="BE220" s="214">
        <f>IF(N220="základná",J220,0)</f>
        <v>0</v>
      </c>
      <c r="BF220" s="214">
        <f>IF(N220="znížená",J220,0)</f>
        <v>0</v>
      </c>
      <c r="BG220" s="214">
        <f>IF(N220="zákl. prenesená",J220,0)</f>
        <v>0</v>
      </c>
      <c r="BH220" s="214">
        <f>IF(N220="zníž. prenesená",J220,0)</f>
        <v>0</v>
      </c>
      <c r="BI220" s="214">
        <f>IF(N220="nulová",J220,0)</f>
        <v>0</v>
      </c>
      <c r="BJ220" s="18" t="s">
        <v>90</v>
      </c>
      <c r="BK220" s="214">
        <f>ROUND(I220*H220,2)</f>
        <v>0</v>
      </c>
      <c r="BL220" s="18" t="s">
        <v>248</v>
      </c>
      <c r="BM220" s="213" t="s">
        <v>1540</v>
      </c>
    </row>
    <row r="221" spans="1:65" s="13" customFormat="1" ht="22.5">
      <c r="B221" s="226"/>
      <c r="C221" s="227"/>
      <c r="D221" s="228" t="s">
        <v>304</v>
      </c>
      <c r="E221" s="229" t="s">
        <v>1</v>
      </c>
      <c r="F221" s="230" t="s">
        <v>1538</v>
      </c>
      <c r="G221" s="227"/>
      <c r="H221" s="231">
        <v>21.448</v>
      </c>
      <c r="I221" s="232"/>
      <c r="J221" s="227"/>
      <c r="K221" s="227"/>
      <c r="L221" s="233"/>
      <c r="M221" s="234"/>
      <c r="N221" s="235"/>
      <c r="O221" s="235"/>
      <c r="P221" s="235"/>
      <c r="Q221" s="235"/>
      <c r="R221" s="235"/>
      <c r="S221" s="235"/>
      <c r="T221" s="236"/>
      <c r="AT221" s="237" t="s">
        <v>304</v>
      </c>
      <c r="AU221" s="237" t="s">
        <v>90</v>
      </c>
      <c r="AV221" s="13" t="s">
        <v>90</v>
      </c>
      <c r="AW221" s="13" t="s">
        <v>33</v>
      </c>
      <c r="AX221" s="13" t="s">
        <v>84</v>
      </c>
      <c r="AY221" s="237" t="s">
        <v>242</v>
      </c>
    </row>
    <row r="222" spans="1:65" s="2" customFormat="1" ht="34.9" customHeight="1">
      <c r="A222" s="35"/>
      <c r="B222" s="36"/>
      <c r="C222" s="201" t="s">
        <v>600</v>
      </c>
      <c r="D222" s="201" t="s">
        <v>244</v>
      </c>
      <c r="E222" s="202" t="s">
        <v>1245</v>
      </c>
      <c r="F222" s="203" t="s">
        <v>1246</v>
      </c>
      <c r="G222" s="204" t="s">
        <v>247</v>
      </c>
      <c r="H222" s="205">
        <v>21.448</v>
      </c>
      <c r="I222" s="206"/>
      <c r="J222" s="207">
        <f>ROUND(I222*H222,2)</f>
        <v>0</v>
      </c>
      <c r="K222" s="208"/>
      <c r="L222" s="40"/>
      <c r="M222" s="209" t="s">
        <v>1</v>
      </c>
      <c r="N222" s="210" t="s">
        <v>43</v>
      </c>
      <c r="O222" s="76"/>
      <c r="P222" s="211">
        <f>O222*H222</f>
        <v>0</v>
      </c>
      <c r="Q222" s="211">
        <v>0.18151999999999999</v>
      </c>
      <c r="R222" s="211">
        <f>Q222*H222</f>
        <v>3.89324096</v>
      </c>
      <c r="S222" s="211">
        <v>0</v>
      </c>
      <c r="T222" s="212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13" t="s">
        <v>248</v>
      </c>
      <c r="AT222" s="213" t="s">
        <v>244</v>
      </c>
      <c r="AU222" s="213" t="s">
        <v>90</v>
      </c>
      <c r="AY222" s="18" t="s">
        <v>242</v>
      </c>
      <c r="BE222" s="214">
        <f>IF(N222="základná",J222,0)</f>
        <v>0</v>
      </c>
      <c r="BF222" s="214">
        <f>IF(N222="znížená",J222,0)</f>
        <v>0</v>
      </c>
      <c r="BG222" s="214">
        <f>IF(N222="zákl. prenesená",J222,0)</f>
        <v>0</v>
      </c>
      <c r="BH222" s="214">
        <f>IF(N222="zníž. prenesená",J222,0)</f>
        <v>0</v>
      </c>
      <c r="BI222" s="214">
        <f>IF(N222="nulová",J222,0)</f>
        <v>0</v>
      </c>
      <c r="BJ222" s="18" t="s">
        <v>90</v>
      </c>
      <c r="BK222" s="214">
        <f>ROUND(I222*H222,2)</f>
        <v>0</v>
      </c>
      <c r="BL222" s="18" t="s">
        <v>248</v>
      </c>
      <c r="BM222" s="213" t="s">
        <v>1541</v>
      </c>
    </row>
    <row r="223" spans="1:65" s="13" customFormat="1" ht="22.5">
      <c r="B223" s="226"/>
      <c r="C223" s="227"/>
      <c r="D223" s="228" t="s">
        <v>304</v>
      </c>
      <c r="E223" s="229" t="s">
        <v>1</v>
      </c>
      <c r="F223" s="230" t="s">
        <v>1538</v>
      </c>
      <c r="G223" s="227"/>
      <c r="H223" s="231">
        <v>21.448</v>
      </c>
      <c r="I223" s="232"/>
      <c r="J223" s="227"/>
      <c r="K223" s="227"/>
      <c r="L223" s="233"/>
      <c r="M223" s="234"/>
      <c r="N223" s="235"/>
      <c r="O223" s="235"/>
      <c r="P223" s="235"/>
      <c r="Q223" s="235"/>
      <c r="R223" s="235"/>
      <c r="S223" s="235"/>
      <c r="T223" s="236"/>
      <c r="AT223" s="237" t="s">
        <v>304</v>
      </c>
      <c r="AU223" s="237" t="s">
        <v>90</v>
      </c>
      <c r="AV223" s="13" t="s">
        <v>90</v>
      </c>
      <c r="AW223" s="13" t="s">
        <v>33</v>
      </c>
      <c r="AX223" s="13" t="s">
        <v>84</v>
      </c>
      <c r="AY223" s="237" t="s">
        <v>242</v>
      </c>
    </row>
    <row r="224" spans="1:65" s="12" customFormat="1" ht="22.9" customHeight="1">
      <c r="B224" s="185"/>
      <c r="C224" s="186"/>
      <c r="D224" s="187" t="s">
        <v>76</v>
      </c>
      <c r="E224" s="199" t="s">
        <v>269</v>
      </c>
      <c r="F224" s="199" t="s">
        <v>577</v>
      </c>
      <c r="G224" s="186"/>
      <c r="H224" s="186"/>
      <c r="I224" s="189"/>
      <c r="J224" s="200">
        <f>BK224</f>
        <v>0</v>
      </c>
      <c r="K224" s="186"/>
      <c r="L224" s="191"/>
      <c r="M224" s="192"/>
      <c r="N224" s="193"/>
      <c r="O224" s="193"/>
      <c r="P224" s="194">
        <f>P225+SUM(P226:P240)</f>
        <v>0</v>
      </c>
      <c r="Q224" s="193"/>
      <c r="R224" s="194">
        <f>R225+SUM(R226:R240)</f>
        <v>5.6892452000000002</v>
      </c>
      <c r="S224" s="193"/>
      <c r="T224" s="195">
        <f>T225+SUM(T226:T240)</f>
        <v>28.868400000000001</v>
      </c>
      <c r="AR224" s="196" t="s">
        <v>84</v>
      </c>
      <c r="AT224" s="197" t="s">
        <v>76</v>
      </c>
      <c r="AU224" s="197" t="s">
        <v>84</v>
      </c>
      <c r="AY224" s="196" t="s">
        <v>242</v>
      </c>
      <c r="BK224" s="198">
        <f>BK225+SUM(BK226:BK240)</f>
        <v>0</v>
      </c>
    </row>
    <row r="225" spans="1:65" s="2" customFormat="1" ht="14.45" customHeight="1">
      <c r="A225" s="35"/>
      <c r="B225" s="36"/>
      <c r="C225" s="201" t="s">
        <v>604</v>
      </c>
      <c r="D225" s="201" t="s">
        <v>244</v>
      </c>
      <c r="E225" s="202" t="s">
        <v>1542</v>
      </c>
      <c r="F225" s="203" t="s">
        <v>1543</v>
      </c>
      <c r="G225" s="204" t="s">
        <v>247</v>
      </c>
      <c r="H225" s="205">
        <v>30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6.0699999999999999E-3</v>
      </c>
      <c r="R225" s="211">
        <f>Q225*H225</f>
        <v>0.18209999999999998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248</v>
      </c>
      <c r="AT225" s="213" t="s">
        <v>244</v>
      </c>
      <c r="AU225" s="213" t="s">
        <v>90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248</v>
      </c>
      <c r="BM225" s="213" t="s">
        <v>1544</v>
      </c>
    </row>
    <row r="226" spans="1:65" s="13" customFormat="1" ht="22.5">
      <c r="B226" s="226"/>
      <c r="C226" s="227"/>
      <c r="D226" s="228" t="s">
        <v>304</v>
      </c>
      <c r="E226" s="229" t="s">
        <v>1</v>
      </c>
      <c r="F226" s="230" t="s">
        <v>1545</v>
      </c>
      <c r="G226" s="227"/>
      <c r="H226" s="231">
        <v>30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33</v>
      </c>
      <c r="AX226" s="13" t="s">
        <v>84</v>
      </c>
      <c r="AY226" s="237" t="s">
        <v>242</v>
      </c>
    </row>
    <row r="227" spans="1:65" s="2" customFormat="1" ht="22.15" customHeight="1">
      <c r="A227" s="35"/>
      <c r="B227" s="36"/>
      <c r="C227" s="201" t="s">
        <v>608</v>
      </c>
      <c r="D227" s="201" t="s">
        <v>244</v>
      </c>
      <c r="E227" s="202" t="s">
        <v>1248</v>
      </c>
      <c r="F227" s="203" t="s">
        <v>1249</v>
      </c>
      <c r="G227" s="204" t="s">
        <v>247</v>
      </c>
      <c r="H227" s="205">
        <v>47.76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4.1349999999999998E-2</v>
      </c>
      <c r="R227" s="211">
        <f>Q227*H227</f>
        <v>1.9748759999999999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248</v>
      </c>
      <c r="AT227" s="213" t="s">
        <v>244</v>
      </c>
      <c r="AU227" s="213" t="s">
        <v>90</v>
      </c>
      <c r="AY227" s="18" t="s">
        <v>242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90</v>
      </c>
      <c r="BK227" s="214">
        <f>ROUND(I227*H227,2)</f>
        <v>0</v>
      </c>
      <c r="BL227" s="18" t="s">
        <v>248</v>
      </c>
      <c r="BM227" s="213" t="s">
        <v>1546</v>
      </c>
    </row>
    <row r="228" spans="1:65" s="14" customFormat="1" ht="22.5">
      <c r="B228" s="243"/>
      <c r="C228" s="244"/>
      <c r="D228" s="228" t="s">
        <v>304</v>
      </c>
      <c r="E228" s="245" t="s">
        <v>1</v>
      </c>
      <c r="F228" s="246" t="s">
        <v>1547</v>
      </c>
      <c r="G228" s="244"/>
      <c r="H228" s="245" t="s">
        <v>1</v>
      </c>
      <c r="I228" s="247"/>
      <c r="J228" s="244"/>
      <c r="K228" s="244"/>
      <c r="L228" s="248"/>
      <c r="M228" s="249"/>
      <c r="N228" s="250"/>
      <c r="O228" s="250"/>
      <c r="P228" s="250"/>
      <c r="Q228" s="250"/>
      <c r="R228" s="250"/>
      <c r="S228" s="250"/>
      <c r="T228" s="251"/>
      <c r="AT228" s="252" t="s">
        <v>304</v>
      </c>
      <c r="AU228" s="252" t="s">
        <v>90</v>
      </c>
      <c r="AV228" s="14" t="s">
        <v>84</v>
      </c>
      <c r="AW228" s="14" t="s">
        <v>33</v>
      </c>
      <c r="AX228" s="14" t="s">
        <v>77</v>
      </c>
      <c r="AY228" s="252" t="s">
        <v>242</v>
      </c>
    </row>
    <row r="229" spans="1:65" s="13" customFormat="1">
      <c r="B229" s="226"/>
      <c r="C229" s="227"/>
      <c r="D229" s="228" t="s">
        <v>304</v>
      </c>
      <c r="E229" s="229" t="s">
        <v>1</v>
      </c>
      <c r="F229" s="230" t="s">
        <v>1548</v>
      </c>
      <c r="G229" s="227"/>
      <c r="H229" s="231">
        <v>47.76</v>
      </c>
      <c r="I229" s="232"/>
      <c r="J229" s="227"/>
      <c r="K229" s="227"/>
      <c r="L229" s="233"/>
      <c r="M229" s="234"/>
      <c r="N229" s="235"/>
      <c r="O229" s="235"/>
      <c r="P229" s="235"/>
      <c r="Q229" s="235"/>
      <c r="R229" s="235"/>
      <c r="S229" s="235"/>
      <c r="T229" s="236"/>
      <c r="AT229" s="237" t="s">
        <v>304</v>
      </c>
      <c r="AU229" s="237" t="s">
        <v>90</v>
      </c>
      <c r="AV229" s="13" t="s">
        <v>90</v>
      </c>
      <c r="AW229" s="13" t="s">
        <v>33</v>
      </c>
      <c r="AX229" s="13" t="s">
        <v>84</v>
      </c>
      <c r="AY229" s="237" t="s">
        <v>242</v>
      </c>
    </row>
    <row r="230" spans="1:65" s="2" customFormat="1" ht="60.6" customHeight="1">
      <c r="A230" s="35"/>
      <c r="B230" s="36"/>
      <c r="C230" s="201" t="s">
        <v>613</v>
      </c>
      <c r="D230" s="201" t="s">
        <v>244</v>
      </c>
      <c r="E230" s="202" t="s">
        <v>1549</v>
      </c>
      <c r="F230" s="203" t="s">
        <v>1550</v>
      </c>
      <c r="G230" s="204" t="s">
        <v>247</v>
      </c>
      <c r="H230" s="205">
        <v>39.15</v>
      </c>
      <c r="I230" s="206"/>
      <c r="J230" s="207">
        <f>ROUND(I230*H230,2)</f>
        <v>0</v>
      </c>
      <c r="K230" s="208"/>
      <c r="L230" s="40"/>
      <c r="M230" s="209" t="s">
        <v>1</v>
      </c>
      <c r="N230" s="210" t="s">
        <v>43</v>
      </c>
      <c r="O230" s="76"/>
      <c r="P230" s="211">
        <f>O230*H230</f>
        <v>0</v>
      </c>
      <c r="Q230" s="211">
        <v>1.42E-3</v>
      </c>
      <c r="R230" s="211">
        <f>Q230*H230</f>
        <v>5.5592999999999997E-2</v>
      </c>
      <c r="S230" s="211">
        <v>0</v>
      </c>
      <c r="T230" s="212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13" t="s">
        <v>248</v>
      </c>
      <c r="AT230" s="213" t="s">
        <v>244</v>
      </c>
      <c r="AU230" s="213" t="s">
        <v>90</v>
      </c>
      <c r="AY230" s="18" t="s">
        <v>242</v>
      </c>
      <c r="BE230" s="214">
        <f>IF(N230="základná",J230,0)</f>
        <v>0</v>
      </c>
      <c r="BF230" s="214">
        <f>IF(N230="znížená",J230,0)</f>
        <v>0</v>
      </c>
      <c r="BG230" s="214">
        <f>IF(N230="zákl. prenesená",J230,0)</f>
        <v>0</v>
      </c>
      <c r="BH230" s="214">
        <f>IF(N230="zníž. prenesená",J230,0)</f>
        <v>0</v>
      </c>
      <c r="BI230" s="214">
        <f>IF(N230="nulová",J230,0)</f>
        <v>0</v>
      </c>
      <c r="BJ230" s="18" t="s">
        <v>90</v>
      </c>
      <c r="BK230" s="214">
        <f>ROUND(I230*H230,2)</f>
        <v>0</v>
      </c>
      <c r="BL230" s="18" t="s">
        <v>248</v>
      </c>
      <c r="BM230" s="213" t="s">
        <v>1551</v>
      </c>
    </row>
    <row r="231" spans="1:65" s="13" customFormat="1">
      <c r="B231" s="226"/>
      <c r="C231" s="227"/>
      <c r="D231" s="228" t="s">
        <v>304</v>
      </c>
      <c r="E231" s="229" t="s">
        <v>1</v>
      </c>
      <c r="F231" s="230" t="s">
        <v>1552</v>
      </c>
      <c r="G231" s="227"/>
      <c r="H231" s="231">
        <v>39.15</v>
      </c>
      <c r="I231" s="232"/>
      <c r="J231" s="227"/>
      <c r="K231" s="227"/>
      <c r="L231" s="233"/>
      <c r="M231" s="234"/>
      <c r="N231" s="235"/>
      <c r="O231" s="235"/>
      <c r="P231" s="235"/>
      <c r="Q231" s="235"/>
      <c r="R231" s="235"/>
      <c r="S231" s="235"/>
      <c r="T231" s="236"/>
      <c r="AT231" s="237" t="s">
        <v>304</v>
      </c>
      <c r="AU231" s="237" t="s">
        <v>90</v>
      </c>
      <c r="AV231" s="13" t="s">
        <v>90</v>
      </c>
      <c r="AW231" s="13" t="s">
        <v>33</v>
      </c>
      <c r="AX231" s="13" t="s">
        <v>84</v>
      </c>
      <c r="AY231" s="237" t="s">
        <v>242</v>
      </c>
    </row>
    <row r="232" spans="1:65" s="2" customFormat="1" ht="22.15" customHeight="1">
      <c r="A232" s="35"/>
      <c r="B232" s="36"/>
      <c r="C232" s="201" t="s">
        <v>617</v>
      </c>
      <c r="D232" s="201" t="s">
        <v>244</v>
      </c>
      <c r="E232" s="202" t="s">
        <v>1257</v>
      </c>
      <c r="F232" s="203" t="s">
        <v>1258</v>
      </c>
      <c r="G232" s="204" t="s">
        <v>282</v>
      </c>
      <c r="H232" s="205">
        <v>11.6</v>
      </c>
      <c r="I232" s="206"/>
      <c r="J232" s="207">
        <f>ROUND(I232*H232,2)</f>
        <v>0</v>
      </c>
      <c r="K232" s="208"/>
      <c r="L232" s="40"/>
      <c r="M232" s="209" t="s">
        <v>1</v>
      </c>
      <c r="N232" s="210" t="s">
        <v>43</v>
      </c>
      <c r="O232" s="76"/>
      <c r="P232" s="211">
        <f>O232*H232</f>
        <v>0</v>
      </c>
      <c r="Q232" s="211">
        <v>1.0000000000000001E-5</v>
      </c>
      <c r="R232" s="211">
        <f>Q232*H232</f>
        <v>1.16E-4</v>
      </c>
      <c r="S232" s="211">
        <v>0</v>
      </c>
      <c r="T232" s="212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13" t="s">
        <v>248</v>
      </c>
      <c r="AT232" s="213" t="s">
        <v>244</v>
      </c>
      <c r="AU232" s="213" t="s">
        <v>90</v>
      </c>
      <c r="AY232" s="18" t="s">
        <v>242</v>
      </c>
      <c r="BE232" s="214">
        <f>IF(N232="základná",J232,0)</f>
        <v>0</v>
      </c>
      <c r="BF232" s="214">
        <f>IF(N232="znížená",J232,0)</f>
        <v>0</v>
      </c>
      <c r="BG232" s="214">
        <f>IF(N232="zákl. prenesená",J232,0)</f>
        <v>0</v>
      </c>
      <c r="BH232" s="214">
        <f>IF(N232="zníž. prenesená",J232,0)</f>
        <v>0</v>
      </c>
      <c r="BI232" s="214">
        <f>IF(N232="nulová",J232,0)</f>
        <v>0</v>
      </c>
      <c r="BJ232" s="18" t="s">
        <v>90</v>
      </c>
      <c r="BK232" s="214">
        <f>ROUND(I232*H232,2)</f>
        <v>0</v>
      </c>
      <c r="BL232" s="18" t="s">
        <v>248</v>
      </c>
      <c r="BM232" s="213" t="s">
        <v>1553</v>
      </c>
    </row>
    <row r="233" spans="1:65" s="13" customFormat="1" ht="22.5">
      <c r="B233" s="226"/>
      <c r="C233" s="227"/>
      <c r="D233" s="228" t="s">
        <v>304</v>
      </c>
      <c r="E233" s="229" t="s">
        <v>1</v>
      </c>
      <c r="F233" s="230" t="s">
        <v>1554</v>
      </c>
      <c r="G233" s="227"/>
      <c r="H233" s="231">
        <v>11.6</v>
      </c>
      <c r="I233" s="232"/>
      <c r="J233" s="227"/>
      <c r="K233" s="227"/>
      <c r="L233" s="233"/>
      <c r="M233" s="234"/>
      <c r="N233" s="235"/>
      <c r="O233" s="235"/>
      <c r="P233" s="235"/>
      <c r="Q233" s="235"/>
      <c r="R233" s="235"/>
      <c r="S233" s="235"/>
      <c r="T233" s="236"/>
      <c r="AT233" s="237" t="s">
        <v>304</v>
      </c>
      <c r="AU233" s="237" t="s">
        <v>90</v>
      </c>
      <c r="AV233" s="13" t="s">
        <v>90</v>
      </c>
      <c r="AW233" s="13" t="s">
        <v>33</v>
      </c>
      <c r="AX233" s="13" t="s">
        <v>84</v>
      </c>
      <c r="AY233" s="237" t="s">
        <v>242</v>
      </c>
    </row>
    <row r="234" spans="1:65" s="2" customFormat="1" ht="19.899999999999999" customHeight="1">
      <c r="A234" s="35"/>
      <c r="B234" s="36"/>
      <c r="C234" s="201" t="s">
        <v>619</v>
      </c>
      <c r="D234" s="201" t="s">
        <v>244</v>
      </c>
      <c r="E234" s="202" t="s">
        <v>1261</v>
      </c>
      <c r="F234" s="203" t="s">
        <v>1262</v>
      </c>
      <c r="G234" s="204" t="s">
        <v>282</v>
      </c>
      <c r="H234" s="205">
        <v>26.08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7.1399999999999996E-3</v>
      </c>
      <c r="R234" s="211">
        <f>Q234*H234</f>
        <v>0.18621119999999997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248</v>
      </c>
      <c r="AT234" s="213" t="s">
        <v>244</v>
      </c>
      <c r="AU234" s="213" t="s">
        <v>90</v>
      </c>
      <c r="AY234" s="18" t="s">
        <v>242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90</v>
      </c>
      <c r="BK234" s="214">
        <f>ROUND(I234*H234,2)</f>
        <v>0</v>
      </c>
      <c r="BL234" s="18" t="s">
        <v>248</v>
      </c>
      <c r="BM234" s="213" t="s">
        <v>1555</v>
      </c>
    </row>
    <row r="235" spans="1:65" s="13" customFormat="1">
      <c r="B235" s="226"/>
      <c r="C235" s="227"/>
      <c r="D235" s="228" t="s">
        <v>304</v>
      </c>
      <c r="E235" s="229" t="s">
        <v>1</v>
      </c>
      <c r="F235" s="230" t="s">
        <v>1556</v>
      </c>
      <c r="G235" s="227"/>
      <c r="H235" s="231">
        <v>26.08</v>
      </c>
      <c r="I235" s="232"/>
      <c r="J235" s="227"/>
      <c r="K235" s="227"/>
      <c r="L235" s="233"/>
      <c r="M235" s="234"/>
      <c r="N235" s="235"/>
      <c r="O235" s="235"/>
      <c r="P235" s="235"/>
      <c r="Q235" s="235"/>
      <c r="R235" s="235"/>
      <c r="S235" s="235"/>
      <c r="T235" s="236"/>
      <c r="AT235" s="237" t="s">
        <v>304</v>
      </c>
      <c r="AU235" s="237" t="s">
        <v>90</v>
      </c>
      <c r="AV235" s="13" t="s">
        <v>90</v>
      </c>
      <c r="AW235" s="13" t="s">
        <v>33</v>
      </c>
      <c r="AX235" s="13" t="s">
        <v>84</v>
      </c>
      <c r="AY235" s="237" t="s">
        <v>242</v>
      </c>
    </row>
    <row r="236" spans="1:65" s="2" customFormat="1" ht="22.15" customHeight="1">
      <c r="A236" s="35"/>
      <c r="B236" s="36"/>
      <c r="C236" s="201" t="s">
        <v>621</v>
      </c>
      <c r="D236" s="201" t="s">
        <v>244</v>
      </c>
      <c r="E236" s="202" t="s">
        <v>1265</v>
      </c>
      <c r="F236" s="203" t="s">
        <v>1266</v>
      </c>
      <c r="G236" s="204" t="s">
        <v>282</v>
      </c>
      <c r="H236" s="205">
        <v>17.600000000000001</v>
      </c>
      <c r="I236" s="206"/>
      <c r="J236" s="207">
        <f>ROUND(I236*H236,2)</f>
        <v>0</v>
      </c>
      <c r="K236" s="208"/>
      <c r="L236" s="40"/>
      <c r="M236" s="209" t="s">
        <v>1</v>
      </c>
      <c r="N236" s="210" t="s">
        <v>43</v>
      </c>
      <c r="O236" s="76"/>
      <c r="P236" s="211">
        <f>O236*H236</f>
        <v>0</v>
      </c>
      <c r="Q236" s="211">
        <v>2.4000000000000001E-4</v>
      </c>
      <c r="R236" s="211">
        <f>Q236*H236</f>
        <v>4.2240000000000003E-3</v>
      </c>
      <c r="S236" s="211">
        <v>0</v>
      </c>
      <c r="T236" s="212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13" t="s">
        <v>248</v>
      </c>
      <c r="AT236" s="213" t="s">
        <v>244</v>
      </c>
      <c r="AU236" s="213" t="s">
        <v>90</v>
      </c>
      <c r="AY236" s="18" t="s">
        <v>242</v>
      </c>
      <c r="BE236" s="214">
        <f>IF(N236="základná",J236,0)</f>
        <v>0</v>
      </c>
      <c r="BF236" s="214">
        <f>IF(N236="znížená",J236,0)</f>
        <v>0</v>
      </c>
      <c r="BG236" s="214">
        <f>IF(N236="zákl. prenesená",J236,0)</f>
        <v>0</v>
      </c>
      <c r="BH236" s="214">
        <f>IF(N236="zníž. prenesená",J236,0)</f>
        <v>0</v>
      </c>
      <c r="BI236" s="214">
        <f>IF(N236="nulová",J236,0)</f>
        <v>0</v>
      </c>
      <c r="BJ236" s="18" t="s">
        <v>90</v>
      </c>
      <c r="BK236" s="214">
        <f>ROUND(I236*H236,2)</f>
        <v>0</v>
      </c>
      <c r="BL236" s="18" t="s">
        <v>248</v>
      </c>
      <c r="BM236" s="213" t="s">
        <v>1557</v>
      </c>
    </row>
    <row r="237" spans="1:65" s="13" customFormat="1" ht="22.5">
      <c r="B237" s="226"/>
      <c r="C237" s="227"/>
      <c r="D237" s="228" t="s">
        <v>304</v>
      </c>
      <c r="E237" s="229" t="s">
        <v>1</v>
      </c>
      <c r="F237" s="230" t="s">
        <v>1558</v>
      </c>
      <c r="G237" s="227"/>
      <c r="H237" s="231">
        <v>11.6</v>
      </c>
      <c r="I237" s="232"/>
      <c r="J237" s="227"/>
      <c r="K237" s="227"/>
      <c r="L237" s="233"/>
      <c r="M237" s="234"/>
      <c r="N237" s="235"/>
      <c r="O237" s="235"/>
      <c r="P237" s="235"/>
      <c r="Q237" s="235"/>
      <c r="R237" s="235"/>
      <c r="S237" s="235"/>
      <c r="T237" s="236"/>
      <c r="AT237" s="237" t="s">
        <v>304</v>
      </c>
      <c r="AU237" s="237" t="s">
        <v>90</v>
      </c>
      <c r="AV237" s="13" t="s">
        <v>90</v>
      </c>
      <c r="AW237" s="13" t="s">
        <v>33</v>
      </c>
      <c r="AX237" s="13" t="s">
        <v>77</v>
      </c>
      <c r="AY237" s="237" t="s">
        <v>242</v>
      </c>
    </row>
    <row r="238" spans="1:65" s="13" customFormat="1">
      <c r="B238" s="226"/>
      <c r="C238" s="227"/>
      <c r="D238" s="228" t="s">
        <v>304</v>
      </c>
      <c r="E238" s="229" t="s">
        <v>1</v>
      </c>
      <c r="F238" s="230" t="s">
        <v>1559</v>
      </c>
      <c r="G238" s="227"/>
      <c r="H238" s="231">
        <v>6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304</v>
      </c>
      <c r="AU238" s="237" t="s">
        <v>90</v>
      </c>
      <c r="AV238" s="13" t="s">
        <v>90</v>
      </c>
      <c r="AW238" s="13" t="s">
        <v>33</v>
      </c>
      <c r="AX238" s="13" t="s">
        <v>77</v>
      </c>
      <c r="AY238" s="237" t="s">
        <v>242</v>
      </c>
    </row>
    <row r="239" spans="1:65" s="16" customFormat="1">
      <c r="B239" s="264"/>
      <c r="C239" s="265"/>
      <c r="D239" s="228" t="s">
        <v>304</v>
      </c>
      <c r="E239" s="266" t="s">
        <v>1</v>
      </c>
      <c r="F239" s="267" t="s">
        <v>388</v>
      </c>
      <c r="G239" s="265"/>
      <c r="H239" s="268">
        <v>17.600000000000001</v>
      </c>
      <c r="I239" s="269"/>
      <c r="J239" s="265"/>
      <c r="K239" s="265"/>
      <c r="L239" s="270"/>
      <c r="M239" s="271"/>
      <c r="N239" s="272"/>
      <c r="O239" s="272"/>
      <c r="P239" s="272"/>
      <c r="Q239" s="272"/>
      <c r="R239" s="272"/>
      <c r="S239" s="272"/>
      <c r="T239" s="273"/>
      <c r="AT239" s="274" t="s">
        <v>304</v>
      </c>
      <c r="AU239" s="274" t="s">
        <v>90</v>
      </c>
      <c r="AV239" s="16" t="s">
        <v>248</v>
      </c>
      <c r="AW239" s="16" t="s">
        <v>33</v>
      </c>
      <c r="AX239" s="16" t="s">
        <v>84</v>
      </c>
      <c r="AY239" s="274" t="s">
        <v>242</v>
      </c>
    </row>
    <row r="240" spans="1:65" s="12" customFormat="1" ht="20.85" customHeight="1">
      <c r="B240" s="185"/>
      <c r="C240" s="186"/>
      <c r="D240" s="187" t="s">
        <v>76</v>
      </c>
      <c r="E240" s="199" t="s">
        <v>255</v>
      </c>
      <c r="F240" s="199" t="s">
        <v>256</v>
      </c>
      <c r="G240" s="186"/>
      <c r="H240" s="186"/>
      <c r="I240" s="189"/>
      <c r="J240" s="200">
        <f>BK240</f>
        <v>0</v>
      </c>
      <c r="K240" s="186"/>
      <c r="L240" s="191"/>
      <c r="M240" s="192"/>
      <c r="N240" s="193"/>
      <c r="O240" s="193"/>
      <c r="P240" s="194">
        <f>SUM(P241:P279)</f>
        <v>0</v>
      </c>
      <c r="Q240" s="193"/>
      <c r="R240" s="194">
        <f>SUM(R241:R279)</f>
        <v>3.2861250000000006</v>
      </c>
      <c r="S240" s="193"/>
      <c r="T240" s="195">
        <f>SUM(T241:T279)</f>
        <v>28.868400000000001</v>
      </c>
      <c r="AR240" s="196" t="s">
        <v>84</v>
      </c>
      <c r="AT240" s="197" t="s">
        <v>76</v>
      </c>
      <c r="AU240" s="197" t="s">
        <v>90</v>
      </c>
      <c r="AY240" s="196" t="s">
        <v>242</v>
      </c>
      <c r="BK240" s="198">
        <f>SUM(BK241:BK279)</f>
        <v>0</v>
      </c>
    </row>
    <row r="241" spans="1:65" s="2" customFormat="1" ht="22.15" customHeight="1">
      <c r="A241" s="35"/>
      <c r="B241" s="36"/>
      <c r="C241" s="201" t="s">
        <v>623</v>
      </c>
      <c r="D241" s="201" t="s">
        <v>244</v>
      </c>
      <c r="E241" s="202" t="s">
        <v>1560</v>
      </c>
      <c r="F241" s="203" t="s">
        <v>1561</v>
      </c>
      <c r="G241" s="204" t="s">
        <v>282</v>
      </c>
      <c r="H241" s="205">
        <v>19.14</v>
      </c>
      <c r="I241" s="206"/>
      <c r="J241" s="207">
        <f>ROUND(I241*H241,2)</f>
        <v>0</v>
      </c>
      <c r="K241" s="208"/>
      <c r="L241" s="40"/>
      <c r="M241" s="209" t="s">
        <v>1</v>
      </c>
      <c r="N241" s="210" t="s">
        <v>43</v>
      </c>
      <c r="O241" s="76"/>
      <c r="P241" s="211">
        <f>O241*H241</f>
        <v>0</v>
      </c>
      <c r="Q241" s="211">
        <v>2.4000000000000001E-4</v>
      </c>
      <c r="R241" s="211">
        <f>Q241*H241</f>
        <v>4.5936000000000006E-3</v>
      </c>
      <c r="S241" s="211">
        <v>0</v>
      </c>
      <c r="T241" s="212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13" t="s">
        <v>248</v>
      </c>
      <c r="AT241" s="213" t="s">
        <v>244</v>
      </c>
      <c r="AU241" s="213" t="s">
        <v>100</v>
      </c>
      <c r="AY241" s="18" t="s">
        <v>242</v>
      </c>
      <c r="BE241" s="214">
        <f>IF(N241="základná",J241,0)</f>
        <v>0</v>
      </c>
      <c r="BF241" s="214">
        <f>IF(N241="znížená",J241,0)</f>
        <v>0</v>
      </c>
      <c r="BG241" s="214">
        <f>IF(N241="zákl. prenesená",J241,0)</f>
        <v>0</v>
      </c>
      <c r="BH241" s="214">
        <f>IF(N241="zníž. prenesená",J241,0)</f>
        <v>0</v>
      </c>
      <c r="BI241" s="214">
        <f>IF(N241="nulová",J241,0)</f>
        <v>0</v>
      </c>
      <c r="BJ241" s="18" t="s">
        <v>90</v>
      </c>
      <c r="BK241" s="214">
        <f>ROUND(I241*H241,2)</f>
        <v>0</v>
      </c>
      <c r="BL241" s="18" t="s">
        <v>248</v>
      </c>
      <c r="BM241" s="213" t="s">
        <v>1562</v>
      </c>
    </row>
    <row r="242" spans="1:65" s="13" customFormat="1">
      <c r="B242" s="226"/>
      <c r="C242" s="227"/>
      <c r="D242" s="228" t="s">
        <v>304</v>
      </c>
      <c r="E242" s="229" t="s">
        <v>1</v>
      </c>
      <c r="F242" s="230" t="s">
        <v>1563</v>
      </c>
      <c r="G242" s="227"/>
      <c r="H242" s="231">
        <v>18</v>
      </c>
      <c r="I242" s="232"/>
      <c r="J242" s="227"/>
      <c r="K242" s="227"/>
      <c r="L242" s="233"/>
      <c r="M242" s="234"/>
      <c r="N242" s="235"/>
      <c r="O242" s="235"/>
      <c r="P242" s="235"/>
      <c r="Q242" s="235"/>
      <c r="R242" s="235"/>
      <c r="S242" s="235"/>
      <c r="T242" s="236"/>
      <c r="AT242" s="237" t="s">
        <v>304</v>
      </c>
      <c r="AU242" s="237" t="s">
        <v>100</v>
      </c>
      <c r="AV242" s="13" t="s">
        <v>90</v>
      </c>
      <c r="AW242" s="13" t="s">
        <v>33</v>
      </c>
      <c r="AX242" s="13" t="s">
        <v>77</v>
      </c>
      <c r="AY242" s="237" t="s">
        <v>242</v>
      </c>
    </row>
    <row r="243" spans="1:65" s="13" customFormat="1" ht="22.5">
      <c r="B243" s="226"/>
      <c r="C243" s="227"/>
      <c r="D243" s="228" t="s">
        <v>304</v>
      </c>
      <c r="E243" s="229" t="s">
        <v>1</v>
      </c>
      <c r="F243" s="230" t="s">
        <v>1564</v>
      </c>
      <c r="G243" s="227"/>
      <c r="H243" s="231">
        <v>1.1399999999999999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304</v>
      </c>
      <c r="AU243" s="237" t="s">
        <v>100</v>
      </c>
      <c r="AV243" s="13" t="s">
        <v>90</v>
      </c>
      <c r="AW243" s="13" t="s">
        <v>33</v>
      </c>
      <c r="AX243" s="13" t="s">
        <v>77</v>
      </c>
      <c r="AY243" s="237" t="s">
        <v>242</v>
      </c>
    </row>
    <row r="244" spans="1:65" s="16" customFormat="1">
      <c r="B244" s="264"/>
      <c r="C244" s="265"/>
      <c r="D244" s="228" t="s">
        <v>304</v>
      </c>
      <c r="E244" s="266" t="s">
        <v>1</v>
      </c>
      <c r="F244" s="267" t="s">
        <v>388</v>
      </c>
      <c r="G244" s="265"/>
      <c r="H244" s="268">
        <v>19.14</v>
      </c>
      <c r="I244" s="269"/>
      <c r="J244" s="265"/>
      <c r="K244" s="265"/>
      <c r="L244" s="270"/>
      <c r="M244" s="271"/>
      <c r="N244" s="272"/>
      <c r="O244" s="272"/>
      <c r="P244" s="272"/>
      <c r="Q244" s="272"/>
      <c r="R244" s="272"/>
      <c r="S244" s="272"/>
      <c r="T244" s="273"/>
      <c r="AT244" s="274" t="s">
        <v>304</v>
      </c>
      <c r="AU244" s="274" t="s">
        <v>100</v>
      </c>
      <c r="AV244" s="16" t="s">
        <v>248</v>
      </c>
      <c r="AW244" s="16" t="s">
        <v>33</v>
      </c>
      <c r="AX244" s="16" t="s">
        <v>84</v>
      </c>
      <c r="AY244" s="274" t="s">
        <v>242</v>
      </c>
    </row>
    <row r="245" spans="1:65" s="2" customFormat="1" ht="34.9" customHeight="1">
      <c r="A245" s="35"/>
      <c r="B245" s="36"/>
      <c r="C245" s="201" t="s">
        <v>625</v>
      </c>
      <c r="D245" s="201" t="s">
        <v>244</v>
      </c>
      <c r="E245" s="202" t="s">
        <v>1269</v>
      </c>
      <c r="F245" s="203" t="s">
        <v>1270</v>
      </c>
      <c r="G245" s="204" t="s">
        <v>247</v>
      </c>
      <c r="H245" s="205">
        <v>53.064</v>
      </c>
      <c r="I245" s="206"/>
      <c r="J245" s="207">
        <f>ROUND(I245*H245,2)</f>
        <v>0</v>
      </c>
      <c r="K245" s="208"/>
      <c r="L245" s="40"/>
      <c r="M245" s="209" t="s">
        <v>1</v>
      </c>
      <c r="N245" s="210" t="s">
        <v>43</v>
      </c>
      <c r="O245" s="76"/>
      <c r="P245" s="211">
        <f>O245*H245</f>
        <v>0</v>
      </c>
      <c r="Q245" s="211">
        <v>0</v>
      </c>
      <c r="R245" s="211">
        <f>Q245*H245</f>
        <v>0</v>
      </c>
      <c r="S245" s="211">
        <v>0</v>
      </c>
      <c r="T245" s="212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13" t="s">
        <v>248</v>
      </c>
      <c r="AT245" s="213" t="s">
        <v>244</v>
      </c>
      <c r="AU245" s="213" t="s">
        <v>100</v>
      </c>
      <c r="AY245" s="18" t="s">
        <v>242</v>
      </c>
      <c r="BE245" s="214">
        <f>IF(N245="základná",J245,0)</f>
        <v>0</v>
      </c>
      <c r="BF245" s="214">
        <f>IF(N245="znížená",J245,0)</f>
        <v>0</v>
      </c>
      <c r="BG245" s="214">
        <f>IF(N245="zákl. prenesená",J245,0)</f>
        <v>0</v>
      </c>
      <c r="BH245" s="214">
        <f>IF(N245="zníž. prenesená",J245,0)</f>
        <v>0</v>
      </c>
      <c r="BI245" s="214">
        <f>IF(N245="nulová",J245,0)</f>
        <v>0</v>
      </c>
      <c r="BJ245" s="18" t="s">
        <v>90</v>
      </c>
      <c r="BK245" s="214">
        <f>ROUND(I245*H245,2)</f>
        <v>0</v>
      </c>
      <c r="BL245" s="18" t="s">
        <v>248</v>
      </c>
      <c r="BM245" s="213" t="s">
        <v>1565</v>
      </c>
    </row>
    <row r="246" spans="1:65" s="14" customFormat="1">
      <c r="B246" s="243"/>
      <c r="C246" s="244"/>
      <c r="D246" s="228" t="s">
        <v>304</v>
      </c>
      <c r="E246" s="245" t="s">
        <v>1</v>
      </c>
      <c r="F246" s="246" t="s">
        <v>1566</v>
      </c>
      <c r="G246" s="244"/>
      <c r="H246" s="245" t="s">
        <v>1</v>
      </c>
      <c r="I246" s="247"/>
      <c r="J246" s="244"/>
      <c r="K246" s="244"/>
      <c r="L246" s="248"/>
      <c r="M246" s="249"/>
      <c r="N246" s="250"/>
      <c r="O246" s="250"/>
      <c r="P246" s="250"/>
      <c r="Q246" s="250"/>
      <c r="R246" s="250"/>
      <c r="S246" s="250"/>
      <c r="T246" s="251"/>
      <c r="AT246" s="252" t="s">
        <v>304</v>
      </c>
      <c r="AU246" s="252" t="s">
        <v>100</v>
      </c>
      <c r="AV246" s="14" t="s">
        <v>84</v>
      </c>
      <c r="AW246" s="14" t="s">
        <v>33</v>
      </c>
      <c r="AX246" s="14" t="s">
        <v>77</v>
      </c>
      <c r="AY246" s="252" t="s">
        <v>242</v>
      </c>
    </row>
    <row r="247" spans="1:65" s="13" customFormat="1">
      <c r="B247" s="226"/>
      <c r="C247" s="227"/>
      <c r="D247" s="228" t="s">
        <v>304</v>
      </c>
      <c r="E247" s="229" t="s">
        <v>1</v>
      </c>
      <c r="F247" s="230" t="s">
        <v>1567</v>
      </c>
      <c r="G247" s="227"/>
      <c r="H247" s="231">
        <v>53.064</v>
      </c>
      <c r="I247" s="232"/>
      <c r="J247" s="227"/>
      <c r="K247" s="227"/>
      <c r="L247" s="233"/>
      <c r="M247" s="234"/>
      <c r="N247" s="235"/>
      <c r="O247" s="235"/>
      <c r="P247" s="235"/>
      <c r="Q247" s="235"/>
      <c r="R247" s="235"/>
      <c r="S247" s="235"/>
      <c r="T247" s="236"/>
      <c r="AT247" s="237" t="s">
        <v>304</v>
      </c>
      <c r="AU247" s="237" t="s">
        <v>100</v>
      </c>
      <c r="AV247" s="13" t="s">
        <v>90</v>
      </c>
      <c r="AW247" s="13" t="s">
        <v>33</v>
      </c>
      <c r="AX247" s="13" t="s">
        <v>84</v>
      </c>
      <c r="AY247" s="237" t="s">
        <v>242</v>
      </c>
    </row>
    <row r="248" spans="1:65" s="2" customFormat="1" ht="30" customHeight="1">
      <c r="A248" s="35"/>
      <c r="B248" s="36"/>
      <c r="C248" s="201" t="s">
        <v>631</v>
      </c>
      <c r="D248" s="201" t="s">
        <v>244</v>
      </c>
      <c r="E248" s="202" t="s">
        <v>1568</v>
      </c>
      <c r="F248" s="203" t="s">
        <v>1569</v>
      </c>
      <c r="G248" s="204" t="s">
        <v>247</v>
      </c>
      <c r="H248" s="205">
        <v>27.5</v>
      </c>
      <c r="I248" s="206"/>
      <c r="J248" s="207">
        <f>ROUND(I248*H248,2)</f>
        <v>0</v>
      </c>
      <c r="K248" s="208"/>
      <c r="L248" s="40"/>
      <c r="M248" s="209" t="s">
        <v>1</v>
      </c>
      <c r="N248" s="210" t="s">
        <v>43</v>
      </c>
      <c r="O248" s="76"/>
      <c r="P248" s="211">
        <f>O248*H248</f>
        <v>0</v>
      </c>
      <c r="Q248" s="211">
        <v>3.8580000000000003E-2</v>
      </c>
      <c r="R248" s="211">
        <f>Q248*H248</f>
        <v>1.0609500000000001</v>
      </c>
      <c r="S248" s="211">
        <v>0</v>
      </c>
      <c r="T248" s="212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13" t="s">
        <v>248</v>
      </c>
      <c r="AT248" s="213" t="s">
        <v>244</v>
      </c>
      <c r="AU248" s="213" t="s">
        <v>100</v>
      </c>
      <c r="AY248" s="18" t="s">
        <v>242</v>
      </c>
      <c r="BE248" s="214">
        <f>IF(N248="základná",J248,0)</f>
        <v>0</v>
      </c>
      <c r="BF248" s="214">
        <f>IF(N248="znížená",J248,0)</f>
        <v>0</v>
      </c>
      <c r="BG248" s="214">
        <f>IF(N248="zákl. prenesená",J248,0)</f>
        <v>0</v>
      </c>
      <c r="BH248" s="214">
        <f>IF(N248="zníž. prenesená",J248,0)</f>
        <v>0</v>
      </c>
      <c r="BI248" s="214">
        <f>IF(N248="nulová",J248,0)</f>
        <v>0</v>
      </c>
      <c r="BJ248" s="18" t="s">
        <v>90</v>
      </c>
      <c r="BK248" s="214">
        <f>ROUND(I248*H248,2)</f>
        <v>0</v>
      </c>
      <c r="BL248" s="18" t="s">
        <v>248</v>
      </c>
      <c r="BM248" s="213" t="s">
        <v>1570</v>
      </c>
    </row>
    <row r="249" spans="1:65" s="13" customFormat="1">
      <c r="B249" s="226"/>
      <c r="C249" s="227"/>
      <c r="D249" s="228" t="s">
        <v>304</v>
      </c>
      <c r="E249" s="229" t="s">
        <v>1</v>
      </c>
      <c r="F249" s="230" t="s">
        <v>1571</v>
      </c>
      <c r="G249" s="227"/>
      <c r="H249" s="231">
        <v>27.5</v>
      </c>
      <c r="I249" s="232"/>
      <c r="J249" s="227"/>
      <c r="K249" s="227"/>
      <c r="L249" s="233"/>
      <c r="M249" s="234"/>
      <c r="N249" s="235"/>
      <c r="O249" s="235"/>
      <c r="P249" s="235"/>
      <c r="Q249" s="235"/>
      <c r="R249" s="235"/>
      <c r="S249" s="235"/>
      <c r="T249" s="236"/>
      <c r="AT249" s="237" t="s">
        <v>304</v>
      </c>
      <c r="AU249" s="237" t="s">
        <v>100</v>
      </c>
      <c r="AV249" s="13" t="s">
        <v>90</v>
      </c>
      <c r="AW249" s="13" t="s">
        <v>33</v>
      </c>
      <c r="AX249" s="13" t="s">
        <v>84</v>
      </c>
      <c r="AY249" s="237" t="s">
        <v>242</v>
      </c>
    </row>
    <row r="250" spans="1:65" s="2" customFormat="1" ht="34.9" customHeight="1">
      <c r="A250" s="35"/>
      <c r="B250" s="36"/>
      <c r="C250" s="201" t="s">
        <v>638</v>
      </c>
      <c r="D250" s="201" t="s">
        <v>244</v>
      </c>
      <c r="E250" s="202" t="s">
        <v>1572</v>
      </c>
      <c r="F250" s="203" t="s">
        <v>1573</v>
      </c>
      <c r="G250" s="204" t="s">
        <v>247</v>
      </c>
      <c r="H250" s="205">
        <v>55</v>
      </c>
      <c r="I250" s="206"/>
      <c r="J250" s="207">
        <f>ROUND(I250*H250,2)</f>
        <v>0</v>
      </c>
      <c r="K250" s="208"/>
      <c r="L250" s="40"/>
      <c r="M250" s="209" t="s">
        <v>1</v>
      </c>
      <c r="N250" s="210" t="s">
        <v>43</v>
      </c>
      <c r="O250" s="76"/>
      <c r="P250" s="211">
        <f>O250*H250</f>
        <v>0</v>
      </c>
      <c r="Q250" s="211">
        <v>0</v>
      </c>
      <c r="R250" s="211">
        <f>Q250*H250</f>
        <v>0</v>
      </c>
      <c r="S250" s="211">
        <v>0</v>
      </c>
      <c r="T250" s="21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3" t="s">
        <v>248</v>
      </c>
      <c r="AT250" s="213" t="s">
        <v>244</v>
      </c>
      <c r="AU250" s="213" t="s">
        <v>100</v>
      </c>
      <c r="AY250" s="18" t="s">
        <v>242</v>
      </c>
      <c r="BE250" s="214">
        <f>IF(N250="základná",J250,0)</f>
        <v>0</v>
      </c>
      <c r="BF250" s="214">
        <f>IF(N250="znížená",J250,0)</f>
        <v>0</v>
      </c>
      <c r="BG250" s="214">
        <f>IF(N250="zákl. prenesená",J250,0)</f>
        <v>0</v>
      </c>
      <c r="BH250" s="214">
        <f>IF(N250="zníž. prenesená",J250,0)</f>
        <v>0</v>
      </c>
      <c r="BI250" s="214">
        <f>IF(N250="nulová",J250,0)</f>
        <v>0</v>
      </c>
      <c r="BJ250" s="18" t="s">
        <v>90</v>
      </c>
      <c r="BK250" s="214">
        <f>ROUND(I250*H250,2)</f>
        <v>0</v>
      </c>
      <c r="BL250" s="18" t="s">
        <v>248</v>
      </c>
      <c r="BM250" s="213" t="s">
        <v>1574</v>
      </c>
    </row>
    <row r="251" spans="1:65" s="13" customFormat="1">
      <c r="B251" s="226"/>
      <c r="C251" s="227"/>
      <c r="D251" s="228" t="s">
        <v>304</v>
      </c>
      <c r="E251" s="229" t="s">
        <v>1</v>
      </c>
      <c r="F251" s="230" t="s">
        <v>1575</v>
      </c>
      <c r="G251" s="227"/>
      <c r="H251" s="231">
        <v>55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100</v>
      </c>
      <c r="AV251" s="13" t="s">
        <v>90</v>
      </c>
      <c r="AW251" s="13" t="s">
        <v>33</v>
      </c>
      <c r="AX251" s="13" t="s">
        <v>84</v>
      </c>
      <c r="AY251" s="237" t="s">
        <v>242</v>
      </c>
    </row>
    <row r="252" spans="1:65" s="2" customFormat="1" ht="30" customHeight="1">
      <c r="A252" s="35"/>
      <c r="B252" s="36"/>
      <c r="C252" s="201" t="s">
        <v>645</v>
      </c>
      <c r="D252" s="201" t="s">
        <v>244</v>
      </c>
      <c r="E252" s="202" t="s">
        <v>1576</v>
      </c>
      <c r="F252" s="203" t="s">
        <v>1577</v>
      </c>
      <c r="G252" s="204" t="s">
        <v>247</v>
      </c>
      <c r="H252" s="205">
        <v>55</v>
      </c>
      <c r="I252" s="206"/>
      <c r="J252" s="207">
        <f>ROUND(I252*H252,2)</f>
        <v>0</v>
      </c>
      <c r="K252" s="208"/>
      <c r="L252" s="40"/>
      <c r="M252" s="209" t="s">
        <v>1</v>
      </c>
      <c r="N252" s="210" t="s">
        <v>43</v>
      </c>
      <c r="O252" s="76"/>
      <c r="P252" s="211">
        <f>O252*H252</f>
        <v>0</v>
      </c>
      <c r="Q252" s="211">
        <v>3.5990000000000001E-2</v>
      </c>
      <c r="R252" s="211">
        <f>Q252*H252</f>
        <v>1.9794500000000002</v>
      </c>
      <c r="S252" s="211">
        <v>0</v>
      </c>
      <c r="T252" s="212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13" t="s">
        <v>248</v>
      </c>
      <c r="AT252" s="213" t="s">
        <v>244</v>
      </c>
      <c r="AU252" s="213" t="s">
        <v>100</v>
      </c>
      <c r="AY252" s="18" t="s">
        <v>242</v>
      </c>
      <c r="BE252" s="214">
        <f>IF(N252="základná",J252,0)</f>
        <v>0</v>
      </c>
      <c r="BF252" s="214">
        <f>IF(N252="znížená",J252,0)</f>
        <v>0</v>
      </c>
      <c r="BG252" s="214">
        <f>IF(N252="zákl. prenesená",J252,0)</f>
        <v>0</v>
      </c>
      <c r="BH252" s="214">
        <f>IF(N252="zníž. prenesená",J252,0)</f>
        <v>0</v>
      </c>
      <c r="BI252" s="214">
        <f>IF(N252="nulová",J252,0)</f>
        <v>0</v>
      </c>
      <c r="BJ252" s="18" t="s">
        <v>90</v>
      </c>
      <c r="BK252" s="214">
        <f>ROUND(I252*H252,2)</f>
        <v>0</v>
      </c>
      <c r="BL252" s="18" t="s">
        <v>248</v>
      </c>
      <c r="BM252" s="213" t="s">
        <v>1578</v>
      </c>
    </row>
    <row r="253" spans="1:65" s="2" customFormat="1" ht="40.15" customHeight="1">
      <c r="A253" s="35"/>
      <c r="B253" s="36"/>
      <c r="C253" s="201" t="s">
        <v>648</v>
      </c>
      <c r="D253" s="201" t="s">
        <v>244</v>
      </c>
      <c r="E253" s="202" t="s">
        <v>1579</v>
      </c>
      <c r="F253" s="203" t="s">
        <v>1580</v>
      </c>
      <c r="G253" s="204" t="s">
        <v>406</v>
      </c>
      <c r="H253" s="205">
        <v>4.25</v>
      </c>
      <c r="I253" s="206"/>
      <c r="J253" s="207">
        <f>ROUND(I253*H253,2)</f>
        <v>0</v>
      </c>
      <c r="K253" s="208"/>
      <c r="L253" s="40"/>
      <c r="M253" s="209" t="s">
        <v>1</v>
      </c>
      <c r="N253" s="210" t="s">
        <v>43</v>
      </c>
      <c r="O253" s="76"/>
      <c r="P253" s="211">
        <f>O253*H253</f>
        <v>0</v>
      </c>
      <c r="Q253" s="211">
        <v>0</v>
      </c>
      <c r="R253" s="211">
        <f>Q253*H253</f>
        <v>0</v>
      </c>
      <c r="S253" s="211">
        <v>0</v>
      </c>
      <c r="T253" s="212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13" t="s">
        <v>248</v>
      </c>
      <c r="AT253" s="213" t="s">
        <v>244</v>
      </c>
      <c r="AU253" s="213" t="s">
        <v>100</v>
      </c>
      <c r="AY253" s="18" t="s">
        <v>242</v>
      </c>
      <c r="BE253" s="214">
        <f>IF(N253="základná",J253,0)</f>
        <v>0</v>
      </c>
      <c r="BF253" s="214">
        <f>IF(N253="znížená",J253,0)</f>
        <v>0</v>
      </c>
      <c r="BG253" s="214">
        <f>IF(N253="zákl. prenesená",J253,0)</f>
        <v>0</v>
      </c>
      <c r="BH253" s="214">
        <f>IF(N253="zníž. prenesená",J253,0)</f>
        <v>0</v>
      </c>
      <c r="BI253" s="214">
        <f>IF(N253="nulová",J253,0)</f>
        <v>0</v>
      </c>
      <c r="BJ253" s="18" t="s">
        <v>90</v>
      </c>
      <c r="BK253" s="214">
        <f>ROUND(I253*H253,2)</f>
        <v>0</v>
      </c>
      <c r="BL253" s="18" t="s">
        <v>248</v>
      </c>
      <c r="BM253" s="213" t="s">
        <v>1581</v>
      </c>
    </row>
    <row r="254" spans="1:65" s="14" customFormat="1">
      <c r="B254" s="243"/>
      <c r="C254" s="244"/>
      <c r="D254" s="228" t="s">
        <v>304</v>
      </c>
      <c r="E254" s="245" t="s">
        <v>1</v>
      </c>
      <c r="F254" s="246" t="s">
        <v>1582</v>
      </c>
      <c r="G254" s="244"/>
      <c r="H254" s="245" t="s">
        <v>1</v>
      </c>
      <c r="I254" s="247"/>
      <c r="J254" s="244"/>
      <c r="K254" s="244"/>
      <c r="L254" s="248"/>
      <c r="M254" s="249"/>
      <c r="N254" s="250"/>
      <c r="O254" s="250"/>
      <c r="P254" s="250"/>
      <c r="Q254" s="250"/>
      <c r="R254" s="250"/>
      <c r="S254" s="250"/>
      <c r="T254" s="251"/>
      <c r="AT254" s="252" t="s">
        <v>304</v>
      </c>
      <c r="AU254" s="252" t="s">
        <v>100</v>
      </c>
      <c r="AV254" s="14" t="s">
        <v>84</v>
      </c>
      <c r="AW254" s="14" t="s">
        <v>33</v>
      </c>
      <c r="AX254" s="14" t="s">
        <v>77</v>
      </c>
      <c r="AY254" s="252" t="s">
        <v>242</v>
      </c>
    </row>
    <row r="255" spans="1:65" s="13" customFormat="1">
      <c r="B255" s="226"/>
      <c r="C255" s="227"/>
      <c r="D255" s="228" t="s">
        <v>304</v>
      </c>
      <c r="E255" s="229" t="s">
        <v>1</v>
      </c>
      <c r="F255" s="230" t="s">
        <v>1583</v>
      </c>
      <c r="G255" s="227"/>
      <c r="H255" s="231">
        <v>4.25</v>
      </c>
      <c r="I255" s="232"/>
      <c r="J255" s="227"/>
      <c r="K255" s="227"/>
      <c r="L255" s="233"/>
      <c r="M255" s="234"/>
      <c r="N255" s="235"/>
      <c r="O255" s="235"/>
      <c r="P255" s="235"/>
      <c r="Q255" s="235"/>
      <c r="R255" s="235"/>
      <c r="S255" s="235"/>
      <c r="T255" s="236"/>
      <c r="AT255" s="237" t="s">
        <v>304</v>
      </c>
      <c r="AU255" s="237" t="s">
        <v>100</v>
      </c>
      <c r="AV255" s="13" t="s">
        <v>90</v>
      </c>
      <c r="AW255" s="13" t="s">
        <v>33</v>
      </c>
      <c r="AX255" s="13" t="s">
        <v>84</v>
      </c>
      <c r="AY255" s="237" t="s">
        <v>242</v>
      </c>
    </row>
    <row r="256" spans="1:65" s="2" customFormat="1" ht="30" customHeight="1">
      <c r="A256" s="35"/>
      <c r="B256" s="36"/>
      <c r="C256" s="201" t="s">
        <v>655</v>
      </c>
      <c r="D256" s="201" t="s">
        <v>244</v>
      </c>
      <c r="E256" s="202" t="s">
        <v>1584</v>
      </c>
      <c r="F256" s="203" t="s">
        <v>1585</v>
      </c>
      <c r="G256" s="204" t="s">
        <v>282</v>
      </c>
      <c r="H256" s="205">
        <v>24</v>
      </c>
      <c r="I256" s="206"/>
      <c r="J256" s="207">
        <f>ROUND(I256*H256,2)</f>
        <v>0</v>
      </c>
      <c r="K256" s="208"/>
      <c r="L256" s="40"/>
      <c r="M256" s="209" t="s">
        <v>1</v>
      </c>
      <c r="N256" s="210" t="s">
        <v>43</v>
      </c>
      <c r="O256" s="76"/>
      <c r="P256" s="211">
        <f>O256*H256</f>
        <v>0</v>
      </c>
      <c r="Q256" s="211">
        <v>4.9500000000000004E-3</v>
      </c>
      <c r="R256" s="211">
        <f>Q256*H256</f>
        <v>0.11880000000000002</v>
      </c>
      <c r="S256" s="211">
        <v>0</v>
      </c>
      <c r="T256" s="212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13" t="s">
        <v>248</v>
      </c>
      <c r="AT256" s="213" t="s">
        <v>244</v>
      </c>
      <c r="AU256" s="213" t="s">
        <v>100</v>
      </c>
      <c r="AY256" s="18" t="s">
        <v>242</v>
      </c>
      <c r="BE256" s="214">
        <f>IF(N256="základná",J256,0)</f>
        <v>0</v>
      </c>
      <c r="BF256" s="214">
        <f>IF(N256="znížená",J256,0)</f>
        <v>0</v>
      </c>
      <c r="BG256" s="214">
        <f>IF(N256="zákl. prenesená",J256,0)</f>
        <v>0</v>
      </c>
      <c r="BH256" s="214">
        <f>IF(N256="zníž. prenesená",J256,0)</f>
        <v>0</v>
      </c>
      <c r="BI256" s="214">
        <f>IF(N256="nulová",J256,0)</f>
        <v>0</v>
      </c>
      <c r="BJ256" s="18" t="s">
        <v>90</v>
      </c>
      <c r="BK256" s="214">
        <f>ROUND(I256*H256,2)</f>
        <v>0</v>
      </c>
      <c r="BL256" s="18" t="s">
        <v>248</v>
      </c>
      <c r="BM256" s="213" t="s">
        <v>1586</v>
      </c>
    </row>
    <row r="257" spans="1:65" s="2" customFormat="1" ht="34.9" customHeight="1">
      <c r="A257" s="35"/>
      <c r="B257" s="36"/>
      <c r="C257" s="201" t="s">
        <v>660</v>
      </c>
      <c r="D257" s="201" t="s">
        <v>244</v>
      </c>
      <c r="E257" s="202" t="s">
        <v>1587</v>
      </c>
      <c r="F257" s="203" t="s">
        <v>1588</v>
      </c>
      <c r="G257" s="204" t="s">
        <v>282</v>
      </c>
      <c r="H257" s="205">
        <v>24</v>
      </c>
      <c r="I257" s="206"/>
      <c r="J257" s="207">
        <f>ROUND(I257*H257,2)</f>
        <v>0</v>
      </c>
      <c r="K257" s="208"/>
      <c r="L257" s="40"/>
      <c r="M257" s="209" t="s">
        <v>1</v>
      </c>
      <c r="N257" s="210" t="s">
        <v>43</v>
      </c>
      <c r="O257" s="76"/>
      <c r="P257" s="211">
        <f>O257*H257</f>
        <v>0</v>
      </c>
      <c r="Q257" s="211">
        <v>4.9500000000000004E-3</v>
      </c>
      <c r="R257" s="211">
        <f>Q257*H257</f>
        <v>0.11880000000000002</v>
      </c>
      <c r="S257" s="211">
        <v>0</v>
      </c>
      <c r="T257" s="21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13" t="s">
        <v>248</v>
      </c>
      <c r="AT257" s="213" t="s">
        <v>244</v>
      </c>
      <c r="AU257" s="213" t="s">
        <v>100</v>
      </c>
      <c r="AY257" s="18" t="s">
        <v>242</v>
      </c>
      <c r="BE257" s="214">
        <f>IF(N257="základná",J257,0)</f>
        <v>0</v>
      </c>
      <c r="BF257" s="214">
        <f>IF(N257="znížená",J257,0)</f>
        <v>0</v>
      </c>
      <c r="BG257" s="214">
        <f>IF(N257="zákl. prenesená",J257,0)</f>
        <v>0</v>
      </c>
      <c r="BH257" s="214">
        <f>IF(N257="zníž. prenesená",J257,0)</f>
        <v>0</v>
      </c>
      <c r="BI257" s="214">
        <f>IF(N257="nulová",J257,0)</f>
        <v>0</v>
      </c>
      <c r="BJ257" s="18" t="s">
        <v>90</v>
      </c>
      <c r="BK257" s="214">
        <f>ROUND(I257*H257,2)</f>
        <v>0</v>
      </c>
      <c r="BL257" s="18" t="s">
        <v>248</v>
      </c>
      <c r="BM257" s="213" t="s">
        <v>1589</v>
      </c>
    </row>
    <row r="258" spans="1:65" s="2" customFormat="1" ht="22.15" customHeight="1">
      <c r="A258" s="35"/>
      <c r="B258" s="36"/>
      <c r="C258" s="201" t="s">
        <v>667</v>
      </c>
      <c r="D258" s="201" t="s">
        <v>244</v>
      </c>
      <c r="E258" s="202" t="s">
        <v>1590</v>
      </c>
      <c r="F258" s="203" t="s">
        <v>1591</v>
      </c>
      <c r="G258" s="204" t="s">
        <v>259</v>
      </c>
      <c r="H258" s="205">
        <v>340</v>
      </c>
      <c r="I258" s="206"/>
      <c r="J258" s="207">
        <f>ROUND(I258*H258,2)</f>
        <v>0</v>
      </c>
      <c r="K258" s="208"/>
      <c r="L258" s="40"/>
      <c r="M258" s="209" t="s">
        <v>1</v>
      </c>
      <c r="N258" s="210" t="s">
        <v>43</v>
      </c>
      <c r="O258" s="76"/>
      <c r="P258" s="211">
        <f>O258*H258</f>
        <v>0</v>
      </c>
      <c r="Q258" s="211">
        <v>0</v>
      </c>
      <c r="R258" s="211">
        <f>Q258*H258</f>
        <v>0</v>
      </c>
      <c r="S258" s="211">
        <v>0</v>
      </c>
      <c r="T258" s="212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13" t="s">
        <v>248</v>
      </c>
      <c r="AT258" s="213" t="s">
        <v>244</v>
      </c>
      <c r="AU258" s="213" t="s">
        <v>100</v>
      </c>
      <c r="AY258" s="18" t="s">
        <v>242</v>
      </c>
      <c r="BE258" s="214">
        <f>IF(N258="základná",J258,0)</f>
        <v>0</v>
      </c>
      <c r="BF258" s="214">
        <f>IF(N258="znížená",J258,0)</f>
        <v>0</v>
      </c>
      <c r="BG258" s="214">
        <f>IF(N258="zákl. prenesená",J258,0)</f>
        <v>0</v>
      </c>
      <c r="BH258" s="214">
        <f>IF(N258="zníž. prenesená",J258,0)</f>
        <v>0</v>
      </c>
      <c r="BI258" s="214">
        <f>IF(N258="nulová",J258,0)</f>
        <v>0</v>
      </c>
      <c r="BJ258" s="18" t="s">
        <v>90</v>
      </c>
      <c r="BK258" s="214">
        <f>ROUND(I258*H258,2)</f>
        <v>0</v>
      </c>
      <c r="BL258" s="18" t="s">
        <v>248</v>
      </c>
      <c r="BM258" s="213" t="s">
        <v>1592</v>
      </c>
    </row>
    <row r="259" spans="1:65" s="2" customFormat="1" ht="30" customHeight="1">
      <c r="A259" s="35"/>
      <c r="B259" s="36"/>
      <c r="C259" s="201" t="s">
        <v>672</v>
      </c>
      <c r="D259" s="201" t="s">
        <v>244</v>
      </c>
      <c r="E259" s="202" t="s">
        <v>1292</v>
      </c>
      <c r="F259" s="203" t="s">
        <v>1293</v>
      </c>
      <c r="G259" s="204" t="s">
        <v>406</v>
      </c>
      <c r="H259" s="205">
        <v>0.18</v>
      </c>
      <c r="I259" s="206"/>
      <c r="J259" s="207">
        <f>ROUND(I259*H259,2)</f>
        <v>0</v>
      </c>
      <c r="K259" s="208"/>
      <c r="L259" s="40"/>
      <c r="M259" s="209" t="s">
        <v>1</v>
      </c>
      <c r="N259" s="210" t="s">
        <v>43</v>
      </c>
      <c r="O259" s="76"/>
      <c r="P259" s="211">
        <f>O259*H259</f>
        <v>0</v>
      </c>
      <c r="Q259" s="211">
        <v>1.73E-3</v>
      </c>
      <c r="R259" s="211">
        <f>Q259*H259</f>
        <v>3.1139999999999998E-4</v>
      </c>
      <c r="S259" s="211">
        <v>2.2000000000000002</v>
      </c>
      <c r="T259" s="212">
        <f>S259*H259</f>
        <v>0.39600000000000002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3" t="s">
        <v>248</v>
      </c>
      <c r="AT259" s="213" t="s">
        <v>244</v>
      </c>
      <c r="AU259" s="213" t="s">
        <v>100</v>
      </c>
      <c r="AY259" s="18" t="s">
        <v>242</v>
      </c>
      <c r="BE259" s="214">
        <f>IF(N259="základná",J259,0)</f>
        <v>0</v>
      </c>
      <c r="BF259" s="214">
        <f>IF(N259="znížená",J259,0)</f>
        <v>0</v>
      </c>
      <c r="BG259" s="214">
        <f>IF(N259="zákl. prenesená",J259,0)</f>
        <v>0</v>
      </c>
      <c r="BH259" s="214">
        <f>IF(N259="zníž. prenesená",J259,0)</f>
        <v>0</v>
      </c>
      <c r="BI259" s="214">
        <f>IF(N259="nulová",J259,0)</f>
        <v>0</v>
      </c>
      <c r="BJ259" s="18" t="s">
        <v>90</v>
      </c>
      <c r="BK259" s="214">
        <f>ROUND(I259*H259,2)</f>
        <v>0</v>
      </c>
      <c r="BL259" s="18" t="s">
        <v>248</v>
      </c>
      <c r="BM259" s="213" t="s">
        <v>1593</v>
      </c>
    </row>
    <row r="260" spans="1:65" s="14" customFormat="1">
      <c r="B260" s="243"/>
      <c r="C260" s="244"/>
      <c r="D260" s="228" t="s">
        <v>304</v>
      </c>
      <c r="E260" s="245" t="s">
        <v>1</v>
      </c>
      <c r="F260" s="246" t="s">
        <v>1295</v>
      </c>
      <c r="G260" s="244"/>
      <c r="H260" s="245" t="s">
        <v>1</v>
      </c>
      <c r="I260" s="247"/>
      <c r="J260" s="244"/>
      <c r="K260" s="244"/>
      <c r="L260" s="248"/>
      <c r="M260" s="249"/>
      <c r="N260" s="250"/>
      <c r="O260" s="250"/>
      <c r="P260" s="250"/>
      <c r="Q260" s="250"/>
      <c r="R260" s="250"/>
      <c r="S260" s="250"/>
      <c r="T260" s="251"/>
      <c r="AT260" s="252" t="s">
        <v>304</v>
      </c>
      <c r="AU260" s="252" t="s">
        <v>100</v>
      </c>
      <c r="AV260" s="14" t="s">
        <v>84</v>
      </c>
      <c r="AW260" s="14" t="s">
        <v>33</v>
      </c>
      <c r="AX260" s="14" t="s">
        <v>77</v>
      </c>
      <c r="AY260" s="252" t="s">
        <v>242</v>
      </c>
    </row>
    <row r="261" spans="1:65" s="13" customFormat="1">
      <c r="B261" s="226"/>
      <c r="C261" s="227"/>
      <c r="D261" s="228" t="s">
        <v>304</v>
      </c>
      <c r="E261" s="229" t="s">
        <v>1</v>
      </c>
      <c r="F261" s="230" t="s">
        <v>1594</v>
      </c>
      <c r="G261" s="227"/>
      <c r="H261" s="231">
        <v>0.18</v>
      </c>
      <c r="I261" s="232"/>
      <c r="J261" s="227"/>
      <c r="K261" s="227"/>
      <c r="L261" s="233"/>
      <c r="M261" s="234"/>
      <c r="N261" s="235"/>
      <c r="O261" s="235"/>
      <c r="P261" s="235"/>
      <c r="Q261" s="235"/>
      <c r="R261" s="235"/>
      <c r="S261" s="235"/>
      <c r="T261" s="236"/>
      <c r="AT261" s="237" t="s">
        <v>304</v>
      </c>
      <c r="AU261" s="237" t="s">
        <v>100</v>
      </c>
      <c r="AV261" s="13" t="s">
        <v>90</v>
      </c>
      <c r="AW261" s="13" t="s">
        <v>33</v>
      </c>
      <c r="AX261" s="13" t="s">
        <v>84</v>
      </c>
      <c r="AY261" s="237" t="s">
        <v>242</v>
      </c>
    </row>
    <row r="262" spans="1:65" s="2" customFormat="1" ht="22.15" customHeight="1">
      <c r="A262" s="35"/>
      <c r="B262" s="36"/>
      <c r="C262" s="201" t="s">
        <v>678</v>
      </c>
      <c r="D262" s="201" t="s">
        <v>244</v>
      </c>
      <c r="E262" s="202" t="s">
        <v>1595</v>
      </c>
      <c r="F262" s="203" t="s">
        <v>1596</v>
      </c>
      <c r="G262" s="204" t="s">
        <v>406</v>
      </c>
      <c r="H262" s="205">
        <v>7.98</v>
      </c>
      <c r="I262" s="206"/>
      <c r="J262" s="207">
        <f>ROUND(I262*H262,2)</f>
        <v>0</v>
      </c>
      <c r="K262" s="208"/>
      <c r="L262" s="40"/>
      <c r="M262" s="209" t="s">
        <v>1</v>
      </c>
      <c r="N262" s="210" t="s">
        <v>43</v>
      </c>
      <c r="O262" s="76"/>
      <c r="P262" s="211">
        <f>O262*H262</f>
        <v>0</v>
      </c>
      <c r="Q262" s="211">
        <v>0</v>
      </c>
      <c r="R262" s="211">
        <f>Q262*H262</f>
        <v>0</v>
      </c>
      <c r="S262" s="211">
        <v>3.48</v>
      </c>
      <c r="T262" s="212">
        <f>S262*H262</f>
        <v>27.770400000000002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13" t="s">
        <v>248</v>
      </c>
      <c r="AT262" s="213" t="s">
        <v>244</v>
      </c>
      <c r="AU262" s="213" t="s">
        <v>100</v>
      </c>
      <c r="AY262" s="18" t="s">
        <v>242</v>
      </c>
      <c r="BE262" s="214">
        <f>IF(N262="základná",J262,0)</f>
        <v>0</v>
      </c>
      <c r="BF262" s="214">
        <f>IF(N262="znížená",J262,0)</f>
        <v>0</v>
      </c>
      <c r="BG262" s="214">
        <f>IF(N262="zákl. prenesená",J262,0)</f>
        <v>0</v>
      </c>
      <c r="BH262" s="214">
        <f>IF(N262="zníž. prenesená",J262,0)</f>
        <v>0</v>
      </c>
      <c r="BI262" s="214">
        <f>IF(N262="nulová",J262,0)</f>
        <v>0</v>
      </c>
      <c r="BJ262" s="18" t="s">
        <v>90</v>
      </c>
      <c r="BK262" s="214">
        <f>ROUND(I262*H262,2)</f>
        <v>0</v>
      </c>
      <c r="BL262" s="18" t="s">
        <v>248</v>
      </c>
      <c r="BM262" s="213" t="s">
        <v>1597</v>
      </c>
    </row>
    <row r="263" spans="1:65" s="13" customFormat="1" ht="22.5">
      <c r="B263" s="226"/>
      <c r="C263" s="227"/>
      <c r="D263" s="228" t="s">
        <v>304</v>
      </c>
      <c r="E263" s="229" t="s">
        <v>1</v>
      </c>
      <c r="F263" s="230" t="s">
        <v>1598</v>
      </c>
      <c r="G263" s="227"/>
      <c r="H263" s="231">
        <v>7.98</v>
      </c>
      <c r="I263" s="232"/>
      <c r="J263" s="227"/>
      <c r="K263" s="227"/>
      <c r="L263" s="233"/>
      <c r="M263" s="234"/>
      <c r="N263" s="235"/>
      <c r="O263" s="235"/>
      <c r="P263" s="235"/>
      <c r="Q263" s="235"/>
      <c r="R263" s="235"/>
      <c r="S263" s="235"/>
      <c r="T263" s="236"/>
      <c r="AT263" s="237" t="s">
        <v>304</v>
      </c>
      <c r="AU263" s="237" t="s">
        <v>100</v>
      </c>
      <c r="AV263" s="13" t="s">
        <v>90</v>
      </c>
      <c r="AW263" s="13" t="s">
        <v>33</v>
      </c>
      <c r="AX263" s="13" t="s">
        <v>84</v>
      </c>
      <c r="AY263" s="237" t="s">
        <v>242</v>
      </c>
    </row>
    <row r="264" spans="1:65" s="2" customFormat="1" ht="30" customHeight="1">
      <c r="A264" s="35"/>
      <c r="B264" s="36"/>
      <c r="C264" s="201" t="s">
        <v>681</v>
      </c>
      <c r="D264" s="201" t="s">
        <v>244</v>
      </c>
      <c r="E264" s="202" t="s">
        <v>1299</v>
      </c>
      <c r="F264" s="203" t="s">
        <v>1300</v>
      </c>
      <c r="G264" s="204" t="s">
        <v>282</v>
      </c>
      <c r="H264" s="205">
        <v>39</v>
      </c>
      <c r="I264" s="206"/>
      <c r="J264" s="207">
        <f>ROUND(I264*H264,2)</f>
        <v>0</v>
      </c>
      <c r="K264" s="208"/>
      <c r="L264" s="40"/>
      <c r="M264" s="209" t="s">
        <v>1</v>
      </c>
      <c r="N264" s="210" t="s">
        <v>43</v>
      </c>
      <c r="O264" s="76"/>
      <c r="P264" s="211">
        <f>O264*H264</f>
        <v>0</v>
      </c>
      <c r="Q264" s="211">
        <v>8.0000000000000007E-5</v>
      </c>
      <c r="R264" s="211">
        <f>Q264*H264</f>
        <v>3.1200000000000004E-3</v>
      </c>
      <c r="S264" s="211">
        <v>1.7999999999999999E-2</v>
      </c>
      <c r="T264" s="212">
        <f>S264*H264</f>
        <v>0.70199999999999996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13" t="s">
        <v>248</v>
      </c>
      <c r="AT264" s="213" t="s">
        <v>244</v>
      </c>
      <c r="AU264" s="213" t="s">
        <v>100</v>
      </c>
      <c r="AY264" s="18" t="s">
        <v>242</v>
      </c>
      <c r="BE264" s="214">
        <f>IF(N264="základná",J264,0)</f>
        <v>0</v>
      </c>
      <c r="BF264" s="214">
        <f>IF(N264="znížená",J264,0)</f>
        <v>0</v>
      </c>
      <c r="BG264" s="214">
        <f>IF(N264="zákl. prenesená",J264,0)</f>
        <v>0</v>
      </c>
      <c r="BH264" s="214">
        <f>IF(N264="zníž. prenesená",J264,0)</f>
        <v>0</v>
      </c>
      <c r="BI264" s="214">
        <f>IF(N264="nulová",J264,0)</f>
        <v>0</v>
      </c>
      <c r="BJ264" s="18" t="s">
        <v>90</v>
      </c>
      <c r="BK264" s="214">
        <f>ROUND(I264*H264,2)</f>
        <v>0</v>
      </c>
      <c r="BL264" s="18" t="s">
        <v>248</v>
      </c>
      <c r="BM264" s="213" t="s">
        <v>1599</v>
      </c>
    </row>
    <row r="265" spans="1:65" s="13" customFormat="1">
      <c r="B265" s="226"/>
      <c r="C265" s="227"/>
      <c r="D265" s="228" t="s">
        <v>304</v>
      </c>
      <c r="E265" s="229" t="s">
        <v>1</v>
      </c>
      <c r="F265" s="230" t="s">
        <v>1600</v>
      </c>
      <c r="G265" s="227"/>
      <c r="H265" s="231">
        <v>39</v>
      </c>
      <c r="I265" s="232"/>
      <c r="J265" s="227"/>
      <c r="K265" s="227"/>
      <c r="L265" s="233"/>
      <c r="M265" s="234"/>
      <c r="N265" s="235"/>
      <c r="O265" s="235"/>
      <c r="P265" s="235"/>
      <c r="Q265" s="235"/>
      <c r="R265" s="235"/>
      <c r="S265" s="235"/>
      <c r="T265" s="236"/>
      <c r="AT265" s="237" t="s">
        <v>304</v>
      </c>
      <c r="AU265" s="237" t="s">
        <v>100</v>
      </c>
      <c r="AV265" s="13" t="s">
        <v>90</v>
      </c>
      <c r="AW265" s="13" t="s">
        <v>33</v>
      </c>
      <c r="AX265" s="13" t="s">
        <v>84</v>
      </c>
      <c r="AY265" s="237" t="s">
        <v>242</v>
      </c>
    </row>
    <row r="266" spans="1:65" s="2" customFormat="1" ht="22.15" customHeight="1">
      <c r="A266" s="35"/>
      <c r="B266" s="36"/>
      <c r="C266" s="201" t="s">
        <v>688</v>
      </c>
      <c r="D266" s="201" t="s">
        <v>244</v>
      </c>
      <c r="E266" s="202" t="s">
        <v>1303</v>
      </c>
      <c r="F266" s="203" t="s">
        <v>1304</v>
      </c>
      <c r="G266" s="204" t="s">
        <v>259</v>
      </c>
      <c r="H266" s="205">
        <v>10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1.0000000000000001E-5</v>
      </c>
      <c r="R266" s="211">
        <f>Q266*H266</f>
        <v>1E-4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248</v>
      </c>
      <c r="AT266" s="213" t="s">
        <v>244</v>
      </c>
      <c r="AU266" s="213" t="s">
        <v>100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248</v>
      </c>
      <c r="BM266" s="213" t="s">
        <v>1601</v>
      </c>
    </row>
    <row r="267" spans="1:65" s="13" customFormat="1">
      <c r="B267" s="226"/>
      <c r="C267" s="227"/>
      <c r="D267" s="228" t="s">
        <v>304</v>
      </c>
      <c r="E267" s="229" t="s">
        <v>1</v>
      </c>
      <c r="F267" s="230" t="s">
        <v>1602</v>
      </c>
      <c r="G267" s="227"/>
      <c r="H267" s="231">
        <v>10</v>
      </c>
      <c r="I267" s="232"/>
      <c r="J267" s="227"/>
      <c r="K267" s="227"/>
      <c r="L267" s="233"/>
      <c r="M267" s="234"/>
      <c r="N267" s="235"/>
      <c r="O267" s="235"/>
      <c r="P267" s="235"/>
      <c r="Q267" s="235"/>
      <c r="R267" s="235"/>
      <c r="S267" s="235"/>
      <c r="T267" s="236"/>
      <c r="AT267" s="237" t="s">
        <v>304</v>
      </c>
      <c r="AU267" s="237" t="s">
        <v>100</v>
      </c>
      <c r="AV267" s="13" t="s">
        <v>90</v>
      </c>
      <c r="AW267" s="13" t="s">
        <v>33</v>
      </c>
      <c r="AX267" s="13" t="s">
        <v>84</v>
      </c>
      <c r="AY267" s="237" t="s">
        <v>242</v>
      </c>
    </row>
    <row r="268" spans="1:65" s="2" customFormat="1" ht="30" customHeight="1">
      <c r="A268" s="35"/>
      <c r="B268" s="36"/>
      <c r="C268" s="201" t="s">
        <v>693</v>
      </c>
      <c r="D268" s="201" t="s">
        <v>244</v>
      </c>
      <c r="E268" s="202" t="s">
        <v>1603</v>
      </c>
      <c r="F268" s="203" t="s">
        <v>1604</v>
      </c>
      <c r="G268" s="204" t="s">
        <v>323</v>
      </c>
      <c r="H268" s="205">
        <v>6</v>
      </c>
      <c r="I268" s="206"/>
      <c r="J268" s="207">
        <f>ROUND(I268*H268,2)</f>
        <v>0</v>
      </c>
      <c r="K268" s="208"/>
      <c r="L268" s="40"/>
      <c r="M268" s="209" t="s">
        <v>1</v>
      </c>
      <c r="N268" s="210" t="s">
        <v>43</v>
      </c>
      <c r="O268" s="76"/>
      <c r="P268" s="211">
        <f>O268*H268</f>
        <v>0</v>
      </c>
      <c r="Q268" s="211">
        <v>0</v>
      </c>
      <c r="R268" s="211">
        <f>Q268*H268</f>
        <v>0</v>
      </c>
      <c r="S268" s="211">
        <v>0</v>
      </c>
      <c r="T268" s="212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13" t="s">
        <v>248</v>
      </c>
      <c r="AT268" s="213" t="s">
        <v>244</v>
      </c>
      <c r="AU268" s="213" t="s">
        <v>100</v>
      </c>
      <c r="AY268" s="18" t="s">
        <v>242</v>
      </c>
      <c r="BE268" s="214">
        <f>IF(N268="základná",J268,0)</f>
        <v>0</v>
      </c>
      <c r="BF268" s="214">
        <f>IF(N268="znížená",J268,0)</f>
        <v>0</v>
      </c>
      <c r="BG268" s="214">
        <f>IF(N268="zákl. prenesená",J268,0)</f>
        <v>0</v>
      </c>
      <c r="BH268" s="214">
        <f>IF(N268="zníž. prenesená",J268,0)</f>
        <v>0</v>
      </c>
      <c r="BI268" s="214">
        <f>IF(N268="nulová",J268,0)</f>
        <v>0</v>
      </c>
      <c r="BJ268" s="18" t="s">
        <v>90</v>
      </c>
      <c r="BK268" s="214">
        <f>ROUND(I268*H268,2)</f>
        <v>0</v>
      </c>
      <c r="BL268" s="18" t="s">
        <v>248</v>
      </c>
      <c r="BM268" s="213" t="s">
        <v>1605</v>
      </c>
    </row>
    <row r="269" spans="1:65" s="13" customFormat="1" ht="22.5">
      <c r="B269" s="226"/>
      <c r="C269" s="227"/>
      <c r="D269" s="228" t="s">
        <v>304</v>
      </c>
      <c r="E269" s="229" t="s">
        <v>1</v>
      </c>
      <c r="F269" s="230" t="s">
        <v>1606</v>
      </c>
      <c r="G269" s="227"/>
      <c r="H269" s="231">
        <v>6</v>
      </c>
      <c r="I269" s="232"/>
      <c r="J269" s="227"/>
      <c r="K269" s="227"/>
      <c r="L269" s="233"/>
      <c r="M269" s="234"/>
      <c r="N269" s="235"/>
      <c r="O269" s="235"/>
      <c r="P269" s="235"/>
      <c r="Q269" s="235"/>
      <c r="R269" s="235"/>
      <c r="S269" s="235"/>
      <c r="T269" s="236"/>
      <c r="AT269" s="237" t="s">
        <v>304</v>
      </c>
      <c r="AU269" s="237" t="s">
        <v>100</v>
      </c>
      <c r="AV269" s="13" t="s">
        <v>90</v>
      </c>
      <c r="AW269" s="13" t="s">
        <v>33</v>
      </c>
      <c r="AX269" s="13" t="s">
        <v>84</v>
      </c>
      <c r="AY269" s="237" t="s">
        <v>242</v>
      </c>
    </row>
    <row r="270" spans="1:65" s="2" customFormat="1" ht="22.15" customHeight="1">
      <c r="A270" s="35"/>
      <c r="B270" s="36"/>
      <c r="C270" s="201" t="s">
        <v>701</v>
      </c>
      <c r="D270" s="201" t="s">
        <v>244</v>
      </c>
      <c r="E270" s="202" t="s">
        <v>767</v>
      </c>
      <c r="F270" s="203" t="s">
        <v>1111</v>
      </c>
      <c r="G270" s="204" t="s">
        <v>323</v>
      </c>
      <c r="H270" s="205">
        <v>49.93</v>
      </c>
      <c r="I270" s="206"/>
      <c r="J270" s="207">
        <f>ROUND(I270*H270,2)</f>
        <v>0</v>
      </c>
      <c r="K270" s="208"/>
      <c r="L270" s="40"/>
      <c r="M270" s="209" t="s">
        <v>1</v>
      </c>
      <c r="N270" s="210" t="s">
        <v>43</v>
      </c>
      <c r="O270" s="76"/>
      <c r="P270" s="211">
        <f>O270*H270</f>
        <v>0</v>
      </c>
      <c r="Q270" s="211">
        <v>0</v>
      </c>
      <c r="R270" s="211">
        <f>Q270*H270</f>
        <v>0</v>
      </c>
      <c r="S270" s="211">
        <v>0</v>
      </c>
      <c r="T270" s="212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13" t="s">
        <v>248</v>
      </c>
      <c r="AT270" s="213" t="s">
        <v>244</v>
      </c>
      <c r="AU270" s="213" t="s">
        <v>100</v>
      </c>
      <c r="AY270" s="18" t="s">
        <v>242</v>
      </c>
      <c r="BE270" s="214">
        <f>IF(N270="základná",J270,0)</f>
        <v>0</v>
      </c>
      <c r="BF270" s="214">
        <f>IF(N270="znížená",J270,0)</f>
        <v>0</v>
      </c>
      <c r="BG270" s="214">
        <f>IF(N270="zákl. prenesená",J270,0)</f>
        <v>0</v>
      </c>
      <c r="BH270" s="214">
        <f>IF(N270="zníž. prenesená",J270,0)</f>
        <v>0</v>
      </c>
      <c r="BI270" s="214">
        <f>IF(N270="nulová",J270,0)</f>
        <v>0</v>
      </c>
      <c r="BJ270" s="18" t="s">
        <v>90</v>
      </c>
      <c r="BK270" s="214">
        <f>ROUND(I270*H270,2)</f>
        <v>0</v>
      </c>
      <c r="BL270" s="18" t="s">
        <v>248</v>
      </c>
      <c r="BM270" s="213" t="s">
        <v>1607</v>
      </c>
    </row>
    <row r="271" spans="1:65" s="13" customFormat="1" ht="22.5">
      <c r="B271" s="226"/>
      <c r="C271" s="227"/>
      <c r="D271" s="228" t="s">
        <v>304</v>
      </c>
      <c r="E271" s="229" t="s">
        <v>1</v>
      </c>
      <c r="F271" s="230" t="s">
        <v>1608</v>
      </c>
      <c r="G271" s="227"/>
      <c r="H271" s="231">
        <v>49.93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304</v>
      </c>
      <c r="AU271" s="237" t="s">
        <v>100</v>
      </c>
      <c r="AV271" s="13" t="s">
        <v>90</v>
      </c>
      <c r="AW271" s="13" t="s">
        <v>33</v>
      </c>
      <c r="AX271" s="13" t="s">
        <v>84</v>
      </c>
      <c r="AY271" s="237" t="s">
        <v>242</v>
      </c>
    </row>
    <row r="272" spans="1:65" s="2" customFormat="1" ht="22.15" customHeight="1">
      <c r="A272" s="35"/>
      <c r="B272" s="36"/>
      <c r="C272" s="201" t="s">
        <v>705</v>
      </c>
      <c r="D272" s="201" t="s">
        <v>244</v>
      </c>
      <c r="E272" s="202" t="s">
        <v>1114</v>
      </c>
      <c r="F272" s="203" t="s">
        <v>1115</v>
      </c>
      <c r="G272" s="204" t="s">
        <v>323</v>
      </c>
      <c r="H272" s="205">
        <v>49.93</v>
      </c>
      <c r="I272" s="206"/>
      <c r="J272" s="207">
        <f>ROUND(I272*H272,2)</f>
        <v>0</v>
      </c>
      <c r="K272" s="208"/>
      <c r="L272" s="40"/>
      <c r="M272" s="209" t="s">
        <v>1</v>
      </c>
      <c r="N272" s="210" t="s">
        <v>43</v>
      </c>
      <c r="O272" s="76"/>
      <c r="P272" s="211">
        <f>O272*H272</f>
        <v>0</v>
      </c>
      <c r="Q272" s="211">
        <v>0</v>
      </c>
      <c r="R272" s="211">
        <f>Q272*H272</f>
        <v>0</v>
      </c>
      <c r="S272" s="211">
        <v>0</v>
      </c>
      <c r="T272" s="212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13" t="s">
        <v>248</v>
      </c>
      <c r="AT272" s="213" t="s">
        <v>244</v>
      </c>
      <c r="AU272" s="213" t="s">
        <v>100</v>
      </c>
      <c r="AY272" s="18" t="s">
        <v>242</v>
      </c>
      <c r="BE272" s="214">
        <f>IF(N272="základná",J272,0)</f>
        <v>0</v>
      </c>
      <c r="BF272" s="214">
        <f>IF(N272="znížená",J272,0)</f>
        <v>0</v>
      </c>
      <c r="BG272" s="214">
        <f>IF(N272="zákl. prenesená",J272,0)</f>
        <v>0</v>
      </c>
      <c r="BH272" s="214">
        <f>IF(N272="zníž. prenesená",J272,0)</f>
        <v>0</v>
      </c>
      <c r="BI272" s="214">
        <f>IF(N272="nulová",J272,0)</f>
        <v>0</v>
      </c>
      <c r="BJ272" s="18" t="s">
        <v>90</v>
      </c>
      <c r="BK272" s="214">
        <f>ROUND(I272*H272,2)</f>
        <v>0</v>
      </c>
      <c r="BL272" s="18" t="s">
        <v>248</v>
      </c>
      <c r="BM272" s="213" t="s">
        <v>1609</v>
      </c>
    </row>
    <row r="273" spans="1:65" s="13" customFormat="1">
      <c r="B273" s="226"/>
      <c r="C273" s="227"/>
      <c r="D273" s="228" t="s">
        <v>304</v>
      </c>
      <c r="E273" s="229" t="s">
        <v>1</v>
      </c>
      <c r="F273" s="230" t="s">
        <v>1610</v>
      </c>
      <c r="G273" s="227"/>
      <c r="H273" s="231">
        <v>0.41</v>
      </c>
      <c r="I273" s="232"/>
      <c r="J273" s="227"/>
      <c r="K273" s="227"/>
      <c r="L273" s="233"/>
      <c r="M273" s="234"/>
      <c r="N273" s="235"/>
      <c r="O273" s="235"/>
      <c r="P273" s="235"/>
      <c r="Q273" s="235"/>
      <c r="R273" s="235"/>
      <c r="S273" s="235"/>
      <c r="T273" s="236"/>
      <c r="AT273" s="237" t="s">
        <v>304</v>
      </c>
      <c r="AU273" s="237" t="s">
        <v>100</v>
      </c>
      <c r="AV273" s="13" t="s">
        <v>90</v>
      </c>
      <c r="AW273" s="13" t="s">
        <v>33</v>
      </c>
      <c r="AX273" s="13" t="s">
        <v>77</v>
      </c>
      <c r="AY273" s="237" t="s">
        <v>242</v>
      </c>
    </row>
    <row r="274" spans="1:65" s="13" customFormat="1">
      <c r="B274" s="226"/>
      <c r="C274" s="227"/>
      <c r="D274" s="228" t="s">
        <v>304</v>
      </c>
      <c r="E274" s="229" t="s">
        <v>1</v>
      </c>
      <c r="F274" s="230" t="s">
        <v>1611</v>
      </c>
      <c r="G274" s="227"/>
      <c r="H274" s="231">
        <v>19.95</v>
      </c>
      <c r="I274" s="232"/>
      <c r="J274" s="227"/>
      <c r="K274" s="227"/>
      <c r="L274" s="233"/>
      <c r="M274" s="234"/>
      <c r="N274" s="235"/>
      <c r="O274" s="235"/>
      <c r="P274" s="235"/>
      <c r="Q274" s="235"/>
      <c r="R274" s="235"/>
      <c r="S274" s="235"/>
      <c r="T274" s="236"/>
      <c r="AT274" s="237" t="s">
        <v>304</v>
      </c>
      <c r="AU274" s="237" t="s">
        <v>100</v>
      </c>
      <c r="AV274" s="13" t="s">
        <v>90</v>
      </c>
      <c r="AW274" s="13" t="s">
        <v>33</v>
      </c>
      <c r="AX274" s="13" t="s">
        <v>77</v>
      </c>
      <c r="AY274" s="237" t="s">
        <v>242</v>
      </c>
    </row>
    <row r="275" spans="1:65" s="13" customFormat="1" ht="22.5">
      <c r="B275" s="226"/>
      <c r="C275" s="227"/>
      <c r="D275" s="228" t="s">
        <v>304</v>
      </c>
      <c r="E275" s="229" t="s">
        <v>1</v>
      </c>
      <c r="F275" s="230" t="s">
        <v>1612</v>
      </c>
      <c r="G275" s="227"/>
      <c r="H275" s="231">
        <v>2.1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AT275" s="237" t="s">
        <v>304</v>
      </c>
      <c r="AU275" s="237" t="s">
        <v>100</v>
      </c>
      <c r="AV275" s="13" t="s">
        <v>90</v>
      </c>
      <c r="AW275" s="13" t="s">
        <v>33</v>
      </c>
      <c r="AX275" s="13" t="s">
        <v>77</v>
      </c>
      <c r="AY275" s="237" t="s">
        <v>242</v>
      </c>
    </row>
    <row r="276" spans="1:65" s="13" customFormat="1">
      <c r="B276" s="226"/>
      <c r="C276" s="227"/>
      <c r="D276" s="228" t="s">
        <v>304</v>
      </c>
      <c r="E276" s="229" t="s">
        <v>1</v>
      </c>
      <c r="F276" s="230" t="s">
        <v>1613</v>
      </c>
      <c r="G276" s="227"/>
      <c r="H276" s="231">
        <v>26.69</v>
      </c>
      <c r="I276" s="232"/>
      <c r="J276" s="227"/>
      <c r="K276" s="227"/>
      <c r="L276" s="233"/>
      <c r="M276" s="234"/>
      <c r="N276" s="235"/>
      <c r="O276" s="235"/>
      <c r="P276" s="235"/>
      <c r="Q276" s="235"/>
      <c r="R276" s="235"/>
      <c r="S276" s="235"/>
      <c r="T276" s="236"/>
      <c r="AT276" s="237" t="s">
        <v>304</v>
      </c>
      <c r="AU276" s="237" t="s">
        <v>100</v>
      </c>
      <c r="AV276" s="13" t="s">
        <v>90</v>
      </c>
      <c r="AW276" s="13" t="s">
        <v>33</v>
      </c>
      <c r="AX276" s="13" t="s">
        <v>77</v>
      </c>
      <c r="AY276" s="237" t="s">
        <v>242</v>
      </c>
    </row>
    <row r="277" spans="1:65" s="13" customFormat="1">
      <c r="B277" s="226"/>
      <c r="C277" s="227"/>
      <c r="D277" s="228" t="s">
        <v>304</v>
      </c>
      <c r="E277" s="229" t="s">
        <v>1</v>
      </c>
      <c r="F277" s="230" t="s">
        <v>1614</v>
      </c>
      <c r="G277" s="227"/>
      <c r="H277" s="231">
        <v>0.78</v>
      </c>
      <c r="I277" s="232"/>
      <c r="J277" s="227"/>
      <c r="K277" s="227"/>
      <c r="L277" s="233"/>
      <c r="M277" s="234"/>
      <c r="N277" s="235"/>
      <c r="O277" s="235"/>
      <c r="P277" s="235"/>
      <c r="Q277" s="235"/>
      <c r="R277" s="235"/>
      <c r="S277" s="235"/>
      <c r="T277" s="236"/>
      <c r="AT277" s="237" t="s">
        <v>304</v>
      </c>
      <c r="AU277" s="237" t="s">
        <v>100</v>
      </c>
      <c r="AV277" s="13" t="s">
        <v>90</v>
      </c>
      <c r="AW277" s="13" t="s">
        <v>33</v>
      </c>
      <c r="AX277" s="13" t="s">
        <v>77</v>
      </c>
      <c r="AY277" s="237" t="s">
        <v>242</v>
      </c>
    </row>
    <row r="278" spans="1:65" s="16" customFormat="1">
      <c r="B278" s="264"/>
      <c r="C278" s="265"/>
      <c r="D278" s="228" t="s">
        <v>304</v>
      </c>
      <c r="E278" s="266" t="s">
        <v>1</v>
      </c>
      <c r="F278" s="267" t="s">
        <v>388</v>
      </c>
      <c r="G278" s="265"/>
      <c r="H278" s="268">
        <v>49.930000000000007</v>
      </c>
      <c r="I278" s="269"/>
      <c r="J278" s="265"/>
      <c r="K278" s="265"/>
      <c r="L278" s="270"/>
      <c r="M278" s="271"/>
      <c r="N278" s="272"/>
      <c r="O278" s="272"/>
      <c r="P278" s="272"/>
      <c r="Q278" s="272"/>
      <c r="R278" s="272"/>
      <c r="S278" s="272"/>
      <c r="T278" s="273"/>
      <c r="AT278" s="274" t="s">
        <v>304</v>
      </c>
      <c r="AU278" s="274" t="s">
        <v>100</v>
      </c>
      <c r="AV278" s="16" t="s">
        <v>248</v>
      </c>
      <c r="AW278" s="16" t="s">
        <v>33</v>
      </c>
      <c r="AX278" s="16" t="s">
        <v>84</v>
      </c>
      <c r="AY278" s="274" t="s">
        <v>242</v>
      </c>
    </row>
    <row r="279" spans="1:65" s="2" customFormat="1" ht="14.45" customHeight="1">
      <c r="A279" s="35"/>
      <c r="B279" s="36"/>
      <c r="C279" s="201" t="s">
        <v>711</v>
      </c>
      <c r="D279" s="201" t="s">
        <v>244</v>
      </c>
      <c r="E279" s="202" t="s">
        <v>1120</v>
      </c>
      <c r="F279" s="203" t="s">
        <v>1121</v>
      </c>
      <c r="G279" s="204" t="s">
        <v>323</v>
      </c>
      <c r="H279" s="205">
        <v>49.93</v>
      </c>
      <c r="I279" s="206"/>
      <c r="J279" s="207">
        <f>ROUND(I279*H279,2)</f>
        <v>0</v>
      </c>
      <c r="K279" s="208"/>
      <c r="L279" s="40"/>
      <c r="M279" s="209" t="s">
        <v>1</v>
      </c>
      <c r="N279" s="210" t="s">
        <v>43</v>
      </c>
      <c r="O279" s="76"/>
      <c r="P279" s="211">
        <f>O279*H279</f>
        <v>0</v>
      </c>
      <c r="Q279" s="211">
        <v>0</v>
      </c>
      <c r="R279" s="211">
        <f>Q279*H279</f>
        <v>0</v>
      </c>
      <c r="S279" s="211">
        <v>0</v>
      </c>
      <c r="T279" s="212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13" t="s">
        <v>248</v>
      </c>
      <c r="AT279" s="213" t="s">
        <v>244</v>
      </c>
      <c r="AU279" s="213" t="s">
        <v>100</v>
      </c>
      <c r="AY279" s="18" t="s">
        <v>242</v>
      </c>
      <c r="BE279" s="214">
        <f>IF(N279="základná",J279,0)</f>
        <v>0</v>
      </c>
      <c r="BF279" s="214">
        <f>IF(N279="znížená",J279,0)</f>
        <v>0</v>
      </c>
      <c r="BG279" s="214">
        <f>IF(N279="zákl. prenesená",J279,0)</f>
        <v>0</v>
      </c>
      <c r="BH279" s="214">
        <f>IF(N279="zníž. prenesená",J279,0)</f>
        <v>0</v>
      </c>
      <c r="BI279" s="214">
        <f>IF(N279="nulová",J279,0)</f>
        <v>0</v>
      </c>
      <c r="BJ279" s="18" t="s">
        <v>90</v>
      </c>
      <c r="BK279" s="214">
        <f>ROUND(I279*H279,2)</f>
        <v>0</v>
      </c>
      <c r="BL279" s="18" t="s">
        <v>248</v>
      </c>
      <c r="BM279" s="213" t="s">
        <v>1615</v>
      </c>
    </row>
    <row r="280" spans="1:65" s="12" customFormat="1" ht="22.9" customHeight="1">
      <c r="B280" s="185"/>
      <c r="C280" s="186"/>
      <c r="D280" s="187" t="s">
        <v>76</v>
      </c>
      <c r="E280" s="199" t="s">
        <v>356</v>
      </c>
      <c r="F280" s="199" t="s">
        <v>357</v>
      </c>
      <c r="G280" s="186"/>
      <c r="H280" s="186"/>
      <c r="I280" s="189"/>
      <c r="J280" s="200">
        <f>BK280</f>
        <v>0</v>
      </c>
      <c r="K280" s="186"/>
      <c r="L280" s="191"/>
      <c r="M280" s="192"/>
      <c r="N280" s="193"/>
      <c r="O280" s="193"/>
      <c r="P280" s="194">
        <f>SUM(P281:P285)</f>
        <v>0</v>
      </c>
      <c r="Q280" s="193"/>
      <c r="R280" s="194">
        <f>SUM(R281:R285)</f>
        <v>3.8779999999999995E-2</v>
      </c>
      <c r="S280" s="193"/>
      <c r="T280" s="195">
        <f>SUM(T281:T285)</f>
        <v>0</v>
      </c>
      <c r="AR280" s="196" t="s">
        <v>84</v>
      </c>
      <c r="AT280" s="197" t="s">
        <v>76</v>
      </c>
      <c r="AU280" s="197" t="s">
        <v>84</v>
      </c>
      <c r="AY280" s="196" t="s">
        <v>242</v>
      </c>
      <c r="BK280" s="198">
        <f>SUM(BK281:BK285)</f>
        <v>0</v>
      </c>
    </row>
    <row r="281" spans="1:65" s="2" customFormat="1" ht="22.15" customHeight="1">
      <c r="A281" s="35"/>
      <c r="B281" s="36"/>
      <c r="C281" s="201" t="s">
        <v>720</v>
      </c>
      <c r="D281" s="201" t="s">
        <v>244</v>
      </c>
      <c r="E281" s="202" t="s">
        <v>1616</v>
      </c>
      <c r="F281" s="203" t="s">
        <v>1617</v>
      </c>
      <c r="G281" s="204" t="s">
        <v>259</v>
      </c>
      <c r="H281" s="205">
        <v>7</v>
      </c>
      <c r="I281" s="206"/>
      <c r="J281" s="207">
        <f>ROUND(I281*H281,2)</f>
        <v>0</v>
      </c>
      <c r="K281" s="208"/>
      <c r="L281" s="40"/>
      <c r="M281" s="209" t="s">
        <v>1</v>
      </c>
      <c r="N281" s="210" t="s">
        <v>43</v>
      </c>
      <c r="O281" s="76"/>
      <c r="P281" s="211">
        <f>O281*H281</f>
        <v>0</v>
      </c>
      <c r="Q281" s="211">
        <v>2.7699999999999999E-3</v>
      </c>
      <c r="R281" s="211">
        <f>Q281*H281</f>
        <v>1.9389999999999998E-2</v>
      </c>
      <c r="S281" s="211">
        <v>0</v>
      </c>
      <c r="T281" s="212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13" t="s">
        <v>248</v>
      </c>
      <c r="AT281" s="213" t="s">
        <v>244</v>
      </c>
      <c r="AU281" s="213" t="s">
        <v>90</v>
      </c>
      <c r="AY281" s="18" t="s">
        <v>242</v>
      </c>
      <c r="BE281" s="214">
        <f>IF(N281="základná",J281,0)</f>
        <v>0</v>
      </c>
      <c r="BF281" s="214">
        <f>IF(N281="znížená",J281,0)</f>
        <v>0</v>
      </c>
      <c r="BG281" s="214">
        <f>IF(N281="zákl. prenesená",J281,0)</f>
        <v>0</v>
      </c>
      <c r="BH281" s="214">
        <f>IF(N281="zníž. prenesená",J281,0)</f>
        <v>0</v>
      </c>
      <c r="BI281" s="214">
        <f>IF(N281="nulová",J281,0)</f>
        <v>0</v>
      </c>
      <c r="BJ281" s="18" t="s">
        <v>90</v>
      </c>
      <c r="BK281" s="214">
        <f>ROUND(I281*H281,2)</f>
        <v>0</v>
      </c>
      <c r="BL281" s="18" t="s">
        <v>248</v>
      </c>
      <c r="BM281" s="213" t="s">
        <v>1618</v>
      </c>
    </row>
    <row r="282" spans="1:65" s="2" customFormat="1" ht="30" customHeight="1">
      <c r="A282" s="35"/>
      <c r="B282" s="36"/>
      <c r="C282" s="201" t="s">
        <v>729</v>
      </c>
      <c r="D282" s="201" t="s">
        <v>244</v>
      </c>
      <c r="E282" s="202" t="s">
        <v>1619</v>
      </c>
      <c r="F282" s="203" t="s">
        <v>1620</v>
      </c>
      <c r="G282" s="204" t="s">
        <v>259</v>
      </c>
      <c r="H282" s="205">
        <v>210</v>
      </c>
      <c r="I282" s="206"/>
      <c r="J282" s="207">
        <f>ROUND(I282*H282,2)</f>
        <v>0</v>
      </c>
      <c r="K282" s="208"/>
      <c r="L282" s="40"/>
      <c r="M282" s="209" t="s">
        <v>1</v>
      </c>
      <c r="N282" s="210" t="s">
        <v>43</v>
      </c>
      <c r="O282" s="76"/>
      <c r="P282" s="211">
        <f>O282*H282</f>
        <v>0</v>
      </c>
      <c r="Q282" s="211">
        <v>0</v>
      </c>
      <c r="R282" s="211">
        <f>Q282*H282</f>
        <v>0</v>
      </c>
      <c r="S282" s="211">
        <v>0</v>
      </c>
      <c r="T282" s="21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3" t="s">
        <v>248</v>
      </c>
      <c r="AT282" s="213" t="s">
        <v>244</v>
      </c>
      <c r="AU282" s="213" t="s">
        <v>90</v>
      </c>
      <c r="AY282" s="18" t="s">
        <v>242</v>
      </c>
      <c r="BE282" s="214">
        <f>IF(N282="základná",J282,0)</f>
        <v>0</v>
      </c>
      <c r="BF282" s="214">
        <f>IF(N282="znížená",J282,0)</f>
        <v>0</v>
      </c>
      <c r="BG282" s="214">
        <f>IF(N282="zákl. prenesená",J282,0)</f>
        <v>0</v>
      </c>
      <c r="BH282" s="214">
        <f>IF(N282="zníž. prenesená",J282,0)</f>
        <v>0</v>
      </c>
      <c r="BI282" s="214">
        <f>IF(N282="nulová",J282,0)</f>
        <v>0</v>
      </c>
      <c r="BJ282" s="18" t="s">
        <v>90</v>
      </c>
      <c r="BK282" s="214">
        <f>ROUND(I282*H282,2)</f>
        <v>0</v>
      </c>
      <c r="BL282" s="18" t="s">
        <v>248</v>
      </c>
      <c r="BM282" s="213" t="s">
        <v>1621</v>
      </c>
    </row>
    <row r="283" spans="1:65" s="13" customFormat="1">
      <c r="B283" s="226"/>
      <c r="C283" s="227"/>
      <c r="D283" s="228" t="s">
        <v>304</v>
      </c>
      <c r="E283" s="227"/>
      <c r="F283" s="230" t="s">
        <v>1622</v>
      </c>
      <c r="G283" s="227"/>
      <c r="H283" s="231">
        <v>210</v>
      </c>
      <c r="I283" s="232"/>
      <c r="J283" s="227"/>
      <c r="K283" s="227"/>
      <c r="L283" s="233"/>
      <c r="M283" s="234"/>
      <c r="N283" s="235"/>
      <c r="O283" s="235"/>
      <c r="P283" s="235"/>
      <c r="Q283" s="235"/>
      <c r="R283" s="235"/>
      <c r="S283" s="235"/>
      <c r="T283" s="236"/>
      <c r="AT283" s="237" t="s">
        <v>304</v>
      </c>
      <c r="AU283" s="237" t="s">
        <v>90</v>
      </c>
      <c r="AV283" s="13" t="s">
        <v>90</v>
      </c>
      <c r="AW283" s="13" t="s">
        <v>4</v>
      </c>
      <c r="AX283" s="13" t="s">
        <v>84</v>
      </c>
      <c r="AY283" s="237" t="s">
        <v>242</v>
      </c>
    </row>
    <row r="284" spans="1:65" s="2" customFormat="1" ht="22.15" customHeight="1">
      <c r="A284" s="35"/>
      <c r="B284" s="36"/>
      <c r="C284" s="201" t="s">
        <v>737</v>
      </c>
      <c r="D284" s="201" t="s">
        <v>244</v>
      </c>
      <c r="E284" s="202" t="s">
        <v>1623</v>
      </c>
      <c r="F284" s="203" t="s">
        <v>1624</v>
      </c>
      <c r="G284" s="204" t="s">
        <v>259</v>
      </c>
      <c r="H284" s="205">
        <v>7</v>
      </c>
      <c r="I284" s="206"/>
      <c r="J284" s="207">
        <f>ROUND(I284*H284,2)</f>
        <v>0</v>
      </c>
      <c r="K284" s="208"/>
      <c r="L284" s="40"/>
      <c r="M284" s="209" t="s">
        <v>1</v>
      </c>
      <c r="N284" s="210" t="s">
        <v>43</v>
      </c>
      <c r="O284" s="76"/>
      <c r="P284" s="211">
        <f>O284*H284</f>
        <v>0</v>
      </c>
      <c r="Q284" s="211">
        <v>2.7699999999999999E-3</v>
      </c>
      <c r="R284" s="211">
        <f>Q284*H284</f>
        <v>1.9389999999999998E-2</v>
      </c>
      <c r="S284" s="211">
        <v>0</v>
      </c>
      <c r="T284" s="21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13" t="s">
        <v>248</v>
      </c>
      <c r="AT284" s="213" t="s">
        <v>244</v>
      </c>
      <c r="AU284" s="213" t="s">
        <v>90</v>
      </c>
      <c r="AY284" s="18" t="s">
        <v>242</v>
      </c>
      <c r="BE284" s="214">
        <f>IF(N284="základná",J284,0)</f>
        <v>0</v>
      </c>
      <c r="BF284" s="214">
        <f>IF(N284="znížená",J284,0)</f>
        <v>0</v>
      </c>
      <c r="BG284" s="214">
        <f>IF(N284="zákl. prenesená",J284,0)</f>
        <v>0</v>
      </c>
      <c r="BH284" s="214">
        <f>IF(N284="zníž. prenesená",J284,0)</f>
        <v>0</v>
      </c>
      <c r="BI284" s="214">
        <f>IF(N284="nulová",J284,0)</f>
        <v>0</v>
      </c>
      <c r="BJ284" s="18" t="s">
        <v>90</v>
      </c>
      <c r="BK284" s="214">
        <f>ROUND(I284*H284,2)</f>
        <v>0</v>
      </c>
      <c r="BL284" s="18" t="s">
        <v>248</v>
      </c>
      <c r="BM284" s="213" t="s">
        <v>1625</v>
      </c>
    </row>
    <row r="285" spans="1:65" s="2" customFormat="1" ht="22.15" customHeight="1">
      <c r="A285" s="35"/>
      <c r="B285" s="36"/>
      <c r="C285" s="201" t="s">
        <v>744</v>
      </c>
      <c r="D285" s="201" t="s">
        <v>244</v>
      </c>
      <c r="E285" s="202" t="s">
        <v>1123</v>
      </c>
      <c r="F285" s="203" t="s">
        <v>1317</v>
      </c>
      <c r="G285" s="204" t="s">
        <v>323</v>
      </c>
      <c r="H285" s="205">
        <v>135.327</v>
      </c>
      <c r="I285" s="206"/>
      <c r="J285" s="207">
        <f>ROUND(I285*H285,2)</f>
        <v>0</v>
      </c>
      <c r="K285" s="208"/>
      <c r="L285" s="40"/>
      <c r="M285" s="209" t="s">
        <v>1</v>
      </c>
      <c r="N285" s="210" t="s">
        <v>43</v>
      </c>
      <c r="O285" s="76"/>
      <c r="P285" s="211">
        <f>O285*H285</f>
        <v>0</v>
      </c>
      <c r="Q285" s="211">
        <v>0</v>
      </c>
      <c r="R285" s="211">
        <f>Q285*H285</f>
        <v>0</v>
      </c>
      <c r="S285" s="211">
        <v>0</v>
      </c>
      <c r="T285" s="212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13" t="s">
        <v>248</v>
      </c>
      <c r="AT285" s="213" t="s">
        <v>244</v>
      </c>
      <c r="AU285" s="213" t="s">
        <v>90</v>
      </c>
      <c r="AY285" s="18" t="s">
        <v>242</v>
      </c>
      <c r="BE285" s="214">
        <f>IF(N285="základná",J285,0)</f>
        <v>0</v>
      </c>
      <c r="BF285" s="214">
        <f>IF(N285="znížená",J285,0)</f>
        <v>0</v>
      </c>
      <c r="BG285" s="214">
        <f>IF(N285="zákl. prenesená",J285,0)</f>
        <v>0</v>
      </c>
      <c r="BH285" s="214">
        <f>IF(N285="zníž. prenesená",J285,0)</f>
        <v>0</v>
      </c>
      <c r="BI285" s="214">
        <f>IF(N285="nulová",J285,0)</f>
        <v>0</v>
      </c>
      <c r="BJ285" s="18" t="s">
        <v>90</v>
      </c>
      <c r="BK285" s="214">
        <f>ROUND(I285*H285,2)</f>
        <v>0</v>
      </c>
      <c r="BL285" s="18" t="s">
        <v>248</v>
      </c>
      <c r="BM285" s="213" t="s">
        <v>1626</v>
      </c>
    </row>
    <row r="286" spans="1:65" s="12" customFormat="1" ht="25.9" customHeight="1">
      <c r="B286" s="185"/>
      <c r="C286" s="186"/>
      <c r="D286" s="187" t="s">
        <v>76</v>
      </c>
      <c r="E286" s="188" t="s">
        <v>776</v>
      </c>
      <c r="F286" s="188" t="s">
        <v>777</v>
      </c>
      <c r="G286" s="186"/>
      <c r="H286" s="186"/>
      <c r="I286" s="189"/>
      <c r="J286" s="190">
        <f>BK286</f>
        <v>0</v>
      </c>
      <c r="K286" s="186"/>
      <c r="L286" s="191"/>
      <c r="M286" s="192"/>
      <c r="N286" s="193"/>
      <c r="O286" s="193"/>
      <c r="P286" s="194">
        <f>P287+P291+P308</f>
        <v>0</v>
      </c>
      <c r="Q286" s="193"/>
      <c r="R286" s="194">
        <f>R287+R291+R308</f>
        <v>0.93039504000000006</v>
      </c>
      <c r="S286" s="193"/>
      <c r="T286" s="195">
        <f>T287+T291+T308</f>
        <v>0</v>
      </c>
      <c r="AR286" s="196" t="s">
        <v>90</v>
      </c>
      <c r="AT286" s="197" t="s">
        <v>76</v>
      </c>
      <c r="AU286" s="197" t="s">
        <v>77</v>
      </c>
      <c r="AY286" s="196" t="s">
        <v>242</v>
      </c>
      <c r="BK286" s="198">
        <f>BK287+BK291+BK308</f>
        <v>0</v>
      </c>
    </row>
    <row r="287" spans="1:65" s="12" customFormat="1" ht="22.9" customHeight="1">
      <c r="B287" s="185"/>
      <c r="C287" s="186"/>
      <c r="D287" s="187" t="s">
        <v>76</v>
      </c>
      <c r="E287" s="199" t="s">
        <v>1627</v>
      </c>
      <c r="F287" s="199" t="s">
        <v>1628</v>
      </c>
      <c r="G287" s="186"/>
      <c r="H287" s="186"/>
      <c r="I287" s="189"/>
      <c r="J287" s="200">
        <f>BK287</f>
        <v>0</v>
      </c>
      <c r="K287" s="186"/>
      <c r="L287" s="191"/>
      <c r="M287" s="192"/>
      <c r="N287" s="193"/>
      <c r="O287" s="193"/>
      <c r="P287" s="194">
        <f>SUM(P288:P290)</f>
        <v>0</v>
      </c>
      <c r="Q287" s="193"/>
      <c r="R287" s="194">
        <f>SUM(R288:R290)</f>
        <v>2.6080000000000001E-3</v>
      </c>
      <c r="S287" s="193"/>
      <c r="T287" s="195">
        <f>SUM(T288:T290)</f>
        <v>0</v>
      </c>
      <c r="AR287" s="196" t="s">
        <v>90</v>
      </c>
      <c r="AT287" s="197" t="s">
        <v>76</v>
      </c>
      <c r="AU287" s="197" t="s">
        <v>84</v>
      </c>
      <c r="AY287" s="196" t="s">
        <v>242</v>
      </c>
      <c r="BK287" s="198">
        <f>SUM(BK288:BK290)</f>
        <v>0</v>
      </c>
    </row>
    <row r="288" spans="1:65" s="2" customFormat="1" ht="22.15" customHeight="1">
      <c r="A288" s="35"/>
      <c r="B288" s="36"/>
      <c r="C288" s="201" t="s">
        <v>748</v>
      </c>
      <c r="D288" s="201" t="s">
        <v>244</v>
      </c>
      <c r="E288" s="202" t="s">
        <v>1629</v>
      </c>
      <c r="F288" s="203" t="s">
        <v>1630</v>
      </c>
      <c r="G288" s="204" t="s">
        <v>282</v>
      </c>
      <c r="H288" s="205">
        <v>26.08</v>
      </c>
      <c r="I288" s="206"/>
      <c r="J288" s="207">
        <f>ROUND(I288*H288,2)</f>
        <v>0</v>
      </c>
      <c r="K288" s="208"/>
      <c r="L288" s="40"/>
      <c r="M288" s="209" t="s">
        <v>1</v>
      </c>
      <c r="N288" s="210" t="s">
        <v>43</v>
      </c>
      <c r="O288" s="76"/>
      <c r="P288" s="211">
        <f>O288*H288</f>
        <v>0</v>
      </c>
      <c r="Q288" s="211">
        <v>1E-4</v>
      </c>
      <c r="R288" s="211">
        <f>Q288*H288</f>
        <v>2.6080000000000001E-3</v>
      </c>
      <c r="S288" s="211">
        <v>0</v>
      </c>
      <c r="T288" s="212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13" t="s">
        <v>311</v>
      </c>
      <c r="AT288" s="213" t="s">
        <v>244</v>
      </c>
      <c r="AU288" s="213" t="s">
        <v>90</v>
      </c>
      <c r="AY288" s="18" t="s">
        <v>242</v>
      </c>
      <c r="BE288" s="214">
        <f>IF(N288="základná",J288,0)</f>
        <v>0</v>
      </c>
      <c r="BF288" s="214">
        <f>IF(N288="znížená",J288,0)</f>
        <v>0</v>
      </c>
      <c r="BG288" s="214">
        <f>IF(N288="zákl. prenesená",J288,0)</f>
        <v>0</v>
      </c>
      <c r="BH288" s="214">
        <f>IF(N288="zníž. prenesená",J288,0)</f>
        <v>0</v>
      </c>
      <c r="BI288" s="214">
        <f>IF(N288="nulová",J288,0)</f>
        <v>0</v>
      </c>
      <c r="BJ288" s="18" t="s">
        <v>90</v>
      </c>
      <c r="BK288" s="214">
        <f>ROUND(I288*H288,2)</f>
        <v>0</v>
      </c>
      <c r="BL288" s="18" t="s">
        <v>311</v>
      </c>
      <c r="BM288" s="213" t="s">
        <v>1631</v>
      </c>
    </row>
    <row r="289" spans="1:65" s="13" customFormat="1">
      <c r="B289" s="226"/>
      <c r="C289" s="227"/>
      <c r="D289" s="228" t="s">
        <v>304</v>
      </c>
      <c r="E289" s="229" t="s">
        <v>1</v>
      </c>
      <c r="F289" s="230" t="s">
        <v>1632</v>
      </c>
      <c r="G289" s="227"/>
      <c r="H289" s="231">
        <v>26.08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84</v>
      </c>
      <c r="AY289" s="237" t="s">
        <v>242</v>
      </c>
    </row>
    <row r="290" spans="1:65" s="2" customFormat="1" ht="22.15" customHeight="1">
      <c r="A290" s="35"/>
      <c r="B290" s="36"/>
      <c r="C290" s="201" t="s">
        <v>750</v>
      </c>
      <c r="D290" s="201" t="s">
        <v>244</v>
      </c>
      <c r="E290" s="202" t="s">
        <v>1633</v>
      </c>
      <c r="F290" s="203" t="s">
        <v>1634</v>
      </c>
      <c r="G290" s="204" t="s">
        <v>792</v>
      </c>
      <c r="H290" s="275"/>
      <c r="I290" s="206"/>
      <c r="J290" s="207">
        <f>ROUND(I290*H290,2)</f>
        <v>0</v>
      </c>
      <c r="K290" s="208"/>
      <c r="L290" s="40"/>
      <c r="M290" s="209" t="s">
        <v>1</v>
      </c>
      <c r="N290" s="210" t="s">
        <v>43</v>
      </c>
      <c r="O290" s="76"/>
      <c r="P290" s="211">
        <f>O290*H290</f>
        <v>0</v>
      </c>
      <c r="Q290" s="211">
        <v>0</v>
      </c>
      <c r="R290" s="211">
        <f>Q290*H290</f>
        <v>0</v>
      </c>
      <c r="S290" s="211">
        <v>0</v>
      </c>
      <c r="T290" s="212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13" t="s">
        <v>311</v>
      </c>
      <c r="AT290" s="213" t="s">
        <v>244</v>
      </c>
      <c r="AU290" s="213" t="s">
        <v>90</v>
      </c>
      <c r="AY290" s="18" t="s">
        <v>242</v>
      </c>
      <c r="BE290" s="214">
        <f>IF(N290="základná",J290,0)</f>
        <v>0</v>
      </c>
      <c r="BF290" s="214">
        <f>IF(N290="znížená",J290,0)</f>
        <v>0</v>
      </c>
      <c r="BG290" s="214">
        <f>IF(N290="zákl. prenesená",J290,0)</f>
        <v>0</v>
      </c>
      <c r="BH290" s="214">
        <f>IF(N290="zníž. prenesená",J290,0)</f>
        <v>0</v>
      </c>
      <c r="BI290" s="214">
        <f>IF(N290="nulová",J290,0)</f>
        <v>0</v>
      </c>
      <c r="BJ290" s="18" t="s">
        <v>90</v>
      </c>
      <c r="BK290" s="214">
        <f>ROUND(I290*H290,2)</f>
        <v>0</v>
      </c>
      <c r="BL290" s="18" t="s">
        <v>311</v>
      </c>
      <c r="BM290" s="213" t="s">
        <v>1635</v>
      </c>
    </row>
    <row r="291" spans="1:65" s="12" customFormat="1" ht="22.9" customHeight="1">
      <c r="B291" s="185"/>
      <c r="C291" s="186"/>
      <c r="D291" s="187" t="s">
        <v>76</v>
      </c>
      <c r="E291" s="199" t="s">
        <v>778</v>
      </c>
      <c r="F291" s="199" t="s">
        <v>779</v>
      </c>
      <c r="G291" s="186"/>
      <c r="H291" s="186"/>
      <c r="I291" s="189"/>
      <c r="J291" s="200">
        <f>BK291</f>
        <v>0</v>
      </c>
      <c r="K291" s="186"/>
      <c r="L291" s="191"/>
      <c r="M291" s="192"/>
      <c r="N291" s="193"/>
      <c r="O291" s="193"/>
      <c r="P291" s="194">
        <f>SUM(P292:P307)</f>
        <v>0</v>
      </c>
      <c r="Q291" s="193"/>
      <c r="R291" s="194">
        <f>SUM(R292:R307)</f>
        <v>0.54398347999999996</v>
      </c>
      <c r="S291" s="193"/>
      <c r="T291" s="195">
        <f>SUM(T292:T307)</f>
        <v>0</v>
      </c>
      <c r="AR291" s="196" t="s">
        <v>90</v>
      </c>
      <c r="AT291" s="197" t="s">
        <v>76</v>
      </c>
      <c r="AU291" s="197" t="s">
        <v>84</v>
      </c>
      <c r="AY291" s="196" t="s">
        <v>242</v>
      </c>
      <c r="BK291" s="198">
        <f>SUM(BK292:BK307)</f>
        <v>0</v>
      </c>
    </row>
    <row r="292" spans="1:65" s="2" customFormat="1" ht="34.9" customHeight="1">
      <c r="A292" s="35"/>
      <c r="B292" s="36"/>
      <c r="C292" s="201" t="s">
        <v>753</v>
      </c>
      <c r="D292" s="201" t="s">
        <v>244</v>
      </c>
      <c r="E292" s="202" t="s">
        <v>1346</v>
      </c>
      <c r="F292" s="203" t="s">
        <v>1347</v>
      </c>
      <c r="G292" s="204" t="s">
        <v>282</v>
      </c>
      <c r="H292" s="205">
        <v>26.8</v>
      </c>
      <c r="I292" s="206"/>
      <c r="J292" s="207">
        <f>ROUND(I292*H292,2)</f>
        <v>0</v>
      </c>
      <c r="K292" s="208"/>
      <c r="L292" s="40"/>
      <c r="M292" s="209" t="s">
        <v>1</v>
      </c>
      <c r="N292" s="210" t="s">
        <v>43</v>
      </c>
      <c r="O292" s="76"/>
      <c r="P292" s="211">
        <f>O292*H292</f>
        <v>0</v>
      </c>
      <c r="Q292" s="211">
        <v>5.0000000000000002E-5</v>
      </c>
      <c r="R292" s="211">
        <f>Q292*H292</f>
        <v>1.34E-3</v>
      </c>
      <c r="S292" s="211">
        <v>0</v>
      </c>
      <c r="T292" s="212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13" t="s">
        <v>311</v>
      </c>
      <c r="AT292" s="213" t="s">
        <v>244</v>
      </c>
      <c r="AU292" s="213" t="s">
        <v>90</v>
      </c>
      <c r="AY292" s="18" t="s">
        <v>242</v>
      </c>
      <c r="BE292" s="214">
        <f>IF(N292="základná",J292,0)</f>
        <v>0</v>
      </c>
      <c r="BF292" s="214">
        <f>IF(N292="znížená",J292,0)</f>
        <v>0</v>
      </c>
      <c r="BG292" s="214">
        <f>IF(N292="zákl. prenesená",J292,0)</f>
        <v>0</v>
      </c>
      <c r="BH292" s="214">
        <f>IF(N292="zníž. prenesená",J292,0)</f>
        <v>0</v>
      </c>
      <c r="BI292" s="214">
        <f>IF(N292="nulová",J292,0)</f>
        <v>0</v>
      </c>
      <c r="BJ292" s="18" t="s">
        <v>90</v>
      </c>
      <c r="BK292" s="214">
        <f>ROUND(I292*H292,2)</f>
        <v>0</v>
      </c>
      <c r="BL292" s="18" t="s">
        <v>311</v>
      </c>
      <c r="BM292" s="213" t="s">
        <v>1636</v>
      </c>
    </row>
    <row r="293" spans="1:65" s="13" customFormat="1">
      <c r="B293" s="226"/>
      <c r="C293" s="227"/>
      <c r="D293" s="228" t="s">
        <v>304</v>
      </c>
      <c r="E293" s="229" t="s">
        <v>1</v>
      </c>
      <c r="F293" s="230" t="s">
        <v>1637</v>
      </c>
      <c r="G293" s="227"/>
      <c r="H293" s="231">
        <v>26.8</v>
      </c>
      <c r="I293" s="232"/>
      <c r="J293" s="227"/>
      <c r="K293" s="227"/>
      <c r="L293" s="233"/>
      <c r="M293" s="234"/>
      <c r="N293" s="235"/>
      <c r="O293" s="235"/>
      <c r="P293" s="235"/>
      <c r="Q293" s="235"/>
      <c r="R293" s="235"/>
      <c r="S293" s="235"/>
      <c r="T293" s="236"/>
      <c r="AT293" s="237" t="s">
        <v>304</v>
      </c>
      <c r="AU293" s="237" t="s">
        <v>90</v>
      </c>
      <c r="AV293" s="13" t="s">
        <v>90</v>
      </c>
      <c r="AW293" s="13" t="s">
        <v>33</v>
      </c>
      <c r="AX293" s="13" t="s">
        <v>84</v>
      </c>
      <c r="AY293" s="237" t="s">
        <v>242</v>
      </c>
    </row>
    <row r="294" spans="1:65" s="2" customFormat="1" ht="30" customHeight="1">
      <c r="A294" s="35"/>
      <c r="B294" s="36"/>
      <c r="C294" s="215" t="s">
        <v>757</v>
      </c>
      <c r="D294" s="215" t="s">
        <v>261</v>
      </c>
      <c r="E294" s="216" t="s">
        <v>1350</v>
      </c>
      <c r="F294" s="217" t="s">
        <v>1638</v>
      </c>
      <c r="G294" s="218" t="s">
        <v>282</v>
      </c>
      <c r="H294" s="219">
        <v>26.08</v>
      </c>
      <c r="I294" s="220"/>
      <c r="J294" s="221">
        <f>ROUND(I294*H294,2)</f>
        <v>0</v>
      </c>
      <c r="K294" s="222"/>
      <c r="L294" s="223"/>
      <c r="M294" s="224" t="s">
        <v>1</v>
      </c>
      <c r="N294" s="225" t="s">
        <v>43</v>
      </c>
      <c r="O294" s="76"/>
      <c r="P294" s="211">
        <f>O294*H294</f>
        <v>0</v>
      </c>
      <c r="Q294" s="211">
        <v>5.0000000000000001E-3</v>
      </c>
      <c r="R294" s="211">
        <f>Q294*H294</f>
        <v>0.13039999999999999</v>
      </c>
      <c r="S294" s="211">
        <v>0</v>
      </c>
      <c r="T294" s="21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569</v>
      </c>
      <c r="AT294" s="213" t="s">
        <v>261</v>
      </c>
      <c r="AU294" s="213" t="s">
        <v>90</v>
      </c>
      <c r="AY294" s="18" t="s">
        <v>242</v>
      </c>
      <c r="BE294" s="214">
        <f>IF(N294="základná",J294,0)</f>
        <v>0</v>
      </c>
      <c r="BF294" s="214">
        <f>IF(N294="znížená",J294,0)</f>
        <v>0</v>
      </c>
      <c r="BG294" s="214">
        <f>IF(N294="zákl. prenesená",J294,0)</f>
        <v>0</v>
      </c>
      <c r="BH294" s="214">
        <f>IF(N294="zníž. prenesená",J294,0)</f>
        <v>0</v>
      </c>
      <c r="BI294" s="214">
        <f>IF(N294="nulová",J294,0)</f>
        <v>0</v>
      </c>
      <c r="BJ294" s="18" t="s">
        <v>90</v>
      </c>
      <c r="BK294" s="214">
        <f>ROUND(I294*H294,2)</f>
        <v>0</v>
      </c>
      <c r="BL294" s="18" t="s">
        <v>311</v>
      </c>
      <c r="BM294" s="213" t="s">
        <v>1639</v>
      </c>
    </row>
    <row r="295" spans="1:65" s="14" customFormat="1">
      <c r="B295" s="243"/>
      <c r="C295" s="244"/>
      <c r="D295" s="228" t="s">
        <v>304</v>
      </c>
      <c r="E295" s="245" t="s">
        <v>1</v>
      </c>
      <c r="F295" s="246" t="s">
        <v>1640</v>
      </c>
      <c r="G295" s="244"/>
      <c r="H295" s="245" t="s">
        <v>1</v>
      </c>
      <c r="I295" s="247"/>
      <c r="J295" s="244"/>
      <c r="K295" s="244"/>
      <c r="L295" s="248"/>
      <c r="M295" s="249"/>
      <c r="N295" s="250"/>
      <c r="O295" s="250"/>
      <c r="P295" s="250"/>
      <c r="Q295" s="250"/>
      <c r="R295" s="250"/>
      <c r="S295" s="250"/>
      <c r="T295" s="251"/>
      <c r="AT295" s="252" t="s">
        <v>304</v>
      </c>
      <c r="AU295" s="252" t="s">
        <v>90</v>
      </c>
      <c r="AV295" s="14" t="s">
        <v>84</v>
      </c>
      <c r="AW295" s="14" t="s">
        <v>33</v>
      </c>
      <c r="AX295" s="14" t="s">
        <v>77</v>
      </c>
      <c r="AY295" s="252" t="s">
        <v>242</v>
      </c>
    </row>
    <row r="296" spans="1:65" s="14" customFormat="1">
      <c r="B296" s="243"/>
      <c r="C296" s="244"/>
      <c r="D296" s="228" t="s">
        <v>304</v>
      </c>
      <c r="E296" s="245" t="s">
        <v>1</v>
      </c>
      <c r="F296" s="246" t="s">
        <v>1641</v>
      </c>
      <c r="G296" s="244"/>
      <c r="H296" s="245" t="s">
        <v>1</v>
      </c>
      <c r="I296" s="247"/>
      <c r="J296" s="244"/>
      <c r="K296" s="244"/>
      <c r="L296" s="248"/>
      <c r="M296" s="249"/>
      <c r="N296" s="250"/>
      <c r="O296" s="250"/>
      <c r="P296" s="250"/>
      <c r="Q296" s="250"/>
      <c r="R296" s="250"/>
      <c r="S296" s="250"/>
      <c r="T296" s="251"/>
      <c r="AT296" s="252" t="s">
        <v>304</v>
      </c>
      <c r="AU296" s="252" t="s">
        <v>90</v>
      </c>
      <c r="AV296" s="14" t="s">
        <v>84</v>
      </c>
      <c r="AW296" s="14" t="s">
        <v>33</v>
      </c>
      <c r="AX296" s="14" t="s">
        <v>77</v>
      </c>
      <c r="AY296" s="252" t="s">
        <v>242</v>
      </c>
    </row>
    <row r="297" spans="1:65" s="13" customFormat="1">
      <c r="B297" s="226"/>
      <c r="C297" s="227"/>
      <c r="D297" s="228" t="s">
        <v>304</v>
      </c>
      <c r="E297" s="229" t="s">
        <v>1</v>
      </c>
      <c r="F297" s="230" t="s">
        <v>1642</v>
      </c>
      <c r="G297" s="227"/>
      <c r="H297" s="231">
        <v>26.08</v>
      </c>
      <c r="I297" s="232"/>
      <c r="J297" s="227"/>
      <c r="K297" s="227"/>
      <c r="L297" s="233"/>
      <c r="M297" s="234"/>
      <c r="N297" s="235"/>
      <c r="O297" s="235"/>
      <c r="P297" s="235"/>
      <c r="Q297" s="235"/>
      <c r="R297" s="235"/>
      <c r="S297" s="235"/>
      <c r="T297" s="236"/>
      <c r="AT297" s="237" t="s">
        <v>304</v>
      </c>
      <c r="AU297" s="237" t="s">
        <v>90</v>
      </c>
      <c r="AV297" s="13" t="s">
        <v>90</v>
      </c>
      <c r="AW297" s="13" t="s">
        <v>33</v>
      </c>
      <c r="AX297" s="13" t="s">
        <v>84</v>
      </c>
      <c r="AY297" s="237" t="s">
        <v>242</v>
      </c>
    </row>
    <row r="298" spans="1:65" s="2" customFormat="1" ht="34.9" customHeight="1">
      <c r="A298" s="35"/>
      <c r="B298" s="36"/>
      <c r="C298" s="201" t="s">
        <v>762</v>
      </c>
      <c r="D298" s="201" t="s">
        <v>244</v>
      </c>
      <c r="E298" s="202" t="s">
        <v>1643</v>
      </c>
      <c r="F298" s="203" t="s">
        <v>1644</v>
      </c>
      <c r="G298" s="204" t="s">
        <v>282</v>
      </c>
      <c r="H298" s="205">
        <v>5.44</v>
      </c>
      <c r="I298" s="206"/>
      <c r="J298" s="207">
        <f>ROUND(I298*H298,2)</f>
        <v>0</v>
      </c>
      <c r="K298" s="208"/>
      <c r="L298" s="40"/>
      <c r="M298" s="209" t="s">
        <v>1</v>
      </c>
      <c r="N298" s="210" t="s">
        <v>43</v>
      </c>
      <c r="O298" s="76"/>
      <c r="P298" s="211">
        <f>O298*H298</f>
        <v>0</v>
      </c>
      <c r="Q298" s="211">
        <v>5.0000000000000002E-5</v>
      </c>
      <c r="R298" s="211">
        <f>Q298*H298</f>
        <v>2.7200000000000005E-4</v>
      </c>
      <c r="S298" s="211">
        <v>0</v>
      </c>
      <c r="T298" s="212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13" t="s">
        <v>311</v>
      </c>
      <c r="AT298" s="213" t="s">
        <v>244</v>
      </c>
      <c r="AU298" s="213" t="s">
        <v>90</v>
      </c>
      <c r="AY298" s="18" t="s">
        <v>242</v>
      </c>
      <c r="BE298" s="214">
        <f>IF(N298="základná",J298,0)</f>
        <v>0</v>
      </c>
      <c r="BF298" s="214">
        <f>IF(N298="znížená",J298,0)</f>
        <v>0</v>
      </c>
      <c r="BG298" s="214">
        <f>IF(N298="zákl. prenesená",J298,0)</f>
        <v>0</v>
      </c>
      <c r="BH298" s="214">
        <f>IF(N298="zníž. prenesená",J298,0)</f>
        <v>0</v>
      </c>
      <c r="BI298" s="214">
        <f>IF(N298="nulová",J298,0)</f>
        <v>0</v>
      </c>
      <c r="BJ298" s="18" t="s">
        <v>90</v>
      </c>
      <c r="BK298" s="214">
        <f>ROUND(I298*H298,2)</f>
        <v>0</v>
      </c>
      <c r="BL298" s="18" t="s">
        <v>311</v>
      </c>
      <c r="BM298" s="213" t="s">
        <v>1645</v>
      </c>
    </row>
    <row r="299" spans="1:65" s="13" customFormat="1">
      <c r="B299" s="226"/>
      <c r="C299" s="227"/>
      <c r="D299" s="228" t="s">
        <v>304</v>
      </c>
      <c r="E299" s="229" t="s">
        <v>1</v>
      </c>
      <c r="F299" s="230" t="s">
        <v>1646</v>
      </c>
      <c r="G299" s="227"/>
      <c r="H299" s="231">
        <v>5.44</v>
      </c>
      <c r="I299" s="232"/>
      <c r="J299" s="227"/>
      <c r="K299" s="227"/>
      <c r="L299" s="233"/>
      <c r="M299" s="234"/>
      <c r="N299" s="235"/>
      <c r="O299" s="235"/>
      <c r="P299" s="235"/>
      <c r="Q299" s="235"/>
      <c r="R299" s="235"/>
      <c r="S299" s="235"/>
      <c r="T299" s="236"/>
      <c r="AT299" s="237" t="s">
        <v>304</v>
      </c>
      <c r="AU299" s="237" t="s">
        <v>90</v>
      </c>
      <c r="AV299" s="13" t="s">
        <v>90</v>
      </c>
      <c r="AW299" s="13" t="s">
        <v>33</v>
      </c>
      <c r="AX299" s="13" t="s">
        <v>84</v>
      </c>
      <c r="AY299" s="237" t="s">
        <v>242</v>
      </c>
    </row>
    <row r="300" spans="1:65" s="2" customFormat="1" ht="30" customHeight="1">
      <c r="A300" s="35"/>
      <c r="B300" s="36"/>
      <c r="C300" s="215" t="s">
        <v>766</v>
      </c>
      <c r="D300" s="215" t="s">
        <v>261</v>
      </c>
      <c r="E300" s="216" t="s">
        <v>1647</v>
      </c>
      <c r="F300" s="217" t="s">
        <v>1648</v>
      </c>
      <c r="G300" s="218" t="s">
        <v>282</v>
      </c>
      <c r="H300" s="219">
        <v>5.44</v>
      </c>
      <c r="I300" s="220"/>
      <c r="J300" s="221">
        <f>ROUND(I300*H300,2)</f>
        <v>0</v>
      </c>
      <c r="K300" s="222"/>
      <c r="L300" s="223"/>
      <c r="M300" s="224" t="s">
        <v>1</v>
      </c>
      <c r="N300" s="225" t="s">
        <v>43</v>
      </c>
      <c r="O300" s="76"/>
      <c r="P300" s="211">
        <f>O300*H300</f>
        <v>0</v>
      </c>
      <c r="Q300" s="211">
        <v>5.0000000000000001E-3</v>
      </c>
      <c r="R300" s="211">
        <f>Q300*H300</f>
        <v>2.7200000000000002E-2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569</v>
      </c>
      <c r="AT300" s="213" t="s">
        <v>261</v>
      </c>
      <c r="AU300" s="213" t="s">
        <v>90</v>
      </c>
      <c r="AY300" s="18" t="s">
        <v>242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90</v>
      </c>
      <c r="BK300" s="214">
        <f>ROUND(I300*H300,2)</f>
        <v>0</v>
      </c>
      <c r="BL300" s="18" t="s">
        <v>311</v>
      </c>
      <c r="BM300" s="213" t="s">
        <v>1649</v>
      </c>
    </row>
    <row r="301" spans="1:65" s="14" customFormat="1">
      <c r="B301" s="243"/>
      <c r="C301" s="244"/>
      <c r="D301" s="228" t="s">
        <v>304</v>
      </c>
      <c r="E301" s="245" t="s">
        <v>1</v>
      </c>
      <c r="F301" s="246" t="s">
        <v>1650</v>
      </c>
      <c r="G301" s="244"/>
      <c r="H301" s="245" t="s">
        <v>1</v>
      </c>
      <c r="I301" s="247"/>
      <c r="J301" s="244"/>
      <c r="K301" s="244"/>
      <c r="L301" s="248"/>
      <c r="M301" s="249"/>
      <c r="N301" s="250"/>
      <c r="O301" s="250"/>
      <c r="P301" s="250"/>
      <c r="Q301" s="250"/>
      <c r="R301" s="250"/>
      <c r="S301" s="250"/>
      <c r="T301" s="251"/>
      <c r="AT301" s="252" t="s">
        <v>304</v>
      </c>
      <c r="AU301" s="252" t="s">
        <v>90</v>
      </c>
      <c r="AV301" s="14" t="s">
        <v>84</v>
      </c>
      <c r="AW301" s="14" t="s">
        <v>33</v>
      </c>
      <c r="AX301" s="14" t="s">
        <v>77</v>
      </c>
      <c r="AY301" s="252" t="s">
        <v>242</v>
      </c>
    </row>
    <row r="302" spans="1:65" s="14" customFormat="1">
      <c r="B302" s="243"/>
      <c r="C302" s="244"/>
      <c r="D302" s="228" t="s">
        <v>304</v>
      </c>
      <c r="E302" s="245" t="s">
        <v>1</v>
      </c>
      <c r="F302" s="246" t="s">
        <v>1354</v>
      </c>
      <c r="G302" s="244"/>
      <c r="H302" s="245" t="s">
        <v>1</v>
      </c>
      <c r="I302" s="247"/>
      <c r="J302" s="244"/>
      <c r="K302" s="244"/>
      <c r="L302" s="248"/>
      <c r="M302" s="249"/>
      <c r="N302" s="250"/>
      <c r="O302" s="250"/>
      <c r="P302" s="250"/>
      <c r="Q302" s="250"/>
      <c r="R302" s="250"/>
      <c r="S302" s="250"/>
      <c r="T302" s="251"/>
      <c r="AT302" s="252" t="s">
        <v>304</v>
      </c>
      <c r="AU302" s="252" t="s">
        <v>90</v>
      </c>
      <c r="AV302" s="14" t="s">
        <v>84</v>
      </c>
      <c r="AW302" s="14" t="s">
        <v>33</v>
      </c>
      <c r="AX302" s="14" t="s">
        <v>77</v>
      </c>
      <c r="AY302" s="252" t="s">
        <v>242</v>
      </c>
    </row>
    <row r="303" spans="1:65" s="13" customFormat="1">
      <c r="B303" s="226"/>
      <c r="C303" s="227"/>
      <c r="D303" s="228" t="s">
        <v>304</v>
      </c>
      <c r="E303" s="229" t="s">
        <v>1</v>
      </c>
      <c r="F303" s="230" t="s">
        <v>1651</v>
      </c>
      <c r="G303" s="227"/>
      <c r="H303" s="231">
        <v>5.44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33</v>
      </c>
      <c r="AX303" s="13" t="s">
        <v>84</v>
      </c>
      <c r="AY303" s="237" t="s">
        <v>242</v>
      </c>
    </row>
    <row r="304" spans="1:65" s="2" customFormat="1" ht="22.15" customHeight="1">
      <c r="A304" s="35"/>
      <c r="B304" s="36"/>
      <c r="C304" s="201" t="s">
        <v>770</v>
      </c>
      <c r="D304" s="201" t="s">
        <v>244</v>
      </c>
      <c r="E304" s="202" t="s">
        <v>1652</v>
      </c>
      <c r="F304" s="203" t="s">
        <v>1653</v>
      </c>
      <c r="G304" s="204" t="s">
        <v>1362</v>
      </c>
      <c r="H304" s="205">
        <v>362.858</v>
      </c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6.0000000000000002E-5</v>
      </c>
      <c r="R304" s="211">
        <f>Q304*H304</f>
        <v>2.1771479999999999E-2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311</v>
      </c>
      <c r="AT304" s="213" t="s">
        <v>244</v>
      </c>
      <c r="AU304" s="213" t="s">
        <v>90</v>
      </c>
      <c r="AY304" s="18" t="s">
        <v>242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90</v>
      </c>
      <c r="BK304" s="214">
        <f>ROUND(I304*H304,2)</f>
        <v>0</v>
      </c>
      <c r="BL304" s="18" t="s">
        <v>311</v>
      </c>
      <c r="BM304" s="213" t="s">
        <v>1654</v>
      </c>
    </row>
    <row r="305" spans="1:65" s="13" customFormat="1" ht="22.5">
      <c r="B305" s="226"/>
      <c r="C305" s="227"/>
      <c r="D305" s="228" t="s">
        <v>304</v>
      </c>
      <c r="E305" s="229" t="s">
        <v>1</v>
      </c>
      <c r="F305" s="230" t="s">
        <v>1655</v>
      </c>
      <c r="G305" s="227"/>
      <c r="H305" s="231">
        <v>362.858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AT305" s="237" t="s">
        <v>304</v>
      </c>
      <c r="AU305" s="237" t="s">
        <v>90</v>
      </c>
      <c r="AV305" s="13" t="s">
        <v>90</v>
      </c>
      <c r="AW305" s="13" t="s">
        <v>33</v>
      </c>
      <c r="AX305" s="13" t="s">
        <v>84</v>
      </c>
      <c r="AY305" s="237" t="s">
        <v>242</v>
      </c>
    </row>
    <row r="306" spans="1:65" s="2" customFormat="1" ht="22.15" customHeight="1">
      <c r="A306" s="35"/>
      <c r="B306" s="36"/>
      <c r="C306" s="215" t="s">
        <v>774</v>
      </c>
      <c r="D306" s="215" t="s">
        <v>261</v>
      </c>
      <c r="E306" s="216" t="s">
        <v>1656</v>
      </c>
      <c r="F306" s="217" t="s">
        <v>1657</v>
      </c>
      <c r="G306" s="218" t="s">
        <v>323</v>
      </c>
      <c r="H306" s="219">
        <v>0.36299999999999999</v>
      </c>
      <c r="I306" s="220"/>
      <c r="J306" s="221">
        <f>ROUND(I306*H306,2)</f>
        <v>0</v>
      </c>
      <c r="K306" s="222"/>
      <c r="L306" s="223"/>
      <c r="M306" s="224" t="s">
        <v>1</v>
      </c>
      <c r="N306" s="225" t="s">
        <v>43</v>
      </c>
      <c r="O306" s="76"/>
      <c r="P306" s="211">
        <f>O306*H306</f>
        <v>0</v>
      </c>
      <c r="Q306" s="211">
        <v>1</v>
      </c>
      <c r="R306" s="211">
        <f>Q306*H306</f>
        <v>0.36299999999999999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569</v>
      </c>
      <c r="AT306" s="213" t="s">
        <v>261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311</v>
      </c>
      <c r="BM306" s="213" t="s">
        <v>1658</v>
      </c>
    </row>
    <row r="307" spans="1:65" s="2" customFormat="1" ht="22.15" customHeight="1">
      <c r="A307" s="35"/>
      <c r="B307" s="36"/>
      <c r="C307" s="201" t="s">
        <v>780</v>
      </c>
      <c r="D307" s="201" t="s">
        <v>244</v>
      </c>
      <c r="E307" s="202" t="s">
        <v>790</v>
      </c>
      <c r="F307" s="203" t="s">
        <v>791</v>
      </c>
      <c r="G307" s="204" t="s">
        <v>792</v>
      </c>
      <c r="H307" s="275"/>
      <c r="I307" s="206"/>
      <c r="J307" s="207">
        <f>ROUND(I307*H307,2)</f>
        <v>0</v>
      </c>
      <c r="K307" s="208"/>
      <c r="L307" s="40"/>
      <c r="M307" s="209" t="s">
        <v>1</v>
      </c>
      <c r="N307" s="210" t="s">
        <v>43</v>
      </c>
      <c r="O307" s="76"/>
      <c r="P307" s="211">
        <f>O307*H307</f>
        <v>0</v>
      </c>
      <c r="Q307" s="211">
        <v>0</v>
      </c>
      <c r="R307" s="211">
        <f>Q307*H307</f>
        <v>0</v>
      </c>
      <c r="S307" s="211">
        <v>0</v>
      </c>
      <c r="T307" s="212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13" t="s">
        <v>311</v>
      </c>
      <c r="AT307" s="213" t="s">
        <v>244</v>
      </c>
      <c r="AU307" s="213" t="s">
        <v>90</v>
      </c>
      <c r="AY307" s="18" t="s">
        <v>242</v>
      </c>
      <c r="BE307" s="214">
        <f>IF(N307="základná",J307,0)</f>
        <v>0</v>
      </c>
      <c r="BF307" s="214">
        <f>IF(N307="znížená",J307,0)</f>
        <v>0</v>
      </c>
      <c r="BG307" s="214">
        <f>IF(N307="zákl. prenesená",J307,0)</f>
        <v>0</v>
      </c>
      <c r="BH307" s="214">
        <f>IF(N307="zníž. prenesená",J307,0)</f>
        <v>0</v>
      </c>
      <c r="BI307" s="214">
        <f>IF(N307="nulová",J307,0)</f>
        <v>0</v>
      </c>
      <c r="BJ307" s="18" t="s">
        <v>90</v>
      </c>
      <c r="BK307" s="214">
        <f>ROUND(I307*H307,2)</f>
        <v>0</v>
      </c>
      <c r="BL307" s="18" t="s">
        <v>311</v>
      </c>
      <c r="BM307" s="213" t="s">
        <v>1659</v>
      </c>
    </row>
    <row r="308" spans="1:65" s="12" customFormat="1" ht="22.9" customHeight="1">
      <c r="B308" s="185"/>
      <c r="C308" s="186"/>
      <c r="D308" s="187" t="s">
        <v>76</v>
      </c>
      <c r="E308" s="199" t="s">
        <v>1126</v>
      </c>
      <c r="F308" s="199" t="s">
        <v>1127</v>
      </c>
      <c r="G308" s="186"/>
      <c r="H308" s="186"/>
      <c r="I308" s="189"/>
      <c r="J308" s="200">
        <f>BK308</f>
        <v>0</v>
      </c>
      <c r="K308" s="186"/>
      <c r="L308" s="191"/>
      <c r="M308" s="192"/>
      <c r="N308" s="193"/>
      <c r="O308" s="193"/>
      <c r="P308" s="194">
        <f>SUM(P309:P322)</f>
        <v>0</v>
      </c>
      <c r="Q308" s="193"/>
      <c r="R308" s="194">
        <f>SUM(R309:R322)</f>
        <v>0.38380356000000004</v>
      </c>
      <c r="S308" s="193"/>
      <c r="T308" s="195">
        <f>SUM(T309:T322)</f>
        <v>0</v>
      </c>
      <c r="AR308" s="196" t="s">
        <v>90</v>
      </c>
      <c r="AT308" s="197" t="s">
        <v>76</v>
      </c>
      <c r="AU308" s="197" t="s">
        <v>84</v>
      </c>
      <c r="AY308" s="196" t="s">
        <v>242</v>
      </c>
      <c r="BK308" s="198">
        <f>SUM(BK309:BK322)</f>
        <v>0</v>
      </c>
    </row>
    <row r="309" spans="1:65" s="2" customFormat="1" ht="30" customHeight="1">
      <c r="A309" s="35"/>
      <c r="B309" s="36"/>
      <c r="C309" s="201" t="s">
        <v>789</v>
      </c>
      <c r="D309" s="201" t="s">
        <v>244</v>
      </c>
      <c r="E309" s="202" t="s">
        <v>1379</v>
      </c>
      <c r="F309" s="203" t="s">
        <v>1380</v>
      </c>
      <c r="G309" s="204" t="s">
        <v>247</v>
      </c>
      <c r="H309" s="205">
        <v>299.67200000000003</v>
      </c>
      <c r="I309" s="206"/>
      <c r="J309" s="207">
        <f>ROUND(I309*H309,2)</f>
        <v>0</v>
      </c>
      <c r="K309" s="208"/>
      <c r="L309" s="40"/>
      <c r="M309" s="209" t="s">
        <v>1</v>
      </c>
      <c r="N309" s="210" t="s">
        <v>43</v>
      </c>
      <c r="O309" s="76"/>
      <c r="P309" s="211">
        <f>O309*H309</f>
        <v>0</v>
      </c>
      <c r="Q309" s="211">
        <v>9.3000000000000005E-4</v>
      </c>
      <c r="R309" s="211">
        <f>Q309*H309</f>
        <v>0.27869496000000005</v>
      </c>
      <c r="S309" s="211">
        <v>0</v>
      </c>
      <c r="T309" s="212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13" t="s">
        <v>311</v>
      </c>
      <c r="AT309" s="213" t="s">
        <v>244</v>
      </c>
      <c r="AU309" s="213" t="s">
        <v>90</v>
      </c>
      <c r="AY309" s="18" t="s">
        <v>242</v>
      </c>
      <c r="BE309" s="214">
        <f>IF(N309="základná",J309,0)</f>
        <v>0</v>
      </c>
      <c r="BF309" s="214">
        <f>IF(N309="znížená",J309,0)</f>
        <v>0</v>
      </c>
      <c r="BG309" s="214">
        <f>IF(N309="zákl. prenesená",J309,0)</f>
        <v>0</v>
      </c>
      <c r="BH309" s="214">
        <f>IF(N309="zníž. prenesená",J309,0)</f>
        <v>0</v>
      </c>
      <c r="BI309" s="214">
        <f>IF(N309="nulová",J309,0)</f>
        <v>0</v>
      </c>
      <c r="BJ309" s="18" t="s">
        <v>90</v>
      </c>
      <c r="BK309" s="214">
        <f>ROUND(I309*H309,2)</f>
        <v>0</v>
      </c>
      <c r="BL309" s="18" t="s">
        <v>311</v>
      </c>
      <c r="BM309" s="213" t="s">
        <v>1660</v>
      </c>
    </row>
    <row r="310" spans="1:65" s="13" customFormat="1">
      <c r="B310" s="226"/>
      <c r="C310" s="227"/>
      <c r="D310" s="228" t="s">
        <v>304</v>
      </c>
      <c r="E310" s="229" t="s">
        <v>1</v>
      </c>
      <c r="F310" s="230" t="s">
        <v>1661</v>
      </c>
      <c r="G310" s="227"/>
      <c r="H310" s="231">
        <v>37.42</v>
      </c>
      <c r="I310" s="232"/>
      <c r="J310" s="227"/>
      <c r="K310" s="227"/>
      <c r="L310" s="233"/>
      <c r="M310" s="234"/>
      <c r="N310" s="235"/>
      <c r="O310" s="235"/>
      <c r="P310" s="235"/>
      <c r="Q310" s="235"/>
      <c r="R310" s="235"/>
      <c r="S310" s="235"/>
      <c r="T310" s="236"/>
      <c r="AT310" s="237" t="s">
        <v>304</v>
      </c>
      <c r="AU310" s="237" t="s">
        <v>90</v>
      </c>
      <c r="AV310" s="13" t="s">
        <v>90</v>
      </c>
      <c r="AW310" s="13" t="s">
        <v>33</v>
      </c>
      <c r="AX310" s="13" t="s">
        <v>77</v>
      </c>
      <c r="AY310" s="237" t="s">
        <v>242</v>
      </c>
    </row>
    <row r="311" spans="1:65" s="13" customFormat="1">
      <c r="B311" s="226"/>
      <c r="C311" s="227"/>
      <c r="D311" s="228" t="s">
        <v>304</v>
      </c>
      <c r="E311" s="229" t="s">
        <v>1</v>
      </c>
      <c r="F311" s="230" t="s">
        <v>1662</v>
      </c>
      <c r="G311" s="227"/>
      <c r="H311" s="231">
        <v>38.799999999999997</v>
      </c>
      <c r="I311" s="232"/>
      <c r="J311" s="227"/>
      <c r="K311" s="227"/>
      <c r="L311" s="233"/>
      <c r="M311" s="234"/>
      <c r="N311" s="235"/>
      <c r="O311" s="235"/>
      <c r="P311" s="235"/>
      <c r="Q311" s="235"/>
      <c r="R311" s="235"/>
      <c r="S311" s="235"/>
      <c r="T311" s="236"/>
      <c r="AT311" s="237" t="s">
        <v>304</v>
      </c>
      <c r="AU311" s="237" t="s">
        <v>90</v>
      </c>
      <c r="AV311" s="13" t="s">
        <v>90</v>
      </c>
      <c r="AW311" s="13" t="s">
        <v>33</v>
      </c>
      <c r="AX311" s="13" t="s">
        <v>77</v>
      </c>
      <c r="AY311" s="237" t="s">
        <v>242</v>
      </c>
    </row>
    <row r="312" spans="1:65" s="13" customFormat="1">
      <c r="B312" s="226"/>
      <c r="C312" s="227"/>
      <c r="D312" s="228" t="s">
        <v>304</v>
      </c>
      <c r="E312" s="229" t="s">
        <v>1</v>
      </c>
      <c r="F312" s="230" t="s">
        <v>1663</v>
      </c>
      <c r="G312" s="227"/>
      <c r="H312" s="231">
        <v>20.8</v>
      </c>
      <c r="I312" s="232"/>
      <c r="J312" s="227"/>
      <c r="K312" s="227"/>
      <c r="L312" s="233"/>
      <c r="M312" s="234"/>
      <c r="N312" s="235"/>
      <c r="O312" s="235"/>
      <c r="P312" s="235"/>
      <c r="Q312" s="235"/>
      <c r="R312" s="235"/>
      <c r="S312" s="235"/>
      <c r="T312" s="236"/>
      <c r="AT312" s="237" t="s">
        <v>304</v>
      </c>
      <c r="AU312" s="237" t="s">
        <v>90</v>
      </c>
      <c r="AV312" s="13" t="s">
        <v>90</v>
      </c>
      <c r="AW312" s="13" t="s">
        <v>33</v>
      </c>
      <c r="AX312" s="13" t="s">
        <v>77</v>
      </c>
      <c r="AY312" s="237" t="s">
        <v>242</v>
      </c>
    </row>
    <row r="313" spans="1:65" s="13" customFormat="1">
      <c r="B313" s="226"/>
      <c r="C313" s="227"/>
      <c r="D313" s="228" t="s">
        <v>304</v>
      </c>
      <c r="E313" s="229" t="s">
        <v>1</v>
      </c>
      <c r="F313" s="230" t="s">
        <v>1664</v>
      </c>
      <c r="G313" s="227"/>
      <c r="H313" s="231">
        <v>16</v>
      </c>
      <c r="I313" s="232"/>
      <c r="J313" s="227"/>
      <c r="K313" s="227"/>
      <c r="L313" s="233"/>
      <c r="M313" s="234"/>
      <c r="N313" s="235"/>
      <c r="O313" s="235"/>
      <c r="P313" s="235"/>
      <c r="Q313" s="235"/>
      <c r="R313" s="235"/>
      <c r="S313" s="235"/>
      <c r="T313" s="236"/>
      <c r="AT313" s="237" t="s">
        <v>304</v>
      </c>
      <c r="AU313" s="237" t="s">
        <v>90</v>
      </c>
      <c r="AV313" s="13" t="s">
        <v>90</v>
      </c>
      <c r="AW313" s="13" t="s">
        <v>33</v>
      </c>
      <c r="AX313" s="13" t="s">
        <v>77</v>
      </c>
      <c r="AY313" s="237" t="s">
        <v>242</v>
      </c>
    </row>
    <row r="314" spans="1:65" s="13" customFormat="1">
      <c r="B314" s="226"/>
      <c r="C314" s="227"/>
      <c r="D314" s="228" t="s">
        <v>304</v>
      </c>
      <c r="E314" s="229" t="s">
        <v>1</v>
      </c>
      <c r="F314" s="230" t="s">
        <v>1665</v>
      </c>
      <c r="G314" s="227"/>
      <c r="H314" s="231">
        <v>184</v>
      </c>
      <c r="I314" s="232"/>
      <c r="J314" s="227"/>
      <c r="K314" s="227"/>
      <c r="L314" s="233"/>
      <c r="M314" s="234"/>
      <c r="N314" s="235"/>
      <c r="O314" s="235"/>
      <c r="P314" s="235"/>
      <c r="Q314" s="235"/>
      <c r="R314" s="235"/>
      <c r="S314" s="235"/>
      <c r="T314" s="236"/>
      <c r="AT314" s="237" t="s">
        <v>304</v>
      </c>
      <c r="AU314" s="237" t="s">
        <v>90</v>
      </c>
      <c r="AV314" s="13" t="s">
        <v>90</v>
      </c>
      <c r="AW314" s="13" t="s">
        <v>33</v>
      </c>
      <c r="AX314" s="13" t="s">
        <v>77</v>
      </c>
      <c r="AY314" s="237" t="s">
        <v>242</v>
      </c>
    </row>
    <row r="315" spans="1:65" s="13" customFormat="1">
      <c r="B315" s="226"/>
      <c r="C315" s="227"/>
      <c r="D315" s="228" t="s">
        <v>304</v>
      </c>
      <c r="E315" s="229" t="s">
        <v>1</v>
      </c>
      <c r="F315" s="230" t="s">
        <v>1666</v>
      </c>
      <c r="G315" s="227"/>
      <c r="H315" s="231">
        <v>2.6520000000000001</v>
      </c>
      <c r="I315" s="232"/>
      <c r="J315" s="227"/>
      <c r="K315" s="227"/>
      <c r="L315" s="233"/>
      <c r="M315" s="234"/>
      <c r="N315" s="235"/>
      <c r="O315" s="235"/>
      <c r="P315" s="235"/>
      <c r="Q315" s="235"/>
      <c r="R315" s="235"/>
      <c r="S315" s="235"/>
      <c r="T315" s="236"/>
      <c r="AT315" s="237" t="s">
        <v>304</v>
      </c>
      <c r="AU315" s="237" t="s">
        <v>90</v>
      </c>
      <c r="AV315" s="13" t="s">
        <v>90</v>
      </c>
      <c r="AW315" s="13" t="s">
        <v>33</v>
      </c>
      <c r="AX315" s="13" t="s">
        <v>77</v>
      </c>
      <c r="AY315" s="237" t="s">
        <v>242</v>
      </c>
    </row>
    <row r="316" spans="1:65" s="16" customFormat="1">
      <c r="B316" s="264"/>
      <c r="C316" s="265"/>
      <c r="D316" s="228" t="s">
        <v>304</v>
      </c>
      <c r="E316" s="266" t="s">
        <v>1</v>
      </c>
      <c r="F316" s="267" t="s">
        <v>388</v>
      </c>
      <c r="G316" s="265"/>
      <c r="H316" s="268">
        <v>299.67199999999997</v>
      </c>
      <c r="I316" s="269"/>
      <c r="J316" s="265"/>
      <c r="K316" s="265"/>
      <c r="L316" s="270"/>
      <c r="M316" s="271"/>
      <c r="N316" s="272"/>
      <c r="O316" s="272"/>
      <c r="P316" s="272"/>
      <c r="Q316" s="272"/>
      <c r="R316" s="272"/>
      <c r="S316" s="272"/>
      <c r="T316" s="273"/>
      <c r="AT316" s="274" t="s">
        <v>304</v>
      </c>
      <c r="AU316" s="274" t="s">
        <v>90</v>
      </c>
      <c r="AV316" s="16" t="s">
        <v>248</v>
      </c>
      <c r="AW316" s="16" t="s">
        <v>33</v>
      </c>
      <c r="AX316" s="16" t="s">
        <v>84</v>
      </c>
      <c r="AY316" s="274" t="s">
        <v>242</v>
      </c>
    </row>
    <row r="317" spans="1:65" s="2" customFormat="1" ht="22.15" customHeight="1">
      <c r="A317" s="35"/>
      <c r="B317" s="36"/>
      <c r="C317" s="201" t="s">
        <v>986</v>
      </c>
      <c r="D317" s="201" t="s">
        <v>244</v>
      </c>
      <c r="E317" s="202" t="s">
        <v>1132</v>
      </c>
      <c r="F317" s="203" t="s">
        <v>1386</v>
      </c>
      <c r="G317" s="204" t="s">
        <v>247</v>
      </c>
      <c r="H317" s="205">
        <v>113.02</v>
      </c>
      <c r="I317" s="206"/>
      <c r="J317" s="207">
        <f>ROUND(I317*H317,2)</f>
        <v>0</v>
      </c>
      <c r="K317" s="208"/>
      <c r="L317" s="40"/>
      <c r="M317" s="209" t="s">
        <v>1</v>
      </c>
      <c r="N317" s="210" t="s">
        <v>43</v>
      </c>
      <c r="O317" s="76"/>
      <c r="P317" s="211">
        <f>O317*H317</f>
        <v>0</v>
      </c>
      <c r="Q317" s="211">
        <v>9.3000000000000005E-4</v>
      </c>
      <c r="R317" s="211">
        <f>Q317*H317</f>
        <v>0.1051086</v>
      </c>
      <c r="S317" s="211">
        <v>0</v>
      </c>
      <c r="T317" s="212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13" t="s">
        <v>311</v>
      </c>
      <c r="AT317" s="213" t="s">
        <v>244</v>
      </c>
      <c r="AU317" s="213" t="s">
        <v>90</v>
      </c>
      <c r="AY317" s="18" t="s">
        <v>242</v>
      </c>
      <c r="BE317" s="214">
        <f>IF(N317="základná",J317,0)</f>
        <v>0</v>
      </c>
      <c r="BF317" s="214">
        <f>IF(N317="znížená",J317,0)</f>
        <v>0</v>
      </c>
      <c r="BG317" s="214">
        <f>IF(N317="zákl. prenesená",J317,0)</f>
        <v>0</v>
      </c>
      <c r="BH317" s="214">
        <f>IF(N317="zníž. prenesená",J317,0)</f>
        <v>0</v>
      </c>
      <c r="BI317" s="214">
        <f>IF(N317="nulová",J317,0)</f>
        <v>0</v>
      </c>
      <c r="BJ317" s="18" t="s">
        <v>90</v>
      </c>
      <c r="BK317" s="214">
        <f>ROUND(I317*H317,2)</f>
        <v>0</v>
      </c>
      <c r="BL317" s="18" t="s">
        <v>311</v>
      </c>
      <c r="BM317" s="213" t="s">
        <v>1667</v>
      </c>
    </row>
    <row r="318" spans="1:65" s="13" customFormat="1">
      <c r="B318" s="226"/>
      <c r="C318" s="227"/>
      <c r="D318" s="228" t="s">
        <v>304</v>
      </c>
      <c r="E318" s="229" t="s">
        <v>1</v>
      </c>
      <c r="F318" s="230" t="s">
        <v>1661</v>
      </c>
      <c r="G318" s="227"/>
      <c r="H318" s="231">
        <v>37.42</v>
      </c>
      <c r="I318" s="232"/>
      <c r="J318" s="227"/>
      <c r="K318" s="227"/>
      <c r="L318" s="233"/>
      <c r="M318" s="234"/>
      <c r="N318" s="235"/>
      <c r="O318" s="235"/>
      <c r="P318" s="235"/>
      <c r="Q318" s="235"/>
      <c r="R318" s="235"/>
      <c r="S318" s="235"/>
      <c r="T318" s="236"/>
      <c r="AT318" s="237" t="s">
        <v>304</v>
      </c>
      <c r="AU318" s="237" t="s">
        <v>90</v>
      </c>
      <c r="AV318" s="13" t="s">
        <v>90</v>
      </c>
      <c r="AW318" s="13" t="s">
        <v>33</v>
      </c>
      <c r="AX318" s="13" t="s">
        <v>77</v>
      </c>
      <c r="AY318" s="237" t="s">
        <v>242</v>
      </c>
    </row>
    <row r="319" spans="1:65" s="13" customFormat="1">
      <c r="B319" s="226"/>
      <c r="C319" s="227"/>
      <c r="D319" s="228" t="s">
        <v>304</v>
      </c>
      <c r="E319" s="229" t="s">
        <v>1</v>
      </c>
      <c r="F319" s="230" t="s">
        <v>1662</v>
      </c>
      <c r="G319" s="227"/>
      <c r="H319" s="231">
        <v>38.799999999999997</v>
      </c>
      <c r="I319" s="232"/>
      <c r="J319" s="227"/>
      <c r="K319" s="227"/>
      <c r="L319" s="233"/>
      <c r="M319" s="234"/>
      <c r="N319" s="235"/>
      <c r="O319" s="235"/>
      <c r="P319" s="235"/>
      <c r="Q319" s="235"/>
      <c r="R319" s="235"/>
      <c r="S319" s="235"/>
      <c r="T319" s="236"/>
      <c r="AT319" s="237" t="s">
        <v>304</v>
      </c>
      <c r="AU319" s="237" t="s">
        <v>90</v>
      </c>
      <c r="AV319" s="13" t="s">
        <v>90</v>
      </c>
      <c r="AW319" s="13" t="s">
        <v>33</v>
      </c>
      <c r="AX319" s="13" t="s">
        <v>77</v>
      </c>
      <c r="AY319" s="237" t="s">
        <v>242</v>
      </c>
    </row>
    <row r="320" spans="1:65" s="13" customFormat="1">
      <c r="B320" s="226"/>
      <c r="C320" s="227"/>
      <c r="D320" s="228" t="s">
        <v>304</v>
      </c>
      <c r="E320" s="229" t="s">
        <v>1</v>
      </c>
      <c r="F320" s="230" t="s">
        <v>1663</v>
      </c>
      <c r="G320" s="227"/>
      <c r="H320" s="231">
        <v>20.8</v>
      </c>
      <c r="I320" s="232"/>
      <c r="J320" s="227"/>
      <c r="K320" s="227"/>
      <c r="L320" s="233"/>
      <c r="M320" s="234"/>
      <c r="N320" s="235"/>
      <c r="O320" s="235"/>
      <c r="P320" s="235"/>
      <c r="Q320" s="235"/>
      <c r="R320" s="235"/>
      <c r="S320" s="235"/>
      <c r="T320" s="236"/>
      <c r="AT320" s="237" t="s">
        <v>304</v>
      </c>
      <c r="AU320" s="237" t="s">
        <v>90</v>
      </c>
      <c r="AV320" s="13" t="s">
        <v>90</v>
      </c>
      <c r="AW320" s="13" t="s">
        <v>33</v>
      </c>
      <c r="AX320" s="13" t="s">
        <v>77</v>
      </c>
      <c r="AY320" s="237" t="s">
        <v>242</v>
      </c>
    </row>
    <row r="321" spans="1:65" s="13" customFormat="1">
      <c r="B321" s="226"/>
      <c r="C321" s="227"/>
      <c r="D321" s="228" t="s">
        <v>304</v>
      </c>
      <c r="E321" s="229" t="s">
        <v>1</v>
      </c>
      <c r="F321" s="230" t="s">
        <v>1664</v>
      </c>
      <c r="G321" s="227"/>
      <c r="H321" s="231">
        <v>16</v>
      </c>
      <c r="I321" s="232"/>
      <c r="J321" s="227"/>
      <c r="K321" s="227"/>
      <c r="L321" s="233"/>
      <c r="M321" s="234"/>
      <c r="N321" s="235"/>
      <c r="O321" s="235"/>
      <c r="P321" s="235"/>
      <c r="Q321" s="235"/>
      <c r="R321" s="235"/>
      <c r="S321" s="235"/>
      <c r="T321" s="236"/>
      <c r="AT321" s="237" t="s">
        <v>304</v>
      </c>
      <c r="AU321" s="237" t="s">
        <v>90</v>
      </c>
      <c r="AV321" s="13" t="s">
        <v>90</v>
      </c>
      <c r="AW321" s="13" t="s">
        <v>33</v>
      </c>
      <c r="AX321" s="13" t="s">
        <v>77</v>
      </c>
      <c r="AY321" s="237" t="s">
        <v>242</v>
      </c>
    </row>
    <row r="322" spans="1:65" s="16" customFormat="1">
      <c r="B322" s="264"/>
      <c r="C322" s="265"/>
      <c r="D322" s="228" t="s">
        <v>304</v>
      </c>
      <c r="E322" s="266" t="s">
        <v>1</v>
      </c>
      <c r="F322" s="267" t="s">
        <v>388</v>
      </c>
      <c r="G322" s="265"/>
      <c r="H322" s="268">
        <v>113.02</v>
      </c>
      <c r="I322" s="269"/>
      <c r="J322" s="265"/>
      <c r="K322" s="265"/>
      <c r="L322" s="270"/>
      <c r="M322" s="271"/>
      <c r="N322" s="272"/>
      <c r="O322" s="272"/>
      <c r="P322" s="272"/>
      <c r="Q322" s="272"/>
      <c r="R322" s="272"/>
      <c r="S322" s="272"/>
      <c r="T322" s="273"/>
      <c r="AT322" s="274" t="s">
        <v>304</v>
      </c>
      <c r="AU322" s="274" t="s">
        <v>90</v>
      </c>
      <c r="AV322" s="16" t="s">
        <v>248</v>
      </c>
      <c r="AW322" s="16" t="s">
        <v>33</v>
      </c>
      <c r="AX322" s="16" t="s">
        <v>84</v>
      </c>
      <c r="AY322" s="274" t="s">
        <v>242</v>
      </c>
    </row>
    <row r="323" spans="1:65" s="12" customFormat="1" ht="25.9" customHeight="1">
      <c r="B323" s="185"/>
      <c r="C323" s="186"/>
      <c r="D323" s="187" t="s">
        <v>76</v>
      </c>
      <c r="E323" s="188" t="s">
        <v>261</v>
      </c>
      <c r="F323" s="188" t="s">
        <v>1388</v>
      </c>
      <c r="G323" s="186"/>
      <c r="H323" s="186"/>
      <c r="I323" s="189"/>
      <c r="J323" s="190">
        <f>BK323</f>
        <v>0</v>
      </c>
      <c r="K323" s="186"/>
      <c r="L323" s="191"/>
      <c r="M323" s="192"/>
      <c r="N323" s="193"/>
      <c r="O323" s="193"/>
      <c r="P323" s="194">
        <f>P324</f>
        <v>0</v>
      </c>
      <c r="Q323" s="193"/>
      <c r="R323" s="194">
        <f>R324</f>
        <v>0</v>
      </c>
      <c r="S323" s="193"/>
      <c r="T323" s="195">
        <f>T324</f>
        <v>0</v>
      </c>
      <c r="AR323" s="196" t="s">
        <v>100</v>
      </c>
      <c r="AT323" s="197" t="s">
        <v>76</v>
      </c>
      <c r="AU323" s="197" t="s">
        <v>77</v>
      </c>
      <c r="AY323" s="196" t="s">
        <v>242</v>
      </c>
      <c r="BK323" s="198">
        <f>BK324</f>
        <v>0</v>
      </c>
    </row>
    <row r="324" spans="1:65" s="12" customFormat="1" ht="22.9" customHeight="1">
      <c r="B324" s="185"/>
      <c r="C324" s="186"/>
      <c r="D324" s="187" t="s">
        <v>76</v>
      </c>
      <c r="E324" s="199" t="s">
        <v>1389</v>
      </c>
      <c r="F324" s="199" t="s">
        <v>1390</v>
      </c>
      <c r="G324" s="186"/>
      <c r="H324" s="186"/>
      <c r="I324" s="189"/>
      <c r="J324" s="200">
        <f>BK324</f>
        <v>0</v>
      </c>
      <c r="K324" s="186"/>
      <c r="L324" s="191"/>
      <c r="M324" s="192"/>
      <c r="N324" s="193"/>
      <c r="O324" s="193"/>
      <c r="P324" s="194">
        <f>SUM(P325:P330)</f>
        <v>0</v>
      </c>
      <c r="Q324" s="193"/>
      <c r="R324" s="194">
        <f>SUM(R325:R330)</f>
        <v>0</v>
      </c>
      <c r="S324" s="193"/>
      <c r="T324" s="195">
        <f>SUM(T325:T330)</f>
        <v>0</v>
      </c>
      <c r="AR324" s="196" t="s">
        <v>100</v>
      </c>
      <c r="AT324" s="197" t="s">
        <v>76</v>
      </c>
      <c r="AU324" s="197" t="s">
        <v>84</v>
      </c>
      <c r="AY324" s="196" t="s">
        <v>242</v>
      </c>
      <c r="BK324" s="198">
        <f>SUM(BK325:BK330)</f>
        <v>0</v>
      </c>
    </row>
    <row r="325" spans="1:65" s="2" customFormat="1" ht="30" customHeight="1">
      <c r="A325" s="35"/>
      <c r="B325" s="36"/>
      <c r="C325" s="201" t="s">
        <v>989</v>
      </c>
      <c r="D325" s="201" t="s">
        <v>244</v>
      </c>
      <c r="E325" s="202" t="s">
        <v>1391</v>
      </c>
      <c r="F325" s="203" t="s">
        <v>1392</v>
      </c>
      <c r="G325" s="204" t="s">
        <v>247</v>
      </c>
      <c r="H325" s="205">
        <v>184</v>
      </c>
      <c r="I325" s="206"/>
      <c r="J325" s="207">
        <f>ROUND(I325*H325,2)</f>
        <v>0</v>
      </c>
      <c r="K325" s="208"/>
      <c r="L325" s="40"/>
      <c r="M325" s="209" t="s">
        <v>1</v>
      </c>
      <c r="N325" s="210" t="s">
        <v>43</v>
      </c>
      <c r="O325" s="76"/>
      <c r="P325" s="211">
        <f>O325*H325</f>
        <v>0</v>
      </c>
      <c r="Q325" s="211">
        <v>0</v>
      </c>
      <c r="R325" s="211">
        <f>Q325*H325</f>
        <v>0</v>
      </c>
      <c r="S325" s="211">
        <v>0</v>
      </c>
      <c r="T325" s="212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13" t="s">
        <v>737</v>
      </c>
      <c r="AT325" s="213" t="s">
        <v>244</v>
      </c>
      <c r="AU325" s="213" t="s">
        <v>90</v>
      </c>
      <c r="AY325" s="18" t="s">
        <v>242</v>
      </c>
      <c r="BE325" s="214">
        <f>IF(N325="základná",J325,0)</f>
        <v>0</v>
      </c>
      <c r="BF325" s="214">
        <f>IF(N325="znížená",J325,0)</f>
        <v>0</v>
      </c>
      <c r="BG325" s="214">
        <f>IF(N325="zákl. prenesená",J325,0)</f>
        <v>0</v>
      </c>
      <c r="BH325" s="214">
        <f>IF(N325="zníž. prenesená",J325,0)</f>
        <v>0</v>
      </c>
      <c r="BI325" s="214">
        <f>IF(N325="nulová",J325,0)</f>
        <v>0</v>
      </c>
      <c r="BJ325" s="18" t="s">
        <v>90</v>
      </c>
      <c r="BK325" s="214">
        <f>ROUND(I325*H325,2)</f>
        <v>0</v>
      </c>
      <c r="BL325" s="18" t="s">
        <v>737</v>
      </c>
      <c r="BM325" s="213" t="s">
        <v>1668</v>
      </c>
    </row>
    <row r="326" spans="1:65" s="13" customFormat="1">
      <c r="B326" s="226"/>
      <c r="C326" s="227"/>
      <c r="D326" s="228" t="s">
        <v>304</v>
      </c>
      <c r="E326" s="229" t="s">
        <v>1</v>
      </c>
      <c r="F326" s="230" t="s">
        <v>1669</v>
      </c>
      <c r="G326" s="227"/>
      <c r="H326" s="231">
        <v>184</v>
      </c>
      <c r="I326" s="232"/>
      <c r="J326" s="227"/>
      <c r="K326" s="227"/>
      <c r="L326" s="233"/>
      <c r="M326" s="234"/>
      <c r="N326" s="235"/>
      <c r="O326" s="235"/>
      <c r="P326" s="235"/>
      <c r="Q326" s="235"/>
      <c r="R326" s="235"/>
      <c r="S326" s="235"/>
      <c r="T326" s="236"/>
      <c r="AT326" s="237" t="s">
        <v>304</v>
      </c>
      <c r="AU326" s="237" t="s">
        <v>90</v>
      </c>
      <c r="AV326" s="13" t="s">
        <v>90</v>
      </c>
      <c r="AW326" s="13" t="s">
        <v>33</v>
      </c>
      <c r="AX326" s="13" t="s">
        <v>84</v>
      </c>
      <c r="AY326" s="237" t="s">
        <v>242</v>
      </c>
    </row>
    <row r="327" spans="1:65" s="2" customFormat="1" ht="22.15" customHeight="1">
      <c r="A327" s="35"/>
      <c r="B327" s="36"/>
      <c r="C327" s="201" t="s">
        <v>993</v>
      </c>
      <c r="D327" s="201" t="s">
        <v>244</v>
      </c>
      <c r="E327" s="202" t="s">
        <v>1395</v>
      </c>
      <c r="F327" s="203" t="s">
        <v>1396</v>
      </c>
      <c r="G327" s="204" t="s">
        <v>323</v>
      </c>
      <c r="H327" s="205">
        <v>18</v>
      </c>
      <c r="I327" s="206"/>
      <c r="J327" s="207">
        <f>ROUND(I327*H327,2)</f>
        <v>0</v>
      </c>
      <c r="K327" s="208"/>
      <c r="L327" s="40"/>
      <c r="M327" s="209" t="s">
        <v>1</v>
      </c>
      <c r="N327" s="210" t="s">
        <v>43</v>
      </c>
      <c r="O327" s="76"/>
      <c r="P327" s="211">
        <f>O327*H327</f>
        <v>0</v>
      </c>
      <c r="Q327" s="211">
        <v>0</v>
      </c>
      <c r="R327" s="211">
        <f>Q327*H327</f>
        <v>0</v>
      </c>
      <c r="S327" s="211">
        <v>0</v>
      </c>
      <c r="T327" s="212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13" t="s">
        <v>737</v>
      </c>
      <c r="AT327" s="213" t="s">
        <v>244</v>
      </c>
      <c r="AU327" s="213" t="s">
        <v>90</v>
      </c>
      <c r="AY327" s="18" t="s">
        <v>242</v>
      </c>
      <c r="BE327" s="214">
        <f>IF(N327="základná",J327,0)</f>
        <v>0</v>
      </c>
      <c r="BF327" s="214">
        <f>IF(N327="znížená",J327,0)</f>
        <v>0</v>
      </c>
      <c r="BG327" s="214">
        <f>IF(N327="zákl. prenesená",J327,0)</f>
        <v>0</v>
      </c>
      <c r="BH327" s="214">
        <f>IF(N327="zníž. prenesená",J327,0)</f>
        <v>0</v>
      </c>
      <c r="BI327" s="214">
        <f>IF(N327="nulová",J327,0)</f>
        <v>0</v>
      </c>
      <c r="BJ327" s="18" t="s">
        <v>90</v>
      </c>
      <c r="BK327" s="214">
        <f>ROUND(I327*H327,2)</f>
        <v>0</v>
      </c>
      <c r="BL327" s="18" t="s">
        <v>737</v>
      </c>
      <c r="BM327" s="213" t="s">
        <v>1670</v>
      </c>
    </row>
    <row r="328" spans="1:65" s="13" customFormat="1" ht="22.5">
      <c r="B328" s="226"/>
      <c r="C328" s="227"/>
      <c r="D328" s="228" t="s">
        <v>304</v>
      </c>
      <c r="E328" s="229" t="s">
        <v>1</v>
      </c>
      <c r="F328" s="230" t="s">
        <v>1671</v>
      </c>
      <c r="G328" s="227"/>
      <c r="H328" s="231">
        <v>18</v>
      </c>
      <c r="I328" s="232"/>
      <c r="J328" s="227"/>
      <c r="K328" s="227"/>
      <c r="L328" s="233"/>
      <c r="M328" s="234"/>
      <c r="N328" s="235"/>
      <c r="O328" s="235"/>
      <c r="P328" s="235"/>
      <c r="Q328" s="235"/>
      <c r="R328" s="235"/>
      <c r="S328" s="235"/>
      <c r="T328" s="236"/>
      <c r="AT328" s="237" t="s">
        <v>304</v>
      </c>
      <c r="AU328" s="237" t="s">
        <v>90</v>
      </c>
      <c r="AV328" s="13" t="s">
        <v>90</v>
      </c>
      <c r="AW328" s="13" t="s">
        <v>33</v>
      </c>
      <c r="AX328" s="13" t="s">
        <v>84</v>
      </c>
      <c r="AY328" s="237" t="s">
        <v>242</v>
      </c>
    </row>
    <row r="329" spans="1:65" s="2" customFormat="1" ht="34.9" customHeight="1">
      <c r="A329" s="35"/>
      <c r="B329" s="36"/>
      <c r="C329" s="201" t="s">
        <v>1672</v>
      </c>
      <c r="D329" s="201" t="s">
        <v>244</v>
      </c>
      <c r="E329" s="202" t="s">
        <v>1398</v>
      </c>
      <c r="F329" s="203" t="s">
        <v>1399</v>
      </c>
      <c r="G329" s="204" t="s">
        <v>323</v>
      </c>
      <c r="H329" s="205">
        <v>72</v>
      </c>
      <c r="I329" s="206"/>
      <c r="J329" s="207">
        <f>ROUND(I329*H329,2)</f>
        <v>0</v>
      </c>
      <c r="K329" s="208"/>
      <c r="L329" s="40"/>
      <c r="M329" s="209" t="s">
        <v>1</v>
      </c>
      <c r="N329" s="210" t="s">
        <v>43</v>
      </c>
      <c r="O329" s="76"/>
      <c r="P329" s="211">
        <f>O329*H329</f>
        <v>0</v>
      </c>
      <c r="Q329" s="211">
        <v>0</v>
      </c>
      <c r="R329" s="211">
        <f>Q329*H329</f>
        <v>0</v>
      </c>
      <c r="S329" s="211">
        <v>0</v>
      </c>
      <c r="T329" s="212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13" t="s">
        <v>737</v>
      </c>
      <c r="AT329" s="213" t="s">
        <v>244</v>
      </c>
      <c r="AU329" s="213" t="s">
        <v>90</v>
      </c>
      <c r="AY329" s="18" t="s">
        <v>242</v>
      </c>
      <c r="BE329" s="214">
        <f>IF(N329="základná",J329,0)</f>
        <v>0</v>
      </c>
      <c r="BF329" s="214">
        <f>IF(N329="znížená",J329,0)</f>
        <v>0</v>
      </c>
      <c r="BG329" s="214">
        <f>IF(N329="zákl. prenesená",J329,0)</f>
        <v>0</v>
      </c>
      <c r="BH329" s="214">
        <f>IF(N329="zníž. prenesená",J329,0)</f>
        <v>0</v>
      </c>
      <c r="BI329" s="214">
        <f>IF(N329="nulová",J329,0)</f>
        <v>0</v>
      </c>
      <c r="BJ329" s="18" t="s">
        <v>90</v>
      </c>
      <c r="BK329" s="214">
        <f>ROUND(I329*H329,2)</f>
        <v>0</v>
      </c>
      <c r="BL329" s="18" t="s">
        <v>737</v>
      </c>
      <c r="BM329" s="213" t="s">
        <v>1673</v>
      </c>
    </row>
    <row r="330" spans="1:65" s="13" customFormat="1">
      <c r="B330" s="226"/>
      <c r="C330" s="227"/>
      <c r="D330" s="228" t="s">
        <v>304</v>
      </c>
      <c r="E330" s="227"/>
      <c r="F330" s="230" t="s">
        <v>1674</v>
      </c>
      <c r="G330" s="227"/>
      <c r="H330" s="231">
        <v>72</v>
      </c>
      <c r="I330" s="232"/>
      <c r="J330" s="227"/>
      <c r="K330" s="227"/>
      <c r="L330" s="233"/>
      <c r="M330" s="276"/>
      <c r="N330" s="277"/>
      <c r="O330" s="277"/>
      <c r="P330" s="277"/>
      <c r="Q330" s="277"/>
      <c r="R330" s="277"/>
      <c r="S330" s="277"/>
      <c r="T330" s="278"/>
      <c r="AT330" s="237" t="s">
        <v>304</v>
      </c>
      <c r="AU330" s="237" t="s">
        <v>90</v>
      </c>
      <c r="AV330" s="13" t="s">
        <v>90</v>
      </c>
      <c r="AW330" s="13" t="s">
        <v>4</v>
      </c>
      <c r="AX330" s="13" t="s">
        <v>84</v>
      </c>
      <c r="AY330" s="237" t="s">
        <v>242</v>
      </c>
    </row>
    <row r="331" spans="1:65" s="2" customFormat="1" ht="6.95" customHeight="1">
      <c r="A331" s="35"/>
      <c r="B331" s="59"/>
      <c r="C331" s="60"/>
      <c r="D331" s="60"/>
      <c r="E331" s="60"/>
      <c r="F331" s="60"/>
      <c r="G331" s="60"/>
      <c r="H331" s="60"/>
      <c r="I331" s="60"/>
      <c r="J331" s="60"/>
      <c r="K331" s="60"/>
      <c r="L331" s="40"/>
      <c r="M331" s="35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</row>
  </sheetData>
  <sheetProtection algorithmName="SHA-512" hashValue="IUAuGRW+hBxa1AYnnFtUsqrNx0jCoBwVm50hLJFWt9UDQ5XLJ7Wd2ZI+u8FMHYoMkCfq6Dx7AF6PUj+Jj0yqHQ==" saltValue="z0Ej0RPY8Vtx7ZzHG2eUsOh2sLDIIRZt7f9VGF737StK1aWwv4c7r6gXb+MlsOMfaiYFHrOftJ7Syc+vbDzOzQ==" spinCount="100000" sheet="1" objects="1" scenarios="1" formatColumns="0" formatRows="0" autoFilter="0"/>
  <autoFilter ref="C134:K330" xr:uid="{00000000-0009-0000-0000-000006000000}"/>
  <mergeCells count="12">
    <mergeCell ref="E127:H127"/>
    <mergeCell ref="L2:V2"/>
    <mergeCell ref="E85:H85"/>
    <mergeCell ref="E87:H87"/>
    <mergeCell ref="E89:H89"/>
    <mergeCell ref="E123:H123"/>
    <mergeCell ref="E125:H125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355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116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1675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ROUND(J136,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ROUND((SUM(BE136:BE354)),  2)</f>
        <v>0</v>
      </c>
      <c r="G35" s="136"/>
      <c r="H35" s="136"/>
      <c r="I35" s="137">
        <v>0.2</v>
      </c>
      <c r="J35" s="135">
        <f>ROUND(((SUM(BE136:BE354))*I35),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ROUND((SUM(BF136:BF354)),  2)</f>
        <v>0</v>
      </c>
      <c r="G36" s="136"/>
      <c r="H36" s="136"/>
      <c r="I36" s="137">
        <v>0.2</v>
      </c>
      <c r="J36" s="135">
        <f>ROUND(((SUM(BF136:BF354))*I36),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ROUND((SUM(BG136:BG354)),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ROUND((SUM(BH136:BH354)),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ROUND((SUM(BI136:BI354)),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 xml:space="preserve">1136-2-3 - SO 02.3 - Most 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J136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J137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J138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J186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J194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J206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J224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J233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J241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J292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J298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1149</v>
      </c>
      <c r="E109" s="170"/>
      <c r="F109" s="170"/>
      <c r="G109" s="170"/>
      <c r="H109" s="170"/>
      <c r="I109" s="170"/>
      <c r="J109" s="171">
        <f>J299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1436</v>
      </c>
      <c r="E110" s="170"/>
      <c r="F110" s="170"/>
      <c r="G110" s="170"/>
      <c r="H110" s="170"/>
      <c r="I110" s="170"/>
      <c r="J110" s="171">
        <f>J309</f>
        <v>0</v>
      </c>
      <c r="K110" s="109"/>
      <c r="L110" s="172"/>
    </row>
    <row r="111" spans="1:47" s="10" customFormat="1" ht="19.899999999999999" customHeight="1">
      <c r="B111" s="168"/>
      <c r="C111" s="109"/>
      <c r="D111" s="169" t="s">
        <v>366</v>
      </c>
      <c r="E111" s="170"/>
      <c r="F111" s="170"/>
      <c r="G111" s="170"/>
      <c r="H111" s="170"/>
      <c r="I111" s="170"/>
      <c r="J111" s="171">
        <f>J313</f>
        <v>0</v>
      </c>
      <c r="K111" s="109"/>
      <c r="L111" s="172"/>
    </row>
    <row r="112" spans="1:47" s="10" customFormat="1" ht="19.899999999999999" customHeight="1">
      <c r="B112" s="168"/>
      <c r="C112" s="109"/>
      <c r="D112" s="169" t="s">
        <v>996</v>
      </c>
      <c r="E112" s="170"/>
      <c r="F112" s="170"/>
      <c r="G112" s="170"/>
      <c r="H112" s="170"/>
      <c r="I112" s="170"/>
      <c r="J112" s="171">
        <f>J332</f>
        <v>0</v>
      </c>
      <c r="K112" s="109"/>
      <c r="L112" s="172"/>
    </row>
    <row r="113" spans="1:31" s="9" customFormat="1" ht="24.95" customHeight="1">
      <c r="B113" s="162"/>
      <c r="C113" s="163"/>
      <c r="D113" s="164" t="s">
        <v>1151</v>
      </c>
      <c r="E113" s="165"/>
      <c r="F113" s="165"/>
      <c r="G113" s="165"/>
      <c r="H113" s="165"/>
      <c r="I113" s="165"/>
      <c r="J113" s="166">
        <f>J347</f>
        <v>0</v>
      </c>
      <c r="K113" s="163"/>
      <c r="L113" s="167"/>
    </row>
    <row r="114" spans="1:31" s="10" customFormat="1" ht="19.899999999999999" customHeight="1">
      <c r="B114" s="168"/>
      <c r="C114" s="109"/>
      <c r="D114" s="169" t="s">
        <v>1152</v>
      </c>
      <c r="E114" s="170"/>
      <c r="F114" s="170"/>
      <c r="G114" s="170"/>
      <c r="H114" s="170"/>
      <c r="I114" s="170"/>
      <c r="J114" s="171">
        <f>J348</f>
        <v>0</v>
      </c>
      <c r="K114" s="109"/>
      <c r="L114" s="172"/>
    </row>
    <row r="115" spans="1:31" s="2" customFormat="1" ht="21.75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5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pans="1:31" s="2" customFormat="1" ht="6.95" customHeight="1">
      <c r="A116" s="35"/>
      <c r="B116" s="59"/>
      <c r="C116" s="60"/>
      <c r="D116" s="60"/>
      <c r="E116" s="60"/>
      <c r="F116" s="60"/>
      <c r="G116" s="60"/>
      <c r="H116" s="60"/>
      <c r="I116" s="60"/>
      <c r="J116" s="60"/>
      <c r="K116" s="60"/>
      <c r="L116" s="5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20" spans="1:31" s="2" customFormat="1" ht="6.95" customHeight="1">
      <c r="A120" s="35"/>
      <c r="B120" s="61"/>
      <c r="C120" s="62"/>
      <c r="D120" s="62"/>
      <c r="E120" s="62"/>
      <c r="F120" s="62"/>
      <c r="G120" s="62"/>
      <c r="H120" s="62"/>
      <c r="I120" s="62"/>
      <c r="J120" s="62"/>
      <c r="K120" s="62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24.95" customHeight="1">
      <c r="A121" s="35"/>
      <c r="B121" s="36"/>
      <c r="C121" s="24" t="s">
        <v>228</v>
      </c>
      <c r="D121" s="37"/>
      <c r="E121" s="37"/>
      <c r="F121" s="37"/>
      <c r="G121" s="37"/>
      <c r="H121" s="37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2" customFormat="1" ht="6.95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5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pans="1:31" s="2" customFormat="1" ht="12" customHeight="1">
      <c r="A123" s="35"/>
      <c r="B123" s="36"/>
      <c r="C123" s="30" t="s">
        <v>15</v>
      </c>
      <c r="D123" s="37"/>
      <c r="E123" s="37"/>
      <c r="F123" s="37"/>
      <c r="G123" s="37"/>
      <c r="H123" s="37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4.45" customHeight="1">
      <c r="A124" s="35"/>
      <c r="B124" s="36"/>
      <c r="C124" s="37"/>
      <c r="D124" s="37"/>
      <c r="E124" s="334" t="str">
        <f>E7</f>
        <v>Cyklotrasa Rimavská Sobota - Poltár</v>
      </c>
      <c r="F124" s="335"/>
      <c r="G124" s="335"/>
      <c r="H124" s="335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1" customFormat="1" ht="12" customHeight="1">
      <c r="B125" s="22"/>
      <c r="C125" s="30" t="s">
        <v>214</v>
      </c>
      <c r="D125" s="23"/>
      <c r="E125" s="23"/>
      <c r="F125" s="23"/>
      <c r="G125" s="23"/>
      <c r="H125" s="23"/>
      <c r="I125" s="23"/>
      <c r="J125" s="23"/>
      <c r="K125" s="23"/>
      <c r="L125" s="21"/>
    </row>
    <row r="126" spans="1:31" s="2" customFormat="1" ht="14.45" customHeight="1">
      <c r="A126" s="35"/>
      <c r="B126" s="36"/>
      <c r="C126" s="37"/>
      <c r="D126" s="37"/>
      <c r="E126" s="334" t="s">
        <v>1145</v>
      </c>
      <c r="F126" s="333"/>
      <c r="G126" s="333"/>
      <c r="H126" s="333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216</v>
      </c>
      <c r="D127" s="37"/>
      <c r="E127" s="37"/>
      <c r="F127" s="37"/>
      <c r="G127" s="37"/>
      <c r="H127" s="37"/>
      <c r="I127" s="37"/>
      <c r="J127" s="37"/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15.6" customHeight="1">
      <c r="A128" s="35"/>
      <c r="B128" s="36"/>
      <c r="C128" s="37"/>
      <c r="D128" s="37"/>
      <c r="E128" s="307" t="str">
        <f>E11</f>
        <v xml:space="preserve">1136-2-3 - SO 02.3 - Most </v>
      </c>
      <c r="F128" s="333"/>
      <c r="G128" s="333"/>
      <c r="H128" s="333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6.95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2" customHeight="1">
      <c r="A130" s="35"/>
      <c r="B130" s="36"/>
      <c r="C130" s="30" t="s">
        <v>19</v>
      </c>
      <c r="D130" s="37"/>
      <c r="E130" s="37"/>
      <c r="F130" s="28" t="str">
        <f>F14</f>
        <v>Rimavská Sobota, Poltár</v>
      </c>
      <c r="G130" s="37"/>
      <c r="H130" s="37"/>
      <c r="I130" s="30" t="s">
        <v>21</v>
      </c>
      <c r="J130" s="71">
        <f>IF(J14="","",J14)</f>
        <v>0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6.9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2" customFormat="1" ht="40.9" customHeight="1">
      <c r="A132" s="35"/>
      <c r="B132" s="36"/>
      <c r="C132" s="30" t="s">
        <v>22</v>
      </c>
      <c r="D132" s="37"/>
      <c r="E132" s="37"/>
      <c r="F132" s="28" t="str">
        <f>E17</f>
        <v>Banskobystrický samosprávny kraj, B. Bystrica</v>
      </c>
      <c r="G132" s="37"/>
      <c r="H132" s="37"/>
      <c r="I132" s="30" t="s">
        <v>29</v>
      </c>
      <c r="J132" s="33" t="str">
        <f>E23</f>
        <v>Cykloprojekt s.r.o., Bratislava, Laurinská 18</v>
      </c>
      <c r="K132" s="37"/>
      <c r="L132" s="5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pans="1:65" s="2" customFormat="1" ht="15.6" customHeight="1">
      <c r="A133" s="35"/>
      <c r="B133" s="36"/>
      <c r="C133" s="30" t="s">
        <v>27</v>
      </c>
      <c r="D133" s="37"/>
      <c r="E133" s="37"/>
      <c r="F133" s="28" t="str">
        <f>IF(E20="","",E20)</f>
        <v>Vyplň údaj</v>
      </c>
      <c r="G133" s="37"/>
      <c r="H133" s="37"/>
      <c r="I133" s="30" t="s">
        <v>34</v>
      </c>
      <c r="J133" s="33" t="str">
        <f>E26</f>
        <v xml:space="preserve"> </v>
      </c>
      <c r="K133" s="37"/>
      <c r="L133" s="5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pans="1:65" s="2" customFormat="1" ht="10.35" customHeight="1">
      <c r="A134" s="35"/>
      <c r="B134" s="36"/>
      <c r="C134" s="37"/>
      <c r="D134" s="37"/>
      <c r="E134" s="37"/>
      <c r="F134" s="37"/>
      <c r="G134" s="37"/>
      <c r="H134" s="37"/>
      <c r="I134" s="37"/>
      <c r="J134" s="37"/>
      <c r="K134" s="37"/>
      <c r="L134" s="5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pans="1:65" s="11" customFormat="1" ht="29.25" customHeight="1">
      <c r="A135" s="173"/>
      <c r="B135" s="174"/>
      <c r="C135" s="175" t="s">
        <v>229</v>
      </c>
      <c r="D135" s="176" t="s">
        <v>62</v>
      </c>
      <c r="E135" s="176" t="s">
        <v>58</v>
      </c>
      <c r="F135" s="176" t="s">
        <v>59</v>
      </c>
      <c r="G135" s="176" t="s">
        <v>230</v>
      </c>
      <c r="H135" s="176" t="s">
        <v>231</v>
      </c>
      <c r="I135" s="176" t="s">
        <v>232</v>
      </c>
      <c r="J135" s="177" t="s">
        <v>220</v>
      </c>
      <c r="K135" s="178" t="s">
        <v>233</v>
      </c>
      <c r="L135" s="179"/>
      <c r="M135" s="80" t="s">
        <v>1</v>
      </c>
      <c r="N135" s="81" t="s">
        <v>41</v>
      </c>
      <c r="O135" s="81" t="s">
        <v>234</v>
      </c>
      <c r="P135" s="81" t="s">
        <v>235</v>
      </c>
      <c r="Q135" s="81" t="s">
        <v>236</v>
      </c>
      <c r="R135" s="81" t="s">
        <v>237</v>
      </c>
      <c r="S135" s="81" t="s">
        <v>238</v>
      </c>
      <c r="T135" s="82" t="s">
        <v>239</v>
      </c>
      <c r="U135" s="173"/>
      <c r="V135" s="173"/>
      <c r="W135" s="173"/>
      <c r="X135" s="173"/>
      <c r="Y135" s="173"/>
      <c r="Z135" s="173"/>
      <c r="AA135" s="173"/>
      <c r="AB135" s="173"/>
      <c r="AC135" s="173"/>
      <c r="AD135" s="173"/>
      <c r="AE135" s="173"/>
    </row>
    <row r="136" spans="1:65" s="2" customFormat="1" ht="22.9" customHeight="1">
      <c r="A136" s="35"/>
      <c r="B136" s="36"/>
      <c r="C136" s="87" t="s">
        <v>221</v>
      </c>
      <c r="D136" s="37"/>
      <c r="E136" s="37"/>
      <c r="F136" s="37"/>
      <c r="G136" s="37"/>
      <c r="H136" s="37"/>
      <c r="I136" s="37"/>
      <c r="J136" s="180">
        <f>BK136</f>
        <v>0</v>
      </c>
      <c r="K136" s="37"/>
      <c r="L136" s="40"/>
      <c r="M136" s="83"/>
      <c r="N136" s="181"/>
      <c r="O136" s="84"/>
      <c r="P136" s="182">
        <f>P137+P298+P347</f>
        <v>0</v>
      </c>
      <c r="Q136" s="84"/>
      <c r="R136" s="182">
        <f>R137+R298+R347</f>
        <v>141.81835250999998</v>
      </c>
      <c r="S136" s="84"/>
      <c r="T136" s="183">
        <f>T137+T298+T347</f>
        <v>61.018050000000002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T136" s="18" t="s">
        <v>76</v>
      </c>
      <c r="AU136" s="18" t="s">
        <v>222</v>
      </c>
      <c r="BK136" s="184">
        <f>BK137+BK298+BK347</f>
        <v>0</v>
      </c>
    </row>
    <row r="137" spans="1:65" s="12" customFormat="1" ht="25.9" customHeight="1">
      <c r="B137" s="185"/>
      <c r="C137" s="186"/>
      <c r="D137" s="187" t="s">
        <v>76</v>
      </c>
      <c r="E137" s="188" t="s">
        <v>240</v>
      </c>
      <c r="F137" s="188" t="s">
        <v>241</v>
      </c>
      <c r="G137" s="186"/>
      <c r="H137" s="186"/>
      <c r="I137" s="189"/>
      <c r="J137" s="190">
        <f>BK137</f>
        <v>0</v>
      </c>
      <c r="K137" s="186"/>
      <c r="L137" s="191"/>
      <c r="M137" s="192"/>
      <c r="N137" s="193"/>
      <c r="O137" s="193"/>
      <c r="P137" s="194">
        <f>P138+P186+P194+P206+P224+P233+P241+P292</f>
        <v>0</v>
      </c>
      <c r="Q137" s="193"/>
      <c r="R137" s="194">
        <f>R138+R186+R194+R206+R224+R233+R241+R292</f>
        <v>141.12511550999997</v>
      </c>
      <c r="S137" s="193"/>
      <c r="T137" s="195">
        <f>T138+T186+T194+T206+T224+T233+T241+T292</f>
        <v>61.018050000000002</v>
      </c>
      <c r="AR137" s="196" t="s">
        <v>84</v>
      </c>
      <c r="AT137" s="197" t="s">
        <v>76</v>
      </c>
      <c r="AU137" s="197" t="s">
        <v>77</v>
      </c>
      <c r="AY137" s="196" t="s">
        <v>242</v>
      </c>
      <c r="BK137" s="198">
        <f>BK138+BK186+BK194+BK206+BK224+BK233+BK241+BK292</f>
        <v>0</v>
      </c>
    </row>
    <row r="138" spans="1:65" s="12" customFormat="1" ht="22.9" customHeight="1">
      <c r="B138" s="185"/>
      <c r="C138" s="186"/>
      <c r="D138" s="187" t="s">
        <v>76</v>
      </c>
      <c r="E138" s="199" t="s">
        <v>84</v>
      </c>
      <c r="F138" s="199" t="s">
        <v>243</v>
      </c>
      <c r="G138" s="186"/>
      <c r="H138" s="186"/>
      <c r="I138" s="189"/>
      <c r="J138" s="200">
        <f>BK138</f>
        <v>0</v>
      </c>
      <c r="K138" s="186"/>
      <c r="L138" s="191"/>
      <c r="M138" s="192"/>
      <c r="N138" s="193"/>
      <c r="O138" s="193"/>
      <c r="P138" s="194">
        <f>SUM(P139:P185)</f>
        <v>0</v>
      </c>
      <c r="Q138" s="193"/>
      <c r="R138" s="194">
        <f>SUM(R139:R185)</f>
        <v>0</v>
      </c>
      <c r="S138" s="193"/>
      <c r="T138" s="195">
        <f>SUM(T139:T185)</f>
        <v>17.242799999999999</v>
      </c>
      <c r="AR138" s="196" t="s">
        <v>84</v>
      </c>
      <c r="AT138" s="197" t="s">
        <v>76</v>
      </c>
      <c r="AU138" s="197" t="s">
        <v>84</v>
      </c>
      <c r="AY138" s="196" t="s">
        <v>242</v>
      </c>
      <c r="BK138" s="198">
        <f>SUM(BK139:BK185)</f>
        <v>0</v>
      </c>
    </row>
    <row r="139" spans="1:65" s="2" customFormat="1" ht="34.9" customHeight="1">
      <c r="A139" s="35"/>
      <c r="B139" s="36"/>
      <c r="C139" s="201" t="s">
        <v>84</v>
      </c>
      <c r="D139" s="201" t="s">
        <v>244</v>
      </c>
      <c r="E139" s="202" t="s">
        <v>1437</v>
      </c>
      <c r="F139" s="203" t="s">
        <v>1438</v>
      </c>
      <c r="G139" s="204" t="s">
        <v>247</v>
      </c>
      <c r="H139" s="205">
        <v>35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248</v>
      </c>
      <c r="AT139" s="213" t="s">
        <v>244</v>
      </c>
      <c r="AU139" s="213" t="s">
        <v>90</v>
      </c>
      <c r="AY139" s="18" t="s">
        <v>242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90</v>
      </c>
      <c r="BK139" s="214">
        <f>ROUND(I139*H139,2)</f>
        <v>0</v>
      </c>
      <c r="BL139" s="18" t="s">
        <v>248</v>
      </c>
      <c r="BM139" s="213" t="s">
        <v>1676</v>
      </c>
    </row>
    <row r="140" spans="1:65" s="13" customFormat="1">
      <c r="B140" s="226"/>
      <c r="C140" s="227"/>
      <c r="D140" s="228" t="s">
        <v>304</v>
      </c>
      <c r="E140" s="229" t="s">
        <v>1</v>
      </c>
      <c r="F140" s="230" t="s">
        <v>1677</v>
      </c>
      <c r="G140" s="227"/>
      <c r="H140" s="231">
        <v>35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AT140" s="237" t="s">
        <v>304</v>
      </c>
      <c r="AU140" s="237" t="s">
        <v>90</v>
      </c>
      <c r="AV140" s="13" t="s">
        <v>90</v>
      </c>
      <c r="AW140" s="13" t="s">
        <v>33</v>
      </c>
      <c r="AX140" s="13" t="s">
        <v>84</v>
      </c>
      <c r="AY140" s="237" t="s">
        <v>242</v>
      </c>
    </row>
    <row r="141" spans="1:65" s="2" customFormat="1" ht="22.15" customHeight="1">
      <c r="A141" s="35"/>
      <c r="B141" s="36"/>
      <c r="C141" s="201" t="s">
        <v>90</v>
      </c>
      <c r="D141" s="201" t="s">
        <v>244</v>
      </c>
      <c r="E141" s="202" t="s">
        <v>1153</v>
      </c>
      <c r="F141" s="203" t="s">
        <v>1154</v>
      </c>
      <c r="G141" s="204" t="s">
        <v>247</v>
      </c>
      <c r="H141" s="205">
        <v>18.3</v>
      </c>
      <c r="I141" s="206"/>
      <c r="J141" s="207">
        <f>ROUND(I141*H141,2)</f>
        <v>0</v>
      </c>
      <c r="K141" s="208"/>
      <c r="L141" s="40"/>
      <c r="M141" s="209" t="s">
        <v>1</v>
      </c>
      <c r="N141" s="210" t="s">
        <v>43</v>
      </c>
      <c r="O141" s="76"/>
      <c r="P141" s="211">
        <f>O141*H141</f>
        <v>0</v>
      </c>
      <c r="Q141" s="211">
        <v>0</v>
      </c>
      <c r="R141" s="211">
        <f>Q141*H141</f>
        <v>0</v>
      </c>
      <c r="S141" s="211">
        <v>0.16</v>
      </c>
      <c r="T141" s="212">
        <f>S141*H141</f>
        <v>2.9280000000000004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3" t="s">
        <v>248</v>
      </c>
      <c r="AT141" s="213" t="s">
        <v>244</v>
      </c>
      <c r="AU141" s="213" t="s">
        <v>90</v>
      </c>
      <c r="AY141" s="18" t="s">
        <v>242</v>
      </c>
      <c r="BE141" s="214">
        <f>IF(N141="základná",J141,0)</f>
        <v>0</v>
      </c>
      <c r="BF141" s="214">
        <f>IF(N141="znížená",J141,0)</f>
        <v>0</v>
      </c>
      <c r="BG141" s="214">
        <f>IF(N141="zákl. prenesená",J141,0)</f>
        <v>0</v>
      </c>
      <c r="BH141" s="214">
        <f>IF(N141="zníž. prenesená",J141,0)</f>
        <v>0</v>
      </c>
      <c r="BI141" s="214">
        <f>IF(N141="nulová",J141,0)</f>
        <v>0</v>
      </c>
      <c r="BJ141" s="18" t="s">
        <v>90</v>
      </c>
      <c r="BK141" s="214">
        <f>ROUND(I141*H141,2)</f>
        <v>0</v>
      </c>
      <c r="BL141" s="18" t="s">
        <v>248</v>
      </c>
      <c r="BM141" s="213" t="s">
        <v>1678</v>
      </c>
    </row>
    <row r="142" spans="1:65" s="13" customFormat="1" ht="22.5">
      <c r="B142" s="226"/>
      <c r="C142" s="227"/>
      <c r="D142" s="228" t="s">
        <v>304</v>
      </c>
      <c r="E142" s="229" t="s">
        <v>1</v>
      </c>
      <c r="F142" s="230" t="s">
        <v>1679</v>
      </c>
      <c r="G142" s="227"/>
      <c r="H142" s="231">
        <v>18.3</v>
      </c>
      <c r="I142" s="232"/>
      <c r="J142" s="227"/>
      <c r="K142" s="227"/>
      <c r="L142" s="233"/>
      <c r="M142" s="234"/>
      <c r="N142" s="235"/>
      <c r="O142" s="235"/>
      <c r="P142" s="235"/>
      <c r="Q142" s="235"/>
      <c r="R142" s="235"/>
      <c r="S142" s="235"/>
      <c r="T142" s="236"/>
      <c r="AT142" s="237" t="s">
        <v>304</v>
      </c>
      <c r="AU142" s="237" t="s">
        <v>90</v>
      </c>
      <c r="AV142" s="13" t="s">
        <v>90</v>
      </c>
      <c r="AW142" s="13" t="s">
        <v>33</v>
      </c>
      <c r="AX142" s="13" t="s">
        <v>84</v>
      </c>
      <c r="AY142" s="237" t="s">
        <v>242</v>
      </c>
    </row>
    <row r="143" spans="1:65" s="2" customFormat="1" ht="22.15" customHeight="1">
      <c r="A143" s="35"/>
      <c r="B143" s="36"/>
      <c r="C143" s="201" t="s">
        <v>100</v>
      </c>
      <c r="D143" s="201" t="s">
        <v>244</v>
      </c>
      <c r="E143" s="202" t="s">
        <v>1445</v>
      </c>
      <c r="F143" s="203" t="s">
        <v>1446</v>
      </c>
      <c r="G143" s="204" t="s">
        <v>247</v>
      </c>
      <c r="H143" s="205">
        <v>45.3</v>
      </c>
      <c r="I143" s="206"/>
      <c r="J143" s="207">
        <f>ROUND(I143*H143,2)</f>
        <v>0</v>
      </c>
      <c r="K143" s="208"/>
      <c r="L143" s="40"/>
      <c r="M143" s="209" t="s">
        <v>1</v>
      </c>
      <c r="N143" s="210" t="s">
        <v>43</v>
      </c>
      <c r="O143" s="76"/>
      <c r="P143" s="211">
        <f>O143*H143</f>
        <v>0</v>
      </c>
      <c r="Q143" s="211">
        <v>0</v>
      </c>
      <c r="R143" s="211">
        <f>Q143*H143</f>
        <v>0</v>
      </c>
      <c r="S143" s="211">
        <v>0.316</v>
      </c>
      <c r="T143" s="212">
        <f>S143*H143</f>
        <v>14.3148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13" t="s">
        <v>248</v>
      </c>
      <c r="AT143" s="213" t="s">
        <v>244</v>
      </c>
      <c r="AU143" s="213" t="s">
        <v>90</v>
      </c>
      <c r="AY143" s="18" t="s">
        <v>242</v>
      </c>
      <c r="BE143" s="214">
        <f>IF(N143="základná",J143,0)</f>
        <v>0</v>
      </c>
      <c r="BF143" s="214">
        <f>IF(N143="znížená",J143,0)</f>
        <v>0</v>
      </c>
      <c r="BG143" s="214">
        <f>IF(N143="zákl. prenesená",J143,0)</f>
        <v>0</v>
      </c>
      <c r="BH143" s="214">
        <f>IF(N143="zníž. prenesená",J143,0)</f>
        <v>0</v>
      </c>
      <c r="BI143" s="214">
        <f>IF(N143="nulová",J143,0)</f>
        <v>0</v>
      </c>
      <c r="BJ143" s="18" t="s">
        <v>90</v>
      </c>
      <c r="BK143" s="214">
        <f>ROUND(I143*H143,2)</f>
        <v>0</v>
      </c>
      <c r="BL143" s="18" t="s">
        <v>248</v>
      </c>
      <c r="BM143" s="213" t="s">
        <v>1680</v>
      </c>
    </row>
    <row r="144" spans="1:65" s="13" customFormat="1" ht="22.5">
      <c r="B144" s="226"/>
      <c r="C144" s="227"/>
      <c r="D144" s="228" t="s">
        <v>304</v>
      </c>
      <c r="E144" s="229" t="s">
        <v>1</v>
      </c>
      <c r="F144" s="230" t="s">
        <v>1681</v>
      </c>
      <c r="G144" s="227"/>
      <c r="H144" s="231">
        <v>18.3</v>
      </c>
      <c r="I144" s="232"/>
      <c r="J144" s="227"/>
      <c r="K144" s="227"/>
      <c r="L144" s="233"/>
      <c r="M144" s="234"/>
      <c r="N144" s="235"/>
      <c r="O144" s="235"/>
      <c r="P144" s="235"/>
      <c r="Q144" s="235"/>
      <c r="R144" s="235"/>
      <c r="S144" s="235"/>
      <c r="T144" s="236"/>
      <c r="AT144" s="237" t="s">
        <v>304</v>
      </c>
      <c r="AU144" s="237" t="s">
        <v>90</v>
      </c>
      <c r="AV144" s="13" t="s">
        <v>90</v>
      </c>
      <c r="AW144" s="13" t="s">
        <v>33</v>
      </c>
      <c r="AX144" s="13" t="s">
        <v>77</v>
      </c>
      <c r="AY144" s="237" t="s">
        <v>242</v>
      </c>
    </row>
    <row r="145" spans="1:65" s="13" customFormat="1">
      <c r="B145" s="226"/>
      <c r="C145" s="227"/>
      <c r="D145" s="228" t="s">
        <v>304</v>
      </c>
      <c r="E145" s="229" t="s">
        <v>1</v>
      </c>
      <c r="F145" s="230" t="s">
        <v>1682</v>
      </c>
      <c r="G145" s="227"/>
      <c r="H145" s="231">
        <v>27</v>
      </c>
      <c r="I145" s="232"/>
      <c r="J145" s="227"/>
      <c r="K145" s="227"/>
      <c r="L145" s="233"/>
      <c r="M145" s="234"/>
      <c r="N145" s="235"/>
      <c r="O145" s="235"/>
      <c r="P145" s="235"/>
      <c r="Q145" s="235"/>
      <c r="R145" s="235"/>
      <c r="S145" s="235"/>
      <c r="T145" s="236"/>
      <c r="AT145" s="237" t="s">
        <v>304</v>
      </c>
      <c r="AU145" s="237" t="s">
        <v>90</v>
      </c>
      <c r="AV145" s="13" t="s">
        <v>90</v>
      </c>
      <c r="AW145" s="13" t="s">
        <v>33</v>
      </c>
      <c r="AX145" s="13" t="s">
        <v>77</v>
      </c>
      <c r="AY145" s="237" t="s">
        <v>242</v>
      </c>
    </row>
    <row r="146" spans="1:65" s="16" customFormat="1">
      <c r="B146" s="264"/>
      <c r="C146" s="265"/>
      <c r="D146" s="228" t="s">
        <v>304</v>
      </c>
      <c r="E146" s="266" t="s">
        <v>1</v>
      </c>
      <c r="F146" s="267" t="s">
        <v>388</v>
      </c>
      <c r="G146" s="265"/>
      <c r="H146" s="268">
        <v>45.3</v>
      </c>
      <c r="I146" s="269"/>
      <c r="J146" s="265"/>
      <c r="K146" s="265"/>
      <c r="L146" s="270"/>
      <c r="M146" s="271"/>
      <c r="N146" s="272"/>
      <c r="O146" s="272"/>
      <c r="P146" s="272"/>
      <c r="Q146" s="272"/>
      <c r="R146" s="272"/>
      <c r="S146" s="272"/>
      <c r="T146" s="273"/>
      <c r="AT146" s="274" t="s">
        <v>304</v>
      </c>
      <c r="AU146" s="274" t="s">
        <v>90</v>
      </c>
      <c r="AV146" s="16" t="s">
        <v>248</v>
      </c>
      <c r="AW146" s="16" t="s">
        <v>33</v>
      </c>
      <c r="AX146" s="16" t="s">
        <v>84</v>
      </c>
      <c r="AY146" s="274" t="s">
        <v>242</v>
      </c>
    </row>
    <row r="147" spans="1:65" s="2" customFormat="1" ht="30" customHeight="1">
      <c r="A147" s="35"/>
      <c r="B147" s="36"/>
      <c r="C147" s="201" t="s">
        <v>248</v>
      </c>
      <c r="D147" s="201" t="s">
        <v>244</v>
      </c>
      <c r="E147" s="202" t="s">
        <v>1450</v>
      </c>
      <c r="F147" s="203" t="s">
        <v>1451</v>
      </c>
      <c r="G147" s="204" t="s">
        <v>1452</v>
      </c>
      <c r="H147" s="205">
        <v>10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1683</v>
      </c>
    </row>
    <row r="148" spans="1:65" s="2" customFormat="1" ht="14.45" customHeight="1">
      <c r="A148" s="35"/>
      <c r="B148" s="36"/>
      <c r="C148" s="201" t="s">
        <v>250</v>
      </c>
      <c r="D148" s="201" t="s">
        <v>244</v>
      </c>
      <c r="E148" s="202" t="s">
        <v>1014</v>
      </c>
      <c r="F148" s="203" t="s">
        <v>1015</v>
      </c>
      <c r="G148" s="204" t="s">
        <v>406</v>
      </c>
      <c r="H148" s="205">
        <v>29.401</v>
      </c>
      <c r="I148" s="206"/>
      <c r="J148" s="207">
        <f>ROUND(I148*H148,2)</f>
        <v>0</v>
      </c>
      <c r="K148" s="208"/>
      <c r="L148" s="40"/>
      <c r="M148" s="209" t="s">
        <v>1</v>
      </c>
      <c r="N148" s="210" t="s">
        <v>43</v>
      </c>
      <c r="O148" s="76"/>
      <c r="P148" s="211">
        <f>O148*H148</f>
        <v>0</v>
      </c>
      <c r="Q148" s="211">
        <v>0</v>
      </c>
      <c r="R148" s="211">
        <f>Q148*H148</f>
        <v>0</v>
      </c>
      <c r="S148" s="211">
        <v>0</v>
      </c>
      <c r="T148" s="212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13" t="s">
        <v>248</v>
      </c>
      <c r="AT148" s="213" t="s">
        <v>244</v>
      </c>
      <c r="AU148" s="213" t="s">
        <v>90</v>
      </c>
      <c r="AY148" s="18" t="s">
        <v>242</v>
      </c>
      <c r="BE148" s="214">
        <f>IF(N148="základná",J148,0)</f>
        <v>0</v>
      </c>
      <c r="BF148" s="214">
        <f>IF(N148="znížená",J148,0)</f>
        <v>0</v>
      </c>
      <c r="BG148" s="214">
        <f>IF(N148="zákl. prenesená",J148,0)</f>
        <v>0</v>
      </c>
      <c r="BH148" s="214">
        <f>IF(N148="zníž. prenesená",J148,0)</f>
        <v>0</v>
      </c>
      <c r="BI148" s="214">
        <f>IF(N148="nulová",J148,0)</f>
        <v>0</v>
      </c>
      <c r="BJ148" s="18" t="s">
        <v>90</v>
      </c>
      <c r="BK148" s="214">
        <f>ROUND(I148*H148,2)</f>
        <v>0</v>
      </c>
      <c r="BL148" s="18" t="s">
        <v>248</v>
      </c>
      <c r="BM148" s="213" t="s">
        <v>1684</v>
      </c>
    </row>
    <row r="149" spans="1:65" s="14" customFormat="1">
      <c r="B149" s="243"/>
      <c r="C149" s="244"/>
      <c r="D149" s="228" t="s">
        <v>304</v>
      </c>
      <c r="E149" s="245" t="s">
        <v>1</v>
      </c>
      <c r="F149" s="246" t="s">
        <v>1162</v>
      </c>
      <c r="G149" s="244"/>
      <c r="H149" s="245" t="s">
        <v>1</v>
      </c>
      <c r="I149" s="247"/>
      <c r="J149" s="244"/>
      <c r="K149" s="244"/>
      <c r="L149" s="248"/>
      <c r="M149" s="249"/>
      <c r="N149" s="250"/>
      <c r="O149" s="250"/>
      <c r="P149" s="250"/>
      <c r="Q149" s="250"/>
      <c r="R149" s="250"/>
      <c r="S149" s="250"/>
      <c r="T149" s="251"/>
      <c r="AT149" s="252" t="s">
        <v>304</v>
      </c>
      <c r="AU149" s="252" t="s">
        <v>90</v>
      </c>
      <c r="AV149" s="14" t="s">
        <v>84</v>
      </c>
      <c r="AW149" s="14" t="s">
        <v>33</v>
      </c>
      <c r="AX149" s="14" t="s">
        <v>77</v>
      </c>
      <c r="AY149" s="252" t="s">
        <v>242</v>
      </c>
    </row>
    <row r="150" spans="1:65" s="13" customFormat="1">
      <c r="B150" s="226"/>
      <c r="C150" s="227"/>
      <c r="D150" s="228" t="s">
        <v>304</v>
      </c>
      <c r="E150" s="229" t="s">
        <v>1</v>
      </c>
      <c r="F150" s="230" t="s">
        <v>1685</v>
      </c>
      <c r="G150" s="227"/>
      <c r="H150" s="231">
        <v>16.698</v>
      </c>
      <c r="I150" s="232"/>
      <c r="J150" s="227"/>
      <c r="K150" s="227"/>
      <c r="L150" s="233"/>
      <c r="M150" s="234"/>
      <c r="N150" s="235"/>
      <c r="O150" s="235"/>
      <c r="P150" s="235"/>
      <c r="Q150" s="235"/>
      <c r="R150" s="235"/>
      <c r="S150" s="235"/>
      <c r="T150" s="236"/>
      <c r="AT150" s="237" t="s">
        <v>304</v>
      </c>
      <c r="AU150" s="237" t="s">
        <v>90</v>
      </c>
      <c r="AV150" s="13" t="s">
        <v>90</v>
      </c>
      <c r="AW150" s="13" t="s">
        <v>33</v>
      </c>
      <c r="AX150" s="13" t="s">
        <v>77</v>
      </c>
      <c r="AY150" s="237" t="s">
        <v>242</v>
      </c>
    </row>
    <row r="151" spans="1:65" s="14" customFormat="1">
      <c r="B151" s="243"/>
      <c r="C151" s="244"/>
      <c r="D151" s="228" t="s">
        <v>304</v>
      </c>
      <c r="E151" s="245" t="s">
        <v>1</v>
      </c>
      <c r="F151" s="246" t="s">
        <v>1686</v>
      </c>
      <c r="G151" s="244"/>
      <c r="H151" s="245" t="s">
        <v>1</v>
      </c>
      <c r="I151" s="247"/>
      <c r="J151" s="244"/>
      <c r="K151" s="244"/>
      <c r="L151" s="248"/>
      <c r="M151" s="249"/>
      <c r="N151" s="250"/>
      <c r="O151" s="250"/>
      <c r="P151" s="250"/>
      <c r="Q151" s="250"/>
      <c r="R151" s="250"/>
      <c r="S151" s="250"/>
      <c r="T151" s="251"/>
      <c r="AT151" s="252" t="s">
        <v>304</v>
      </c>
      <c r="AU151" s="252" t="s">
        <v>90</v>
      </c>
      <c r="AV151" s="14" t="s">
        <v>84</v>
      </c>
      <c r="AW151" s="14" t="s">
        <v>33</v>
      </c>
      <c r="AX151" s="14" t="s">
        <v>77</v>
      </c>
      <c r="AY151" s="252" t="s">
        <v>242</v>
      </c>
    </row>
    <row r="152" spans="1:65" s="13" customFormat="1">
      <c r="B152" s="226"/>
      <c r="C152" s="227"/>
      <c r="D152" s="228" t="s">
        <v>304</v>
      </c>
      <c r="E152" s="229" t="s">
        <v>1</v>
      </c>
      <c r="F152" s="230" t="s">
        <v>1687</v>
      </c>
      <c r="G152" s="227"/>
      <c r="H152" s="231">
        <v>12.702999999999999</v>
      </c>
      <c r="I152" s="232"/>
      <c r="J152" s="227"/>
      <c r="K152" s="227"/>
      <c r="L152" s="233"/>
      <c r="M152" s="234"/>
      <c r="N152" s="235"/>
      <c r="O152" s="235"/>
      <c r="P152" s="235"/>
      <c r="Q152" s="235"/>
      <c r="R152" s="235"/>
      <c r="S152" s="235"/>
      <c r="T152" s="236"/>
      <c r="AT152" s="237" t="s">
        <v>304</v>
      </c>
      <c r="AU152" s="237" t="s">
        <v>90</v>
      </c>
      <c r="AV152" s="13" t="s">
        <v>90</v>
      </c>
      <c r="AW152" s="13" t="s">
        <v>33</v>
      </c>
      <c r="AX152" s="13" t="s">
        <v>77</v>
      </c>
      <c r="AY152" s="237" t="s">
        <v>242</v>
      </c>
    </row>
    <row r="153" spans="1:65" s="16" customFormat="1">
      <c r="B153" s="264"/>
      <c r="C153" s="265"/>
      <c r="D153" s="228" t="s">
        <v>304</v>
      </c>
      <c r="E153" s="266" t="s">
        <v>1</v>
      </c>
      <c r="F153" s="267" t="s">
        <v>388</v>
      </c>
      <c r="G153" s="265"/>
      <c r="H153" s="268">
        <v>29.401</v>
      </c>
      <c r="I153" s="269"/>
      <c r="J153" s="265"/>
      <c r="K153" s="265"/>
      <c r="L153" s="270"/>
      <c r="M153" s="271"/>
      <c r="N153" s="272"/>
      <c r="O153" s="272"/>
      <c r="P153" s="272"/>
      <c r="Q153" s="272"/>
      <c r="R153" s="272"/>
      <c r="S153" s="272"/>
      <c r="T153" s="273"/>
      <c r="AT153" s="274" t="s">
        <v>304</v>
      </c>
      <c r="AU153" s="274" t="s">
        <v>90</v>
      </c>
      <c r="AV153" s="16" t="s">
        <v>248</v>
      </c>
      <c r="AW153" s="16" t="s">
        <v>33</v>
      </c>
      <c r="AX153" s="16" t="s">
        <v>84</v>
      </c>
      <c r="AY153" s="274" t="s">
        <v>242</v>
      </c>
    </row>
    <row r="154" spans="1:65" s="2" customFormat="1" ht="22.15" customHeight="1">
      <c r="A154" s="35"/>
      <c r="B154" s="36"/>
      <c r="C154" s="201" t="s">
        <v>269</v>
      </c>
      <c r="D154" s="201" t="s">
        <v>244</v>
      </c>
      <c r="E154" s="202" t="s">
        <v>1018</v>
      </c>
      <c r="F154" s="203" t="s">
        <v>1019</v>
      </c>
      <c r="G154" s="204" t="s">
        <v>406</v>
      </c>
      <c r="H154" s="205">
        <v>29.401</v>
      </c>
      <c r="I154" s="206"/>
      <c r="J154" s="207">
        <f>ROUND(I154*H154,2)</f>
        <v>0</v>
      </c>
      <c r="K154" s="208"/>
      <c r="L154" s="40"/>
      <c r="M154" s="209" t="s">
        <v>1</v>
      </c>
      <c r="N154" s="210" t="s">
        <v>43</v>
      </c>
      <c r="O154" s="76"/>
      <c r="P154" s="211">
        <f>O154*H154</f>
        <v>0</v>
      </c>
      <c r="Q154" s="211">
        <v>0</v>
      </c>
      <c r="R154" s="211">
        <f>Q154*H154</f>
        <v>0</v>
      </c>
      <c r="S154" s="211">
        <v>0</v>
      </c>
      <c r="T154" s="212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13" t="s">
        <v>248</v>
      </c>
      <c r="AT154" s="213" t="s">
        <v>244</v>
      </c>
      <c r="AU154" s="213" t="s">
        <v>90</v>
      </c>
      <c r="AY154" s="18" t="s">
        <v>242</v>
      </c>
      <c r="BE154" s="214">
        <f>IF(N154="základná",J154,0)</f>
        <v>0</v>
      </c>
      <c r="BF154" s="214">
        <f>IF(N154="znížená",J154,0)</f>
        <v>0</v>
      </c>
      <c r="BG154" s="214">
        <f>IF(N154="zákl. prenesená",J154,0)</f>
        <v>0</v>
      </c>
      <c r="BH154" s="214">
        <f>IF(N154="zníž. prenesená",J154,0)</f>
        <v>0</v>
      </c>
      <c r="BI154" s="214">
        <f>IF(N154="nulová",J154,0)</f>
        <v>0</v>
      </c>
      <c r="BJ154" s="18" t="s">
        <v>90</v>
      </c>
      <c r="BK154" s="214">
        <f>ROUND(I154*H154,2)</f>
        <v>0</v>
      </c>
      <c r="BL154" s="18" t="s">
        <v>248</v>
      </c>
      <c r="BM154" s="213" t="s">
        <v>1688</v>
      </c>
    </row>
    <row r="155" spans="1:65" s="2" customFormat="1" ht="22.15" customHeight="1">
      <c r="A155" s="35"/>
      <c r="B155" s="36"/>
      <c r="C155" s="201" t="s">
        <v>273</v>
      </c>
      <c r="D155" s="201" t="s">
        <v>244</v>
      </c>
      <c r="E155" s="202" t="s">
        <v>1021</v>
      </c>
      <c r="F155" s="203" t="s">
        <v>1022</v>
      </c>
      <c r="G155" s="204" t="s">
        <v>406</v>
      </c>
      <c r="H155" s="205">
        <v>31.32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0</v>
      </c>
      <c r="R155" s="211">
        <f>Q155*H155</f>
        <v>0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248</v>
      </c>
      <c r="AT155" s="213" t="s">
        <v>244</v>
      </c>
      <c r="AU155" s="213" t="s">
        <v>90</v>
      </c>
      <c r="AY155" s="18" t="s">
        <v>242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90</v>
      </c>
      <c r="BK155" s="214">
        <f>ROUND(I155*H155,2)</f>
        <v>0</v>
      </c>
      <c r="BL155" s="18" t="s">
        <v>248</v>
      </c>
      <c r="BM155" s="213" t="s">
        <v>1689</v>
      </c>
    </row>
    <row r="156" spans="1:65" s="13" customFormat="1">
      <c r="B156" s="226"/>
      <c r="C156" s="227"/>
      <c r="D156" s="228" t="s">
        <v>304</v>
      </c>
      <c r="E156" s="229" t="s">
        <v>1</v>
      </c>
      <c r="F156" s="230" t="s">
        <v>1690</v>
      </c>
      <c r="G156" s="227"/>
      <c r="H156" s="231">
        <v>15.66</v>
      </c>
      <c r="I156" s="232"/>
      <c r="J156" s="227"/>
      <c r="K156" s="227"/>
      <c r="L156" s="233"/>
      <c r="M156" s="234"/>
      <c r="N156" s="235"/>
      <c r="O156" s="235"/>
      <c r="P156" s="235"/>
      <c r="Q156" s="235"/>
      <c r="R156" s="235"/>
      <c r="S156" s="235"/>
      <c r="T156" s="236"/>
      <c r="AT156" s="237" t="s">
        <v>304</v>
      </c>
      <c r="AU156" s="237" t="s">
        <v>90</v>
      </c>
      <c r="AV156" s="13" t="s">
        <v>90</v>
      </c>
      <c r="AW156" s="13" t="s">
        <v>33</v>
      </c>
      <c r="AX156" s="13" t="s">
        <v>77</v>
      </c>
      <c r="AY156" s="237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1691</v>
      </c>
      <c r="G157" s="227"/>
      <c r="H157" s="231">
        <v>15.66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77</v>
      </c>
      <c r="AY157" s="237" t="s">
        <v>242</v>
      </c>
    </row>
    <row r="158" spans="1:65" s="16" customFormat="1">
      <c r="B158" s="264"/>
      <c r="C158" s="265"/>
      <c r="D158" s="228" t="s">
        <v>304</v>
      </c>
      <c r="E158" s="266" t="s">
        <v>1</v>
      </c>
      <c r="F158" s="267" t="s">
        <v>388</v>
      </c>
      <c r="G158" s="265"/>
      <c r="H158" s="268">
        <v>31.32</v>
      </c>
      <c r="I158" s="269"/>
      <c r="J158" s="265"/>
      <c r="K158" s="265"/>
      <c r="L158" s="270"/>
      <c r="M158" s="271"/>
      <c r="N158" s="272"/>
      <c r="O158" s="272"/>
      <c r="P158" s="272"/>
      <c r="Q158" s="272"/>
      <c r="R158" s="272"/>
      <c r="S158" s="272"/>
      <c r="T158" s="273"/>
      <c r="AT158" s="274" t="s">
        <v>304</v>
      </c>
      <c r="AU158" s="274" t="s">
        <v>90</v>
      </c>
      <c r="AV158" s="16" t="s">
        <v>248</v>
      </c>
      <c r="AW158" s="16" t="s">
        <v>33</v>
      </c>
      <c r="AX158" s="16" t="s">
        <v>84</v>
      </c>
      <c r="AY158" s="274" t="s">
        <v>242</v>
      </c>
    </row>
    <row r="159" spans="1:65" s="2" customFormat="1" ht="30" customHeight="1">
      <c r="A159" s="35"/>
      <c r="B159" s="36"/>
      <c r="C159" s="201" t="s">
        <v>264</v>
      </c>
      <c r="D159" s="201" t="s">
        <v>244</v>
      </c>
      <c r="E159" s="202" t="s">
        <v>440</v>
      </c>
      <c r="F159" s="203" t="s">
        <v>441</v>
      </c>
      <c r="G159" s="204" t="s">
        <v>406</v>
      </c>
      <c r="H159" s="205">
        <v>26.44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0</v>
      </c>
      <c r="R159" s="211">
        <f>Q159*H159</f>
        <v>0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1692</v>
      </c>
    </row>
    <row r="160" spans="1:65" s="13" customFormat="1">
      <c r="B160" s="226"/>
      <c r="C160" s="227"/>
      <c r="D160" s="228" t="s">
        <v>304</v>
      </c>
      <c r="E160" s="229" t="s">
        <v>1</v>
      </c>
      <c r="F160" s="230" t="s">
        <v>1693</v>
      </c>
      <c r="G160" s="227"/>
      <c r="H160" s="231">
        <v>29.4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77</v>
      </c>
      <c r="AY160" s="237" t="s">
        <v>242</v>
      </c>
    </row>
    <row r="161" spans="1:65" s="13" customFormat="1">
      <c r="B161" s="226"/>
      <c r="C161" s="227"/>
      <c r="D161" s="228" t="s">
        <v>304</v>
      </c>
      <c r="E161" s="229" t="s">
        <v>1</v>
      </c>
      <c r="F161" s="230" t="s">
        <v>1694</v>
      </c>
      <c r="G161" s="227"/>
      <c r="H161" s="231">
        <v>-12.34</v>
      </c>
      <c r="I161" s="232"/>
      <c r="J161" s="227"/>
      <c r="K161" s="227"/>
      <c r="L161" s="233"/>
      <c r="M161" s="234"/>
      <c r="N161" s="235"/>
      <c r="O161" s="235"/>
      <c r="P161" s="235"/>
      <c r="Q161" s="235"/>
      <c r="R161" s="235"/>
      <c r="S161" s="235"/>
      <c r="T161" s="236"/>
      <c r="AT161" s="237" t="s">
        <v>304</v>
      </c>
      <c r="AU161" s="237" t="s">
        <v>90</v>
      </c>
      <c r="AV161" s="13" t="s">
        <v>90</v>
      </c>
      <c r="AW161" s="13" t="s">
        <v>33</v>
      </c>
      <c r="AX161" s="13" t="s">
        <v>77</v>
      </c>
      <c r="AY161" s="237" t="s">
        <v>242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1695</v>
      </c>
      <c r="G162" s="227"/>
      <c r="H162" s="231">
        <v>-3.32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77</v>
      </c>
      <c r="AY162" s="237" t="s">
        <v>242</v>
      </c>
    </row>
    <row r="163" spans="1:65" s="13" customFormat="1">
      <c r="B163" s="226"/>
      <c r="C163" s="227"/>
      <c r="D163" s="228" t="s">
        <v>304</v>
      </c>
      <c r="E163" s="229" t="s">
        <v>1</v>
      </c>
      <c r="F163" s="230" t="s">
        <v>1696</v>
      </c>
      <c r="G163" s="227"/>
      <c r="H163" s="231">
        <v>12.7</v>
      </c>
      <c r="I163" s="232"/>
      <c r="J163" s="227"/>
      <c r="K163" s="227"/>
      <c r="L163" s="233"/>
      <c r="M163" s="234"/>
      <c r="N163" s="235"/>
      <c r="O163" s="235"/>
      <c r="P163" s="235"/>
      <c r="Q163" s="235"/>
      <c r="R163" s="235"/>
      <c r="S163" s="235"/>
      <c r="T163" s="236"/>
      <c r="AT163" s="237" t="s">
        <v>304</v>
      </c>
      <c r="AU163" s="237" t="s">
        <v>90</v>
      </c>
      <c r="AV163" s="13" t="s">
        <v>90</v>
      </c>
      <c r="AW163" s="13" t="s">
        <v>33</v>
      </c>
      <c r="AX163" s="13" t="s">
        <v>77</v>
      </c>
      <c r="AY163" s="237" t="s">
        <v>242</v>
      </c>
    </row>
    <row r="164" spans="1:65" s="16" customFormat="1">
      <c r="B164" s="264"/>
      <c r="C164" s="265"/>
      <c r="D164" s="228" t="s">
        <v>304</v>
      </c>
      <c r="E164" s="266" t="s">
        <v>1</v>
      </c>
      <c r="F164" s="267" t="s">
        <v>388</v>
      </c>
      <c r="G164" s="265"/>
      <c r="H164" s="268">
        <v>26.439999999999998</v>
      </c>
      <c r="I164" s="269"/>
      <c r="J164" s="265"/>
      <c r="K164" s="265"/>
      <c r="L164" s="270"/>
      <c r="M164" s="271"/>
      <c r="N164" s="272"/>
      <c r="O164" s="272"/>
      <c r="P164" s="272"/>
      <c r="Q164" s="272"/>
      <c r="R164" s="272"/>
      <c r="S164" s="272"/>
      <c r="T164" s="273"/>
      <c r="AT164" s="274" t="s">
        <v>304</v>
      </c>
      <c r="AU164" s="274" t="s">
        <v>90</v>
      </c>
      <c r="AV164" s="16" t="s">
        <v>248</v>
      </c>
      <c r="AW164" s="16" t="s">
        <v>33</v>
      </c>
      <c r="AX164" s="16" t="s">
        <v>84</v>
      </c>
      <c r="AY164" s="274" t="s">
        <v>242</v>
      </c>
    </row>
    <row r="165" spans="1:65" s="2" customFormat="1" ht="22.15" customHeight="1">
      <c r="A165" s="35"/>
      <c r="B165" s="36"/>
      <c r="C165" s="201" t="s">
        <v>255</v>
      </c>
      <c r="D165" s="201" t="s">
        <v>244</v>
      </c>
      <c r="E165" s="202" t="s">
        <v>1037</v>
      </c>
      <c r="F165" s="203" t="s">
        <v>1038</v>
      </c>
      <c r="G165" s="204" t="s">
        <v>406</v>
      </c>
      <c r="H165" s="205">
        <v>28.37</v>
      </c>
      <c r="I165" s="206"/>
      <c r="J165" s="207">
        <f>ROUND(I165*H165,2)</f>
        <v>0</v>
      </c>
      <c r="K165" s="208"/>
      <c r="L165" s="40"/>
      <c r="M165" s="209" t="s">
        <v>1</v>
      </c>
      <c r="N165" s="210" t="s">
        <v>43</v>
      </c>
      <c r="O165" s="76"/>
      <c r="P165" s="211">
        <f>O165*H165</f>
        <v>0</v>
      </c>
      <c r="Q165" s="211">
        <v>0</v>
      </c>
      <c r="R165" s="211">
        <f>Q165*H165</f>
        <v>0</v>
      </c>
      <c r="S165" s="211">
        <v>0</v>
      </c>
      <c r="T165" s="212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13" t="s">
        <v>248</v>
      </c>
      <c r="AT165" s="213" t="s">
        <v>244</v>
      </c>
      <c r="AU165" s="213" t="s">
        <v>90</v>
      </c>
      <c r="AY165" s="18" t="s">
        <v>242</v>
      </c>
      <c r="BE165" s="214">
        <f>IF(N165="základná",J165,0)</f>
        <v>0</v>
      </c>
      <c r="BF165" s="214">
        <f>IF(N165="znížená",J165,0)</f>
        <v>0</v>
      </c>
      <c r="BG165" s="214">
        <f>IF(N165="zákl. prenesená",J165,0)</f>
        <v>0</v>
      </c>
      <c r="BH165" s="214">
        <f>IF(N165="zníž. prenesená",J165,0)</f>
        <v>0</v>
      </c>
      <c r="BI165" s="214">
        <f>IF(N165="nulová",J165,0)</f>
        <v>0</v>
      </c>
      <c r="BJ165" s="18" t="s">
        <v>90</v>
      </c>
      <c r="BK165" s="214">
        <f>ROUND(I165*H165,2)</f>
        <v>0</v>
      </c>
      <c r="BL165" s="18" t="s">
        <v>248</v>
      </c>
      <c r="BM165" s="213" t="s">
        <v>1697</v>
      </c>
    </row>
    <row r="166" spans="1:65" s="13" customFormat="1" ht="22.5">
      <c r="B166" s="226"/>
      <c r="C166" s="227"/>
      <c r="D166" s="228" t="s">
        <v>304</v>
      </c>
      <c r="E166" s="229" t="s">
        <v>1</v>
      </c>
      <c r="F166" s="230" t="s">
        <v>1698</v>
      </c>
      <c r="G166" s="227"/>
      <c r="H166" s="231">
        <v>28.37</v>
      </c>
      <c r="I166" s="232"/>
      <c r="J166" s="227"/>
      <c r="K166" s="227"/>
      <c r="L166" s="233"/>
      <c r="M166" s="234"/>
      <c r="N166" s="235"/>
      <c r="O166" s="235"/>
      <c r="P166" s="235"/>
      <c r="Q166" s="235"/>
      <c r="R166" s="235"/>
      <c r="S166" s="235"/>
      <c r="T166" s="236"/>
      <c r="AT166" s="237" t="s">
        <v>304</v>
      </c>
      <c r="AU166" s="237" t="s">
        <v>90</v>
      </c>
      <c r="AV166" s="13" t="s">
        <v>90</v>
      </c>
      <c r="AW166" s="13" t="s">
        <v>33</v>
      </c>
      <c r="AX166" s="13" t="s">
        <v>84</v>
      </c>
      <c r="AY166" s="237" t="s">
        <v>242</v>
      </c>
    </row>
    <row r="167" spans="1:65" s="2" customFormat="1" ht="22.15" customHeight="1">
      <c r="A167" s="35"/>
      <c r="B167" s="36"/>
      <c r="C167" s="201" t="s">
        <v>284</v>
      </c>
      <c r="D167" s="201" t="s">
        <v>244</v>
      </c>
      <c r="E167" s="202" t="s">
        <v>1037</v>
      </c>
      <c r="F167" s="203" t="s">
        <v>1038</v>
      </c>
      <c r="G167" s="204" t="s">
        <v>406</v>
      </c>
      <c r="H167" s="205">
        <v>26.44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0</v>
      </c>
      <c r="R167" s="211">
        <f>Q167*H167</f>
        <v>0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248</v>
      </c>
      <c r="AT167" s="213" t="s">
        <v>244</v>
      </c>
      <c r="AU167" s="213" t="s">
        <v>90</v>
      </c>
      <c r="AY167" s="18" t="s">
        <v>242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90</v>
      </c>
      <c r="BK167" s="214">
        <f>ROUND(I167*H167,2)</f>
        <v>0</v>
      </c>
      <c r="BL167" s="18" t="s">
        <v>248</v>
      </c>
      <c r="BM167" s="213" t="s">
        <v>1699</v>
      </c>
    </row>
    <row r="168" spans="1:65" s="14" customFormat="1">
      <c r="B168" s="243"/>
      <c r="C168" s="244"/>
      <c r="D168" s="228" t="s">
        <v>304</v>
      </c>
      <c r="E168" s="245" t="s">
        <v>1</v>
      </c>
      <c r="F168" s="246" t="s">
        <v>1700</v>
      </c>
      <c r="G168" s="244"/>
      <c r="H168" s="245" t="s">
        <v>1</v>
      </c>
      <c r="I168" s="247"/>
      <c r="J168" s="244"/>
      <c r="K168" s="244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304</v>
      </c>
      <c r="AU168" s="252" t="s">
        <v>90</v>
      </c>
      <c r="AV168" s="14" t="s">
        <v>84</v>
      </c>
      <c r="AW168" s="14" t="s">
        <v>33</v>
      </c>
      <c r="AX168" s="14" t="s">
        <v>77</v>
      </c>
      <c r="AY168" s="252" t="s">
        <v>242</v>
      </c>
    </row>
    <row r="169" spans="1:65" s="13" customFormat="1">
      <c r="B169" s="226"/>
      <c r="C169" s="227"/>
      <c r="D169" s="228" t="s">
        <v>304</v>
      </c>
      <c r="E169" s="229" t="s">
        <v>1</v>
      </c>
      <c r="F169" s="230" t="s">
        <v>1693</v>
      </c>
      <c r="G169" s="227"/>
      <c r="H169" s="231">
        <v>29.4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304</v>
      </c>
      <c r="AU169" s="237" t="s">
        <v>90</v>
      </c>
      <c r="AV169" s="13" t="s">
        <v>90</v>
      </c>
      <c r="AW169" s="13" t="s">
        <v>33</v>
      </c>
      <c r="AX169" s="13" t="s">
        <v>77</v>
      </c>
      <c r="AY169" s="237" t="s">
        <v>242</v>
      </c>
    </row>
    <row r="170" spans="1:65" s="13" customFormat="1">
      <c r="B170" s="226"/>
      <c r="C170" s="227"/>
      <c r="D170" s="228" t="s">
        <v>304</v>
      </c>
      <c r="E170" s="229" t="s">
        <v>1</v>
      </c>
      <c r="F170" s="230" t="s">
        <v>1694</v>
      </c>
      <c r="G170" s="227"/>
      <c r="H170" s="231">
        <v>-12.34</v>
      </c>
      <c r="I170" s="232"/>
      <c r="J170" s="227"/>
      <c r="K170" s="227"/>
      <c r="L170" s="233"/>
      <c r="M170" s="234"/>
      <c r="N170" s="235"/>
      <c r="O170" s="235"/>
      <c r="P170" s="235"/>
      <c r="Q170" s="235"/>
      <c r="R170" s="235"/>
      <c r="S170" s="235"/>
      <c r="T170" s="236"/>
      <c r="AT170" s="237" t="s">
        <v>304</v>
      </c>
      <c r="AU170" s="237" t="s">
        <v>90</v>
      </c>
      <c r="AV170" s="13" t="s">
        <v>90</v>
      </c>
      <c r="AW170" s="13" t="s">
        <v>33</v>
      </c>
      <c r="AX170" s="13" t="s">
        <v>77</v>
      </c>
      <c r="AY170" s="237" t="s">
        <v>242</v>
      </c>
    </row>
    <row r="171" spans="1:65" s="13" customFormat="1">
      <c r="B171" s="226"/>
      <c r="C171" s="227"/>
      <c r="D171" s="228" t="s">
        <v>304</v>
      </c>
      <c r="E171" s="229" t="s">
        <v>1</v>
      </c>
      <c r="F171" s="230" t="s">
        <v>1695</v>
      </c>
      <c r="G171" s="227"/>
      <c r="H171" s="231">
        <v>-3.32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77</v>
      </c>
      <c r="AY171" s="237" t="s">
        <v>242</v>
      </c>
    </row>
    <row r="172" spans="1:65" s="13" customFormat="1">
      <c r="B172" s="226"/>
      <c r="C172" s="227"/>
      <c r="D172" s="228" t="s">
        <v>304</v>
      </c>
      <c r="E172" s="229" t="s">
        <v>1</v>
      </c>
      <c r="F172" s="230" t="s">
        <v>1696</v>
      </c>
      <c r="G172" s="227"/>
      <c r="H172" s="231">
        <v>12.7</v>
      </c>
      <c r="I172" s="232"/>
      <c r="J172" s="227"/>
      <c r="K172" s="227"/>
      <c r="L172" s="233"/>
      <c r="M172" s="234"/>
      <c r="N172" s="235"/>
      <c r="O172" s="235"/>
      <c r="P172" s="235"/>
      <c r="Q172" s="235"/>
      <c r="R172" s="235"/>
      <c r="S172" s="235"/>
      <c r="T172" s="236"/>
      <c r="AT172" s="237" t="s">
        <v>304</v>
      </c>
      <c r="AU172" s="237" t="s">
        <v>90</v>
      </c>
      <c r="AV172" s="13" t="s">
        <v>90</v>
      </c>
      <c r="AW172" s="13" t="s">
        <v>33</v>
      </c>
      <c r="AX172" s="13" t="s">
        <v>77</v>
      </c>
      <c r="AY172" s="237" t="s">
        <v>242</v>
      </c>
    </row>
    <row r="173" spans="1:65" s="16" customFormat="1">
      <c r="B173" s="264"/>
      <c r="C173" s="265"/>
      <c r="D173" s="228" t="s">
        <v>304</v>
      </c>
      <c r="E173" s="266" t="s">
        <v>1</v>
      </c>
      <c r="F173" s="267" t="s">
        <v>388</v>
      </c>
      <c r="G173" s="265"/>
      <c r="H173" s="268">
        <v>26.439999999999998</v>
      </c>
      <c r="I173" s="269"/>
      <c r="J173" s="265"/>
      <c r="K173" s="265"/>
      <c r="L173" s="270"/>
      <c r="M173" s="271"/>
      <c r="N173" s="272"/>
      <c r="O173" s="272"/>
      <c r="P173" s="272"/>
      <c r="Q173" s="272"/>
      <c r="R173" s="272"/>
      <c r="S173" s="272"/>
      <c r="T173" s="273"/>
      <c r="AT173" s="274" t="s">
        <v>304</v>
      </c>
      <c r="AU173" s="274" t="s">
        <v>90</v>
      </c>
      <c r="AV173" s="16" t="s">
        <v>248</v>
      </c>
      <c r="AW173" s="16" t="s">
        <v>33</v>
      </c>
      <c r="AX173" s="16" t="s">
        <v>84</v>
      </c>
      <c r="AY173" s="274" t="s">
        <v>242</v>
      </c>
    </row>
    <row r="174" spans="1:65" s="2" customFormat="1" ht="19.899999999999999" customHeight="1">
      <c r="A174" s="35"/>
      <c r="B174" s="36"/>
      <c r="C174" s="201" t="s">
        <v>288</v>
      </c>
      <c r="D174" s="201" t="s">
        <v>244</v>
      </c>
      <c r="E174" s="202" t="s">
        <v>1042</v>
      </c>
      <c r="F174" s="203" t="s">
        <v>1043</v>
      </c>
      <c r="G174" s="204" t="s">
        <v>406</v>
      </c>
      <c r="H174" s="205">
        <v>28.37</v>
      </c>
      <c r="I174" s="206"/>
      <c r="J174" s="207">
        <f>ROUND(I174*H174,2)</f>
        <v>0</v>
      </c>
      <c r="K174" s="208"/>
      <c r="L174" s="40"/>
      <c r="M174" s="209" t="s">
        <v>1</v>
      </c>
      <c r="N174" s="210" t="s">
        <v>43</v>
      </c>
      <c r="O174" s="76"/>
      <c r="P174" s="211">
        <f>O174*H174</f>
        <v>0</v>
      </c>
      <c r="Q174" s="211">
        <v>0</v>
      </c>
      <c r="R174" s="211">
        <f>Q174*H174</f>
        <v>0</v>
      </c>
      <c r="S174" s="211">
        <v>0</v>
      </c>
      <c r="T174" s="212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13" t="s">
        <v>248</v>
      </c>
      <c r="AT174" s="213" t="s">
        <v>244</v>
      </c>
      <c r="AU174" s="213" t="s">
        <v>90</v>
      </c>
      <c r="AY174" s="18" t="s">
        <v>242</v>
      </c>
      <c r="BE174" s="214">
        <f>IF(N174="základná",J174,0)</f>
        <v>0</v>
      </c>
      <c r="BF174" s="214">
        <f>IF(N174="znížená",J174,0)</f>
        <v>0</v>
      </c>
      <c r="BG174" s="214">
        <f>IF(N174="zákl. prenesená",J174,0)</f>
        <v>0</v>
      </c>
      <c r="BH174" s="214">
        <f>IF(N174="zníž. prenesená",J174,0)</f>
        <v>0</v>
      </c>
      <c r="BI174" s="214">
        <f>IF(N174="nulová",J174,0)</f>
        <v>0</v>
      </c>
      <c r="BJ174" s="18" t="s">
        <v>90</v>
      </c>
      <c r="BK174" s="214">
        <f>ROUND(I174*H174,2)</f>
        <v>0</v>
      </c>
      <c r="BL174" s="18" t="s">
        <v>248</v>
      </c>
      <c r="BM174" s="213" t="s">
        <v>1701</v>
      </c>
    </row>
    <row r="175" spans="1:65" s="2" customFormat="1" ht="30" customHeight="1">
      <c r="A175" s="35"/>
      <c r="B175" s="36"/>
      <c r="C175" s="201" t="s">
        <v>292</v>
      </c>
      <c r="D175" s="201" t="s">
        <v>244</v>
      </c>
      <c r="E175" s="202" t="s">
        <v>1702</v>
      </c>
      <c r="F175" s="203" t="s">
        <v>1703</v>
      </c>
      <c r="G175" s="204" t="s">
        <v>406</v>
      </c>
      <c r="H175" s="205">
        <v>13.74</v>
      </c>
      <c r="I175" s="206"/>
      <c r="J175" s="207">
        <f>ROUND(I175*H175,2)</f>
        <v>0</v>
      </c>
      <c r="K175" s="208"/>
      <c r="L175" s="40"/>
      <c r="M175" s="209" t="s">
        <v>1</v>
      </c>
      <c r="N175" s="210" t="s">
        <v>43</v>
      </c>
      <c r="O175" s="76"/>
      <c r="P175" s="211">
        <f>O175*H175</f>
        <v>0</v>
      </c>
      <c r="Q175" s="211">
        <v>0</v>
      </c>
      <c r="R175" s="211">
        <f>Q175*H175</f>
        <v>0</v>
      </c>
      <c r="S175" s="211">
        <v>0</v>
      </c>
      <c r="T175" s="212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13" t="s">
        <v>248</v>
      </c>
      <c r="AT175" s="213" t="s">
        <v>244</v>
      </c>
      <c r="AU175" s="213" t="s">
        <v>90</v>
      </c>
      <c r="AY175" s="18" t="s">
        <v>242</v>
      </c>
      <c r="BE175" s="214">
        <f>IF(N175="základná",J175,0)</f>
        <v>0</v>
      </c>
      <c r="BF175" s="214">
        <f>IF(N175="znížená",J175,0)</f>
        <v>0</v>
      </c>
      <c r="BG175" s="214">
        <f>IF(N175="zákl. prenesená",J175,0)</f>
        <v>0</v>
      </c>
      <c r="BH175" s="214">
        <f>IF(N175="zníž. prenesená",J175,0)</f>
        <v>0</v>
      </c>
      <c r="BI175" s="214">
        <f>IF(N175="nulová",J175,0)</f>
        <v>0</v>
      </c>
      <c r="BJ175" s="18" t="s">
        <v>90</v>
      </c>
      <c r="BK175" s="214">
        <f>ROUND(I175*H175,2)</f>
        <v>0</v>
      </c>
      <c r="BL175" s="18" t="s">
        <v>248</v>
      </c>
      <c r="BM175" s="213" t="s">
        <v>1704</v>
      </c>
    </row>
    <row r="176" spans="1:65" s="13" customFormat="1" ht="22.5">
      <c r="B176" s="226"/>
      <c r="C176" s="227"/>
      <c r="D176" s="228" t="s">
        <v>304</v>
      </c>
      <c r="E176" s="229" t="s">
        <v>1</v>
      </c>
      <c r="F176" s="230" t="s">
        <v>1705</v>
      </c>
      <c r="G176" s="227"/>
      <c r="H176" s="231">
        <v>13.74</v>
      </c>
      <c r="I176" s="232"/>
      <c r="J176" s="227"/>
      <c r="K176" s="227"/>
      <c r="L176" s="233"/>
      <c r="M176" s="234"/>
      <c r="N176" s="235"/>
      <c r="O176" s="235"/>
      <c r="P176" s="235"/>
      <c r="Q176" s="235"/>
      <c r="R176" s="235"/>
      <c r="S176" s="235"/>
      <c r="T176" s="236"/>
      <c r="AT176" s="237" t="s">
        <v>304</v>
      </c>
      <c r="AU176" s="237" t="s">
        <v>90</v>
      </c>
      <c r="AV176" s="13" t="s">
        <v>90</v>
      </c>
      <c r="AW176" s="13" t="s">
        <v>33</v>
      </c>
      <c r="AX176" s="13" t="s">
        <v>84</v>
      </c>
      <c r="AY176" s="237" t="s">
        <v>242</v>
      </c>
    </row>
    <row r="177" spans="1:65" s="2" customFormat="1" ht="14.45" customHeight="1">
      <c r="A177" s="35"/>
      <c r="B177" s="36"/>
      <c r="C177" s="201" t="s">
        <v>296</v>
      </c>
      <c r="D177" s="201" t="s">
        <v>244</v>
      </c>
      <c r="E177" s="202" t="s">
        <v>1045</v>
      </c>
      <c r="F177" s="203" t="s">
        <v>1046</v>
      </c>
      <c r="G177" s="204" t="s">
        <v>406</v>
      </c>
      <c r="H177" s="205">
        <v>15.66</v>
      </c>
      <c r="I177" s="206"/>
      <c r="J177" s="207">
        <f>ROUND(I177*H177,2)</f>
        <v>0</v>
      </c>
      <c r="K177" s="208"/>
      <c r="L177" s="40"/>
      <c r="M177" s="209" t="s">
        <v>1</v>
      </c>
      <c r="N177" s="210" t="s">
        <v>43</v>
      </c>
      <c r="O177" s="76"/>
      <c r="P177" s="211">
        <f>O177*H177</f>
        <v>0</v>
      </c>
      <c r="Q177" s="211">
        <v>0</v>
      </c>
      <c r="R177" s="211">
        <f>Q177*H177</f>
        <v>0</v>
      </c>
      <c r="S177" s="211">
        <v>0</v>
      </c>
      <c r="T177" s="212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13" t="s">
        <v>248</v>
      </c>
      <c r="AT177" s="213" t="s">
        <v>244</v>
      </c>
      <c r="AU177" s="213" t="s">
        <v>90</v>
      </c>
      <c r="AY177" s="18" t="s">
        <v>242</v>
      </c>
      <c r="BE177" s="214">
        <f>IF(N177="základná",J177,0)</f>
        <v>0</v>
      </c>
      <c r="BF177" s="214">
        <f>IF(N177="znížená",J177,0)</f>
        <v>0</v>
      </c>
      <c r="BG177" s="214">
        <f>IF(N177="zákl. prenesená",J177,0)</f>
        <v>0</v>
      </c>
      <c r="BH177" s="214">
        <f>IF(N177="zníž. prenesená",J177,0)</f>
        <v>0</v>
      </c>
      <c r="BI177" s="214">
        <f>IF(N177="nulová",J177,0)</f>
        <v>0</v>
      </c>
      <c r="BJ177" s="18" t="s">
        <v>90</v>
      </c>
      <c r="BK177" s="214">
        <f>ROUND(I177*H177,2)</f>
        <v>0</v>
      </c>
      <c r="BL177" s="18" t="s">
        <v>248</v>
      </c>
      <c r="BM177" s="213" t="s">
        <v>1706</v>
      </c>
    </row>
    <row r="178" spans="1:65" s="13" customFormat="1">
      <c r="B178" s="226"/>
      <c r="C178" s="227"/>
      <c r="D178" s="228" t="s">
        <v>304</v>
      </c>
      <c r="E178" s="229" t="s">
        <v>1</v>
      </c>
      <c r="F178" s="230" t="s">
        <v>1707</v>
      </c>
      <c r="G178" s="227"/>
      <c r="H178" s="231">
        <v>15.66</v>
      </c>
      <c r="I178" s="232"/>
      <c r="J178" s="227"/>
      <c r="K178" s="227"/>
      <c r="L178" s="233"/>
      <c r="M178" s="234"/>
      <c r="N178" s="235"/>
      <c r="O178" s="235"/>
      <c r="P178" s="235"/>
      <c r="Q178" s="235"/>
      <c r="R178" s="235"/>
      <c r="S178" s="235"/>
      <c r="T178" s="236"/>
      <c r="AT178" s="237" t="s">
        <v>304</v>
      </c>
      <c r="AU178" s="237" t="s">
        <v>90</v>
      </c>
      <c r="AV178" s="13" t="s">
        <v>90</v>
      </c>
      <c r="AW178" s="13" t="s">
        <v>33</v>
      </c>
      <c r="AX178" s="13" t="s">
        <v>84</v>
      </c>
      <c r="AY178" s="237" t="s">
        <v>242</v>
      </c>
    </row>
    <row r="179" spans="1:65" s="2" customFormat="1" ht="22.15" customHeight="1">
      <c r="A179" s="35"/>
      <c r="B179" s="36"/>
      <c r="C179" s="201" t="s">
        <v>300</v>
      </c>
      <c r="D179" s="201" t="s">
        <v>244</v>
      </c>
      <c r="E179" s="202" t="s">
        <v>1050</v>
      </c>
      <c r="F179" s="203" t="s">
        <v>1051</v>
      </c>
      <c r="G179" s="204" t="s">
        <v>323</v>
      </c>
      <c r="H179" s="205">
        <v>47.591999999999999</v>
      </c>
      <c r="I179" s="206"/>
      <c r="J179" s="207">
        <f>ROUND(I179*H179,2)</f>
        <v>0</v>
      </c>
      <c r="K179" s="208"/>
      <c r="L179" s="40"/>
      <c r="M179" s="209" t="s">
        <v>1</v>
      </c>
      <c r="N179" s="210" t="s">
        <v>43</v>
      </c>
      <c r="O179" s="76"/>
      <c r="P179" s="211">
        <f>O179*H179</f>
        <v>0</v>
      </c>
      <c r="Q179" s="211">
        <v>0</v>
      </c>
      <c r="R179" s="211">
        <f>Q179*H179</f>
        <v>0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248</v>
      </c>
      <c r="AT179" s="213" t="s">
        <v>244</v>
      </c>
      <c r="AU179" s="213" t="s">
        <v>90</v>
      </c>
      <c r="AY179" s="18" t="s">
        <v>242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90</v>
      </c>
      <c r="BK179" s="214">
        <f>ROUND(I179*H179,2)</f>
        <v>0</v>
      </c>
      <c r="BL179" s="18" t="s">
        <v>248</v>
      </c>
      <c r="BM179" s="213" t="s">
        <v>1708</v>
      </c>
    </row>
    <row r="180" spans="1:65" s="13" customFormat="1">
      <c r="B180" s="226"/>
      <c r="C180" s="227"/>
      <c r="D180" s="228" t="s">
        <v>304</v>
      </c>
      <c r="E180" s="229" t="s">
        <v>1</v>
      </c>
      <c r="F180" s="230" t="s">
        <v>1709</v>
      </c>
      <c r="G180" s="227"/>
      <c r="H180" s="231">
        <v>47.591999999999999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304</v>
      </c>
      <c r="AU180" s="237" t="s">
        <v>90</v>
      </c>
      <c r="AV180" s="13" t="s">
        <v>90</v>
      </c>
      <c r="AW180" s="13" t="s">
        <v>33</v>
      </c>
      <c r="AX180" s="13" t="s">
        <v>84</v>
      </c>
      <c r="AY180" s="237" t="s">
        <v>242</v>
      </c>
    </row>
    <row r="181" spans="1:65" s="2" customFormat="1" ht="22.15" customHeight="1">
      <c r="A181" s="35"/>
      <c r="B181" s="36"/>
      <c r="C181" s="201" t="s">
        <v>306</v>
      </c>
      <c r="D181" s="201" t="s">
        <v>244</v>
      </c>
      <c r="E181" s="202" t="s">
        <v>1173</v>
      </c>
      <c r="F181" s="203" t="s">
        <v>1174</v>
      </c>
      <c r="G181" s="204" t="s">
        <v>406</v>
      </c>
      <c r="H181" s="205">
        <v>12.451000000000001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0</v>
      </c>
      <c r="R181" s="211">
        <f>Q181*H181</f>
        <v>0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1710</v>
      </c>
    </row>
    <row r="182" spans="1:65" s="14" customFormat="1">
      <c r="B182" s="243"/>
      <c r="C182" s="244"/>
      <c r="D182" s="228" t="s">
        <v>304</v>
      </c>
      <c r="E182" s="245" t="s">
        <v>1</v>
      </c>
      <c r="F182" s="246" t="s">
        <v>1711</v>
      </c>
      <c r="G182" s="244"/>
      <c r="H182" s="245" t="s">
        <v>1</v>
      </c>
      <c r="I182" s="247"/>
      <c r="J182" s="244"/>
      <c r="K182" s="244"/>
      <c r="L182" s="248"/>
      <c r="M182" s="249"/>
      <c r="N182" s="250"/>
      <c r="O182" s="250"/>
      <c r="P182" s="250"/>
      <c r="Q182" s="250"/>
      <c r="R182" s="250"/>
      <c r="S182" s="250"/>
      <c r="T182" s="251"/>
      <c r="AT182" s="252" t="s">
        <v>304</v>
      </c>
      <c r="AU182" s="252" t="s">
        <v>90</v>
      </c>
      <c r="AV182" s="14" t="s">
        <v>84</v>
      </c>
      <c r="AW182" s="14" t="s">
        <v>33</v>
      </c>
      <c r="AX182" s="14" t="s">
        <v>77</v>
      </c>
      <c r="AY182" s="252" t="s">
        <v>242</v>
      </c>
    </row>
    <row r="183" spans="1:65" s="13" customFormat="1">
      <c r="B183" s="226"/>
      <c r="C183" s="227"/>
      <c r="D183" s="228" t="s">
        <v>304</v>
      </c>
      <c r="E183" s="229" t="s">
        <v>1</v>
      </c>
      <c r="F183" s="230" t="s">
        <v>1712</v>
      </c>
      <c r="G183" s="227"/>
      <c r="H183" s="231">
        <v>6.28</v>
      </c>
      <c r="I183" s="232"/>
      <c r="J183" s="227"/>
      <c r="K183" s="227"/>
      <c r="L183" s="233"/>
      <c r="M183" s="234"/>
      <c r="N183" s="235"/>
      <c r="O183" s="235"/>
      <c r="P183" s="235"/>
      <c r="Q183" s="235"/>
      <c r="R183" s="235"/>
      <c r="S183" s="235"/>
      <c r="T183" s="236"/>
      <c r="AT183" s="237" t="s">
        <v>304</v>
      </c>
      <c r="AU183" s="237" t="s">
        <v>90</v>
      </c>
      <c r="AV183" s="13" t="s">
        <v>90</v>
      </c>
      <c r="AW183" s="13" t="s">
        <v>33</v>
      </c>
      <c r="AX183" s="13" t="s">
        <v>77</v>
      </c>
      <c r="AY183" s="237" t="s">
        <v>242</v>
      </c>
    </row>
    <row r="184" spans="1:65" s="13" customFormat="1">
      <c r="B184" s="226"/>
      <c r="C184" s="227"/>
      <c r="D184" s="228" t="s">
        <v>304</v>
      </c>
      <c r="E184" s="229" t="s">
        <v>1</v>
      </c>
      <c r="F184" s="230" t="s">
        <v>1713</v>
      </c>
      <c r="G184" s="227"/>
      <c r="H184" s="231">
        <v>6.1710000000000003</v>
      </c>
      <c r="I184" s="232"/>
      <c r="J184" s="227"/>
      <c r="K184" s="227"/>
      <c r="L184" s="233"/>
      <c r="M184" s="234"/>
      <c r="N184" s="235"/>
      <c r="O184" s="235"/>
      <c r="P184" s="235"/>
      <c r="Q184" s="235"/>
      <c r="R184" s="235"/>
      <c r="S184" s="235"/>
      <c r="T184" s="236"/>
      <c r="AT184" s="237" t="s">
        <v>304</v>
      </c>
      <c r="AU184" s="237" t="s">
        <v>90</v>
      </c>
      <c r="AV184" s="13" t="s">
        <v>90</v>
      </c>
      <c r="AW184" s="13" t="s">
        <v>33</v>
      </c>
      <c r="AX184" s="13" t="s">
        <v>77</v>
      </c>
      <c r="AY184" s="237" t="s">
        <v>242</v>
      </c>
    </row>
    <row r="185" spans="1:65" s="16" customFormat="1">
      <c r="B185" s="264"/>
      <c r="C185" s="265"/>
      <c r="D185" s="228" t="s">
        <v>304</v>
      </c>
      <c r="E185" s="266" t="s">
        <v>1</v>
      </c>
      <c r="F185" s="267" t="s">
        <v>388</v>
      </c>
      <c r="G185" s="265"/>
      <c r="H185" s="268">
        <v>12.451000000000001</v>
      </c>
      <c r="I185" s="269"/>
      <c r="J185" s="265"/>
      <c r="K185" s="265"/>
      <c r="L185" s="270"/>
      <c r="M185" s="271"/>
      <c r="N185" s="272"/>
      <c r="O185" s="272"/>
      <c r="P185" s="272"/>
      <c r="Q185" s="272"/>
      <c r="R185" s="272"/>
      <c r="S185" s="272"/>
      <c r="T185" s="273"/>
      <c r="AT185" s="274" t="s">
        <v>304</v>
      </c>
      <c r="AU185" s="274" t="s">
        <v>90</v>
      </c>
      <c r="AV185" s="16" t="s">
        <v>248</v>
      </c>
      <c r="AW185" s="16" t="s">
        <v>33</v>
      </c>
      <c r="AX185" s="16" t="s">
        <v>84</v>
      </c>
      <c r="AY185" s="274" t="s">
        <v>242</v>
      </c>
    </row>
    <row r="186" spans="1:65" s="12" customFormat="1" ht="22.9" customHeight="1">
      <c r="B186" s="185"/>
      <c r="C186" s="186"/>
      <c r="D186" s="187" t="s">
        <v>76</v>
      </c>
      <c r="E186" s="199" t="s">
        <v>90</v>
      </c>
      <c r="F186" s="199" t="s">
        <v>454</v>
      </c>
      <c r="G186" s="186"/>
      <c r="H186" s="186"/>
      <c r="I186" s="189"/>
      <c r="J186" s="200">
        <f>BK186</f>
        <v>0</v>
      </c>
      <c r="K186" s="186"/>
      <c r="L186" s="191"/>
      <c r="M186" s="192"/>
      <c r="N186" s="193"/>
      <c r="O186" s="193"/>
      <c r="P186" s="194">
        <f>SUM(P187:P193)</f>
        <v>0</v>
      </c>
      <c r="Q186" s="193"/>
      <c r="R186" s="194">
        <f>SUM(R187:R193)</f>
        <v>26.256079199999995</v>
      </c>
      <c r="S186" s="193"/>
      <c r="T186" s="195">
        <f>SUM(T187:T193)</f>
        <v>0</v>
      </c>
      <c r="AR186" s="196" t="s">
        <v>84</v>
      </c>
      <c r="AT186" s="197" t="s">
        <v>76</v>
      </c>
      <c r="AU186" s="197" t="s">
        <v>84</v>
      </c>
      <c r="AY186" s="196" t="s">
        <v>242</v>
      </c>
      <c r="BK186" s="198">
        <f>SUM(BK187:BK193)</f>
        <v>0</v>
      </c>
    </row>
    <row r="187" spans="1:65" s="2" customFormat="1" ht="14.45" customHeight="1">
      <c r="A187" s="35"/>
      <c r="B187" s="36"/>
      <c r="C187" s="201" t="s">
        <v>311</v>
      </c>
      <c r="D187" s="201" t="s">
        <v>244</v>
      </c>
      <c r="E187" s="202" t="s">
        <v>1474</v>
      </c>
      <c r="F187" s="203" t="s">
        <v>1475</v>
      </c>
      <c r="G187" s="204" t="s">
        <v>406</v>
      </c>
      <c r="H187" s="205">
        <v>12.702999999999999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2.0663999999999998</v>
      </c>
      <c r="R187" s="211">
        <f>Q187*H187</f>
        <v>26.249479199999996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1714</v>
      </c>
    </row>
    <row r="188" spans="1:65" s="13" customFormat="1">
      <c r="B188" s="226"/>
      <c r="C188" s="227"/>
      <c r="D188" s="228" t="s">
        <v>304</v>
      </c>
      <c r="E188" s="229" t="s">
        <v>1</v>
      </c>
      <c r="F188" s="230" t="s">
        <v>1715</v>
      </c>
      <c r="G188" s="227"/>
      <c r="H188" s="231">
        <v>12.702999999999999</v>
      </c>
      <c r="I188" s="232"/>
      <c r="J188" s="227"/>
      <c r="K188" s="227"/>
      <c r="L188" s="233"/>
      <c r="M188" s="234"/>
      <c r="N188" s="235"/>
      <c r="O188" s="235"/>
      <c r="P188" s="235"/>
      <c r="Q188" s="235"/>
      <c r="R188" s="235"/>
      <c r="S188" s="235"/>
      <c r="T188" s="236"/>
      <c r="AT188" s="237" t="s">
        <v>304</v>
      </c>
      <c r="AU188" s="237" t="s">
        <v>90</v>
      </c>
      <c r="AV188" s="13" t="s">
        <v>90</v>
      </c>
      <c r="AW188" s="13" t="s">
        <v>33</v>
      </c>
      <c r="AX188" s="13" t="s">
        <v>84</v>
      </c>
      <c r="AY188" s="237" t="s">
        <v>242</v>
      </c>
    </row>
    <row r="189" spans="1:65" s="2" customFormat="1" ht="30" customHeight="1">
      <c r="A189" s="35"/>
      <c r="B189" s="36"/>
      <c r="C189" s="201" t="s">
        <v>316</v>
      </c>
      <c r="D189" s="201" t="s">
        <v>244</v>
      </c>
      <c r="E189" s="202" t="s">
        <v>1478</v>
      </c>
      <c r="F189" s="203" t="s">
        <v>1479</v>
      </c>
      <c r="G189" s="204" t="s">
        <v>259</v>
      </c>
      <c r="H189" s="205">
        <v>2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0</v>
      </c>
      <c r="R189" s="211">
        <f>Q189*H189</f>
        <v>0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1716</v>
      </c>
    </row>
    <row r="190" spans="1:65" s="2" customFormat="1" ht="34.9" customHeight="1">
      <c r="A190" s="35"/>
      <c r="B190" s="36"/>
      <c r="C190" s="201" t="s">
        <v>320</v>
      </c>
      <c r="D190" s="201" t="s">
        <v>244</v>
      </c>
      <c r="E190" s="202" t="s">
        <v>1193</v>
      </c>
      <c r="F190" s="203" t="s">
        <v>1194</v>
      </c>
      <c r="G190" s="204" t="s">
        <v>1195</v>
      </c>
      <c r="H190" s="205">
        <v>330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2.0000000000000002E-5</v>
      </c>
      <c r="R190" s="211">
        <f>Q190*H190</f>
        <v>6.6000000000000008E-3</v>
      </c>
      <c r="S190" s="211">
        <v>0</v>
      </c>
      <c r="T190" s="212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1717</v>
      </c>
    </row>
    <row r="191" spans="1:65" s="13" customFormat="1">
      <c r="B191" s="226"/>
      <c r="C191" s="227"/>
      <c r="D191" s="228" t="s">
        <v>304</v>
      </c>
      <c r="E191" s="229" t="s">
        <v>1</v>
      </c>
      <c r="F191" s="230" t="s">
        <v>1718</v>
      </c>
      <c r="G191" s="227"/>
      <c r="H191" s="231">
        <v>118.8</v>
      </c>
      <c r="I191" s="232"/>
      <c r="J191" s="227"/>
      <c r="K191" s="227"/>
      <c r="L191" s="233"/>
      <c r="M191" s="234"/>
      <c r="N191" s="235"/>
      <c r="O191" s="235"/>
      <c r="P191" s="235"/>
      <c r="Q191" s="235"/>
      <c r="R191" s="235"/>
      <c r="S191" s="235"/>
      <c r="T191" s="236"/>
      <c r="AT191" s="237" t="s">
        <v>304</v>
      </c>
      <c r="AU191" s="237" t="s">
        <v>90</v>
      </c>
      <c r="AV191" s="13" t="s">
        <v>90</v>
      </c>
      <c r="AW191" s="13" t="s">
        <v>33</v>
      </c>
      <c r="AX191" s="13" t="s">
        <v>77</v>
      </c>
      <c r="AY191" s="237" t="s">
        <v>242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1719</v>
      </c>
      <c r="G192" s="227"/>
      <c r="H192" s="231">
        <v>211.2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77</v>
      </c>
      <c r="AY192" s="237" t="s">
        <v>242</v>
      </c>
    </row>
    <row r="193" spans="1:65" s="16" customFormat="1">
      <c r="B193" s="264"/>
      <c r="C193" s="265"/>
      <c r="D193" s="228" t="s">
        <v>304</v>
      </c>
      <c r="E193" s="266" t="s">
        <v>1</v>
      </c>
      <c r="F193" s="267" t="s">
        <v>388</v>
      </c>
      <c r="G193" s="265"/>
      <c r="H193" s="268">
        <v>330</v>
      </c>
      <c r="I193" s="269"/>
      <c r="J193" s="265"/>
      <c r="K193" s="265"/>
      <c r="L193" s="270"/>
      <c r="M193" s="271"/>
      <c r="N193" s="272"/>
      <c r="O193" s="272"/>
      <c r="P193" s="272"/>
      <c r="Q193" s="272"/>
      <c r="R193" s="272"/>
      <c r="S193" s="272"/>
      <c r="T193" s="273"/>
      <c r="AT193" s="274" t="s">
        <v>304</v>
      </c>
      <c r="AU193" s="274" t="s">
        <v>90</v>
      </c>
      <c r="AV193" s="16" t="s">
        <v>248</v>
      </c>
      <c r="AW193" s="16" t="s">
        <v>33</v>
      </c>
      <c r="AX193" s="16" t="s">
        <v>84</v>
      </c>
      <c r="AY193" s="274" t="s">
        <v>242</v>
      </c>
    </row>
    <row r="194" spans="1:65" s="12" customFormat="1" ht="22.9" customHeight="1">
      <c r="B194" s="185"/>
      <c r="C194" s="186"/>
      <c r="D194" s="187" t="s">
        <v>76</v>
      </c>
      <c r="E194" s="199" t="s">
        <v>100</v>
      </c>
      <c r="F194" s="199" t="s">
        <v>1202</v>
      </c>
      <c r="G194" s="186"/>
      <c r="H194" s="186"/>
      <c r="I194" s="189"/>
      <c r="J194" s="200">
        <f>BK194</f>
        <v>0</v>
      </c>
      <c r="K194" s="186"/>
      <c r="L194" s="191"/>
      <c r="M194" s="192"/>
      <c r="N194" s="193"/>
      <c r="O194" s="193"/>
      <c r="P194" s="194">
        <f>SUM(P195:P205)</f>
        <v>0</v>
      </c>
      <c r="Q194" s="193"/>
      <c r="R194" s="194">
        <f>SUM(R195:R205)</f>
        <v>33.51848979999999</v>
      </c>
      <c r="S194" s="193"/>
      <c r="T194" s="195">
        <f>SUM(T195:T205)</f>
        <v>0</v>
      </c>
      <c r="AR194" s="196" t="s">
        <v>84</v>
      </c>
      <c r="AT194" s="197" t="s">
        <v>76</v>
      </c>
      <c r="AU194" s="197" t="s">
        <v>84</v>
      </c>
      <c r="AY194" s="196" t="s">
        <v>242</v>
      </c>
      <c r="BK194" s="198">
        <f>SUM(BK195:BK205)</f>
        <v>0</v>
      </c>
    </row>
    <row r="195" spans="1:65" s="2" customFormat="1" ht="22.15" customHeight="1">
      <c r="A195" s="35"/>
      <c r="B195" s="36"/>
      <c r="C195" s="201" t="s">
        <v>326</v>
      </c>
      <c r="D195" s="201" t="s">
        <v>244</v>
      </c>
      <c r="E195" s="202" t="s">
        <v>1720</v>
      </c>
      <c r="F195" s="203" t="s">
        <v>1721</v>
      </c>
      <c r="G195" s="204" t="s">
        <v>406</v>
      </c>
      <c r="H195" s="205">
        <v>3.16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4.43302</v>
      </c>
      <c r="R195" s="211">
        <f>Q195*H195</f>
        <v>14.008343200000001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1722</v>
      </c>
    </row>
    <row r="196" spans="1:65" s="13" customFormat="1" ht="22.5">
      <c r="B196" s="226"/>
      <c r="C196" s="227"/>
      <c r="D196" s="228" t="s">
        <v>304</v>
      </c>
      <c r="E196" s="229" t="s">
        <v>1</v>
      </c>
      <c r="F196" s="230" t="s">
        <v>1723</v>
      </c>
      <c r="G196" s="227"/>
      <c r="H196" s="231">
        <v>3.16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84</v>
      </c>
      <c r="AY196" s="237" t="s">
        <v>242</v>
      </c>
    </row>
    <row r="197" spans="1:65" s="2" customFormat="1" ht="22.15" customHeight="1">
      <c r="A197" s="35"/>
      <c r="B197" s="36"/>
      <c r="C197" s="201" t="s">
        <v>7</v>
      </c>
      <c r="D197" s="201" t="s">
        <v>244</v>
      </c>
      <c r="E197" s="202" t="s">
        <v>1203</v>
      </c>
      <c r="F197" s="203" t="s">
        <v>1204</v>
      </c>
      <c r="G197" s="204" t="s">
        <v>406</v>
      </c>
      <c r="H197" s="205">
        <v>7.7670000000000003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2.3620999999999999</v>
      </c>
      <c r="R197" s="211">
        <f>Q197*H197</f>
        <v>18.346430699999999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1724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1725</v>
      </c>
      <c r="G198" s="227"/>
      <c r="H198" s="231">
        <v>3.6659999999999999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77</v>
      </c>
      <c r="AY198" s="237" t="s">
        <v>242</v>
      </c>
    </row>
    <row r="199" spans="1:65" s="13" customFormat="1">
      <c r="B199" s="226"/>
      <c r="C199" s="227"/>
      <c r="D199" s="228" t="s">
        <v>304</v>
      </c>
      <c r="E199" s="229" t="s">
        <v>1</v>
      </c>
      <c r="F199" s="230" t="s">
        <v>1726</v>
      </c>
      <c r="G199" s="227"/>
      <c r="H199" s="231">
        <v>4.101</v>
      </c>
      <c r="I199" s="232"/>
      <c r="J199" s="227"/>
      <c r="K199" s="227"/>
      <c r="L199" s="233"/>
      <c r="M199" s="234"/>
      <c r="N199" s="235"/>
      <c r="O199" s="235"/>
      <c r="P199" s="235"/>
      <c r="Q199" s="235"/>
      <c r="R199" s="235"/>
      <c r="S199" s="235"/>
      <c r="T199" s="236"/>
      <c r="AT199" s="237" t="s">
        <v>304</v>
      </c>
      <c r="AU199" s="237" t="s">
        <v>90</v>
      </c>
      <c r="AV199" s="13" t="s">
        <v>90</v>
      </c>
      <c r="AW199" s="13" t="s">
        <v>33</v>
      </c>
      <c r="AX199" s="13" t="s">
        <v>77</v>
      </c>
      <c r="AY199" s="237" t="s">
        <v>242</v>
      </c>
    </row>
    <row r="200" spans="1:65" s="16" customFormat="1">
      <c r="B200" s="264"/>
      <c r="C200" s="265"/>
      <c r="D200" s="228" t="s">
        <v>304</v>
      </c>
      <c r="E200" s="266" t="s">
        <v>1</v>
      </c>
      <c r="F200" s="267" t="s">
        <v>388</v>
      </c>
      <c r="G200" s="265"/>
      <c r="H200" s="268">
        <v>7.7669999999999995</v>
      </c>
      <c r="I200" s="269"/>
      <c r="J200" s="265"/>
      <c r="K200" s="265"/>
      <c r="L200" s="270"/>
      <c r="M200" s="271"/>
      <c r="N200" s="272"/>
      <c r="O200" s="272"/>
      <c r="P200" s="272"/>
      <c r="Q200" s="272"/>
      <c r="R200" s="272"/>
      <c r="S200" s="272"/>
      <c r="T200" s="273"/>
      <c r="AT200" s="274" t="s">
        <v>304</v>
      </c>
      <c r="AU200" s="274" t="s">
        <v>90</v>
      </c>
      <c r="AV200" s="16" t="s">
        <v>248</v>
      </c>
      <c r="AW200" s="16" t="s">
        <v>33</v>
      </c>
      <c r="AX200" s="16" t="s">
        <v>84</v>
      </c>
      <c r="AY200" s="274" t="s">
        <v>242</v>
      </c>
    </row>
    <row r="201" spans="1:65" s="2" customFormat="1" ht="14.45" customHeight="1">
      <c r="A201" s="35"/>
      <c r="B201" s="36"/>
      <c r="C201" s="201" t="s">
        <v>334</v>
      </c>
      <c r="D201" s="201" t="s">
        <v>244</v>
      </c>
      <c r="E201" s="202" t="s">
        <v>1222</v>
      </c>
      <c r="F201" s="203" t="s">
        <v>1727</v>
      </c>
      <c r="G201" s="204" t="s">
        <v>247</v>
      </c>
      <c r="H201" s="205">
        <v>36.954000000000001</v>
      </c>
      <c r="I201" s="206"/>
      <c r="J201" s="207">
        <f>ROUND(I201*H201,2)</f>
        <v>0</v>
      </c>
      <c r="K201" s="208"/>
      <c r="L201" s="40"/>
      <c r="M201" s="209" t="s">
        <v>1</v>
      </c>
      <c r="N201" s="210" t="s">
        <v>43</v>
      </c>
      <c r="O201" s="76"/>
      <c r="P201" s="211">
        <f>O201*H201</f>
        <v>0</v>
      </c>
      <c r="Q201" s="211">
        <v>3.46E-3</v>
      </c>
      <c r="R201" s="211">
        <f>Q201*H201</f>
        <v>0.12786084</v>
      </c>
      <c r="S201" s="211">
        <v>0</v>
      </c>
      <c r="T201" s="212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13" t="s">
        <v>248</v>
      </c>
      <c r="AT201" s="213" t="s">
        <v>244</v>
      </c>
      <c r="AU201" s="213" t="s">
        <v>90</v>
      </c>
      <c r="AY201" s="18" t="s">
        <v>242</v>
      </c>
      <c r="BE201" s="214">
        <f>IF(N201="základná",J201,0)</f>
        <v>0</v>
      </c>
      <c r="BF201" s="214">
        <f>IF(N201="znížená",J201,0)</f>
        <v>0</v>
      </c>
      <c r="BG201" s="214">
        <f>IF(N201="zákl. prenesená",J201,0)</f>
        <v>0</v>
      </c>
      <c r="BH201" s="214">
        <f>IF(N201="zníž. prenesená",J201,0)</f>
        <v>0</v>
      </c>
      <c r="BI201" s="214">
        <f>IF(N201="nulová",J201,0)</f>
        <v>0</v>
      </c>
      <c r="BJ201" s="18" t="s">
        <v>90</v>
      </c>
      <c r="BK201" s="214">
        <f>ROUND(I201*H201,2)</f>
        <v>0</v>
      </c>
      <c r="BL201" s="18" t="s">
        <v>248</v>
      </c>
      <c r="BM201" s="213" t="s">
        <v>1728</v>
      </c>
    </row>
    <row r="202" spans="1:65" s="13" customFormat="1" ht="22.5">
      <c r="B202" s="226"/>
      <c r="C202" s="227"/>
      <c r="D202" s="228" t="s">
        <v>304</v>
      </c>
      <c r="E202" s="229" t="s">
        <v>1</v>
      </c>
      <c r="F202" s="230" t="s">
        <v>1729</v>
      </c>
      <c r="G202" s="227"/>
      <c r="H202" s="231">
        <v>36.954000000000001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84</v>
      </c>
      <c r="AY202" s="237" t="s">
        <v>242</v>
      </c>
    </row>
    <row r="203" spans="1:65" s="2" customFormat="1" ht="14.45" customHeight="1">
      <c r="A203" s="35"/>
      <c r="B203" s="36"/>
      <c r="C203" s="201" t="s">
        <v>339</v>
      </c>
      <c r="D203" s="201" t="s">
        <v>244</v>
      </c>
      <c r="E203" s="202" t="s">
        <v>1226</v>
      </c>
      <c r="F203" s="203" t="s">
        <v>1212</v>
      </c>
      <c r="G203" s="204" t="s">
        <v>247</v>
      </c>
      <c r="H203" s="205">
        <v>36.954000000000001</v>
      </c>
      <c r="I203" s="206"/>
      <c r="J203" s="207">
        <f>ROUND(I203*H203,2)</f>
        <v>0</v>
      </c>
      <c r="K203" s="208"/>
      <c r="L203" s="40"/>
      <c r="M203" s="209" t="s">
        <v>1</v>
      </c>
      <c r="N203" s="210" t="s">
        <v>43</v>
      </c>
      <c r="O203" s="76"/>
      <c r="P203" s="211">
        <f>O203*H203</f>
        <v>0</v>
      </c>
      <c r="Q203" s="211">
        <v>5.0000000000000002E-5</v>
      </c>
      <c r="R203" s="211">
        <f>Q203*H203</f>
        <v>1.8477000000000001E-3</v>
      </c>
      <c r="S203" s="211">
        <v>0</v>
      </c>
      <c r="T203" s="212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13" t="s">
        <v>248</v>
      </c>
      <c r="AT203" s="213" t="s">
        <v>244</v>
      </c>
      <c r="AU203" s="213" t="s">
        <v>90</v>
      </c>
      <c r="AY203" s="18" t="s">
        <v>242</v>
      </c>
      <c r="BE203" s="214">
        <f>IF(N203="základná",J203,0)</f>
        <v>0</v>
      </c>
      <c r="BF203" s="214">
        <f>IF(N203="znížená",J203,0)</f>
        <v>0</v>
      </c>
      <c r="BG203" s="214">
        <f>IF(N203="zákl. prenesená",J203,0)</f>
        <v>0</v>
      </c>
      <c r="BH203" s="214">
        <f>IF(N203="zníž. prenesená",J203,0)</f>
        <v>0</v>
      </c>
      <c r="BI203" s="214">
        <f>IF(N203="nulová",J203,0)</f>
        <v>0</v>
      </c>
      <c r="BJ203" s="18" t="s">
        <v>90</v>
      </c>
      <c r="BK203" s="214">
        <f>ROUND(I203*H203,2)</f>
        <v>0</v>
      </c>
      <c r="BL203" s="18" t="s">
        <v>248</v>
      </c>
      <c r="BM203" s="213" t="s">
        <v>1730</v>
      </c>
    </row>
    <row r="204" spans="1:65" s="2" customFormat="1" ht="22.15" customHeight="1">
      <c r="A204" s="35"/>
      <c r="B204" s="36"/>
      <c r="C204" s="201" t="s">
        <v>344</v>
      </c>
      <c r="D204" s="201" t="s">
        <v>244</v>
      </c>
      <c r="E204" s="202" t="s">
        <v>1214</v>
      </c>
      <c r="F204" s="203" t="s">
        <v>1489</v>
      </c>
      <c r="G204" s="204" t="s">
        <v>323</v>
      </c>
      <c r="H204" s="205">
        <v>0.996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1.03816</v>
      </c>
      <c r="R204" s="211">
        <f>Q204*H204</f>
        <v>1.0340073599999999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248</v>
      </c>
      <c r="AT204" s="213" t="s">
        <v>244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248</v>
      </c>
      <c r="BM204" s="213" t="s">
        <v>1731</v>
      </c>
    </row>
    <row r="205" spans="1:65" s="13" customFormat="1">
      <c r="B205" s="226"/>
      <c r="C205" s="227"/>
      <c r="D205" s="228" t="s">
        <v>304</v>
      </c>
      <c r="E205" s="229" t="s">
        <v>1</v>
      </c>
      <c r="F205" s="230" t="s">
        <v>1732</v>
      </c>
      <c r="G205" s="227"/>
      <c r="H205" s="231">
        <v>0.996</v>
      </c>
      <c r="I205" s="232"/>
      <c r="J205" s="227"/>
      <c r="K205" s="227"/>
      <c r="L205" s="233"/>
      <c r="M205" s="234"/>
      <c r="N205" s="235"/>
      <c r="O205" s="235"/>
      <c r="P205" s="235"/>
      <c r="Q205" s="235"/>
      <c r="R205" s="235"/>
      <c r="S205" s="235"/>
      <c r="T205" s="236"/>
      <c r="AT205" s="237" t="s">
        <v>304</v>
      </c>
      <c r="AU205" s="237" t="s">
        <v>90</v>
      </c>
      <c r="AV205" s="13" t="s">
        <v>90</v>
      </c>
      <c r="AW205" s="13" t="s">
        <v>33</v>
      </c>
      <c r="AX205" s="13" t="s">
        <v>84</v>
      </c>
      <c r="AY205" s="237" t="s">
        <v>242</v>
      </c>
    </row>
    <row r="206" spans="1:65" s="12" customFormat="1" ht="22.9" customHeight="1">
      <c r="B206" s="185"/>
      <c r="C206" s="186"/>
      <c r="D206" s="187" t="s">
        <v>76</v>
      </c>
      <c r="E206" s="199" t="s">
        <v>248</v>
      </c>
      <c r="F206" s="199" t="s">
        <v>1229</v>
      </c>
      <c r="G206" s="186"/>
      <c r="H206" s="186"/>
      <c r="I206" s="189"/>
      <c r="J206" s="200">
        <f>BK206</f>
        <v>0</v>
      </c>
      <c r="K206" s="186"/>
      <c r="L206" s="191"/>
      <c r="M206" s="192"/>
      <c r="N206" s="193"/>
      <c r="O206" s="193"/>
      <c r="P206" s="194">
        <f>SUM(P207:P223)</f>
        <v>0</v>
      </c>
      <c r="Q206" s="193"/>
      <c r="R206" s="194">
        <f>SUM(R207:R223)</f>
        <v>65.257235799999989</v>
      </c>
      <c r="S206" s="193"/>
      <c r="T206" s="195">
        <f>SUM(T207:T223)</f>
        <v>0</v>
      </c>
      <c r="AR206" s="196" t="s">
        <v>84</v>
      </c>
      <c r="AT206" s="197" t="s">
        <v>76</v>
      </c>
      <c r="AU206" s="197" t="s">
        <v>84</v>
      </c>
      <c r="AY206" s="196" t="s">
        <v>242</v>
      </c>
      <c r="BK206" s="198">
        <f>SUM(BK207:BK223)</f>
        <v>0</v>
      </c>
    </row>
    <row r="207" spans="1:65" s="2" customFormat="1" ht="22.15" customHeight="1">
      <c r="A207" s="35"/>
      <c r="B207" s="36"/>
      <c r="C207" s="201" t="s">
        <v>348</v>
      </c>
      <c r="D207" s="201" t="s">
        <v>244</v>
      </c>
      <c r="E207" s="202" t="s">
        <v>1504</v>
      </c>
      <c r="F207" s="203" t="s">
        <v>1505</v>
      </c>
      <c r="G207" s="204" t="s">
        <v>259</v>
      </c>
      <c r="H207" s="205">
        <v>5</v>
      </c>
      <c r="I207" s="206"/>
      <c r="J207" s="207">
        <f>ROUND(I207*H207,2)</f>
        <v>0</v>
      </c>
      <c r="K207" s="208"/>
      <c r="L207" s="40"/>
      <c r="M207" s="209" t="s">
        <v>1</v>
      </c>
      <c r="N207" s="210" t="s">
        <v>43</v>
      </c>
      <c r="O207" s="76"/>
      <c r="P207" s="211">
        <f>O207*H207</f>
        <v>0</v>
      </c>
      <c r="Q207" s="211">
        <v>2.8500000000000001E-3</v>
      </c>
      <c r="R207" s="211">
        <f>Q207*H207</f>
        <v>1.4250000000000001E-2</v>
      </c>
      <c r="S207" s="211">
        <v>0</v>
      </c>
      <c r="T207" s="212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13" t="s">
        <v>248</v>
      </c>
      <c r="AT207" s="213" t="s">
        <v>244</v>
      </c>
      <c r="AU207" s="213" t="s">
        <v>90</v>
      </c>
      <c r="AY207" s="18" t="s">
        <v>242</v>
      </c>
      <c r="BE207" s="214">
        <f>IF(N207="základná",J207,0)</f>
        <v>0</v>
      </c>
      <c r="BF207" s="214">
        <f>IF(N207="znížená",J207,0)</f>
        <v>0</v>
      </c>
      <c r="BG207" s="214">
        <f>IF(N207="zákl. prenesená",J207,0)</f>
        <v>0</v>
      </c>
      <c r="BH207" s="214">
        <f>IF(N207="zníž. prenesená",J207,0)</f>
        <v>0</v>
      </c>
      <c r="BI207" s="214">
        <f>IF(N207="nulová",J207,0)</f>
        <v>0</v>
      </c>
      <c r="BJ207" s="18" t="s">
        <v>90</v>
      </c>
      <c r="BK207" s="214">
        <f>ROUND(I207*H207,2)</f>
        <v>0</v>
      </c>
      <c r="BL207" s="18" t="s">
        <v>248</v>
      </c>
      <c r="BM207" s="213" t="s">
        <v>1733</v>
      </c>
    </row>
    <row r="208" spans="1:65" s="2" customFormat="1" ht="40.15" customHeight="1">
      <c r="A208" s="35"/>
      <c r="B208" s="36"/>
      <c r="C208" s="215" t="s">
        <v>352</v>
      </c>
      <c r="D208" s="215" t="s">
        <v>261</v>
      </c>
      <c r="E208" s="216" t="s">
        <v>1507</v>
      </c>
      <c r="F208" s="217" t="s">
        <v>1734</v>
      </c>
      <c r="G208" s="218" t="s">
        <v>259</v>
      </c>
      <c r="H208" s="219">
        <v>4</v>
      </c>
      <c r="I208" s="220"/>
      <c r="J208" s="221">
        <f>ROUND(I208*H208,2)</f>
        <v>0</v>
      </c>
      <c r="K208" s="222"/>
      <c r="L208" s="223"/>
      <c r="M208" s="224" t="s">
        <v>1</v>
      </c>
      <c r="N208" s="225" t="s">
        <v>43</v>
      </c>
      <c r="O208" s="76"/>
      <c r="P208" s="211">
        <f>O208*H208</f>
        <v>0</v>
      </c>
      <c r="Q208" s="211">
        <v>11.55</v>
      </c>
      <c r="R208" s="211">
        <f>Q208*H208</f>
        <v>46.2</v>
      </c>
      <c r="S208" s="211">
        <v>0</v>
      </c>
      <c r="T208" s="212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13" t="s">
        <v>264</v>
      </c>
      <c r="AT208" s="213" t="s">
        <v>261</v>
      </c>
      <c r="AU208" s="213" t="s">
        <v>90</v>
      </c>
      <c r="AY208" s="18" t="s">
        <v>242</v>
      </c>
      <c r="BE208" s="214">
        <f>IF(N208="základná",J208,0)</f>
        <v>0</v>
      </c>
      <c r="BF208" s="214">
        <f>IF(N208="znížená",J208,0)</f>
        <v>0</v>
      </c>
      <c r="BG208" s="214">
        <f>IF(N208="zákl. prenesená",J208,0)</f>
        <v>0</v>
      </c>
      <c r="BH208" s="214">
        <f>IF(N208="zníž. prenesená",J208,0)</f>
        <v>0</v>
      </c>
      <c r="BI208" s="214">
        <f>IF(N208="nulová",J208,0)</f>
        <v>0</v>
      </c>
      <c r="BJ208" s="18" t="s">
        <v>90</v>
      </c>
      <c r="BK208" s="214">
        <f>ROUND(I208*H208,2)</f>
        <v>0</v>
      </c>
      <c r="BL208" s="18" t="s">
        <v>248</v>
      </c>
      <c r="BM208" s="213" t="s">
        <v>1735</v>
      </c>
    </row>
    <row r="209" spans="1:65" s="2" customFormat="1" ht="40.15" customHeight="1">
      <c r="A209" s="35"/>
      <c r="B209" s="36"/>
      <c r="C209" s="215" t="s">
        <v>358</v>
      </c>
      <c r="D209" s="215" t="s">
        <v>261</v>
      </c>
      <c r="E209" s="216" t="s">
        <v>1510</v>
      </c>
      <c r="F209" s="217" t="s">
        <v>1736</v>
      </c>
      <c r="G209" s="218" t="s">
        <v>259</v>
      </c>
      <c r="H209" s="219">
        <v>1</v>
      </c>
      <c r="I209" s="220"/>
      <c r="J209" s="221">
        <f>ROUND(I209*H209,2)</f>
        <v>0</v>
      </c>
      <c r="K209" s="222"/>
      <c r="L209" s="223"/>
      <c r="M209" s="224" t="s">
        <v>1</v>
      </c>
      <c r="N209" s="225" t="s">
        <v>43</v>
      </c>
      <c r="O209" s="76"/>
      <c r="P209" s="211">
        <f>O209*H209</f>
        <v>0</v>
      </c>
      <c r="Q209" s="211">
        <v>11.55</v>
      </c>
      <c r="R209" s="211">
        <f>Q209*H209</f>
        <v>11.55</v>
      </c>
      <c r="S209" s="211">
        <v>0</v>
      </c>
      <c r="T209" s="21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264</v>
      </c>
      <c r="AT209" s="213" t="s">
        <v>261</v>
      </c>
      <c r="AU209" s="213" t="s">
        <v>90</v>
      </c>
      <c r="AY209" s="18" t="s">
        <v>242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90</v>
      </c>
      <c r="BK209" s="214">
        <f>ROUND(I209*H209,2)</f>
        <v>0</v>
      </c>
      <c r="BL209" s="18" t="s">
        <v>248</v>
      </c>
      <c r="BM209" s="213" t="s">
        <v>1737</v>
      </c>
    </row>
    <row r="210" spans="1:65" s="2" customFormat="1" ht="14.45" customHeight="1">
      <c r="A210" s="35"/>
      <c r="B210" s="36"/>
      <c r="C210" s="201" t="s">
        <v>526</v>
      </c>
      <c r="D210" s="201" t="s">
        <v>244</v>
      </c>
      <c r="E210" s="202" t="s">
        <v>1513</v>
      </c>
      <c r="F210" s="203" t="s">
        <v>1514</v>
      </c>
      <c r="G210" s="204" t="s">
        <v>282</v>
      </c>
      <c r="H210" s="205">
        <v>3</v>
      </c>
      <c r="I210" s="206"/>
      <c r="J210" s="207">
        <f>ROUND(I210*H210,2)</f>
        <v>0</v>
      </c>
      <c r="K210" s="208"/>
      <c r="L210" s="40"/>
      <c r="M210" s="209" t="s">
        <v>1</v>
      </c>
      <c r="N210" s="210" t="s">
        <v>43</v>
      </c>
      <c r="O210" s="76"/>
      <c r="P210" s="211">
        <f>O210*H210</f>
        <v>0</v>
      </c>
      <c r="Q210" s="211">
        <v>2.4402699999999999</v>
      </c>
      <c r="R210" s="211">
        <f>Q210*H210</f>
        <v>7.3208099999999998</v>
      </c>
      <c r="S210" s="211">
        <v>0</v>
      </c>
      <c r="T210" s="212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13" t="s">
        <v>248</v>
      </c>
      <c r="AT210" s="213" t="s">
        <v>244</v>
      </c>
      <c r="AU210" s="213" t="s">
        <v>90</v>
      </c>
      <c r="AY210" s="18" t="s">
        <v>242</v>
      </c>
      <c r="BE210" s="214">
        <f>IF(N210="základná",J210,0)</f>
        <v>0</v>
      </c>
      <c r="BF210" s="214">
        <f>IF(N210="znížená",J210,0)</f>
        <v>0</v>
      </c>
      <c r="BG210" s="214">
        <f>IF(N210="zákl. prenesená",J210,0)</f>
        <v>0</v>
      </c>
      <c r="BH210" s="214">
        <f>IF(N210="zníž. prenesená",J210,0)</f>
        <v>0</v>
      </c>
      <c r="BI210" s="214">
        <f>IF(N210="nulová",J210,0)</f>
        <v>0</v>
      </c>
      <c r="BJ210" s="18" t="s">
        <v>90</v>
      </c>
      <c r="BK210" s="214">
        <f>ROUND(I210*H210,2)</f>
        <v>0</v>
      </c>
      <c r="BL210" s="18" t="s">
        <v>248</v>
      </c>
      <c r="BM210" s="213" t="s">
        <v>1738</v>
      </c>
    </row>
    <row r="211" spans="1:65" s="13" customFormat="1">
      <c r="B211" s="226"/>
      <c r="C211" s="227"/>
      <c r="D211" s="228" t="s">
        <v>304</v>
      </c>
      <c r="E211" s="229" t="s">
        <v>1</v>
      </c>
      <c r="F211" s="230" t="s">
        <v>1516</v>
      </c>
      <c r="G211" s="227"/>
      <c r="H211" s="231">
        <v>3</v>
      </c>
      <c r="I211" s="232"/>
      <c r="J211" s="227"/>
      <c r="K211" s="227"/>
      <c r="L211" s="233"/>
      <c r="M211" s="234"/>
      <c r="N211" s="235"/>
      <c r="O211" s="235"/>
      <c r="P211" s="235"/>
      <c r="Q211" s="235"/>
      <c r="R211" s="235"/>
      <c r="S211" s="235"/>
      <c r="T211" s="236"/>
      <c r="AT211" s="237" t="s">
        <v>304</v>
      </c>
      <c r="AU211" s="237" t="s">
        <v>90</v>
      </c>
      <c r="AV211" s="13" t="s">
        <v>90</v>
      </c>
      <c r="AW211" s="13" t="s">
        <v>33</v>
      </c>
      <c r="AX211" s="13" t="s">
        <v>84</v>
      </c>
      <c r="AY211" s="237" t="s">
        <v>242</v>
      </c>
    </row>
    <row r="212" spans="1:65" s="2" customFormat="1" ht="22.15" customHeight="1">
      <c r="A212" s="35"/>
      <c r="B212" s="36"/>
      <c r="C212" s="201" t="s">
        <v>535</v>
      </c>
      <c r="D212" s="201" t="s">
        <v>244</v>
      </c>
      <c r="E212" s="202" t="s">
        <v>1517</v>
      </c>
      <c r="F212" s="203" t="s">
        <v>1518</v>
      </c>
      <c r="G212" s="204" t="s">
        <v>247</v>
      </c>
      <c r="H212" s="205">
        <v>0.52200000000000002</v>
      </c>
      <c r="I212" s="206"/>
      <c r="J212" s="207">
        <f>ROUND(I212*H212,2)</f>
        <v>0</v>
      </c>
      <c r="K212" s="208"/>
      <c r="L212" s="40"/>
      <c r="M212" s="209" t="s">
        <v>1</v>
      </c>
      <c r="N212" s="210" t="s">
        <v>43</v>
      </c>
      <c r="O212" s="76"/>
      <c r="P212" s="211">
        <f>O212*H212</f>
        <v>0</v>
      </c>
      <c r="Q212" s="211">
        <v>0.22638</v>
      </c>
      <c r="R212" s="211">
        <f>Q212*H212</f>
        <v>0.11817036</v>
      </c>
      <c r="S212" s="211">
        <v>0</v>
      </c>
      <c r="T212" s="212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13" t="s">
        <v>248</v>
      </c>
      <c r="AT212" s="213" t="s">
        <v>244</v>
      </c>
      <c r="AU212" s="213" t="s">
        <v>90</v>
      </c>
      <c r="AY212" s="18" t="s">
        <v>242</v>
      </c>
      <c r="BE212" s="214">
        <f>IF(N212="základná",J212,0)</f>
        <v>0</v>
      </c>
      <c r="BF212" s="214">
        <f>IF(N212="znížená",J212,0)</f>
        <v>0</v>
      </c>
      <c r="BG212" s="214">
        <f>IF(N212="zákl. prenesená",J212,0)</f>
        <v>0</v>
      </c>
      <c r="BH212" s="214">
        <f>IF(N212="zníž. prenesená",J212,0)</f>
        <v>0</v>
      </c>
      <c r="BI212" s="214">
        <f>IF(N212="nulová",J212,0)</f>
        <v>0</v>
      </c>
      <c r="BJ212" s="18" t="s">
        <v>90</v>
      </c>
      <c r="BK212" s="214">
        <f>ROUND(I212*H212,2)</f>
        <v>0</v>
      </c>
      <c r="BL212" s="18" t="s">
        <v>248</v>
      </c>
      <c r="BM212" s="213" t="s">
        <v>1739</v>
      </c>
    </row>
    <row r="213" spans="1:65" s="13" customFormat="1" ht="22.5">
      <c r="B213" s="226"/>
      <c r="C213" s="227"/>
      <c r="D213" s="228" t="s">
        <v>304</v>
      </c>
      <c r="E213" s="229" t="s">
        <v>1</v>
      </c>
      <c r="F213" s="230" t="s">
        <v>1520</v>
      </c>
      <c r="G213" s="227"/>
      <c r="H213" s="231">
        <v>0.52200000000000002</v>
      </c>
      <c r="I213" s="232"/>
      <c r="J213" s="227"/>
      <c r="K213" s="227"/>
      <c r="L213" s="233"/>
      <c r="M213" s="234"/>
      <c r="N213" s="235"/>
      <c r="O213" s="235"/>
      <c r="P213" s="235"/>
      <c r="Q213" s="235"/>
      <c r="R213" s="235"/>
      <c r="S213" s="235"/>
      <c r="T213" s="236"/>
      <c r="AT213" s="237" t="s">
        <v>304</v>
      </c>
      <c r="AU213" s="237" t="s">
        <v>90</v>
      </c>
      <c r="AV213" s="13" t="s">
        <v>90</v>
      </c>
      <c r="AW213" s="13" t="s">
        <v>33</v>
      </c>
      <c r="AX213" s="13" t="s">
        <v>84</v>
      </c>
      <c r="AY213" s="237" t="s">
        <v>242</v>
      </c>
    </row>
    <row r="214" spans="1:65" s="2" customFormat="1" ht="22.15" customHeight="1">
      <c r="A214" s="35"/>
      <c r="B214" s="36"/>
      <c r="C214" s="201" t="s">
        <v>547</v>
      </c>
      <c r="D214" s="201" t="s">
        <v>244</v>
      </c>
      <c r="E214" s="202" t="s">
        <v>1521</v>
      </c>
      <c r="F214" s="203" t="s">
        <v>1522</v>
      </c>
      <c r="G214" s="204" t="s">
        <v>247</v>
      </c>
      <c r="H214" s="205">
        <v>0.5</v>
      </c>
      <c r="I214" s="206"/>
      <c r="J214" s="207">
        <f>ROUND(I214*H214,2)</f>
        <v>0</v>
      </c>
      <c r="K214" s="208"/>
      <c r="L214" s="40"/>
      <c r="M214" s="209" t="s">
        <v>1</v>
      </c>
      <c r="N214" s="210" t="s">
        <v>43</v>
      </c>
      <c r="O214" s="76"/>
      <c r="P214" s="211">
        <f>O214*H214</f>
        <v>0</v>
      </c>
      <c r="Q214" s="211">
        <v>1.583E-2</v>
      </c>
      <c r="R214" s="211">
        <f>Q214*H214</f>
        <v>7.9150000000000002E-3</v>
      </c>
      <c r="S214" s="211">
        <v>0</v>
      </c>
      <c r="T214" s="212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13" t="s">
        <v>248</v>
      </c>
      <c r="AT214" s="213" t="s">
        <v>244</v>
      </c>
      <c r="AU214" s="213" t="s">
        <v>90</v>
      </c>
      <c r="AY214" s="18" t="s">
        <v>242</v>
      </c>
      <c r="BE214" s="214">
        <f>IF(N214="základná",J214,0)</f>
        <v>0</v>
      </c>
      <c r="BF214" s="214">
        <f>IF(N214="znížená",J214,0)</f>
        <v>0</v>
      </c>
      <c r="BG214" s="214">
        <f>IF(N214="zákl. prenesená",J214,0)</f>
        <v>0</v>
      </c>
      <c r="BH214" s="214">
        <f>IF(N214="zníž. prenesená",J214,0)</f>
        <v>0</v>
      </c>
      <c r="BI214" s="214">
        <f>IF(N214="nulová",J214,0)</f>
        <v>0</v>
      </c>
      <c r="BJ214" s="18" t="s">
        <v>90</v>
      </c>
      <c r="BK214" s="214">
        <f>ROUND(I214*H214,2)</f>
        <v>0</v>
      </c>
      <c r="BL214" s="18" t="s">
        <v>248</v>
      </c>
      <c r="BM214" s="213" t="s">
        <v>1740</v>
      </c>
    </row>
    <row r="215" spans="1:65" s="2" customFormat="1" ht="22.15" customHeight="1">
      <c r="A215" s="35"/>
      <c r="B215" s="36"/>
      <c r="C215" s="201" t="s">
        <v>553</v>
      </c>
      <c r="D215" s="201" t="s">
        <v>244</v>
      </c>
      <c r="E215" s="202" t="s">
        <v>1524</v>
      </c>
      <c r="F215" s="203" t="s">
        <v>1525</v>
      </c>
      <c r="G215" s="204" t="s">
        <v>247</v>
      </c>
      <c r="H215" s="205">
        <v>0.5</v>
      </c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0</v>
      </c>
      <c r="R215" s="211">
        <f>Q215*H215</f>
        <v>0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248</v>
      </c>
      <c r="AT215" s="213" t="s">
        <v>244</v>
      </c>
      <c r="AU215" s="213" t="s">
        <v>90</v>
      </c>
      <c r="AY215" s="18" t="s">
        <v>242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90</v>
      </c>
      <c r="BK215" s="214">
        <f>ROUND(I215*H215,2)</f>
        <v>0</v>
      </c>
      <c r="BL215" s="18" t="s">
        <v>248</v>
      </c>
      <c r="BM215" s="213" t="s">
        <v>1741</v>
      </c>
    </row>
    <row r="216" spans="1:65" s="2" customFormat="1" ht="22.15" customHeight="1">
      <c r="A216" s="35"/>
      <c r="B216" s="36"/>
      <c r="C216" s="201" t="s">
        <v>565</v>
      </c>
      <c r="D216" s="201" t="s">
        <v>244</v>
      </c>
      <c r="E216" s="202" t="s">
        <v>1527</v>
      </c>
      <c r="F216" s="203" t="s">
        <v>1528</v>
      </c>
      <c r="G216" s="204" t="s">
        <v>247</v>
      </c>
      <c r="H216" s="205">
        <v>0.36</v>
      </c>
      <c r="I216" s="206"/>
      <c r="J216" s="207">
        <f>ROUND(I216*H216,2)</f>
        <v>0</v>
      </c>
      <c r="K216" s="208"/>
      <c r="L216" s="40"/>
      <c r="M216" s="209" t="s">
        <v>1</v>
      </c>
      <c r="N216" s="210" t="s">
        <v>43</v>
      </c>
      <c r="O216" s="76"/>
      <c r="P216" s="211">
        <f>O216*H216</f>
        <v>0</v>
      </c>
      <c r="Q216" s="211">
        <v>2.266E-2</v>
      </c>
      <c r="R216" s="211">
        <f>Q216*H216</f>
        <v>8.1575999999999992E-3</v>
      </c>
      <c r="S216" s="211">
        <v>0</v>
      </c>
      <c r="T216" s="212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13" t="s">
        <v>248</v>
      </c>
      <c r="AT216" s="213" t="s">
        <v>244</v>
      </c>
      <c r="AU216" s="213" t="s">
        <v>90</v>
      </c>
      <c r="AY216" s="18" t="s">
        <v>242</v>
      </c>
      <c r="BE216" s="214">
        <f>IF(N216="základná",J216,0)</f>
        <v>0</v>
      </c>
      <c r="BF216" s="214">
        <f>IF(N216="znížená",J216,0)</f>
        <v>0</v>
      </c>
      <c r="BG216" s="214">
        <f>IF(N216="zákl. prenesená",J216,0)</f>
        <v>0</v>
      </c>
      <c r="BH216" s="214">
        <f>IF(N216="zníž. prenesená",J216,0)</f>
        <v>0</v>
      </c>
      <c r="BI216" s="214">
        <f>IF(N216="nulová",J216,0)</f>
        <v>0</v>
      </c>
      <c r="BJ216" s="18" t="s">
        <v>90</v>
      </c>
      <c r="BK216" s="214">
        <f>ROUND(I216*H216,2)</f>
        <v>0</v>
      </c>
      <c r="BL216" s="18" t="s">
        <v>248</v>
      </c>
      <c r="BM216" s="213" t="s">
        <v>1742</v>
      </c>
    </row>
    <row r="217" spans="1:65" s="13" customFormat="1" ht="22.5">
      <c r="B217" s="226"/>
      <c r="C217" s="227"/>
      <c r="D217" s="228" t="s">
        <v>304</v>
      </c>
      <c r="E217" s="229" t="s">
        <v>1</v>
      </c>
      <c r="F217" s="230" t="s">
        <v>1743</v>
      </c>
      <c r="G217" s="227"/>
      <c r="H217" s="231">
        <v>0.36</v>
      </c>
      <c r="I217" s="232"/>
      <c r="J217" s="227"/>
      <c r="K217" s="227"/>
      <c r="L217" s="233"/>
      <c r="M217" s="234"/>
      <c r="N217" s="235"/>
      <c r="O217" s="235"/>
      <c r="P217" s="235"/>
      <c r="Q217" s="235"/>
      <c r="R217" s="235"/>
      <c r="S217" s="235"/>
      <c r="T217" s="236"/>
      <c r="AT217" s="237" t="s">
        <v>304</v>
      </c>
      <c r="AU217" s="237" t="s">
        <v>90</v>
      </c>
      <c r="AV217" s="13" t="s">
        <v>90</v>
      </c>
      <c r="AW217" s="13" t="s">
        <v>33</v>
      </c>
      <c r="AX217" s="13" t="s">
        <v>84</v>
      </c>
      <c r="AY217" s="237" t="s">
        <v>242</v>
      </c>
    </row>
    <row r="218" spans="1:65" s="2" customFormat="1" ht="19.899999999999999" customHeight="1">
      <c r="A218" s="35"/>
      <c r="B218" s="36"/>
      <c r="C218" s="201" t="s">
        <v>569</v>
      </c>
      <c r="D218" s="201" t="s">
        <v>244</v>
      </c>
      <c r="E218" s="202" t="s">
        <v>1230</v>
      </c>
      <c r="F218" s="203" t="s">
        <v>1231</v>
      </c>
      <c r="G218" s="204" t="s">
        <v>247</v>
      </c>
      <c r="H218" s="205">
        <v>1.6739999999999999</v>
      </c>
      <c r="I218" s="206"/>
      <c r="J218" s="207">
        <f>ROUND(I218*H218,2)</f>
        <v>0</v>
      </c>
      <c r="K218" s="208"/>
      <c r="L218" s="40"/>
      <c r="M218" s="209" t="s">
        <v>1</v>
      </c>
      <c r="N218" s="210" t="s">
        <v>43</v>
      </c>
      <c r="O218" s="76"/>
      <c r="P218" s="211">
        <f>O218*H218</f>
        <v>0</v>
      </c>
      <c r="Q218" s="211">
        <v>2.266E-2</v>
      </c>
      <c r="R218" s="211">
        <f>Q218*H218</f>
        <v>3.7932839999999995E-2</v>
      </c>
      <c r="S218" s="211">
        <v>0</v>
      </c>
      <c r="T218" s="212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13" t="s">
        <v>248</v>
      </c>
      <c r="AT218" s="213" t="s">
        <v>244</v>
      </c>
      <c r="AU218" s="213" t="s">
        <v>90</v>
      </c>
      <c r="AY218" s="18" t="s">
        <v>242</v>
      </c>
      <c r="BE218" s="214">
        <f>IF(N218="základná",J218,0)</f>
        <v>0</v>
      </c>
      <c r="BF218" s="214">
        <f>IF(N218="znížená",J218,0)</f>
        <v>0</v>
      </c>
      <c r="BG218" s="214">
        <f>IF(N218="zákl. prenesená",J218,0)</f>
        <v>0</v>
      </c>
      <c r="BH218" s="214">
        <f>IF(N218="zníž. prenesená",J218,0)</f>
        <v>0</v>
      </c>
      <c r="BI218" s="214">
        <f>IF(N218="nulová",J218,0)</f>
        <v>0</v>
      </c>
      <c r="BJ218" s="18" t="s">
        <v>90</v>
      </c>
      <c r="BK218" s="214">
        <f>ROUND(I218*H218,2)</f>
        <v>0</v>
      </c>
      <c r="BL218" s="18" t="s">
        <v>248</v>
      </c>
      <c r="BM218" s="213" t="s">
        <v>1744</v>
      </c>
    </row>
    <row r="219" spans="1:65" s="14" customFormat="1">
      <c r="B219" s="243"/>
      <c r="C219" s="244"/>
      <c r="D219" s="228" t="s">
        <v>304</v>
      </c>
      <c r="E219" s="245" t="s">
        <v>1</v>
      </c>
      <c r="F219" s="246" t="s">
        <v>1233</v>
      </c>
      <c r="G219" s="244"/>
      <c r="H219" s="245" t="s">
        <v>1</v>
      </c>
      <c r="I219" s="247"/>
      <c r="J219" s="244"/>
      <c r="K219" s="244"/>
      <c r="L219" s="248"/>
      <c r="M219" s="249"/>
      <c r="N219" s="250"/>
      <c r="O219" s="250"/>
      <c r="P219" s="250"/>
      <c r="Q219" s="250"/>
      <c r="R219" s="250"/>
      <c r="S219" s="250"/>
      <c r="T219" s="251"/>
      <c r="AT219" s="252" t="s">
        <v>304</v>
      </c>
      <c r="AU219" s="252" t="s">
        <v>90</v>
      </c>
      <c r="AV219" s="14" t="s">
        <v>84</v>
      </c>
      <c r="AW219" s="14" t="s">
        <v>33</v>
      </c>
      <c r="AX219" s="14" t="s">
        <v>77</v>
      </c>
      <c r="AY219" s="252" t="s">
        <v>242</v>
      </c>
    </row>
    <row r="220" spans="1:65" s="13" customFormat="1">
      <c r="B220" s="226"/>
      <c r="C220" s="227"/>
      <c r="D220" s="228" t="s">
        <v>304</v>
      </c>
      <c r="E220" s="229" t="s">
        <v>1</v>
      </c>
      <c r="F220" s="230" t="s">
        <v>1532</v>
      </c>
      <c r="G220" s="227"/>
      <c r="H220" s="231">
        <v>0.56999999999999995</v>
      </c>
      <c r="I220" s="232"/>
      <c r="J220" s="227"/>
      <c r="K220" s="227"/>
      <c r="L220" s="233"/>
      <c r="M220" s="234"/>
      <c r="N220" s="235"/>
      <c r="O220" s="235"/>
      <c r="P220" s="235"/>
      <c r="Q220" s="235"/>
      <c r="R220" s="235"/>
      <c r="S220" s="235"/>
      <c r="T220" s="236"/>
      <c r="AT220" s="237" t="s">
        <v>304</v>
      </c>
      <c r="AU220" s="237" t="s">
        <v>90</v>
      </c>
      <c r="AV220" s="13" t="s">
        <v>90</v>
      </c>
      <c r="AW220" s="13" t="s">
        <v>33</v>
      </c>
      <c r="AX220" s="13" t="s">
        <v>77</v>
      </c>
      <c r="AY220" s="237" t="s">
        <v>242</v>
      </c>
    </row>
    <row r="221" spans="1:65" s="14" customFormat="1" ht="22.5">
      <c r="B221" s="243"/>
      <c r="C221" s="244"/>
      <c r="D221" s="228" t="s">
        <v>304</v>
      </c>
      <c r="E221" s="245" t="s">
        <v>1</v>
      </c>
      <c r="F221" s="246" t="s">
        <v>1533</v>
      </c>
      <c r="G221" s="244"/>
      <c r="H221" s="245" t="s">
        <v>1</v>
      </c>
      <c r="I221" s="247"/>
      <c r="J221" s="244"/>
      <c r="K221" s="244"/>
      <c r="L221" s="248"/>
      <c r="M221" s="249"/>
      <c r="N221" s="250"/>
      <c r="O221" s="250"/>
      <c r="P221" s="250"/>
      <c r="Q221" s="250"/>
      <c r="R221" s="250"/>
      <c r="S221" s="250"/>
      <c r="T221" s="251"/>
      <c r="AT221" s="252" t="s">
        <v>304</v>
      </c>
      <c r="AU221" s="252" t="s">
        <v>90</v>
      </c>
      <c r="AV221" s="14" t="s">
        <v>84</v>
      </c>
      <c r="AW221" s="14" t="s">
        <v>33</v>
      </c>
      <c r="AX221" s="14" t="s">
        <v>77</v>
      </c>
      <c r="AY221" s="252" t="s">
        <v>242</v>
      </c>
    </row>
    <row r="222" spans="1:65" s="13" customFormat="1">
      <c r="B222" s="226"/>
      <c r="C222" s="227"/>
      <c r="D222" s="228" t="s">
        <v>304</v>
      </c>
      <c r="E222" s="229" t="s">
        <v>1</v>
      </c>
      <c r="F222" s="230" t="s">
        <v>1745</v>
      </c>
      <c r="G222" s="227"/>
      <c r="H222" s="231">
        <v>1.1040000000000001</v>
      </c>
      <c r="I222" s="232"/>
      <c r="J222" s="227"/>
      <c r="K222" s="227"/>
      <c r="L222" s="233"/>
      <c r="M222" s="234"/>
      <c r="N222" s="235"/>
      <c r="O222" s="235"/>
      <c r="P222" s="235"/>
      <c r="Q222" s="235"/>
      <c r="R222" s="235"/>
      <c r="S222" s="235"/>
      <c r="T222" s="236"/>
      <c r="AT222" s="237" t="s">
        <v>304</v>
      </c>
      <c r="AU222" s="237" t="s">
        <v>90</v>
      </c>
      <c r="AV222" s="13" t="s">
        <v>90</v>
      </c>
      <c r="AW222" s="13" t="s">
        <v>33</v>
      </c>
      <c r="AX222" s="13" t="s">
        <v>77</v>
      </c>
      <c r="AY222" s="237" t="s">
        <v>242</v>
      </c>
    </row>
    <row r="223" spans="1:65" s="16" customFormat="1">
      <c r="B223" s="264"/>
      <c r="C223" s="265"/>
      <c r="D223" s="228" t="s">
        <v>304</v>
      </c>
      <c r="E223" s="266" t="s">
        <v>1</v>
      </c>
      <c r="F223" s="267" t="s">
        <v>388</v>
      </c>
      <c r="G223" s="265"/>
      <c r="H223" s="268">
        <v>1.6739999999999999</v>
      </c>
      <c r="I223" s="269"/>
      <c r="J223" s="265"/>
      <c r="K223" s="265"/>
      <c r="L223" s="270"/>
      <c r="M223" s="271"/>
      <c r="N223" s="272"/>
      <c r="O223" s="272"/>
      <c r="P223" s="272"/>
      <c r="Q223" s="272"/>
      <c r="R223" s="272"/>
      <c r="S223" s="272"/>
      <c r="T223" s="273"/>
      <c r="AT223" s="274" t="s">
        <v>304</v>
      </c>
      <c r="AU223" s="274" t="s">
        <v>90</v>
      </c>
      <c r="AV223" s="16" t="s">
        <v>248</v>
      </c>
      <c r="AW223" s="16" t="s">
        <v>33</v>
      </c>
      <c r="AX223" s="16" t="s">
        <v>84</v>
      </c>
      <c r="AY223" s="274" t="s">
        <v>242</v>
      </c>
    </row>
    <row r="224" spans="1:65" s="12" customFormat="1" ht="22.9" customHeight="1">
      <c r="B224" s="185"/>
      <c r="C224" s="186"/>
      <c r="D224" s="187" t="s">
        <v>76</v>
      </c>
      <c r="E224" s="199" t="s">
        <v>250</v>
      </c>
      <c r="F224" s="199" t="s">
        <v>251</v>
      </c>
      <c r="G224" s="186"/>
      <c r="H224" s="186"/>
      <c r="I224" s="189"/>
      <c r="J224" s="200">
        <f>BK224</f>
        <v>0</v>
      </c>
      <c r="K224" s="186"/>
      <c r="L224" s="191"/>
      <c r="M224" s="192"/>
      <c r="N224" s="193"/>
      <c r="O224" s="193"/>
      <c r="P224" s="194">
        <f>SUM(P225:P232)</f>
        <v>0</v>
      </c>
      <c r="Q224" s="193"/>
      <c r="R224" s="194">
        <f>SUM(R225:R232)</f>
        <v>12.532716570000002</v>
      </c>
      <c r="S224" s="193"/>
      <c r="T224" s="195">
        <f>SUM(T225:T232)</f>
        <v>0</v>
      </c>
      <c r="AR224" s="196" t="s">
        <v>84</v>
      </c>
      <c r="AT224" s="197" t="s">
        <v>76</v>
      </c>
      <c r="AU224" s="197" t="s">
        <v>84</v>
      </c>
      <c r="AY224" s="196" t="s">
        <v>242</v>
      </c>
      <c r="BK224" s="198">
        <f>SUM(BK225:BK232)</f>
        <v>0</v>
      </c>
    </row>
    <row r="225" spans="1:65" s="2" customFormat="1" ht="22.15" customHeight="1">
      <c r="A225" s="35"/>
      <c r="B225" s="36"/>
      <c r="C225" s="201" t="s">
        <v>573</v>
      </c>
      <c r="D225" s="201" t="s">
        <v>244</v>
      </c>
      <c r="E225" s="202" t="s">
        <v>502</v>
      </c>
      <c r="F225" s="203" t="s">
        <v>1236</v>
      </c>
      <c r="G225" s="204" t="s">
        <v>247</v>
      </c>
      <c r="H225" s="205">
        <v>22.143000000000001</v>
      </c>
      <c r="I225" s="206"/>
      <c r="J225" s="207">
        <f>ROUND(I225*H225,2)</f>
        <v>0</v>
      </c>
      <c r="K225" s="208"/>
      <c r="L225" s="40"/>
      <c r="M225" s="209" t="s">
        <v>1</v>
      </c>
      <c r="N225" s="210" t="s">
        <v>43</v>
      </c>
      <c r="O225" s="76"/>
      <c r="P225" s="211">
        <f>O225*H225</f>
        <v>0</v>
      </c>
      <c r="Q225" s="211">
        <v>0.27994000000000002</v>
      </c>
      <c r="R225" s="211">
        <f>Q225*H225</f>
        <v>6.1987114200000004</v>
      </c>
      <c r="S225" s="211">
        <v>0</v>
      </c>
      <c r="T225" s="212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13" t="s">
        <v>248</v>
      </c>
      <c r="AT225" s="213" t="s">
        <v>244</v>
      </c>
      <c r="AU225" s="213" t="s">
        <v>90</v>
      </c>
      <c r="AY225" s="18" t="s">
        <v>242</v>
      </c>
      <c r="BE225" s="214">
        <f>IF(N225="základná",J225,0)</f>
        <v>0</v>
      </c>
      <c r="BF225" s="214">
        <f>IF(N225="znížená",J225,0)</f>
        <v>0</v>
      </c>
      <c r="BG225" s="214">
        <f>IF(N225="zákl. prenesená",J225,0)</f>
        <v>0</v>
      </c>
      <c r="BH225" s="214">
        <f>IF(N225="zníž. prenesená",J225,0)</f>
        <v>0</v>
      </c>
      <c r="BI225" s="214">
        <f>IF(N225="nulová",J225,0)</f>
        <v>0</v>
      </c>
      <c r="BJ225" s="18" t="s">
        <v>90</v>
      </c>
      <c r="BK225" s="214">
        <f>ROUND(I225*H225,2)</f>
        <v>0</v>
      </c>
      <c r="BL225" s="18" t="s">
        <v>248</v>
      </c>
      <c r="BM225" s="213" t="s">
        <v>1746</v>
      </c>
    </row>
    <row r="226" spans="1:65" s="13" customFormat="1" ht="22.5">
      <c r="B226" s="226"/>
      <c r="C226" s="227"/>
      <c r="D226" s="228" t="s">
        <v>304</v>
      </c>
      <c r="E226" s="229" t="s">
        <v>1</v>
      </c>
      <c r="F226" s="230" t="s">
        <v>1747</v>
      </c>
      <c r="G226" s="227"/>
      <c r="H226" s="231">
        <v>22.143000000000001</v>
      </c>
      <c r="I226" s="232"/>
      <c r="J226" s="227"/>
      <c r="K226" s="227"/>
      <c r="L226" s="233"/>
      <c r="M226" s="234"/>
      <c r="N226" s="235"/>
      <c r="O226" s="235"/>
      <c r="P226" s="235"/>
      <c r="Q226" s="235"/>
      <c r="R226" s="235"/>
      <c r="S226" s="235"/>
      <c r="T226" s="236"/>
      <c r="AT226" s="237" t="s">
        <v>304</v>
      </c>
      <c r="AU226" s="237" t="s">
        <v>90</v>
      </c>
      <c r="AV226" s="13" t="s">
        <v>90</v>
      </c>
      <c r="AW226" s="13" t="s">
        <v>33</v>
      </c>
      <c r="AX226" s="13" t="s">
        <v>84</v>
      </c>
      <c r="AY226" s="237" t="s">
        <v>242</v>
      </c>
    </row>
    <row r="227" spans="1:65" s="2" customFormat="1" ht="30" customHeight="1">
      <c r="A227" s="35"/>
      <c r="B227" s="36"/>
      <c r="C227" s="201" t="s">
        <v>578</v>
      </c>
      <c r="D227" s="201" t="s">
        <v>244</v>
      </c>
      <c r="E227" s="202" t="s">
        <v>1239</v>
      </c>
      <c r="F227" s="203" t="s">
        <v>1240</v>
      </c>
      <c r="G227" s="204" t="s">
        <v>247</v>
      </c>
      <c r="H227" s="205">
        <v>22.143000000000001</v>
      </c>
      <c r="I227" s="206"/>
      <c r="J227" s="207">
        <f>ROUND(I227*H227,2)</f>
        <v>0</v>
      </c>
      <c r="K227" s="208"/>
      <c r="L227" s="40"/>
      <c r="M227" s="209" t="s">
        <v>1</v>
      </c>
      <c r="N227" s="210" t="s">
        <v>43</v>
      </c>
      <c r="O227" s="76"/>
      <c r="P227" s="211">
        <f>O227*H227</f>
        <v>0</v>
      </c>
      <c r="Q227" s="211">
        <v>8.0000000000000004E-4</v>
      </c>
      <c r="R227" s="211">
        <f>Q227*H227</f>
        <v>1.7714400000000002E-2</v>
      </c>
      <c r="S227" s="211">
        <v>0</v>
      </c>
      <c r="T227" s="212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13" t="s">
        <v>248</v>
      </c>
      <c r="AT227" s="213" t="s">
        <v>244</v>
      </c>
      <c r="AU227" s="213" t="s">
        <v>90</v>
      </c>
      <c r="AY227" s="18" t="s">
        <v>242</v>
      </c>
      <c r="BE227" s="214">
        <f>IF(N227="základná",J227,0)</f>
        <v>0</v>
      </c>
      <c r="BF227" s="214">
        <f>IF(N227="znížená",J227,0)</f>
        <v>0</v>
      </c>
      <c r="BG227" s="214">
        <f>IF(N227="zákl. prenesená",J227,0)</f>
        <v>0</v>
      </c>
      <c r="BH227" s="214">
        <f>IF(N227="zníž. prenesená",J227,0)</f>
        <v>0</v>
      </c>
      <c r="BI227" s="214">
        <f>IF(N227="nulová",J227,0)</f>
        <v>0</v>
      </c>
      <c r="BJ227" s="18" t="s">
        <v>90</v>
      </c>
      <c r="BK227" s="214">
        <f>ROUND(I227*H227,2)</f>
        <v>0</v>
      </c>
      <c r="BL227" s="18" t="s">
        <v>248</v>
      </c>
      <c r="BM227" s="213" t="s">
        <v>1748</v>
      </c>
    </row>
    <row r="228" spans="1:65" s="13" customFormat="1" ht="22.5">
      <c r="B228" s="226"/>
      <c r="C228" s="227"/>
      <c r="D228" s="228" t="s">
        <v>304</v>
      </c>
      <c r="E228" s="229" t="s">
        <v>1</v>
      </c>
      <c r="F228" s="230" t="s">
        <v>1747</v>
      </c>
      <c r="G228" s="227"/>
      <c r="H228" s="231">
        <v>22.143000000000001</v>
      </c>
      <c r="I228" s="232"/>
      <c r="J228" s="227"/>
      <c r="K228" s="227"/>
      <c r="L228" s="233"/>
      <c r="M228" s="234"/>
      <c r="N228" s="235"/>
      <c r="O228" s="235"/>
      <c r="P228" s="235"/>
      <c r="Q228" s="235"/>
      <c r="R228" s="235"/>
      <c r="S228" s="235"/>
      <c r="T228" s="236"/>
      <c r="AT228" s="237" t="s">
        <v>304</v>
      </c>
      <c r="AU228" s="237" t="s">
        <v>90</v>
      </c>
      <c r="AV228" s="13" t="s">
        <v>90</v>
      </c>
      <c r="AW228" s="13" t="s">
        <v>33</v>
      </c>
      <c r="AX228" s="13" t="s">
        <v>84</v>
      </c>
      <c r="AY228" s="237" t="s">
        <v>242</v>
      </c>
    </row>
    <row r="229" spans="1:65" s="2" customFormat="1" ht="30" customHeight="1">
      <c r="A229" s="35"/>
      <c r="B229" s="36"/>
      <c r="C229" s="201" t="s">
        <v>583</v>
      </c>
      <c r="D229" s="201" t="s">
        <v>244</v>
      </c>
      <c r="E229" s="202" t="s">
        <v>1242</v>
      </c>
      <c r="F229" s="203" t="s">
        <v>1243</v>
      </c>
      <c r="G229" s="204" t="s">
        <v>247</v>
      </c>
      <c r="H229" s="205">
        <v>22.143000000000001</v>
      </c>
      <c r="I229" s="206"/>
      <c r="J229" s="207">
        <f>ROUND(I229*H229,2)</f>
        <v>0</v>
      </c>
      <c r="K229" s="208"/>
      <c r="L229" s="40"/>
      <c r="M229" s="209" t="s">
        <v>1</v>
      </c>
      <c r="N229" s="210" t="s">
        <v>43</v>
      </c>
      <c r="O229" s="76"/>
      <c r="P229" s="211">
        <f>O229*H229</f>
        <v>0</v>
      </c>
      <c r="Q229" s="211">
        <v>0.10373</v>
      </c>
      <c r="R229" s="211">
        <f>Q229*H229</f>
        <v>2.2968933900000001</v>
      </c>
      <c r="S229" s="211">
        <v>0</v>
      </c>
      <c r="T229" s="212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13" t="s">
        <v>248</v>
      </c>
      <c r="AT229" s="213" t="s">
        <v>244</v>
      </c>
      <c r="AU229" s="213" t="s">
        <v>90</v>
      </c>
      <c r="AY229" s="18" t="s">
        <v>242</v>
      </c>
      <c r="BE229" s="214">
        <f>IF(N229="základná",J229,0)</f>
        <v>0</v>
      </c>
      <c r="BF229" s="214">
        <f>IF(N229="znížená",J229,0)</f>
        <v>0</v>
      </c>
      <c r="BG229" s="214">
        <f>IF(N229="zákl. prenesená",J229,0)</f>
        <v>0</v>
      </c>
      <c r="BH229" s="214">
        <f>IF(N229="zníž. prenesená",J229,0)</f>
        <v>0</v>
      </c>
      <c r="BI229" s="214">
        <f>IF(N229="nulová",J229,0)</f>
        <v>0</v>
      </c>
      <c r="BJ229" s="18" t="s">
        <v>90</v>
      </c>
      <c r="BK229" s="214">
        <f>ROUND(I229*H229,2)</f>
        <v>0</v>
      </c>
      <c r="BL229" s="18" t="s">
        <v>248</v>
      </c>
      <c r="BM229" s="213" t="s">
        <v>1749</v>
      </c>
    </row>
    <row r="230" spans="1:65" s="13" customFormat="1" ht="22.5">
      <c r="B230" s="226"/>
      <c r="C230" s="227"/>
      <c r="D230" s="228" t="s">
        <v>304</v>
      </c>
      <c r="E230" s="229" t="s">
        <v>1</v>
      </c>
      <c r="F230" s="230" t="s">
        <v>1747</v>
      </c>
      <c r="G230" s="227"/>
      <c r="H230" s="231">
        <v>22.143000000000001</v>
      </c>
      <c r="I230" s="232"/>
      <c r="J230" s="227"/>
      <c r="K230" s="227"/>
      <c r="L230" s="233"/>
      <c r="M230" s="234"/>
      <c r="N230" s="235"/>
      <c r="O230" s="235"/>
      <c r="P230" s="235"/>
      <c r="Q230" s="235"/>
      <c r="R230" s="235"/>
      <c r="S230" s="235"/>
      <c r="T230" s="236"/>
      <c r="AT230" s="237" t="s">
        <v>304</v>
      </c>
      <c r="AU230" s="237" t="s">
        <v>90</v>
      </c>
      <c r="AV230" s="13" t="s">
        <v>90</v>
      </c>
      <c r="AW230" s="13" t="s">
        <v>33</v>
      </c>
      <c r="AX230" s="13" t="s">
        <v>84</v>
      </c>
      <c r="AY230" s="237" t="s">
        <v>242</v>
      </c>
    </row>
    <row r="231" spans="1:65" s="2" customFormat="1" ht="34.9" customHeight="1">
      <c r="A231" s="35"/>
      <c r="B231" s="36"/>
      <c r="C231" s="201" t="s">
        <v>590</v>
      </c>
      <c r="D231" s="201" t="s">
        <v>244</v>
      </c>
      <c r="E231" s="202" t="s">
        <v>1245</v>
      </c>
      <c r="F231" s="203" t="s">
        <v>1246</v>
      </c>
      <c r="G231" s="204" t="s">
        <v>247</v>
      </c>
      <c r="H231" s="205">
        <v>22.143000000000001</v>
      </c>
      <c r="I231" s="206"/>
      <c r="J231" s="207">
        <f>ROUND(I231*H231,2)</f>
        <v>0</v>
      </c>
      <c r="K231" s="208"/>
      <c r="L231" s="40"/>
      <c r="M231" s="209" t="s">
        <v>1</v>
      </c>
      <c r="N231" s="210" t="s">
        <v>43</v>
      </c>
      <c r="O231" s="76"/>
      <c r="P231" s="211">
        <f>O231*H231</f>
        <v>0</v>
      </c>
      <c r="Q231" s="211">
        <v>0.18151999999999999</v>
      </c>
      <c r="R231" s="211">
        <f>Q231*H231</f>
        <v>4.0193973600000001</v>
      </c>
      <c r="S231" s="211">
        <v>0</v>
      </c>
      <c r="T231" s="212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13" t="s">
        <v>248</v>
      </c>
      <c r="AT231" s="213" t="s">
        <v>244</v>
      </c>
      <c r="AU231" s="213" t="s">
        <v>90</v>
      </c>
      <c r="AY231" s="18" t="s">
        <v>242</v>
      </c>
      <c r="BE231" s="214">
        <f>IF(N231="základná",J231,0)</f>
        <v>0</v>
      </c>
      <c r="BF231" s="214">
        <f>IF(N231="znížená",J231,0)</f>
        <v>0</v>
      </c>
      <c r="BG231" s="214">
        <f>IF(N231="zákl. prenesená",J231,0)</f>
        <v>0</v>
      </c>
      <c r="BH231" s="214">
        <f>IF(N231="zníž. prenesená",J231,0)</f>
        <v>0</v>
      </c>
      <c r="BI231" s="214">
        <f>IF(N231="nulová",J231,0)</f>
        <v>0</v>
      </c>
      <c r="BJ231" s="18" t="s">
        <v>90</v>
      </c>
      <c r="BK231" s="214">
        <f>ROUND(I231*H231,2)</f>
        <v>0</v>
      </c>
      <c r="BL231" s="18" t="s">
        <v>248</v>
      </c>
      <c r="BM231" s="213" t="s">
        <v>1750</v>
      </c>
    </row>
    <row r="232" spans="1:65" s="13" customFormat="1" ht="22.5">
      <c r="B232" s="226"/>
      <c r="C232" s="227"/>
      <c r="D232" s="228" t="s">
        <v>304</v>
      </c>
      <c r="E232" s="229" t="s">
        <v>1</v>
      </c>
      <c r="F232" s="230" t="s">
        <v>1747</v>
      </c>
      <c r="G232" s="227"/>
      <c r="H232" s="231">
        <v>22.143000000000001</v>
      </c>
      <c r="I232" s="232"/>
      <c r="J232" s="227"/>
      <c r="K232" s="227"/>
      <c r="L232" s="233"/>
      <c r="M232" s="234"/>
      <c r="N232" s="235"/>
      <c r="O232" s="235"/>
      <c r="P232" s="235"/>
      <c r="Q232" s="235"/>
      <c r="R232" s="235"/>
      <c r="S232" s="235"/>
      <c r="T232" s="236"/>
      <c r="AT232" s="237" t="s">
        <v>304</v>
      </c>
      <c r="AU232" s="237" t="s">
        <v>90</v>
      </c>
      <c r="AV232" s="13" t="s">
        <v>90</v>
      </c>
      <c r="AW232" s="13" t="s">
        <v>33</v>
      </c>
      <c r="AX232" s="13" t="s">
        <v>84</v>
      </c>
      <c r="AY232" s="237" t="s">
        <v>242</v>
      </c>
    </row>
    <row r="233" spans="1:65" s="12" customFormat="1" ht="22.9" customHeight="1">
      <c r="B233" s="185"/>
      <c r="C233" s="186"/>
      <c r="D233" s="187" t="s">
        <v>76</v>
      </c>
      <c r="E233" s="199" t="s">
        <v>269</v>
      </c>
      <c r="F233" s="199" t="s">
        <v>577</v>
      </c>
      <c r="G233" s="186"/>
      <c r="H233" s="186"/>
      <c r="I233" s="189"/>
      <c r="J233" s="200">
        <f>BK233</f>
        <v>0</v>
      </c>
      <c r="K233" s="186"/>
      <c r="L233" s="191"/>
      <c r="M233" s="192"/>
      <c r="N233" s="193"/>
      <c r="O233" s="193"/>
      <c r="P233" s="194">
        <f>SUM(P234:P240)</f>
        <v>0</v>
      </c>
      <c r="Q233" s="193"/>
      <c r="R233" s="194">
        <f>SUM(R234:R240)</f>
        <v>1.2283274999999998</v>
      </c>
      <c r="S233" s="193"/>
      <c r="T233" s="195">
        <f>SUM(T234:T240)</f>
        <v>0</v>
      </c>
      <c r="AR233" s="196" t="s">
        <v>84</v>
      </c>
      <c r="AT233" s="197" t="s">
        <v>76</v>
      </c>
      <c r="AU233" s="197" t="s">
        <v>84</v>
      </c>
      <c r="AY233" s="196" t="s">
        <v>242</v>
      </c>
      <c r="BK233" s="198">
        <f>SUM(BK234:BK240)</f>
        <v>0</v>
      </c>
    </row>
    <row r="234" spans="1:65" s="2" customFormat="1" ht="22.15" customHeight="1">
      <c r="A234" s="35"/>
      <c r="B234" s="36"/>
      <c r="C234" s="201" t="s">
        <v>595</v>
      </c>
      <c r="D234" s="201" t="s">
        <v>244</v>
      </c>
      <c r="E234" s="202" t="s">
        <v>1248</v>
      </c>
      <c r="F234" s="203" t="s">
        <v>1249</v>
      </c>
      <c r="G234" s="204" t="s">
        <v>247</v>
      </c>
      <c r="H234" s="205">
        <v>27.81</v>
      </c>
      <c r="I234" s="206"/>
      <c r="J234" s="207">
        <f>ROUND(I234*H234,2)</f>
        <v>0</v>
      </c>
      <c r="K234" s="208"/>
      <c r="L234" s="40"/>
      <c r="M234" s="209" t="s">
        <v>1</v>
      </c>
      <c r="N234" s="210" t="s">
        <v>43</v>
      </c>
      <c r="O234" s="76"/>
      <c r="P234" s="211">
        <f>O234*H234</f>
        <v>0</v>
      </c>
      <c r="Q234" s="211">
        <v>4.1349999999999998E-2</v>
      </c>
      <c r="R234" s="211">
        <f>Q234*H234</f>
        <v>1.1499434999999998</v>
      </c>
      <c r="S234" s="211">
        <v>0</v>
      </c>
      <c r="T234" s="212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13" t="s">
        <v>248</v>
      </c>
      <c r="AT234" s="213" t="s">
        <v>244</v>
      </c>
      <c r="AU234" s="213" t="s">
        <v>90</v>
      </c>
      <c r="AY234" s="18" t="s">
        <v>242</v>
      </c>
      <c r="BE234" s="214">
        <f>IF(N234="základná",J234,0)</f>
        <v>0</v>
      </c>
      <c r="BF234" s="214">
        <f>IF(N234="znížená",J234,0)</f>
        <v>0</v>
      </c>
      <c r="BG234" s="214">
        <f>IF(N234="zákl. prenesená",J234,0)</f>
        <v>0</v>
      </c>
      <c r="BH234" s="214">
        <f>IF(N234="zníž. prenesená",J234,0)</f>
        <v>0</v>
      </c>
      <c r="BI234" s="214">
        <f>IF(N234="nulová",J234,0)</f>
        <v>0</v>
      </c>
      <c r="BJ234" s="18" t="s">
        <v>90</v>
      </c>
      <c r="BK234" s="214">
        <f>ROUND(I234*H234,2)</f>
        <v>0</v>
      </c>
      <c r="BL234" s="18" t="s">
        <v>248</v>
      </c>
      <c r="BM234" s="213" t="s">
        <v>1751</v>
      </c>
    </row>
    <row r="235" spans="1:65" s="14" customFormat="1" ht="22.5">
      <c r="B235" s="243"/>
      <c r="C235" s="244"/>
      <c r="D235" s="228" t="s">
        <v>304</v>
      </c>
      <c r="E235" s="245" t="s">
        <v>1</v>
      </c>
      <c r="F235" s="246" t="s">
        <v>1752</v>
      </c>
      <c r="G235" s="244"/>
      <c r="H235" s="245" t="s">
        <v>1</v>
      </c>
      <c r="I235" s="247"/>
      <c r="J235" s="244"/>
      <c r="K235" s="244"/>
      <c r="L235" s="248"/>
      <c r="M235" s="249"/>
      <c r="N235" s="250"/>
      <c r="O235" s="250"/>
      <c r="P235" s="250"/>
      <c r="Q235" s="250"/>
      <c r="R235" s="250"/>
      <c r="S235" s="250"/>
      <c r="T235" s="251"/>
      <c r="AT235" s="252" t="s">
        <v>304</v>
      </c>
      <c r="AU235" s="252" t="s">
        <v>90</v>
      </c>
      <c r="AV235" s="14" t="s">
        <v>84</v>
      </c>
      <c r="AW235" s="14" t="s">
        <v>33</v>
      </c>
      <c r="AX235" s="14" t="s">
        <v>77</v>
      </c>
      <c r="AY235" s="252" t="s">
        <v>242</v>
      </c>
    </row>
    <row r="236" spans="1:65" s="13" customFormat="1">
      <c r="B236" s="226"/>
      <c r="C236" s="227"/>
      <c r="D236" s="228" t="s">
        <v>304</v>
      </c>
      <c r="E236" s="229" t="s">
        <v>1</v>
      </c>
      <c r="F236" s="230" t="s">
        <v>1753</v>
      </c>
      <c r="G236" s="227"/>
      <c r="H236" s="231">
        <v>27.81</v>
      </c>
      <c r="I236" s="232"/>
      <c r="J236" s="227"/>
      <c r="K236" s="227"/>
      <c r="L236" s="233"/>
      <c r="M236" s="234"/>
      <c r="N236" s="235"/>
      <c r="O236" s="235"/>
      <c r="P236" s="235"/>
      <c r="Q236" s="235"/>
      <c r="R236" s="235"/>
      <c r="S236" s="235"/>
      <c r="T236" s="236"/>
      <c r="AT236" s="237" t="s">
        <v>304</v>
      </c>
      <c r="AU236" s="237" t="s">
        <v>90</v>
      </c>
      <c r="AV236" s="13" t="s">
        <v>90</v>
      </c>
      <c r="AW236" s="13" t="s">
        <v>33</v>
      </c>
      <c r="AX236" s="13" t="s">
        <v>84</v>
      </c>
      <c r="AY236" s="237" t="s">
        <v>242</v>
      </c>
    </row>
    <row r="237" spans="1:65" s="2" customFormat="1" ht="34.9" customHeight="1">
      <c r="A237" s="35"/>
      <c r="B237" s="36"/>
      <c r="C237" s="201" t="s">
        <v>600</v>
      </c>
      <c r="D237" s="201" t="s">
        <v>244</v>
      </c>
      <c r="E237" s="202" t="s">
        <v>1549</v>
      </c>
      <c r="F237" s="203" t="s">
        <v>1754</v>
      </c>
      <c r="G237" s="204" t="s">
        <v>247</v>
      </c>
      <c r="H237" s="205">
        <v>27.6</v>
      </c>
      <c r="I237" s="206"/>
      <c r="J237" s="207">
        <f>ROUND(I237*H237,2)</f>
        <v>0</v>
      </c>
      <c r="K237" s="208"/>
      <c r="L237" s="40"/>
      <c r="M237" s="209" t="s">
        <v>1</v>
      </c>
      <c r="N237" s="210" t="s">
        <v>43</v>
      </c>
      <c r="O237" s="76"/>
      <c r="P237" s="211">
        <f>O237*H237</f>
        <v>0</v>
      </c>
      <c r="Q237" s="211">
        <v>1.42E-3</v>
      </c>
      <c r="R237" s="211">
        <f>Q237*H237</f>
        <v>3.9192000000000005E-2</v>
      </c>
      <c r="S237" s="211">
        <v>0</v>
      </c>
      <c r="T237" s="212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13" t="s">
        <v>248</v>
      </c>
      <c r="AT237" s="213" t="s">
        <v>244</v>
      </c>
      <c r="AU237" s="213" t="s">
        <v>90</v>
      </c>
      <c r="AY237" s="18" t="s">
        <v>242</v>
      </c>
      <c r="BE237" s="214">
        <f>IF(N237="základná",J237,0)</f>
        <v>0</v>
      </c>
      <c r="BF237" s="214">
        <f>IF(N237="znížená",J237,0)</f>
        <v>0</v>
      </c>
      <c r="BG237" s="214">
        <f>IF(N237="zákl. prenesená",J237,0)</f>
        <v>0</v>
      </c>
      <c r="BH237" s="214">
        <f>IF(N237="zníž. prenesená",J237,0)</f>
        <v>0</v>
      </c>
      <c r="BI237" s="214">
        <f>IF(N237="nulová",J237,0)</f>
        <v>0</v>
      </c>
      <c r="BJ237" s="18" t="s">
        <v>90</v>
      </c>
      <c r="BK237" s="214">
        <f>ROUND(I237*H237,2)</f>
        <v>0</v>
      </c>
      <c r="BL237" s="18" t="s">
        <v>248</v>
      </c>
      <c r="BM237" s="213" t="s">
        <v>1755</v>
      </c>
    </row>
    <row r="238" spans="1:65" s="13" customFormat="1">
      <c r="B238" s="226"/>
      <c r="C238" s="227"/>
      <c r="D238" s="228" t="s">
        <v>304</v>
      </c>
      <c r="E238" s="229" t="s">
        <v>1</v>
      </c>
      <c r="F238" s="230" t="s">
        <v>1756</v>
      </c>
      <c r="G238" s="227"/>
      <c r="H238" s="231">
        <v>27.6</v>
      </c>
      <c r="I238" s="232"/>
      <c r="J238" s="227"/>
      <c r="K238" s="227"/>
      <c r="L238" s="233"/>
      <c r="M238" s="234"/>
      <c r="N238" s="235"/>
      <c r="O238" s="235"/>
      <c r="P238" s="235"/>
      <c r="Q238" s="235"/>
      <c r="R238" s="235"/>
      <c r="S238" s="235"/>
      <c r="T238" s="236"/>
      <c r="AT238" s="237" t="s">
        <v>304</v>
      </c>
      <c r="AU238" s="237" t="s">
        <v>90</v>
      </c>
      <c r="AV238" s="13" t="s">
        <v>90</v>
      </c>
      <c r="AW238" s="13" t="s">
        <v>33</v>
      </c>
      <c r="AX238" s="13" t="s">
        <v>84</v>
      </c>
      <c r="AY238" s="237" t="s">
        <v>242</v>
      </c>
    </row>
    <row r="239" spans="1:65" s="2" customFormat="1" ht="60.6" customHeight="1">
      <c r="A239" s="35"/>
      <c r="B239" s="36"/>
      <c r="C239" s="201" t="s">
        <v>604</v>
      </c>
      <c r="D239" s="201" t="s">
        <v>244</v>
      </c>
      <c r="E239" s="202" t="s">
        <v>1757</v>
      </c>
      <c r="F239" s="203" t="s">
        <v>1550</v>
      </c>
      <c r="G239" s="204" t="s">
        <v>247</v>
      </c>
      <c r="H239" s="205">
        <v>27.6</v>
      </c>
      <c r="I239" s="206"/>
      <c r="J239" s="207">
        <f>ROUND(I239*H239,2)</f>
        <v>0</v>
      </c>
      <c r="K239" s="208"/>
      <c r="L239" s="40"/>
      <c r="M239" s="209" t="s">
        <v>1</v>
      </c>
      <c r="N239" s="210" t="s">
        <v>43</v>
      </c>
      <c r="O239" s="76"/>
      <c r="P239" s="211">
        <f>O239*H239</f>
        <v>0</v>
      </c>
      <c r="Q239" s="211">
        <v>1.42E-3</v>
      </c>
      <c r="R239" s="211">
        <f>Q239*H239</f>
        <v>3.9192000000000005E-2</v>
      </c>
      <c r="S239" s="211">
        <v>0</v>
      </c>
      <c r="T239" s="212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13" t="s">
        <v>248</v>
      </c>
      <c r="AT239" s="213" t="s">
        <v>244</v>
      </c>
      <c r="AU239" s="213" t="s">
        <v>90</v>
      </c>
      <c r="AY239" s="18" t="s">
        <v>242</v>
      </c>
      <c r="BE239" s="214">
        <f>IF(N239="základná",J239,0)</f>
        <v>0</v>
      </c>
      <c r="BF239" s="214">
        <f>IF(N239="znížená",J239,0)</f>
        <v>0</v>
      </c>
      <c r="BG239" s="214">
        <f>IF(N239="zákl. prenesená",J239,0)</f>
        <v>0</v>
      </c>
      <c r="BH239" s="214">
        <f>IF(N239="zníž. prenesená",J239,0)</f>
        <v>0</v>
      </c>
      <c r="BI239" s="214">
        <f>IF(N239="nulová",J239,0)</f>
        <v>0</v>
      </c>
      <c r="BJ239" s="18" t="s">
        <v>90</v>
      </c>
      <c r="BK239" s="214">
        <f>ROUND(I239*H239,2)</f>
        <v>0</v>
      </c>
      <c r="BL239" s="18" t="s">
        <v>248</v>
      </c>
      <c r="BM239" s="213" t="s">
        <v>1758</v>
      </c>
    </row>
    <row r="240" spans="1:65" s="13" customFormat="1">
      <c r="B240" s="226"/>
      <c r="C240" s="227"/>
      <c r="D240" s="228" t="s">
        <v>304</v>
      </c>
      <c r="E240" s="229" t="s">
        <v>1</v>
      </c>
      <c r="F240" s="230" t="s">
        <v>1756</v>
      </c>
      <c r="G240" s="227"/>
      <c r="H240" s="231">
        <v>27.6</v>
      </c>
      <c r="I240" s="232"/>
      <c r="J240" s="227"/>
      <c r="K240" s="227"/>
      <c r="L240" s="233"/>
      <c r="M240" s="234"/>
      <c r="N240" s="235"/>
      <c r="O240" s="235"/>
      <c r="P240" s="235"/>
      <c r="Q240" s="235"/>
      <c r="R240" s="235"/>
      <c r="S240" s="235"/>
      <c r="T240" s="236"/>
      <c r="AT240" s="237" t="s">
        <v>304</v>
      </c>
      <c r="AU240" s="237" t="s">
        <v>90</v>
      </c>
      <c r="AV240" s="13" t="s">
        <v>90</v>
      </c>
      <c r="AW240" s="13" t="s">
        <v>33</v>
      </c>
      <c r="AX240" s="13" t="s">
        <v>84</v>
      </c>
      <c r="AY240" s="237" t="s">
        <v>242</v>
      </c>
    </row>
    <row r="241" spans="1:65" s="12" customFormat="1" ht="22.9" customHeight="1">
      <c r="B241" s="185"/>
      <c r="C241" s="186"/>
      <c r="D241" s="187" t="s">
        <v>76</v>
      </c>
      <c r="E241" s="199" t="s">
        <v>255</v>
      </c>
      <c r="F241" s="199" t="s">
        <v>256</v>
      </c>
      <c r="G241" s="186"/>
      <c r="H241" s="186"/>
      <c r="I241" s="189"/>
      <c r="J241" s="200">
        <f>BK241</f>
        <v>0</v>
      </c>
      <c r="K241" s="186"/>
      <c r="L241" s="191"/>
      <c r="M241" s="192"/>
      <c r="N241" s="193"/>
      <c r="O241" s="193"/>
      <c r="P241" s="194">
        <f>SUM(P242:P291)</f>
        <v>0</v>
      </c>
      <c r="Q241" s="193"/>
      <c r="R241" s="194">
        <f>SUM(R242:R291)</f>
        <v>2.3045666400000004</v>
      </c>
      <c r="S241" s="193"/>
      <c r="T241" s="195">
        <f>SUM(T242:T291)</f>
        <v>43.775250000000007</v>
      </c>
      <c r="AR241" s="196" t="s">
        <v>84</v>
      </c>
      <c r="AT241" s="197" t="s">
        <v>76</v>
      </c>
      <c r="AU241" s="197" t="s">
        <v>84</v>
      </c>
      <c r="AY241" s="196" t="s">
        <v>242</v>
      </c>
      <c r="BK241" s="198">
        <f>SUM(BK242:BK291)</f>
        <v>0</v>
      </c>
    </row>
    <row r="242" spans="1:65" s="2" customFormat="1" ht="22.15" customHeight="1">
      <c r="A242" s="35"/>
      <c r="B242" s="36"/>
      <c r="C242" s="201" t="s">
        <v>608</v>
      </c>
      <c r="D242" s="201" t="s">
        <v>244</v>
      </c>
      <c r="E242" s="202" t="s">
        <v>1257</v>
      </c>
      <c r="F242" s="203" t="s">
        <v>1258</v>
      </c>
      <c r="G242" s="204" t="s">
        <v>282</v>
      </c>
      <c r="H242" s="205">
        <v>8.92</v>
      </c>
      <c r="I242" s="206"/>
      <c r="J242" s="207">
        <f>ROUND(I242*H242,2)</f>
        <v>0</v>
      </c>
      <c r="K242" s="208"/>
      <c r="L242" s="40"/>
      <c r="M242" s="209" t="s">
        <v>1</v>
      </c>
      <c r="N242" s="210" t="s">
        <v>43</v>
      </c>
      <c r="O242" s="76"/>
      <c r="P242" s="211">
        <f>O242*H242</f>
        <v>0</v>
      </c>
      <c r="Q242" s="211">
        <v>1.0000000000000001E-5</v>
      </c>
      <c r="R242" s="211">
        <f>Q242*H242</f>
        <v>8.9200000000000013E-5</v>
      </c>
      <c r="S242" s="211">
        <v>0</v>
      </c>
      <c r="T242" s="212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13" t="s">
        <v>248</v>
      </c>
      <c r="AT242" s="213" t="s">
        <v>244</v>
      </c>
      <c r="AU242" s="213" t="s">
        <v>90</v>
      </c>
      <c r="AY242" s="18" t="s">
        <v>242</v>
      </c>
      <c r="BE242" s="214">
        <f>IF(N242="základná",J242,0)</f>
        <v>0</v>
      </c>
      <c r="BF242" s="214">
        <f>IF(N242="znížená",J242,0)</f>
        <v>0</v>
      </c>
      <c r="BG242" s="214">
        <f>IF(N242="zákl. prenesená",J242,0)</f>
        <v>0</v>
      </c>
      <c r="BH242" s="214">
        <f>IF(N242="zníž. prenesená",J242,0)</f>
        <v>0</v>
      </c>
      <c r="BI242" s="214">
        <f>IF(N242="nulová",J242,0)</f>
        <v>0</v>
      </c>
      <c r="BJ242" s="18" t="s">
        <v>90</v>
      </c>
      <c r="BK242" s="214">
        <f>ROUND(I242*H242,2)</f>
        <v>0</v>
      </c>
      <c r="BL242" s="18" t="s">
        <v>248</v>
      </c>
      <c r="BM242" s="213" t="s">
        <v>1759</v>
      </c>
    </row>
    <row r="243" spans="1:65" s="13" customFormat="1" ht="22.5">
      <c r="B243" s="226"/>
      <c r="C243" s="227"/>
      <c r="D243" s="228" t="s">
        <v>304</v>
      </c>
      <c r="E243" s="229" t="s">
        <v>1</v>
      </c>
      <c r="F243" s="230" t="s">
        <v>1760</v>
      </c>
      <c r="G243" s="227"/>
      <c r="H243" s="231">
        <v>8.92</v>
      </c>
      <c r="I243" s="232"/>
      <c r="J243" s="227"/>
      <c r="K243" s="227"/>
      <c r="L243" s="233"/>
      <c r="M243" s="234"/>
      <c r="N243" s="235"/>
      <c r="O243" s="235"/>
      <c r="P243" s="235"/>
      <c r="Q243" s="235"/>
      <c r="R243" s="235"/>
      <c r="S243" s="235"/>
      <c r="T243" s="236"/>
      <c r="AT243" s="237" t="s">
        <v>304</v>
      </c>
      <c r="AU243" s="237" t="s">
        <v>90</v>
      </c>
      <c r="AV243" s="13" t="s">
        <v>90</v>
      </c>
      <c r="AW243" s="13" t="s">
        <v>33</v>
      </c>
      <c r="AX243" s="13" t="s">
        <v>84</v>
      </c>
      <c r="AY243" s="237" t="s">
        <v>242</v>
      </c>
    </row>
    <row r="244" spans="1:65" s="2" customFormat="1" ht="19.899999999999999" customHeight="1">
      <c r="A244" s="35"/>
      <c r="B244" s="36"/>
      <c r="C244" s="201" t="s">
        <v>613</v>
      </c>
      <c r="D244" s="201" t="s">
        <v>244</v>
      </c>
      <c r="E244" s="202" t="s">
        <v>1261</v>
      </c>
      <c r="F244" s="203" t="s">
        <v>1262</v>
      </c>
      <c r="G244" s="204" t="s">
        <v>282</v>
      </c>
      <c r="H244" s="205">
        <v>17.8</v>
      </c>
      <c r="I244" s="206"/>
      <c r="J244" s="207">
        <f>ROUND(I244*H244,2)</f>
        <v>0</v>
      </c>
      <c r="K244" s="208"/>
      <c r="L244" s="40"/>
      <c r="M244" s="209" t="s">
        <v>1</v>
      </c>
      <c r="N244" s="210" t="s">
        <v>43</v>
      </c>
      <c r="O244" s="76"/>
      <c r="P244" s="211">
        <f>O244*H244</f>
        <v>0</v>
      </c>
      <c r="Q244" s="211">
        <v>7.1399999999999996E-3</v>
      </c>
      <c r="R244" s="211">
        <f>Q244*H244</f>
        <v>0.12709200000000001</v>
      </c>
      <c r="S244" s="211">
        <v>0</v>
      </c>
      <c r="T244" s="212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13" t="s">
        <v>248</v>
      </c>
      <c r="AT244" s="213" t="s">
        <v>244</v>
      </c>
      <c r="AU244" s="213" t="s">
        <v>90</v>
      </c>
      <c r="AY244" s="18" t="s">
        <v>242</v>
      </c>
      <c r="BE244" s="214">
        <f>IF(N244="základná",J244,0)</f>
        <v>0</v>
      </c>
      <c r="BF244" s="214">
        <f>IF(N244="znížená",J244,0)</f>
        <v>0</v>
      </c>
      <c r="BG244" s="214">
        <f>IF(N244="zákl. prenesená",J244,0)</f>
        <v>0</v>
      </c>
      <c r="BH244" s="214">
        <f>IF(N244="zníž. prenesená",J244,0)</f>
        <v>0</v>
      </c>
      <c r="BI244" s="214">
        <f>IF(N244="nulová",J244,0)</f>
        <v>0</v>
      </c>
      <c r="BJ244" s="18" t="s">
        <v>90</v>
      </c>
      <c r="BK244" s="214">
        <f>ROUND(I244*H244,2)</f>
        <v>0</v>
      </c>
      <c r="BL244" s="18" t="s">
        <v>248</v>
      </c>
      <c r="BM244" s="213" t="s">
        <v>1761</v>
      </c>
    </row>
    <row r="245" spans="1:65" s="13" customFormat="1">
      <c r="B245" s="226"/>
      <c r="C245" s="227"/>
      <c r="D245" s="228" t="s">
        <v>304</v>
      </c>
      <c r="E245" s="229" t="s">
        <v>1</v>
      </c>
      <c r="F245" s="230" t="s">
        <v>1762</v>
      </c>
      <c r="G245" s="227"/>
      <c r="H245" s="231">
        <v>17.8</v>
      </c>
      <c r="I245" s="232"/>
      <c r="J245" s="227"/>
      <c r="K245" s="227"/>
      <c r="L245" s="233"/>
      <c r="M245" s="234"/>
      <c r="N245" s="235"/>
      <c r="O245" s="235"/>
      <c r="P245" s="235"/>
      <c r="Q245" s="235"/>
      <c r="R245" s="235"/>
      <c r="S245" s="235"/>
      <c r="T245" s="236"/>
      <c r="AT245" s="237" t="s">
        <v>304</v>
      </c>
      <c r="AU245" s="237" t="s">
        <v>90</v>
      </c>
      <c r="AV245" s="13" t="s">
        <v>90</v>
      </c>
      <c r="AW245" s="13" t="s">
        <v>33</v>
      </c>
      <c r="AX245" s="13" t="s">
        <v>84</v>
      </c>
      <c r="AY245" s="237" t="s">
        <v>242</v>
      </c>
    </row>
    <row r="246" spans="1:65" s="2" customFormat="1" ht="22.15" customHeight="1">
      <c r="A246" s="35"/>
      <c r="B246" s="36"/>
      <c r="C246" s="201" t="s">
        <v>617</v>
      </c>
      <c r="D246" s="201" t="s">
        <v>244</v>
      </c>
      <c r="E246" s="202" t="s">
        <v>1265</v>
      </c>
      <c r="F246" s="203" t="s">
        <v>1266</v>
      </c>
      <c r="G246" s="204" t="s">
        <v>282</v>
      </c>
      <c r="H246" s="205">
        <v>14.92</v>
      </c>
      <c r="I246" s="206"/>
      <c r="J246" s="207">
        <f>ROUND(I246*H246,2)</f>
        <v>0</v>
      </c>
      <c r="K246" s="208"/>
      <c r="L246" s="40"/>
      <c r="M246" s="209" t="s">
        <v>1</v>
      </c>
      <c r="N246" s="210" t="s">
        <v>43</v>
      </c>
      <c r="O246" s="76"/>
      <c r="P246" s="211">
        <f>O246*H246</f>
        <v>0</v>
      </c>
      <c r="Q246" s="211">
        <v>2.4000000000000001E-4</v>
      </c>
      <c r="R246" s="211">
        <f>Q246*H246</f>
        <v>3.5807999999999999E-3</v>
      </c>
      <c r="S246" s="211">
        <v>0</v>
      </c>
      <c r="T246" s="212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13" t="s">
        <v>248</v>
      </c>
      <c r="AT246" s="213" t="s">
        <v>244</v>
      </c>
      <c r="AU246" s="213" t="s">
        <v>90</v>
      </c>
      <c r="AY246" s="18" t="s">
        <v>242</v>
      </c>
      <c r="BE246" s="214">
        <f>IF(N246="základná",J246,0)</f>
        <v>0</v>
      </c>
      <c r="BF246" s="214">
        <f>IF(N246="znížená",J246,0)</f>
        <v>0</v>
      </c>
      <c r="BG246" s="214">
        <f>IF(N246="zákl. prenesená",J246,0)</f>
        <v>0</v>
      </c>
      <c r="BH246" s="214">
        <f>IF(N246="zníž. prenesená",J246,0)</f>
        <v>0</v>
      </c>
      <c r="BI246" s="214">
        <f>IF(N246="nulová",J246,0)</f>
        <v>0</v>
      </c>
      <c r="BJ246" s="18" t="s">
        <v>90</v>
      </c>
      <c r="BK246" s="214">
        <f>ROUND(I246*H246,2)</f>
        <v>0</v>
      </c>
      <c r="BL246" s="18" t="s">
        <v>248</v>
      </c>
      <c r="BM246" s="213" t="s">
        <v>1763</v>
      </c>
    </row>
    <row r="247" spans="1:65" s="13" customFormat="1" ht="22.5">
      <c r="B247" s="226"/>
      <c r="C247" s="227"/>
      <c r="D247" s="228" t="s">
        <v>304</v>
      </c>
      <c r="E247" s="229" t="s">
        <v>1</v>
      </c>
      <c r="F247" s="230" t="s">
        <v>1764</v>
      </c>
      <c r="G247" s="227"/>
      <c r="H247" s="231">
        <v>8.92</v>
      </c>
      <c r="I247" s="232"/>
      <c r="J247" s="227"/>
      <c r="K247" s="227"/>
      <c r="L247" s="233"/>
      <c r="M247" s="234"/>
      <c r="N247" s="235"/>
      <c r="O247" s="235"/>
      <c r="P247" s="235"/>
      <c r="Q247" s="235"/>
      <c r="R247" s="235"/>
      <c r="S247" s="235"/>
      <c r="T247" s="236"/>
      <c r="AT247" s="237" t="s">
        <v>304</v>
      </c>
      <c r="AU247" s="237" t="s">
        <v>90</v>
      </c>
      <c r="AV247" s="13" t="s">
        <v>90</v>
      </c>
      <c r="AW247" s="13" t="s">
        <v>33</v>
      </c>
      <c r="AX247" s="13" t="s">
        <v>77</v>
      </c>
      <c r="AY247" s="237" t="s">
        <v>242</v>
      </c>
    </row>
    <row r="248" spans="1:65" s="13" customFormat="1">
      <c r="B248" s="226"/>
      <c r="C248" s="227"/>
      <c r="D248" s="228" t="s">
        <v>304</v>
      </c>
      <c r="E248" s="229" t="s">
        <v>1</v>
      </c>
      <c r="F248" s="230" t="s">
        <v>1559</v>
      </c>
      <c r="G248" s="227"/>
      <c r="H248" s="231">
        <v>6</v>
      </c>
      <c r="I248" s="232"/>
      <c r="J248" s="227"/>
      <c r="K248" s="227"/>
      <c r="L248" s="233"/>
      <c r="M248" s="234"/>
      <c r="N248" s="235"/>
      <c r="O248" s="235"/>
      <c r="P248" s="235"/>
      <c r="Q248" s="235"/>
      <c r="R248" s="235"/>
      <c r="S248" s="235"/>
      <c r="T248" s="236"/>
      <c r="AT248" s="237" t="s">
        <v>304</v>
      </c>
      <c r="AU248" s="237" t="s">
        <v>90</v>
      </c>
      <c r="AV248" s="13" t="s">
        <v>90</v>
      </c>
      <c r="AW248" s="13" t="s">
        <v>33</v>
      </c>
      <c r="AX248" s="13" t="s">
        <v>77</v>
      </c>
      <c r="AY248" s="237" t="s">
        <v>242</v>
      </c>
    </row>
    <row r="249" spans="1:65" s="16" customFormat="1">
      <c r="B249" s="264"/>
      <c r="C249" s="265"/>
      <c r="D249" s="228" t="s">
        <v>304</v>
      </c>
      <c r="E249" s="266" t="s">
        <v>1</v>
      </c>
      <c r="F249" s="267" t="s">
        <v>388</v>
      </c>
      <c r="G249" s="265"/>
      <c r="H249" s="268">
        <v>14.92</v>
      </c>
      <c r="I249" s="269"/>
      <c r="J249" s="265"/>
      <c r="K249" s="265"/>
      <c r="L249" s="270"/>
      <c r="M249" s="271"/>
      <c r="N249" s="272"/>
      <c r="O249" s="272"/>
      <c r="P249" s="272"/>
      <c r="Q249" s="272"/>
      <c r="R249" s="272"/>
      <c r="S249" s="272"/>
      <c r="T249" s="273"/>
      <c r="AT249" s="274" t="s">
        <v>304</v>
      </c>
      <c r="AU249" s="274" t="s">
        <v>90</v>
      </c>
      <c r="AV249" s="16" t="s">
        <v>248</v>
      </c>
      <c r="AW249" s="16" t="s">
        <v>33</v>
      </c>
      <c r="AX249" s="16" t="s">
        <v>84</v>
      </c>
      <c r="AY249" s="274" t="s">
        <v>242</v>
      </c>
    </row>
    <row r="250" spans="1:65" s="2" customFormat="1" ht="22.15" customHeight="1">
      <c r="A250" s="35"/>
      <c r="B250" s="36"/>
      <c r="C250" s="201" t="s">
        <v>619</v>
      </c>
      <c r="D250" s="201" t="s">
        <v>244</v>
      </c>
      <c r="E250" s="202" t="s">
        <v>1560</v>
      </c>
      <c r="F250" s="203" t="s">
        <v>1561</v>
      </c>
      <c r="G250" s="204" t="s">
        <v>282</v>
      </c>
      <c r="H250" s="205">
        <v>13.14</v>
      </c>
      <c r="I250" s="206"/>
      <c r="J250" s="207">
        <f>ROUND(I250*H250,2)</f>
        <v>0</v>
      </c>
      <c r="K250" s="208"/>
      <c r="L250" s="40"/>
      <c r="M250" s="209" t="s">
        <v>1</v>
      </c>
      <c r="N250" s="210" t="s">
        <v>43</v>
      </c>
      <c r="O250" s="76"/>
      <c r="P250" s="211">
        <f>O250*H250</f>
        <v>0</v>
      </c>
      <c r="Q250" s="211">
        <v>2.4000000000000001E-4</v>
      </c>
      <c r="R250" s="211">
        <f>Q250*H250</f>
        <v>3.1536000000000003E-3</v>
      </c>
      <c r="S250" s="211">
        <v>0</v>
      </c>
      <c r="T250" s="212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13" t="s">
        <v>248</v>
      </c>
      <c r="AT250" s="213" t="s">
        <v>244</v>
      </c>
      <c r="AU250" s="213" t="s">
        <v>90</v>
      </c>
      <c r="AY250" s="18" t="s">
        <v>242</v>
      </c>
      <c r="BE250" s="214">
        <f>IF(N250="základná",J250,0)</f>
        <v>0</v>
      </c>
      <c r="BF250" s="214">
        <f>IF(N250="znížená",J250,0)</f>
        <v>0</v>
      </c>
      <c r="BG250" s="214">
        <f>IF(N250="zákl. prenesená",J250,0)</f>
        <v>0</v>
      </c>
      <c r="BH250" s="214">
        <f>IF(N250="zníž. prenesená",J250,0)</f>
        <v>0</v>
      </c>
      <c r="BI250" s="214">
        <f>IF(N250="nulová",J250,0)</f>
        <v>0</v>
      </c>
      <c r="BJ250" s="18" t="s">
        <v>90</v>
      </c>
      <c r="BK250" s="214">
        <f>ROUND(I250*H250,2)</f>
        <v>0</v>
      </c>
      <c r="BL250" s="18" t="s">
        <v>248</v>
      </c>
      <c r="BM250" s="213" t="s">
        <v>1765</v>
      </c>
    </row>
    <row r="251" spans="1:65" s="13" customFormat="1">
      <c r="B251" s="226"/>
      <c r="C251" s="227"/>
      <c r="D251" s="228" t="s">
        <v>304</v>
      </c>
      <c r="E251" s="229" t="s">
        <v>1</v>
      </c>
      <c r="F251" s="230" t="s">
        <v>1766</v>
      </c>
      <c r="G251" s="227"/>
      <c r="H251" s="231">
        <v>12</v>
      </c>
      <c r="I251" s="232"/>
      <c r="J251" s="227"/>
      <c r="K251" s="227"/>
      <c r="L251" s="233"/>
      <c r="M251" s="234"/>
      <c r="N251" s="235"/>
      <c r="O251" s="235"/>
      <c r="P251" s="235"/>
      <c r="Q251" s="235"/>
      <c r="R251" s="235"/>
      <c r="S251" s="235"/>
      <c r="T251" s="236"/>
      <c r="AT251" s="237" t="s">
        <v>304</v>
      </c>
      <c r="AU251" s="237" t="s">
        <v>90</v>
      </c>
      <c r="AV251" s="13" t="s">
        <v>90</v>
      </c>
      <c r="AW251" s="13" t="s">
        <v>33</v>
      </c>
      <c r="AX251" s="13" t="s">
        <v>77</v>
      </c>
      <c r="AY251" s="237" t="s">
        <v>242</v>
      </c>
    </row>
    <row r="252" spans="1:65" s="13" customFormat="1" ht="22.5">
      <c r="B252" s="226"/>
      <c r="C252" s="227"/>
      <c r="D252" s="228" t="s">
        <v>304</v>
      </c>
      <c r="E252" s="229" t="s">
        <v>1</v>
      </c>
      <c r="F252" s="230" t="s">
        <v>1564</v>
      </c>
      <c r="G252" s="227"/>
      <c r="H252" s="231">
        <v>1.1399999999999999</v>
      </c>
      <c r="I252" s="232"/>
      <c r="J252" s="227"/>
      <c r="K252" s="227"/>
      <c r="L252" s="233"/>
      <c r="M252" s="234"/>
      <c r="N252" s="235"/>
      <c r="O252" s="235"/>
      <c r="P252" s="235"/>
      <c r="Q252" s="235"/>
      <c r="R252" s="235"/>
      <c r="S252" s="235"/>
      <c r="T252" s="236"/>
      <c r="AT252" s="237" t="s">
        <v>304</v>
      </c>
      <c r="AU252" s="237" t="s">
        <v>90</v>
      </c>
      <c r="AV252" s="13" t="s">
        <v>90</v>
      </c>
      <c r="AW252" s="13" t="s">
        <v>33</v>
      </c>
      <c r="AX252" s="13" t="s">
        <v>77</v>
      </c>
      <c r="AY252" s="237" t="s">
        <v>242</v>
      </c>
    </row>
    <row r="253" spans="1:65" s="16" customFormat="1">
      <c r="B253" s="264"/>
      <c r="C253" s="265"/>
      <c r="D253" s="228" t="s">
        <v>304</v>
      </c>
      <c r="E253" s="266" t="s">
        <v>1</v>
      </c>
      <c r="F253" s="267" t="s">
        <v>388</v>
      </c>
      <c r="G253" s="265"/>
      <c r="H253" s="268">
        <v>13.14</v>
      </c>
      <c r="I253" s="269"/>
      <c r="J253" s="265"/>
      <c r="K253" s="265"/>
      <c r="L253" s="270"/>
      <c r="M253" s="271"/>
      <c r="N253" s="272"/>
      <c r="O253" s="272"/>
      <c r="P253" s="272"/>
      <c r="Q253" s="272"/>
      <c r="R253" s="272"/>
      <c r="S253" s="272"/>
      <c r="T253" s="273"/>
      <c r="AT253" s="274" t="s">
        <v>304</v>
      </c>
      <c r="AU253" s="274" t="s">
        <v>90</v>
      </c>
      <c r="AV253" s="16" t="s">
        <v>248</v>
      </c>
      <c r="AW253" s="16" t="s">
        <v>33</v>
      </c>
      <c r="AX253" s="16" t="s">
        <v>84</v>
      </c>
      <c r="AY253" s="274" t="s">
        <v>242</v>
      </c>
    </row>
    <row r="254" spans="1:65" s="2" customFormat="1" ht="34.9" customHeight="1">
      <c r="A254" s="35"/>
      <c r="B254" s="36"/>
      <c r="C254" s="201" t="s">
        <v>621</v>
      </c>
      <c r="D254" s="201" t="s">
        <v>244</v>
      </c>
      <c r="E254" s="202" t="s">
        <v>1269</v>
      </c>
      <c r="F254" s="203" t="s">
        <v>1270</v>
      </c>
      <c r="G254" s="204" t="s">
        <v>247</v>
      </c>
      <c r="H254" s="205">
        <v>39.723999999999997</v>
      </c>
      <c r="I254" s="206"/>
      <c r="J254" s="207">
        <f>ROUND(I254*H254,2)</f>
        <v>0</v>
      </c>
      <c r="K254" s="208"/>
      <c r="L254" s="40"/>
      <c r="M254" s="209" t="s">
        <v>1</v>
      </c>
      <c r="N254" s="210" t="s">
        <v>43</v>
      </c>
      <c r="O254" s="76"/>
      <c r="P254" s="211">
        <f>O254*H254</f>
        <v>0</v>
      </c>
      <c r="Q254" s="211">
        <v>0</v>
      </c>
      <c r="R254" s="211">
        <f>Q254*H254</f>
        <v>0</v>
      </c>
      <c r="S254" s="211">
        <v>0</v>
      </c>
      <c r="T254" s="212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13" t="s">
        <v>248</v>
      </c>
      <c r="AT254" s="213" t="s">
        <v>244</v>
      </c>
      <c r="AU254" s="213" t="s">
        <v>90</v>
      </c>
      <c r="AY254" s="18" t="s">
        <v>242</v>
      </c>
      <c r="BE254" s="214">
        <f>IF(N254="základná",J254,0)</f>
        <v>0</v>
      </c>
      <c r="BF254" s="214">
        <f>IF(N254="znížená",J254,0)</f>
        <v>0</v>
      </c>
      <c r="BG254" s="214">
        <f>IF(N254="zákl. prenesená",J254,0)</f>
        <v>0</v>
      </c>
      <c r="BH254" s="214">
        <f>IF(N254="zníž. prenesená",J254,0)</f>
        <v>0</v>
      </c>
      <c r="BI254" s="214">
        <f>IF(N254="nulová",J254,0)</f>
        <v>0</v>
      </c>
      <c r="BJ254" s="18" t="s">
        <v>90</v>
      </c>
      <c r="BK254" s="214">
        <f>ROUND(I254*H254,2)</f>
        <v>0</v>
      </c>
      <c r="BL254" s="18" t="s">
        <v>248</v>
      </c>
      <c r="BM254" s="213" t="s">
        <v>1767</v>
      </c>
    </row>
    <row r="255" spans="1:65" s="14" customFormat="1">
      <c r="B255" s="243"/>
      <c r="C255" s="244"/>
      <c r="D255" s="228" t="s">
        <v>304</v>
      </c>
      <c r="E255" s="245" t="s">
        <v>1</v>
      </c>
      <c r="F255" s="246" t="s">
        <v>1566</v>
      </c>
      <c r="G255" s="244"/>
      <c r="H255" s="245" t="s">
        <v>1</v>
      </c>
      <c r="I255" s="247"/>
      <c r="J255" s="244"/>
      <c r="K255" s="244"/>
      <c r="L255" s="248"/>
      <c r="M255" s="249"/>
      <c r="N255" s="250"/>
      <c r="O255" s="250"/>
      <c r="P255" s="250"/>
      <c r="Q255" s="250"/>
      <c r="R255" s="250"/>
      <c r="S255" s="250"/>
      <c r="T255" s="251"/>
      <c r="AT255" s="252" t="s">
        <v>304</v>
      </c>
      <c r="AU255" s="252" t="s">
        <v>90</v>
      </c>
      <c r="AV255" s="14" t="s">
        <v>84</v>
      </c>
      <c r="AW255" s="14" t="s">
        <v>33</v>
      </c>
      <c r="AX255" s="14" t="s">
        <v>77</v>
      </c>
      <c r="AY255" s="252" t="s">
        <v>242</v>
      </c>
    </row>
    <row r="256" spans="1:65" s="13" customFormat="1">
      <c r="B256" s="226"/>
      <c r="C256" s="227"/>
      <c r="D256" s="228" t="s">
        <v>304</v>
      </c>
      <c r="E256" s="229" t="s">
        <v>1</v>
      </c>
      <c r="F256" s="230" t="s">
        <v>1768</v>
      </c>
      <c r="G256" s="227"/>
      <c r="H256" s="231">
        <v>39.723999999999997</v>
      </c>
      <c r="I256" s="232"/>
      <c r="J256" s="227"/>
      <c r="K256" s="227"/>
      <c r="L256" s="233"/>
      <c r="M256" s="234"/>
      <c r="N256" s="235"/>
      <c r="O256" s="235"/>
      <c r="P256" s="235"/>
      <c r="Q256" s="235"/>
      <c r="R256" s="235"/>
      <c r="S256" s="235"/>
      <c r="T256" s="236"/>
      <c r="AT256" s="237" t="s">
        <v>304</v>
      </c>
      <c r="AU256" s="237" t="s">
        <v>90</v>
      </c>
      <c r="AV256" s="13" t="s">
        <v>90</v>
      </c>
      <c r="AW256" s="13" t="s">
        <v>33</v>
      </c>
      <c r="AX256" s="13" t="s">
        <v>84</v>
      </c>
      <c r="AY256" s="237" t="s">
        <v>242</v>
      </c>
    </row>
    <row r="257" spans="1:65" s="2" customFormat="1" ht="30" customHeight="1">
      <c r="A257" s="35"/>
      <c r="B257" s="36"/>
      <c r="C257" s="201" t="s">
        <v>623</v>
      </c>
      <c r="D257" s="201" t="s">
        <v>244</v>
      </c>
      <c r="E257" s="202" t="s">
        <v>1568</v>
      </c>
      <c r="F257" s="203" t="s">
        <v>1569</v>
      </c>
      <c r="G257" s="204" t="s">
        <v>247</v>
      </c>
      <c r="H257" s="205">
        <v>26.5</v>
      </c>
      <c r="I257" s="206"/>
      <c r="J257" s="207">
        <f>ROUND(I257*H257,2)</f>
        <v>0</v>
      </c>
      <c r="K257" s="208"/>
      <c r="L257" s="40"/>
      <c r="M257" s="209" t="s">
        <v>1</v>
      </c>
      <c r="N257" s="210" t="s">
        <v>43</v>
      </c>
      <c r="O257" s="76"/>
      <c r="P257" s="211">
        <f>O257*H257</f>
        <v>0</v>
      </c>
      <c r="Q257" s="211">
        <v>3.8580000000000003E-2</v>
      </c>
      <c r="R257" s="211">
        <f>Q257*H257</f>
        <v>1.02237</v>
      </c>
      <c r="S257" s="211">
        <v>0</v>
      </c>
      <c r="T257" s="212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13" t="s">
        <v>248</v>
      </c>
      <c r="AT257" s="213" t="s">
        <v>244</v>
      </c>
      <c r="AU257" s="213" t="s">
        <v>90</v>
      </c>
      <c r="AY257" s="18" t="s">
        <v>242</v>
      </c>
      <c r="BE257" s="214">
        <f>IF(N257="základná",J257,0)</f>
        <v>0</v>
      </c>
      <c r="BF257" s="214">
        <f>IF(N257="znížená",J257,0)</f>
        <v>0</v>
      </c>
      <c r="BG257" s="214">
        <f>IF(N257="zákl. prenesená",J257,0)</f>
        <v>0</v>
      </c>
      <c r="BH257" s="214">
        <f>IF(N257="zníž. prenesená",J257,0)</f>
        <v>0</v>
      </c>
      <c r="BI257" s="214">
        <f>IF(N257="nulová",J257,0)</f>
        <v>0</v>
      </c>
      <c r="BJ257" s="18" t="s">
        <v>90</v>
      </c>
      <c r="BK257" s="214">
        <f>ROUND(I257*H257,2)</f>
        <v>0</v>
      </c>
      <c r="BL257" s="18" t="s">
        <v>248</v>
      </c>
      <c r="BM257" s="213" t="s">
        <v>1769</v>
      </c>
    </row>
    <row r="258" spans="1:65" s="13" customFormat="1">
      <c r="B258" s="226"/>
      <c r="C258" s="227"/>
      <c r="D258" s="228" t="s">
        <v>304</v>
      </c>
      <c r="E258" s="229" t="s">
        <v>1</v>
      </c>
      <c r="F258" s="230" t="s">
        <v>1770</v>
      </c>
      <c r="G258" s="227"/>
      <c r="H258" s="231">
        <v>26.5</v>
      </c>
      <c r="I258" s="232"/>
      <c r="J258" s="227"/>
      <c r="K258" s="227"/>
      <c r="L258" s="233"/>
      <c r="M258" s="234"/>
      <c r="N258" s="235"/>
      <c r="O258" s="235"/>
      <c r="P258" s="235"/>
      <c r="Q258" s="235"/>
      <c r="R258" s="235"/>
      <c r="S258" s="235"/>
      <c r="T258" s="236"/>
      <c r="AT258" s="237" t="s">
        <v>304</v>
      </c>
      <c r="AU258" s="237" t="s">
        <v>90</v>
      </c>
      <c r="AV258" s="13" t="s">
        <v>90</v>
      </c>
      <c r="AW258" s="13" t="s">
        <v>33</v>
      </c>
      <c r="AX258" s="13" t="s">
        <v>84</v>
      </c>
      <c r="AY258" s="237" t="s">
        <v>242</v>
      </c>
    </row>
    <row r="259" spans="1:65" s="2" customFormat="1" ht="34.9" customHeight="1">
      <c r="A259" s="35"/>
      <c r="B259" s="36"/>
      <c r="C259" s="201" t="s">
        <v>625</v>
      </c>
      <c r="D259" s="201" t="s">
        <v>244</v>
      </c>
      <c r="E259" s="202" t="s">
        <v>1572</v>
      </c>
      <c r="F259" s="203" t="s">
        <v>1573</v>
      </c>
      <c r="G259" s="204" t="s">
        <v>247</v>
      </c>
      <c r="H259" s="205">
        <v>53</v>
      </c>
      <c r="I259" s="206"/>
      <c r="J259" s="207">
        <f>ROUND(I259*H259,2)</f>
        <v>0</v>
      </c>
      <c r="K259" s="208"/>
      <c r="L259" s="40"/>
      <c r="M259" s="209" t="s">
        <v>1</v>
      </c>
      <c r="N259" s="210" t="s">
        <v>43</v>
      </c>
      <c r="O259" s="76"/>
      <c r="P259" s="211">
        <f>O259*H259</f>
        <v>0</v>
      </c>
      <c r="Q259" s="211">
        <v>0</v>
      </c>
      <c r="R259" s="211">
        <f>Q259*H259</f>
        <v>0</v>
      </c>
      <c r="S259" s="211">
        <v>0</v>
      </c>
      <c r="T259" s="212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13" t="s">
        <v>248</v>
      </c>
      <c r="AT259" s="213" t="s">
        <v>244</v>
      </c>
      <c r="AU259" s="213" t="s">
        <v>90</v>
      </c>
      <c r="AY259" s="18" t="s">
        <v>242</v>
      </c>
      <c r="BE259" s="214">
        <f>IF(N259="základná",J259,0)</f>
        <v>0</v>
      </c>
      <c r="BF259" s="214">
        <f>IF(N259="znížená",J259,0)</f>
        <v>0</v>
      </c>
      <c r="BG259" s="214">
        <f>IF(N259="zákl. prenesená",J259,0)</f>
        <v>0</v>
      </c>
      <c r="BH259" s="214">
        <f>IF(N259="zníž. prenesená",J259,0)</f>
        <v>0</v>
      </c>
      <c r="BI259" s="214">
        <f>IF(N259="nulová",J259,0)</f>
        <v>0</v>
      </c>
      <c r="BJ259" s="18" t="s">
        <v>90</v>
      </c>
      <c r="BK259" s="214">
        <f>ROUND(I259*H259,2)</f>
        <v>0</v>
      </c>
      <c r="BL259" s="18" t="s">
        <v>248</v>
      </c>
      <c r="BM259" s="213" t="s">
        <v>1771</v>
      </c>
    </row>
    <row r="260" spans="1:65" s="13" customFormat="1">
      <c r="B260" s="226"/>
      <c r="C260" s="227"/>
      <c r="D260" s="228" t="s">
        <v>304</v>
      </c>
      <c r="E260" s="229" t="s">
        <v>1</v>
      </c>
      <c r="F260" s="230" t="s">
        <v>1772</v>
      </c>
      <c r="G260" s="227"/>
      <c r="H260" s="231">
        <v>53</v>
      </c>
      <c r="I260" s="232"/>
      <c r="J260" s="227"/>
      <c r="K260" s="227"/>
      <c r="L260" s="233"/>
      <c r="M260" s="234"/>
      <c r="N260" s="235"/>
      <c r="O260" s="235"/>
      <c r="P260" s="235"/>
      <c r="Q260" s="235"/>
      <c r="R260" s="235"/>
      <c r="S260" s="235"/>
      <c r="T260" s="236"/>
      <c r="AT260" s="237" t="s">
        <v>304</v>
      </c>
      <c r="AU260" s="237" t="s">
        <v>90</v>
      </c>
      <c r="AV260" s="13" t="s">
        <v>90</v>
      </c>
      <c r="AW260" s="13" t="s">
        <v>33</v>
      </c>
      <c r="AX260" s="13" t="s">
        <v>84</v>
      </c>
      <c r="AY260" s="237" t="s">
        <v>242</v>
      </c>
    </row>
    <row r="261" spans="1:65" s="2" customFormat="1" ht="30" customHeight="1">
      <c r="A261" s="35"/>
      <c r="B261" s="36"/>
      <c r="C261" s="201" t="s">
        <v>631</v>
      </c>
      <c r="D261" s="201" t="s">
        <v>244</v>
      </c>
      <c r="E261" s="202" t="s">
        <v>1576</v>
      </c>
      <c r="F261" s="203" t="s">
        <v>1577</v>
      </c>
      <c r="G261" s="204" t="s">
        <v>247</v>
      </c>
      <c r="H261" s="205">
        <v>26.5</v>
      </c>
      <c r="I261" s="206"/>
      <c r="J261" s="207">
        <f>ROUND(I261*H261,2)</f>
        <v>0</v>
      </c>
      <c r="K261" s="208"/>
      <c r="L261" s="40"/>
      <c r="M261" s="209" t="s">
        <v>1</v>
      </c>
      <c r="N261" s="210" t="s">
        <v>43</v>
      </c>
      <c r="O261" s="76"/>
      <c r="P261" s="211">
        <f>O261*H261</f>
        <v>0</v>
      </c>
      <c r="Q261" s="211">
        <v>3.5990000000000001E-2</v>
      </c>
      <c r="R261" s="211">
        <f>Q261*H261</f>
        <v>0.953735</v>
      </c>
      <c r="S261" s="211">
        <v>0</v>
      </c>
      <c r="T261" s="212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13" t="s">
        <v>248</v>
      </c>
      <c r="AT261" s="213" t="s">
        <v>244</v>
      </c>
      <c r="AU261" s="213" t="s">
        <v>90</v>
      </c>
      <c r="AY261" s="18" t="s">
        <v>242</v>
      </c>
      <c r="BE261" s="214">
        <f>IF(N261="základná",J261,0)</f>
        <v>0</v>
      </c>
      <c r="BF261" s="214">
        <f>IF(N261="znížená",J261,0)</f>
        <v>0</v>
      </c>
      <c r="BG261" s="214">
        <f>IF(N261="zákl. prenesená",J261,0)</f>
        <v>0</v>
      </c>
      <c r="BH261" s="214">
        <f>IF(N261="zníž. prenesená",J261,0)</f>
        <v>0</v>
      </c>
      <c r="BI261" s="214">
        <f>IF(N261="nulová",J261,0)</f>
        <v>0</v>
      </c>
      <c r="BJ261" s="18" t="s">
        <v>90</v>
      </c>
      <c r="BK261" s="214">
        <f>ROUND(I261*H261,2)</f>
        <v>0</v>
      </c>
      <c r="BL261" s="18" t="s">
        <v>248</v>
      </c>
      <c r="BM261" s="213" t="s">
        <v>1773</v>
      </c>
    </row>
    <row r="262" spans="1:65" s="2" customFormat="1" ht="40.15" customHeight="1">
      <c r="A262" s="35"/>
      <c r="B262" s="36"/>
      <c r="C262" s="201" t="s">
        <v>638</v>
      </c>
      <c r="D262" s="201" t="s">
        <v>244</v>
      </c>
      <c r="E262" s="202" t="s">
        <v>1579</v>
      </c>
      <c r="F262" s="203" t="s">
        <v>1580</v>
      </c>
      <c r="G262" s="204" t="s">
        <v>406</v>
      </c>
      <c r="H262" s="205">
        <v>7.5</v>
      </c>
      <c r="I262" s="206"/>
      <c r="J262" s="207">
        <f>ROUND(I262*H262,2)</f>
        <v>0</v>
      </c>
      <c r="K262" s="208"/>
      <c r="L262" s="40"/>
      <c r="M262" s="209" t="s">
        <v>1</v>
      </c>
      <c r="N262" s="210" t="s">
        <v>43</v>
      </c>
      <c r="O262" s="76"/>
      <c r="P262" s="211">
        <f>O262*H262</f>
        <v>0</v>
      </c>
      <c r="Q262" s="211">
        <v>0</v>
      </c>
      <c r="R262" s="211">
        <f>Q262*H262</f>
        <v>0</v>
      </c>
      <c r="S262" s="211">
        <v>0</v>
      </c>
      <c r="T262" s="212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13" t="s">
        <v>248</v>
      </c>
      <c r="AT262" s="213" t="s">
        <v>244</v>
      </c>
      <c r="AU262" s="213" t="s">
        <v>90</v>
      </c>
      <c r="AY262" s="18" t="s">
        <v>242</v>
      </c>
      <c r="BE262" s="214">
        <f>IF(N262="základná",J262,0)</f>
        <v>0</v>
      </c>
      <c r="BF262" s="214">
        <f>IF(N262="znížená",J262,0)</f>
        <v>0</v>
      </c>
      <c r="BG262" s="214">
        <f>IF(N262="zákl. prenesená",J262,0)</f>
        <v>0</v>
      </c>
      <c r="BH262" s="214">
        <f>IF(N262="zníž. prenesená",J262,0)</f>
        <v>0</v>
      </c>
      <c r="BI262" s="214">
        <f>IF(N262="nulová",J262,0)</f>
        <v>0</v>
      </c>
      <c r="BJ262" s="18" t="s">
        <v>90</v>
      </c>
      <c r="BK262" s="214">
        <f>ROUND(I262*H262,2)</f>
        <v>0</v>
      </c>
      <c r="BL262" s="18" t="s">
        <v>248</v>
      </c>
      <c r="BM262" s="213" t="s">
        <v>1774</v>
      </c>
    </row>
    <row r="263" spans="1:65" s="14" customFormat="1">
      <c r="B263" s="243"/>
      <c r="C263" s="244"/>
      <c r="D263" s="228" t="s">
        <v>304</v>
      </c>
      <c r="E263" s="245" t="s">
        <v>1</v>
      </c>
      <c r="F263" s="246" t="s">
        <v>1582</v>
      </c>
      <c r="G263" s="244"/>
      <c r="H263" s="245" t="s">
        <v>1</v>
      </c>
      <c r="I263" s="247"/>
      <c r="J263" s="244"/>
      <c r="K263" s="244"/>
      <c r="L263" s="248"/>
      <c r="M263" s="249"/>
      <c r="N263" s="250"/>
      <c r="O263" s="250"/>
      <c r="P263" s="250"/>
      <c r="Q263" s="250"/>
      <c r="R263" s="250"/>
      <c r="S263" s="250"/>
      <c r="T263" s="251"/>
      <c r="AT263" s="252" t="s">
        <v>304</v>
      </c>
      <c r="AU263" s="252" t="s">
        <v>90</v>
      </c>
      <c r="AV263" s="14" t="s">
        <v>84</v>
      </c>
      <c r="AW263" s="14" t="s">
        <v>33</v>
      </c>
      <c r="AX263" s="14" t="s">
        <v>77</v>
      </c>
      <c r="AY263" s="252" t="s">
        <v>242</v>
      </c>
    </row>
    <row r="264" spans="1:65" s="13" customFormat="1">
      <c r="B264" s="226"/>
      <c r="C264" s="227"/>
      <c r="D264" s="228" t="s">
        <v>304</v>
      </c>
      <c r="E264" s="229" t="s">
        <v>1</v>
      </c>
      <c r="F264" s="230" t="s">
        <v>1775</v>
      </c>
      <c r="G264" s="227"/>
      <c r="H264" s="231">
        <v>7.5</v>
      </c>
      <c r="I264" s="232"/>
      <c r="J264" s="227"/>
      <c r="K264" s="227"/>
      <c r="L264" s="233"/>
      <c r="M264" s="234"/>
      <c r="N264" s="235"/>
      <c r="O264" s="235"/>
      <c r="P264" s="235"/>
      <c r="Q264" s="235"/>
      <c r="R264" s="235"/>
      <c r="S264" s="235"/>
      <c r="T264" s="236"/>
      <c r="AT264" s="237" t="s">
        <v>304</v>
      </c>
      <c r="AU264" s="237" t="s">
        <v>90</v>
      </c>
      <c r="AV264" s="13" t="s">
        <v>90</v>
      </c>
      <c r="AW264" s="13" t="s">
        <v>33</v>
      </c>
      <c r="AX264" s="13" t="s">
        <v>84</v>
      </c>
      <c r="AY264" s="237" t="s">
        <v>242</v>
      </c>
    </row>
    <row r="265" spans="1:65" s="2" customFormat="1" ht="30" customHeight="1">
      <c r="A265" s="35"/>
      <c r="B265" s="36"/>
      <c r="C265" s="201" t="s">
        <v>645</v>
      </c>
      <c r="D265" s="201" t="s">
        <v>244</v>
      </c>
      <c r="E265" s="202" t="s">
        <v>1584</v>
      </c>
      <c r="F265" s="203" t="s">
        <v>1585</v>
      </c>
      <c r="G265" s="204" t="s">
        <v>282</v>
      </c>
      <c r="H265" s="205">
        <v>18</v>
      </c>
      <c r="I265" s="206"/>
      <c r="J265" s="207">
        <f>ROUND(I265*H265,2)</f>
        <v>0</v>
      </c>
      <c r="K265" s="208"/>
      <c r="L265" s="40"/>
      <c r="M265" s="209" t="s">
        <v>1</v>
      </c>
      <c r="N265" s="210" t="s">
        <v>43</v>
      </c>
      <c r="O265" s="76"/>
      <c r="P265" s="211">
        <f>O265*H265</f>
        <v>0</v>
      </c>
      <c r="Q265" s="211">
        <v>4.9500000000000004E-3</v>
      </c>
      <c r="R265" s="211">
        <f>Q265*H265</f>
        <v>8.9100000000000013E-2</v>
      </c>
      <c r="S265" s="211">
        <v>0</v>
      </c>
      <c r="T265" s="212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13" t="s">
        <v>248</v>
      </c>
      <c r="AT265" s="213" t="s">
        <v>244</v>
      </c>
      <c r="AU265" s="213" t="s">
        <v>90</v>
      </c>
      <c r="AY265" s="18" t="s">
        <v>242</v>
      </c>
      <c r="BE265" s="214">
        <f>IF(N265="základná",J265,0)</f>
        <v>0</v>
      </c>
      <c r="BF265" s="214">
        <f>IF(N265="znížená",J265,0)</f>
        <v>0</v>
      </c>
      <c r="BG265" s="214">
        <f>IF(N265="zákl. prenesená",J265,0)</f>
        <v>0</v>
      </c>
      <c r="BH265" s="214">
        <f>IF(N265="zníž. prenesená",J265,0)</f>
        <v>0</v>
      </c>
      <c r="BI265" s="214">
        <f>IF(N265="nulová",J265,0)</f>
        <v>0</v>
      </c>
      <c r="BJ265" s="18" t="s">
        <v>90</v>
      </c>
      <c r="BK265" s="214">
        <f>ROUND(I265*H265,2)</f>
        <v>0</v>
      </c>
      <c r="BL265" s="18" t="s">
        <v>248</v>
      </c>
      <c r="BM265" s="213" t="s">
        <v>1776</v>
      </c>
    </row>
    <row r="266" spans="1:65" s="2" customFormat="1" ht="34.9" customHeight="1">
      <c r="A266" s="35"/>
      <c r="B266" s="36"/>
      <c r="C266" s="201" t="s">
        <v>648</v>
      </c>
      <c r="D266" s="201" t="s">
        <v>244</v>
      </c>
      <c r="E266" s="202" t="s">
        <v>1587</v>
      </c>
      <c r="F266" s="203" t="s">
        <v>1588</v>
      </c>
      <c r="G266" s="204" t="s">
        <v>282</v>
      </c>
      <c r="H266" s="205">
        <v>18</v>
      </c>
      <c r="I266" s="206"/>
      <c r="J266" s="207">
        <f>ROUND(I266*H266,2)</f>
        <v>0</v>
      </c>
      <c r="K266" s="208"/>
      <c r="L266" s="40"/>
      <c r="M266" s="209" t="s">
        <v>1</v>
      </c>
      <c r="N266" s="210" t="s">
        <v>43</v>
      </c>
      <c r="O266" s="76"/>
      <c r="P266" s="211">
        <f>O266*H266</f>
        <v>0</v>
      </c>
      <c r="Q266" s="211">
        <v>4.9500000000000004E-3</v>
      </c>
      <c r="R266" s="211">
        <f>Q266*H266</f>
        <v>8.9100000000000013E-2</v>
      </c>
      <c r="S266" s="211">
        <v>0</v>
      </c>
      <c r="T266" s="212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13" t="s">
        <v>248</v>
      </c>
      <c r="AT266" s="213" t="s">
        <v>244</v>
      </c>
      <c r="AU266" s="213" t="s">
        <v>90</v>
      </c>
      <c r="AY266" s="18" t="s">
        <v>242</v>
      </c>
      <c r="BE266" s="214">
        <f>IF(N266="základná",J266,0)</f>
        <v>0</v>
      </c>
      <c r="BF266" s="214">
        <f>IF(N266="znížená",J266,0)</f>
        <v>0</v>
      </c>
      <c r="BG266" s="214">
        <f>IF(N266="zákl. prenesená",J266,0)</f>
        <v>0</v>
      </c>
      <c r="BH266" s="214">
        <f>IF(N266="zníž. prenesená",J266,0)</f>
        <v>0</v>
      </c>
      <c r="BI266" s="214">
        <f>IF(N266="nulová",J266,0)</f>
        <v>0</v>
      </c>
      <c r="BJ266" s="18" t="s">
        <v>90</v>
      </c>
      <c r="BK266" s="214">
        <f>ROUND(I266*H266,2)</f>
        <v>0</v>
      </c>
      <c r="BL266" s="18" t="s">
        <v>248</v>
      </c>
      <c r="BM266" s="213" t="s">
        <v>1777</v>
      </c>
    </row>
    <row r="267" spans="1:65" s="2" customFormat="1" ht="22.15" customHeight="1">
      <c r="A267" s="35"/>
      <c r="B267" s="36"/>
      <c r="C267" s="201" t="s">
        <v>655</v>
      </c>
      <c r="D267" s="201" t="s">
        <v>244</v>
      </c>
      <c r="E267" s="202" t="s">
        <v>1778</v>
      </c>
      <c r="F267" s="203" t="s">
        <v>1779</v>
      </c>
      <c r="G267" s="204" t="s">
        <v>406</v>
      </c>
      <c r="H267" s="205">
        <v>3.165</v>
      </c>
      <c r="I267" s="206"/>
      <c r="J267" s="207">
        <f>ROUND(I267*H267,2)</f>
        <v>0</v>
      </c>
      <c r="K267" s="208"/>
      <c r="L267" s="40"/>
      <c r="M267" s="209" t="s">
        <v>1</v>
      </c>
      <c r="N267" s="210" t="s">
        <v>43</v>
      </c>
      <c r="O267" s="76"/>
      <c r="P267" s="211">
        <f>O267*H267</f>
        <v>0</v>
      </c>
      <c r="Q267" s="211">
        <v>0</v>
      </c>
      <c r="R267" s="211">
        <f>Q267*H267</f>
        <v>0</v>
      </c>
      <c r="S267" s="211">
        <v>2.4900000000000002</v>
      </c>
      <c r="T267" s="212">
        <f>S267*H267</f>
        <v>7.8808500000000006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13" t="s">
        <v>248</v>
      </c>
      <c r="AT267" s="213" t="s">
        <v>244</v>
      </c>
      <c r="AU267" s="213" t="s">
        <v>90</v>
      </c>
      <c r="AY267" s="18" t="s">
        <v>242</v>
      </c>
      <c r="BE267" s="214">
        <f>IF(N267="základná",J267,0)</f>
        <v>0</v>
      </c>
      <c r="BF267" s="214">
        <f>IF(N267="znížená",J267,0)</f>
        <v>0</v>
      </c>
      <c r="BG267" s="214">
        <f>IF(N267="zákl. prenesená",J267,0)</f>
        <v>0</v>
      </c>
      <c r="BH267" s="214">
        <f>IF(N267="zníž. prenesená",J267,0)</f>
        <v>0</v>
      </c>
      <c r="BI267" s="214">
        <f>IF(N267="nulová",J267,0)</f>
        <v>0</v>
      </c>
      <c r="BJ267" s="18" t="s">
        <v>90</v>
      </c>
      <c r="BK267" s="214">
        <f>ROUND(I267*H267,2)</f>
        <v>0</v>
      </c>
      <c r="BL267" s="18" t="s">
        <v>248</v>
      </c>
      <c r="BM267" s="213" t="s">
        <v>1780</v>
      </c>
    </row>
    <row r="268" spans="1:65" s="13" customFormat="1" ht="45">
      <c r="B268" s="226"/>
      <c r="C268" s="227"/>
      <c r="D268" s="228" t="s">
        <v>304</v>
      </c>
      <c r="E268" s="229" t="s">
        <v>1</v>
      </c>
      <c r="F268" s="230" t="s">
        <v>1781</v>
      </c>
      <c r="G268" s="227"/>
      <c r="H268" s="231">
        <v>3.165</v>
      </c>
      <c r="I268" s="232"/>
      <c r="J268" s="227"/>
      <c r="K268" s="227"/>
      <c r="L268" s="233"/>
      <c r="M268" s="234"/>
      <c r="N268" s="235"/>
      <c r="O268" s="235"/>
      <c r="P268" s="235"/>
      <c r="Q268" s="235"/>
      <c r="R268" s="235"/>
      <c r="S268" s="235"/>
      <c r="T268" s="236"/>
      <c r="AT268" s="237" t="s">
        <v>304</v>
      </c>
      <c r="AU268" s="237" t="s">
        <v>90</v>
      </c>
      <c r="AV268" s="13" t="s">
        <v>90</v>
      </c>
      <c r="AW268" s="13" t="s">
        <v>33</v>
      </c>
      <c r="AX268" s="13" t="s">
        <v>84</v>
      </c>
      <c r="AY268" s="237" t="s">
        <v>242</v>
      </c>
    </row>
    <row r="269" spans="1:65" s="2" customFormat="1" ht="30" customHeight="1">
      <c r="A269" s="35"/>
      <c r="B269" s="36"/>
      <c r="C269" s="201" t="s">
        <v>660</v>
      </c>
      <c r="D269" s="201" t="s">
        <v>244</v>
      </c>
      <c r="E269" s="202" t="s">
        <v>1292</v>
      </c>
      <c r="F269" s="203" t="s">
        <v>1293</v>
      </c>
      <c r="G269" s="204" t="s">
        <v>406</v>
      </c>
      <c r="H269" s="205">
        <v>7.548</v>
      </c>
      <c r="I269" s="206"/>
      <c r="J269" s="207">
        <f>ROUND(I269*H269,2)</f>
        <v>0</v>
      </c>
      <c r="K269" s="208"/>
      <c r="L269" s="40"/>
      <c r="M269" s="209" t="s">
        <v>1</v>
      </c>
      <c r="N269" s="210" t="s">
        <v>43</v>
      </c>
      <c r="O269" s="76"/>
      <c r="P269" s="211">
        <f>O269*H269</f>
        <v>0</v>
      </c>
      <c r="Q269" s="211">
        <v>1.73E-3</v>
      </c>
      <c r="R269" s="211">
        <f>Q269*H269</f>
        <v>1.305804E-2</v>
      </c>
      <c r="S269" s="211">
        <v>2.2000000000000002</v>
      </c>
      <c r="T269" s="212">
        <f>S269*H269</f>
        <v>16.605600000000003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13" t="s">
        <v>248</v>
      </c>
      <c r="AT269" s="213" t="s">
        <v>244</v>
      </c>
      <c r="AU269" s="213" t="s">
        <v>90</v>
      </c>
      <c r="AY269" s="18" t="s">
        <v>242</v>
      </c>
      <c r="BE269" s="214">
        <f>IF(N269="základná",J269,0)</f>
        <v>0</v>
      </c>
      <c r="BF269" s="214">
        <f>IF(N269="znížená",J269,0)</f>
        <v>0</v>
      </c>
      <c r="BG269" s="214">
        <f>IF(N269="zákl. prenesená",J269,0)</f>
        <v>0</v>
      </c>
      <c r="BH269" s="214">
        <f>IF(N269="zníž. prenesená",J269,0)</f>
        <v>0</v>
      </c>
      <c r="BI269" s="214">
        <f>IF(N269="nulová",J269,0)</f>
        <v>0</v>
      </c>
      <c r="BJ269" s="18" t="s">
        <v>90</v>
      </c>
      <c r="BK269" s="214">
        <f>ROUND(I269*H269,2)</f>
        <v>0</v>
      </c>
      <c r="BL269" s="18" t="s">
        <v>248</v>
      </c>
      <c r="BM269" s="213" t="s">
        <v>1782</v>
      </c>
    </row>
    <row r="270" spans="1:65" s="14" customFormat="1">
      <c r="B270" s="243"/>
      <c r="C270" s="244"/>
      <c r="D270" s="228" t="s">
        <v>304</v>
      </c>
      <c r="E270" s="245" t="s">
        <v>1</v>
      </c>
      <c r="F270" s="246" t="s">
        <v>1295</v>
      </c>
      <c r="G270" s="244"/>
      <c r="H270" s="245" t="s">
        <v>1</v>
      </c>
      <c r="I270" s="247"/>
      <c r="J270" s="244"/>
      <c r="K270" s="244"/>
      <c r="L270" s="248"/>
      <c r="M270" s="249"/>
      <c r="N270" s="250"/>
      <c r="O270" s="250"/>
      <c r="P270" s="250"/>
      <c r="Q270" s="250"/>
      <c r="R270" s="250"/>
      <c r="S270" s="250"/>
      <c r="T270" s="251"/>
      <c r="AT270" s="252" t="s">
        <v>304</v>
      </c>
      <c r="AU270" s="252" t="s">
        <v>90</v>
      </c>
      <c r="AV270" s="14" t="s">
        <v>84</v>
      </c>
      <c r="AW270" s="14" t="s">
        <v>33</v>
      </c>
      <c r="AX270" s="14" t="s">
        <v>77</v>
      </c>
      <c r="AY270" s="252" t="s">
        <v>242</v>
      </c>
    </row>
    <row r="271" spans="1:65" s="13" customFormat="1">
      <c r="B271" s="226"/>
      <c r="C271" s="227"/>
      <c r="D271" s="228" t="s">
        <v>304</v>
      </c>
      <c r="E271" s="229" t="s">
        <v>1</v>
      </c>
      <c r="F271" s="230" t="s">
        <v>1783</v>
      </c>
      <c r="G271" s="227"/>
      <c r="H271" s="231">
        <v>3.774</v>
      </c>
      <c r="I271" s="232"/>
      <c r="J271" s="227"/>
      <c r="K271" s="227"/>
      <c r="L271" s="233"/>
      <c r="M271" s="234"/>
      <c r="N271" s="235"/>
      <c r="O271" s="235"/>
      <c r="P271" s="235"/>
      <c r="Q271" s="235"/>
      <c r="R271" s="235"/>
      <c r="S271" s="235"/>
      <c r="T271" s="236"/>
      <c r="AT271" s="237" t="s">
        <v>304</v>
      </c>
      <c r="AU271" s="237" t="s">
        <v>90</v>
      </c>
      <c r="AV271" s="13" t="s">
        <v>90</v>
      </c>
      <c r="AW271" s="13" t="s">
        <v>33</v>
      </c>
      <c r="AX271" s="13" t="s">
        <v>77</v>
      </c>
      <c r="AY271" s="237" t="s">
        <v>242</v>
      </c>
    </row>
    <row r="272" spans="1:65" s="13" customFormat="1">
      <c r="B272" s="226"/>
      <c r="C272" s="227"/>
      <c r="D272" s="228" t="s">
        <v>304</v>
      </c>
      <c r="E272" s="229" t="s">
        <v>1</v>
      </c>
      <c r="F272" s="230" t="s">
        <v>1784</v>
      </c>
      <c r="G272" s="227"/>
      <c r="H272" s="231">
        <v>3.774</v>
      </c>
      <c r="I272" s="232"/>
      <c r="J272" s="227"/>
      <c r="K272" s="227"/>
      <c r="L272" s="233"/>
      <c r="M272" s="234"/>
      <c r="N272" s="235"/>
      <c r="O272" s="235"/>
      <c r="P272" s="235"/>
      <c r="Q272" s="235"/>
      <c r="R272" s="235"/>
      <c r="S272" s="235"/>
      <c r="T272" s="236"/>
      <c r="AT272" s="237" t="s">
        <v>304</v>
      </c>
      <c r="AU272" s="237" t="s">
        <v>90</v>
      </c>
      <c r="AV272" s="13" t="s">
        <v>90</v>
      </c>
      <c r="AW272" s="13" t="s">
        <v>33</v>
      </c>
      <c r="AX272" s="13" t="s">
        <v>77</v>
      </c>
      <c r="AY272" s="237" t="s">
        <v>242</v>
      </c>
    </row>
    <row r="273" spans="1:65" s="16" customFormat="1">
      <c r="B273" s="264"/>
      <c r="C273" s="265"/>
      <c r="D273" s="228" t="s">
        <v>304</v>
      </c>
      <c r="E273" s="266" t="s">
        <v>1</v>
      </c>
      <c r="F273" s="267" t="s">
        <v>388</v>
      </c>
      <c r="G273" s="265"/>
      <c r="H273" s="268">
        <v>7.548</v>
      </c>
      <c r="I273" s="269"/>
      <c r="J273" s="265"/>
      <c r="K273" s="265"/>
      <c r="L273" s="270"/>
      <c r="M273" s="271"/>
      <c r="N273" s="272"/>
      <c r="O273" s="272"/>
      <c r="P273" s="272"/>
      <c r="Q273" s="272"/>
      <c r="R273" s="272"/>
      <c r="S273" s="272"/>
      <c r="T273" s="273"/>
      <c r="AT273" s="274" t="s">
        <v>304</v>
      </c>
      <c r="AU273" s="274" t="s">
        <v>90</v>
      </c>
      <c r="AV273" s="16" t="s">
        <v>248</v>
      </c>
      <c r="AW273" s="16" t="s">
        <v>33</v>
      </c>
      <c r="AX273" s="16" t="s">
        <v>84</v>
      </c>
      <c r="AY273" s="274" t="s">
        <v>242</v>
      </c>
    </row>
    <row r="274" spans="1:65" s="2" customFormat="1" ht="22.15" customHeight="1">
      <c r="A274" s="35"/>
      <c r="B274" s="36"/>
      <c r="C274" s="201" t="s">
        <v>667</v>
      </c>
      <c r="D274" s="201" t="s">
        <v>244</v>
      </c>
      <c r="E274" s="202" t="s">
        <v>1595</v>
      </c>
      <c r="F274" s="203" t="s">
        <v>1596</v>
      </c>
      <c r="G274" s="204" t="s">
        <v>406</v>
      </c>
      <c r="H274" s="205">
        <v>5.4</v>
      </c>
      <c r="I274" s="206"/>
      <c r="J274" s="207">
        <f>ROUND(I274*H274,2)</f>
        <v>0</v>
      </c>
      <c r="K274" s="208"/>
      <c r="L274" s="40"/>
      <c r="M274" s="209" t="s">
        <v>1</v>
      </c>
      <c r="N274" s="210" t="s">
        <v>43</v>
      </c>
      <c r="O274" s="76"/>
      <c r="P274" s="211">
        <f>O274*H274</f>
        <v>0</v>
      </c>
      <c r="Q274" s="211">
        <v>0</v>
      </c>
      <c r="R274" s="211">
        <f>Q274*H274</f>
        <v>0</v>
      </c>
      <c r="S274" s="211">
        <v>3.48</v>
      </c>
      <c r="T274" s="212">
        <f>S274*H274</f>
        <v>18.792000000000002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13" t="s">
        <v>248</v>
      </c>
      <c r="AT274" s="213" t="s">
        <v>244</v>
      </c>
      <c r="AU274" s="213" t="s">
        <v>90</v>
      </c>
      <c r="AY274" s="18" t="s">
        <v>242</v>
      </c>
      <c r="BE274" s="214">
        <f>IF(N274="základná",J274,0)</f>
        <v>0</v>
      </c>
      <c r="BF274" s="214">
        <f>IF(N274="znížená",J274,0)</f>
        <v>0</v>
      </c>
      <c r="BG274" s="214">
        <f>IF(N274="zákl. prenesená",J274,0)</f>
        <v>0</v>
      </c>
      <c r="BH274" s="214">
        <f>IF(N274="zníž. prenesená",J274,0)</f>
        <v>0</v>
      </c>
      <c r="BI274" s="214">
        <f>IF(N274="nulová",J274,0)</f>
        <v>0</v>
      </c>
      <c r="BJ274" s="18" t="s">
        <v>90</v>
      </c>
      <c r="BK274" s="214">
        <f>ROUND(I274*H274,2)</f>
        <v>0</v>
      </c>
      <c r="BL274" s="18" t="s">
        <v>248</v>
      </c>
      <c r="BM274" s="213" t="s">
        <v>1785</v>
      </c>
    </row>
    <row r="275" spans="1:65" s="13" customFormat="1" ht="22.5">
      <c r="B275" s="226"/>
      <c r="C275" s="227"/>
      <c r="D275" s="228" t="s">
        <v>304</v>
      </c>
      <c r="E275" s="229" t="s">
        <v>1</v>
      </c>
      <c r="F275" s="230" t="s">
        <v>1786</v>
      </c>
      <c r="G275" s="227"/>
      <c r="H275" s="231">
        <v>5.4</v>
      </c>
      <c r="I275" s="232"/>
      <c r="J275" s="227"/>
      <c r="K275" s="227"/>
      <c r="L275" s="233"/>
      <c r="M275" s="234"/>
      <c r="N275" s="235"/>
      <c r="O275" s="235"/>
      <c r="P275" s="235"/>
      <c r="Q275" s="235"/>
      <c r="R275" s="235"/>
      <c r="S275" s="235"/>
      <c r="T275" s="236"/>
      <c r="AT275" s="237" t="s">
        <v>304</v>
      </c>
      <c r="AU275" s="237" t="s">
        <v>90</v>
      </c>
      <c r="AV275" s="13" t="s">
        <v>90</v>
      </c>
      <c r="AW275" s="13" t="s">
        <v>33</v>
      </c>
      <c r="AX275" s="13" t="s">
        <v>84</v>
      </c>
      <c r="AY275" s="237" t="s">
        <v>242</v>
      </c>
    </row>
    <row r="276" spans="1:65" s="2" customFormat="1" ht="30" customHeight="1">
      <c r="A276" s="35"/>
      <c r="B276" s="36"/>
      <c r="C276" s="201" t="s">
        <v>672</v>
      </c>
      <c r="D276" s="201" t="s">
        <v>244</v>
      </c>
      <c r="E276" s="202" t="s">
        <v>1299</v>
      </c>
      <c r="F276" s="203" t="s">
        <v>1300</v>
      </c>
      <c r="G276" s="204" t="s">
        <v>282</v>
      </c>
      <c r="H276" s="205">
        <v>27.6</v>
      </c>
      <c r="I276" s="206"/>
      <c r="J276" s="207">
        <f>ROUND(I276*H276,2)</f>
        <v>0</v>
      </c>
      <c r="K276" s="208"/>
      <c r="L276" s="40"/>
      <c r="M276" s="209" t="s">
        <v>1</v>
      </c>
      <c r="N276" s="210" t="s">
        <v>43</v>
      </c>
      <c r="O276" s="76"/>
      <c r="P276" s="211">
        <f>O276*H276</f>
        <v>0</v>
      </c>
      <c r="Q276" s="211">
        <v>8.0000000000000007E-5</v>
      </c>
      <c r="R276" s="211">
        <f>Q276*H276</f>
        <v>2.2080000000000003E-3</v>
      </c>
      <c r="S276" s="211">
        <v>1.7999999999999999E-2</v>
      </c>
      <c r="T276" s="212">
        <f>S276*H276</f>
        <v>0.49679999999999996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13" t="s">
        <v>248</v>
      </c>
      <c r="AT276" s="213" t="s">
        <v>244</v>
      </c>
      <c r="AU276" s="213" t="s">
        <v>90</v>
      </c>
      <c r="AY276" s="18" t="s">
        <v>242</v>
      </c>
      <c r="BE276" s="214">
        <f>IF(N276="základná",J276,0)</f>
        <v>0</v>
      </c>
      <c r="BF276" s="214">
        <f>IF(N276="znížená",J276,0)</f>
        <v>0</v>
      </c>
      <c r="BG276" s="214">
        <f>IF(N276="zákl. prenesená",J276,0)</f>
        <v>0</v>
      </c>
      <c r="BH276" s="214">
        <f>IF(N276="zníž. prenesená",J276,0)</f>
        <v>0</v>
      </c>
      <c r="BI276" s="214">
        <f>IF(N276="nulová",J276,0)</f>
        <v>0</v>
      </c>
      <c r="BJ276" s="18" t="s">
        <v>90</v>
      </c>
      <c r="BK276" s="214">
        <f>ROUND(I276*H276,2)</f>
        <v>0</v>
      </c>
      <c r="BL276" s="18" t="s">
        <v>248</v>
      </c>
      <c r="BM276" s="213" t="s">
        <v>1787</v>
      </c>
    </row>
    <row r="277" spans="1:65" s="13" customFormat="1">
      <c r="B277" s="226"/>
      <c r="C277" s="227"/>
      <c r="D277" s="228" t="s">
        <v>304</v>
      </c>
      <c r="E277" s="229" t="s">
        <v>1</v>
      </c>
      <c r="F277" s="230" t="s">
        <v>1788</v>
      </c>
      <c r="G277" s="227"/>
      <c r="H277" s="231">
        <v>27.6</v>
      </c>
      <c r="I277" s="232"/>
      <c r="J277" s="227"/>
      <c r="K277" s="227"/>
      <c r="L277" s="233"/>
      <c r="M277" s="234"/>
      <c r="N277" s="235"/>
      <c r="O277" s="235"/>
      <c r="P277" s="235"/>
      <c r="Q277" s="235"/>
      <c r="R277" s="235"/>
      <c r="S277" s="235"/>
      <c r="T277" s="236"/>
      <c r="AT277" s="237" t="s">
        <v>304</v>
      </c>
      <c r="AU277" s="237" t="s">
        <v>90</v>
      </c>
      <c r="AV277" s="13" t="s">
        <v>90</v>
      </c>
      <c r="AW277" s="13" t="s">
        <v>33</v>
      </c>
      <c r="AX277" s="13" t="s">
        <v>84</v>
      </c>
      <c r="AY277" s="237" t="s">
        <v>242</v>
      </c>
    </row>
    <row r="278" spans="1:65" s="2" customFormat="1" ht="22.15" customHeight="1">
      <c r="A278" s="35"/>
      <c r="B278" s="36"/>
      <c r="C278" s="201" t="s">
        <v>678</v>
      </c>
      <c r="D278" s="201" t="s">
        <v>244</v>
      </c>
      <c r="E278" s="202" t="s">
        <v>1303</v>
      </c>
      <c r="F278" s="203" t="s">
        <v>1304</v>
      </c>
      <c r="G278" s="204" t="s">
        <v>259</v>
      </c>
      <c r="H278" s="205">
        <v>108</v>
      </c>
      <c r="I278" s="206"/>
      <c r="J278" s="207">
        <f>ROUND(I278*H278,2)</f>
        <v>0</v>
      </c>
      <c r="K278" s="208"/>
      <c r="L278" s="40"/>
      <c r="M278" s="209" t="s">
        <v>1</v>
      </c>
      <c r="N278" s="210" t="s">
        <v>43</v>
      </c>
      <c r="O278" s="76"/>
      <c r="P278" s="211">
        <f>O278*H278</f>
        <v>0</v>
      </c>
      <c r="Q278" s="211">
        <v>1.0000000000000001E-5</v>
      </c>
      <c r="R278" s="211">
        <f>Q278*H278</f>
        <v>1.08E-3</v>
      </c>
      <c r="S278" s="211">
        <v>0</v>
      </c>
      <c r="T278" s="212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13" t="s">
        <v>248</v>
      </c>
      <c r="AT278" s="213" t="s">
        <v>244</v>
      </c>
      <c r="AU278" s="213" t="s">
        <v>90</v>
      </c>
      <c r="AY278" s="18" t="s">
        <v>242</v>
      </c>
      <c r="BE278" s="214">
        <f>IF(N278="základná",J278,0)</f>
        <v>0</v>
      </c>
      <c r="BF278" s="214">
        <f>IF(N278="znížená",J278,0)</f>
        <v>0</v>
      </c>
      <c r="BG278" s="214">
        <f>IF(N278="zákl. prenesená",J278,0)</f>
        <v>0</v>
      </c>
      <c r="BH278" s="214">
        <f>IF(N278="zníž. prenesená",J278,0)</f>
        <v>0</v>
      </c>
      <c r="BI278" s="214">
        <f>IF(N278="nulová",J278,0)</f>
        <v>0</v>
      </c>
      <c r="BJ278" s="18" t="s">
        <v>90</v>
      </c>
      <c r="BK278" s="214">
        <f>ROUND(I278*H278,2)</f>
        <v>0</v>
      </c>
      <c r="BL278" s="18" t="s">
        <v>248</v>
      </c>
      <c r="BM278" s="213" t="s">
        <v>1789</v>
      </c>
    </row>
    <row r="279" spans="1:65" s="13" customFormat="1">
      <c r="B279" s="226"/>
      <c r="C279" s="227"/>
      <c r="D279" s="228" t="s">
        <v>304</v>
      </c>
      <c r="E279" s="229" t="s">
        <v>1</v>
      </c>
      <c r="F279" s="230" t="s">
        <v>1790</v>
      </c>
      <c r="G279" s="227"/>
      <c r="H279" s="231">
        <v>108</v>
      </c>
      <c r="I279" s="232"/>
      <c r="J279" s="227"/>
      <c r="K279" s="227"/>
      <c r="L279" s="233"/>
      <c r="M279" s="234"/>
      <c r="N279" s="235"/>
      <c r="O279" s="235"/>
      <c r="P279" s="235"/>
      <c r="Q279" s="235"/>
      <c r="R279" s="235"/>
      <c r="S279" s="235"/>
      <c r="T279" s="236"/>
      <c r="AT279" s="237" t="s">
        <v>304</v>
      </c>
      <c r="AU279" s="237" t="s">
        <v>90</v>
      </c>
      <c r="AV279" s="13" t="s">
        <v>90</v>
      </c>
      <c r="AW279" s="13" t="s">
        <v>33</v>
      </c>
      <c r="AX279" s="13" t="s">
        <v>84</v>
      </c>
      <c r="AY279" s="237" t="s">
        <v>242</v>
      </c>
    </row>
    <row r="280" spans="1:65" s="2" customFormat="1" ht="30" customHeight="1">
      <c r="A280" s="35"/>
      <c r="B280" s="36"/>
      <c r="C280" s="201" t="s">
        <v>681</v>
      </c>
      <c r="D280" s="201" t="s">
        <v>244</v>
      </c>
      <c r="E280" s="202" t="s">
        <v>1603</v>
      </c>
      <c r="F280" s="203" t="s">
        <v>1604</v>
      </c>
      <c r="G280" s="204" t="s">
        <v>323</v>
      </c>
      <c r="H280" s="205">
        <v>6</v>
      </c>
      <c r="I280" s="206"/>
      <c r="J280" s="207">
        <f>ROUND(I280*H280,2)</f>
        <v>0</v>
      </c>
      <c r="K280" s="208"/>
      <c r="L280" s="40"/>
      <c r="M280" s="209" t="s">
        <v>1</v>
      </c>
      <c r="N280" s="210" t="s">
        <v>43</v>
      </c>
      <c r="O280" s="76"/>
      <c r="P280" s="211">
        <f>O280*H280</f>
        <v>0</v>
      </c>
      <c r="Q280" s="211">
        <v>0</v>
      </c>
      <c r="R280" s="211">
        <f>Q280*H280</f>
        <v>0</v>
      </c>
      <c r="S280" s="211">
        <v>0</v>
      </c>
      <c r="T280" s="212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13" t="s">
        <v>248</v>
      </c>
      <c r="AT280" s="213" t="s">
        <v>244</v>
      </c>
      <c r="AU280" s="213" t="s">
        <v>90</v>
      </c>
      <c r="AY280" s="18" t="s">
        <v>242</v>
      </c>
      <c r="BE280" s="214">
        <f>IF(N280="základná",J280,0)</f>
        <v>0</v>
      </c>
      <c r="BF280" s="214">
        <f>IF(N280="znížená",J280,0)</f>
        <v>0</v>
      </c>
      <c r="BG280" s="214">
        <f>IF(N280="zákl. prenesená",J280,0)</f>
        <v>0</v>
      </c>
      <c r="BH280" s="214">
        <f>IF(N280="zníž. prenesená",J280,0)</f>
        <v>0</v>
      </c>
      <c r="BI280" s="214">
        <f>IF(N280="nulová",J280,0)</f>
        <v>0</v>
      </c>
      <c r="BJ280" s="18" t="s">
        <v>90</v>
      </c>
      <c r="BK280" s="214">
        <f>ROUND(I280*H280,2)</f>
        <v>0</v>
      </c>
      <c r="BL280" s="18" t="s">
        <v>248</v>
      </c>
      <c r="BM280" s="213" t="s">
        <v>1791</v>
      </c>
    </row>
    <row r="281" spans="1:65" s="13" customFormat="1" ht="22.5">
      <c r="B281" s="226"/>
      <c r="C281" s="227"/>
      <c r="D281" s="228" t="s">
        <v>304</v>
      </c>
      <c r="E281" s="229" t="s">
        <v>1</v>
      </c>
      <c r="F281" s="230" t="s">
        <v>1606</v>
      </c>
      <c r="G281" s="227"/>
      <c r="H281" s="231">
        <v>6</v>
      </c>
      <c r="I281" s="232"/>
      <c r="J281" s="227"/>
      <c r="K281" s="227"/>
      <c r="L281" s="233"/>
      <c r="M281" s="234"/>
      <c r="N281" s="235"/>
      <c r="O281" s="235"/>
      <c r="P281" s="235"/>
      <c r="Q281" s="235"/>
      <c r="R281" s="235"/>
      <c r="S281" s="235"/>
      <c r="T281" s="236"/>
      <c r="AT281" s="237" t="s">
        <v>304</v>
      </c>
      <c r="AU281" s="237" t="s">
        <v>90</v>
      </c>
      <c r="AV281" s="13" t="s">
        <v>90</v>
      </c>
      <c r="AW281" s="13" t="s">
        <v>33</v>
      </c>
      <c r="AX281" s="13" t="s">
        <v>84</v>
      </c>
      <c r="AY281" s="237" t="s">
        <v>242</v>
      </c>
    </row>
    <row r="282" spans="1:65" s="2" customFormat="1" ht="22.15" customHeight="1">
      <c r="A282" s="35"/>
      <c r="B282" s="36"/>
      <c r="C282" s="201" t="s">
        <v>688</v>
      </c>
      <c r="D282" s="201" t="s">
        <v>244</v>
      </c>
      <c r="E282" s="202" t="s">
        <v>767</v>
      </c>
      <c r="F282" s="203" t="s">
        <v>1111</v>
      </c>
      <c r="G282" s="204" t="s">
        <v>323</v>
      </c>
      <c r="H282" s="205">
        <v>53.02</v>
      </c>
      <c r="I282" s="206"/>
      <c r="J282" s="207">
        <f>ROUND(I282*H282,2)</f>
        <v>0</v>
      </c>
      <c r="K282" s="208"/>
      <c r="L282" s="40"/>
      <c r="M282" s="209" t="s">
        <v>1</v>
      </c>
      <c r="N282" s="210" t="s">
        <v>43</v>
      </c>
      <c r="O282" s="76"/>
      <c r="P282" s="211">
        <f>O282*H282</f>
        <v>0</v>
      </c>
      <c r="Q282" s="211">
        <v>0</v>
      </c>
      <c r="R282" s="211">
        <f>Q282*H282</f>
        <v>0</v>
      </c>
      <c r="S282" s="211">
        <v>0</v>
      </c>
      <c r="T282" s="212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13" t="s">
        <v>248</v>
      </c>
      <c r="AT282" s="213" t="s">
        <v>244</v>
      </c>
      <c r="AU282" s="213" t="s">
        <v>90</v>
      </c>
      <c r="AY282" s="18" t="s">
        <v>242</v>
      </c>
      <c r="BE282" s="214">
        <f>IF(N282="základná",J282,0)</f>
        <v>0</v>
      </c>
      <c r="BF282" s="214">
        <f>IF(N282="znížená",J282,0)</f>
        <v>0</v>
      </c>
      <c r="BG282" s="214">
        <f>IF(N282="zákl. prenesená",J282,0)</f>
        <v>0</v>
      </c>
      <c r="BH282" s="214">
        <f>IF(N282="zníž. prenesená",J282,0)</f>
        <v>0</v>
      </c>
      <c r="BI282" s="214">
        <f>IF(N282="nulová",J282,0)</f>
        <v>0</v>
      </c>
      <c r="BJ282" s="18" t="s">
        <v>90</v>
      </c>
      <c r="BK282" s="214">
        <f>ROUND(I282*H282,2)</f>
        <v>0</v>
      </c>
      <c r="BL282" s="18" t="s">
        <v>248</v>
      </c>
      <c r="BM282" s="213" t="s">
        <v>1792</v>
      </c>
    </row>
    <row r="283" spans="1:65" s="13" customFormat="1" ht="22.5">
      <c r="B283" s="226"/>
      <c r="C283" s="227"/>
      <c r="D283" s="228" t="s">
        <v>304</v>
      </c>
      <c r="E283" s="229" t="s">
        <v>1</v>
      </c>
      <c r="F283" s="230" t="s">
        <v>1793</v>
      </c>
      <c r="G283" s="227"/>
      <c r="H283" s="231">
        <v>53.02</v>
      </c>
      <c r="I283" s="232"/>
      <c r="J283" s="227"/>
      <c r="K283" s="227"/>
      <c r="L283" s="233"/>
      <c r="M283" s="234"/>
      <c r="N283" s="235"/>
      <c r="O283" s="235"/>
      <c r="P283" s="235"/>
      <c r="Q283" s="235"/>
      <c r="R283" s="235"/>
      <c r="S283" s="235"/>
      <c r="T283" s="236"/>
      <c r="AT283" s="237" t="s">
        <v>304</v>
      </c>
      <c r="AU283" s="237" t="s">
        <v>90</v>
      </c>
      <c r="AV283" s="13" t="s">
        <v>90</v>
      </c>
      <c r="AW283" s="13" t="s">
        <v>33</v>
      </c>
      <c r="AX283" s="13" t="s">
        <v>84</v>
      </c>
      <c r="AY283" s="237" t="s">
        <v>242</v>
      </c>
    </row>
    <row r="284" spans="1:65" s="2" customFormat="1" ht="22.15" customHeight="1">
      <c r="A284" s="35"/>
      <c r="B284" s="36"/>
      <c r="C284" s="201" t="s">
        <v>693</v>
      </c>
      <c r="D284" s="201" t="s">
        <v>244</v>
      </c>
      <c r="E284" s="202" t="s">
        <v>1114</v>
      </c>
      <c r="F284" s="203" t="s">
        <v>1115</v>
      </c>
      <c r="G284" s="204" t="s">
        <v>323</v>
      </c>
      <c r="H284" s="205">
        <v>53.02</v>
      </c>
      <c r="I284" s="206"/>
      <c r="J284" s="207">
        <f>ROUND(I284*H284,2)</f>
        <v>0</v>
      </c>
      <c r="K284" s="208"/>
      <c r="L284" s="40"/>
      <c r="M284" s="209" t="s">
        <v>1</v>
      </c>
      <c r="N284" s="210" t="s">
        <v>43</v>
      </c>
      <c r="O284" s="76"/>
      <c r="P284" s="211">
        <f>O284*H284</f>
        <v>0</v>
      </c>
      <c r="Q284" s="211">
        <v>0</v>
      </c>
      <c r="R284" s="211">
        <f>Q284*H284</f>
        <v>0</v>
      </c>
      <c r="S284" s="211">
        <v>0</v>
      </c>
      <c r="T284" s="212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13" t="s">
        <v>248</v>
      </c>
      <c r="AT284" s="213" t="s">
        <v>244</v>
      </c>
      <c r="AU284" s="213" t="s">
        <v>90</v>
      </c>
      <c r="AY284" s="18" t="s">
        <v>242</v>
      </c>
      <c r="BE284" s="214">
        <f>IF(N284="základná",J284,0)</f>
        <v>0</v>
      </c>
      <c r="BF284" s="214">
        <f>IF(N284="znížená",J284,0)</f>
        <v>0</v>
      </c>
      <c r="BG284" s="214">
        <f>IF(N284="zákl. prenesená",J284,0)</f>
        <v>0</v>
      </c>
      <c r="BH284" s="214">
        <f>IF(N284="zníž. prenesená",J284,0)</f>
        <v>0</v>
      </c>
      <c r="BI284" s="214">
        <f>IF(N284="nulová",J284,0)</f>
        <v>0</v>
      </c>
      <c r="BJ284" s="18" t="s">
        <v>90</v>
      </c>
      <c r="BK284" s="214">
        <f>ROUND(I284*H284,2)</f>
        <v>0</v>
      </c>
      <c r="BL284" s="18" t="s">
        <v>248</v>
      </c>
      <c r="BM284" s="213" t="s">
        <v>1794</v>
      </c>
    </row>
    <row r="285" spans="1:65" s="13" customFormat="1">
      <c r="B285" s="226"/>
      <c r="C285" s="227"/>
      <c r="D285" s="228" t="s">
        <v>304</v>
      </c>
      <c r="E285" s="229" t="s">
        <v>1</v>
      </c>
      <c r="F285" s="230" t="s">
        <v>1795</v>
      </c>
      <c r="G285" s="227"/>
      <c r="H285" s="231">
        <v>17.36</v>
      </c>
      <c r="I285" s="232"/>
      <c r="J285" s="227"/>
      <c r="K285" s="227"/>
      <c r="L285" s="233"/>
      <c r="M285" s="234"/>
      <c r="N285" s="235"/>
      <c r="O285" s="235"/>
      <c r="P285" s="235"/>
      <c r="Q285" s="235"/>
      <c r="R285" s="235"/>
      <c r="S285" s="235"/>
      <c r="T285" s="236"/>
      <c r="AT285" s="237" t="s">
        <v>304</v>
      </c>
      <c r="AU285" s="237" t="s">
        <v>90</v>
      </c>
      <c r="AV285" s="13" t="s">
        <v>90</v>
      </c>
      <c r="AW285" s="13" t="s">
        <v>33</v>
      </c>
      <c r="AX285" s="13" t="s">
        <v>77</v>
      </c>
      <c r="AY285" s="237" t="s">
        <v>242</v>
      </c>
    </row>
    <row r="286" spans="1:65" s="13" customFormat="1">
      <c r="B286" s="226"/>
      <c r="C286" s="227"/>
      <c r="D286" s="228" t="s">
        <v>304</v>
      </c>
      <c r="E286" s="229" t="s">
        <v>1</v>
      </c>
      <c r="F286" s="230" t="s">
        <v>1796</v>
      </c>
      <c r="G286" s="227"/>
      <c r="H286" s="231">
        <v>13.5</v>
      </c>
      <c r="I286" s="232"/>
      <c r="J286" s="227"/>
      <c r="K286" s="227"/>
      <c r="L286" s="233"/>
      <c r="M286" s="234"/>
      <c r="N286" s="235"/>
      <c r="O286" s="235"/>
      <c r="P286" s="235"/>
      <c r="Q286" s="235"/>
      <c r="R286" s="235"/>
      <c r="S286" s="235"/>
      <c r="T286" s="236"/>
      <c r="AT286" s="237" t="s">
        <v>304</v>
      </c>
      <c r="AU286" s="237" t="s">
        <v>90</v>
      </c>
      <c r="AV286" s="13" t="s">
        <v>90</v>
      </c>
      <c r="AW286" s="13" t="s">
        <v>33</v>
      </c>
      <c r="AX286" s="13" t="s">
        <v>77</v>
      </c>
      <c r="AY286" s="237" t="s">
        <v>242</v>
      </c>
    </row>
    <row r="287" spans="1:65" s="13" customFormat="1" ht="22.5">
      <c r="B287" s="226"/>
      <c r="C287" s="227"/>
      <c r="D287" s="228" t="s">
        <v>304</v>
      </c>
      <c r="E287" s="229" t="s">
        <v>1</v>
      </c>
      <c r="F287" s="230" t="s">
        <v>1797</v>
      </c>
      <c r="G287" s="227"/>
      <c r="H287" s="231">
        <v>1.22</v>
      </c>
      <c r="I287" s="232"/>
      <c r="J287" s="227"/>
      <c r="K287" s="227"/>
      <c r="L287" s="233"/>
      <c r="M287" s="234"/>
      <c r="N287" s="235"/>
      <c r="O287" s="235"/>
      <c r="P287" s="235"/>
      <c r="Q287" s="235"/>
      <c r="R287" s="235"/>
      <c r="S287" s="235"/>
      <c r="T287" s="236"/>
      <c r="AT287" s="237" t="s">
        <v>304</v>
      </c>
      <c r="AU287" s="237" t="s">
        <v>90</v>
      </c>
      <c r="AV287" s="13" t="s">
        <v>90</v>
      </c>
      <c r="AW287" s="13" t="s">
        <v>33</v>
      </c>
      <c r="AX287" s="13" t="s">
        <v>77</v>
      </c>
      <c r="AY287" s="237" t="s">
        <v>242</v>
      </c>
    </row>
    <row r="288" spans="1:65" s="13" customFormat="1">
      <c r="B288" s="226"/>
      <c r="C288" s="227"/>
      <c r="D288" s="228" t="s">
        <v>304</v>
      </c>
      <c r="E288" s="229" t="s">
        <v>1</v>
      </c>
      <c r="F288" s="230" t="s">
        <v>1798</v>
      </c>
      <c r="G288" s="227"/>
      <c r="H288" s="231">
        <v>20.39</v>
      </c>
      <c r="I288" s="232"/>
      <c r="J288" s="227"/>
      <c r="K288" s="227"/>
      <c r="L288" s="233"/>
      <c r="M288" s="234"/>
      <c r="N288" s="235"/>
      <c r="O288" s="235"/>
      <c r="P288" s="235"/>
      <c r="Q288" s="235"/>
      <c r="R288" s="235"/>
      <c r="S288" s="235"/>
      <c r="T288" s="236"/>
      <c r="AT288" s="237" t="s">
        <v>304</v>
      </c>
      <c r="AU288" s="237" t="s">
        <v>90</v>
      </c>
      <c r="AV288" s="13" t="s">
        <v>90</v>
      </c>
      <c r="AW288" s="13" t="s">
        <v>33</v>
      </c>
      <c r="AX288" s="13" t="s">
        <v>77</v>
      </c>
      <c r="AY288" s="237" t="s">
        <v>242</v>
      </c>
    </row>
    <row r="289" spans="1:65" s="13" customFormat="1">
      <c r="B289" s="226"/>
      <c r="C289" s="227"/>
      <c r="D289" s="228" t="s">
        <v>304</v>
      </c>
      <c r="E289" s="229" t="s">
        <v>1</v>
      </c>
      <c r="F289" s="230" t="s">
        <v>1799</v>
      </c>
      <c r="G289" s="227"/>
      <c r="H289" s="231">
        <v>0.55000000000000004</v>
      </c>
      <c r="I289" s="232"/>
      <c r="J289" s="227"/>
      <c r="K289" s="227"/>
      <c r="L289" s="233"/>
      <c r="M289" s="234"/>
      <c r="N289" s="235"/>
      <c r="O289" s="235"/>
      <c r="P289" s="235"/>
      <c r="Q289" s="235"/>
      <c r="R289" s="235"/>
      <c r="S289" s="235"/>
      <c r="T289" s="236"/>
      <c r="AT289" s="237" t="s">
        <v>304</v>
      </c>
      <c r="AU289" s="237" t="s">
        <v>90</v>
      </c>
      <c r="AV289" s="13" t="s">
        <v>90</v>
      </c>
      <c r="AW289" s="13" t="s">
        <v>33</v>
      </c>
      <c r="AX289" s="13" t="s">
        <v>77</v>
      </c>
      <c r="AY289" s="237" t="s">
        <v>242</v>
      </c>
    </row>
    <row r="290" spans="1:65" s="16" customFormat="1">
      <c r="B290" s="264"/>
      <c r="C290" s="265"/>
      <c r="D290" s="228" t="s">
        <v>304</v>
      </c>
      <c r="E290" s="266" t="s">
        <v>1</v>
      </c>
      <c r="F290" s="267" t="s">
        <v>388</v>
      </c>
      <c r="G290" s="265"/>
      <c r="H290" s="268">
        <v>53.019999999999996</v>
      </c>
      <c r="I290" s="269"/>
      <c r="J290" s="265"/>
      <c r="K290" s="265"/>
      <c r="L290" s="270"/>
      <c r="M290" s="271"/>
      <c r="N290" s="272"/>
      <c r="O290" s="272"/>
      <c r="P290" s="272"/>
      <c r="Q290" s="272"/>
      <c r="R290" s="272"/>
      <c r="S290" s="272"/>
      <c r="T290" s="273"/>
      <c r="AT290" s="274" t="s">
        <v>304</v>
      </c>
      <c r="AU290" s="274" t="s">
        <v>90</v>
      </c>
      <c r="AV290" s="16" t="s">
        <v>248</v>
      </c>
      <c r="AW290" s="16" t="s">
        <v>33</v>
      </c>
      <c r="AX290" s="16" t="s">
        <v>84</v>
      </c>
      <c r="AY290" s="274" t="s">
        <v>242</v>
      </c>
    </row>
    <row r="291" spans="1:65" s="2" customFormat="1" ht="14.45" customHeight="1">
      <c r="A291" s="35"/>
      <c r="B291" s="36"/>
      <c r="C291" s="201" t="s">
        <v>701</v>
      </c>
      <c r="D291" s="201" t="s">
        <v>244</v>
      </c>
      <c r="E291" s="202" t="s">
        <v>1120</v>
      </c>
      <c r="F291" s="203" t="s">
        <v>1121</v>
      </c>
      <c r="G291" s="204" t="s">
        <v>323</v>
      </c>
      <c r="H291" s="205">
        <v>53.02</v>
      </c>
      <c r="I291" s="206"/>
      <c r="J291" s="207">
        <f>ROUND(I291*H291,2)</f>
        <v>0</v>
      </c>
      <c r="K291" s="208"/>
      <c r="L291" s="40"/>
      <c r="M291" s="209" t="s">
        <v>1</v>
      </c>
      <c r="N291" s="210" t="s">
        <v>43</v>
      </c>
      <c r="O291" s="76"/>
      <c r="P291" s="211">
        <f>O291*H291</f>
        <v>0</v>
      </c>
      <c r="Q291" s="211">
        <v>0</v>
      </c>
      <c r="R291" s="211">
        <f>Q291*H291</f>
        <v>0</v>
      </c>
      <c r="S291" s="211">
        <v>0</v>
      </c>
      <c r="T291" s="212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13" t="s">
        <v>248</v>
      </c>
      <c r="AT291" s="213" t="s">
        <v>244</v>
      </c>
      <c r="AU291" s="213" t="s">
        <v>90</v>
      </c>
      <c r="AY291" s="18" t="s">
        <v>242</v>
      </c>
      <c r="BE291" s="214">
        <f>IF(N291="základná",J291,0)</f>
        <v>0</v>
      </c>
      <c r="BF291" s="214">
        <f>IF(N291="znížená",J291,0)</f>
        <v>0</v>
      </c>
      <c r="BG291" s="214">
        <f>IF(N291="zákl. prenesená",J291,0)</f>
        <v>0</v>
      </c>
      <c r="BH291" s="214">
        <f>IF(N291="zníž. prenesená",J291,0)</f>
        <v>0</v>
      </c>
      <c r="BI291" s="214">
        <f>IF(N291="nulová",J291,0)</f>
        <v>0</v>
      </c>
      <c r="BJ291" s="18" t="s">
        <v>90</v>
      </c>
      <c r="BK291" s="214">
        <f>ROUND(I291*H291,2)</f>
        <v>0</v>
      </c>
      <c r="BL291" s="18" t="s">
        <v>248</v>
      </c>
      <c r="BM291" s="213" t="s">
        <v>1800</v>
      </c>
    </row>
    <row r="292" spans="1:65" s="12" customFormat="1" ht="22.9" customHeight="1">
      <c r="B292" s="185"/>
      <c r="C292" s="186"/>
      <c r="D292" s="187" t="s">
        <v>76</v>
      </c>
      <c r="E292" s="199" t="s">
        <v>356</v>
      </c>
      <c r="F292" s="199" t="s">
        <v>357</v>
      </c>
      <c r="G292" s="186"/>
      <c r="H292" s="186"/>
      <c r="I292" s="189"/>
      <c r="J292" s="200">
        <f>BK292</f>
        <v>0</v>
      </c>
      <c r="K292" s="186"/>
      <c r="L292" s="191"/>
      <c r="M292" s="192"/>
      <c r="N292" s="193"/>
      <c r="O292" s="193"/>
      <c r="P292" s="194">
        <f>SUM(P293:P297)</f>
        <v>0</v>
      </c>
      <c r="Q292" s="193"/>
      <c r="R292" s="194">
        <f>SUM(R293:R297)</f>
        <v>2.7699999999999999E-2</v>
      </c>
      <c r="S292" s="193"/>
      <c r="T292" s="195">
        <f>SUM(T293:T297)</f>
        <v>0</v>
      </c>
      <c r="AR292" s="196" t="s">
        <v>84</v>
      </c>
      <c r="AT292" s="197" t="s">
        <v>76</v>
      </c>
      <c r="AU292" s="197" t="s">
        <v>84</v>
      </c>
      <c r="AY292" s="196" t="s">
        <v>242</v>
      </c>
      <c r="BK292" s="198">
        <f>SUM(BK293:BK297)</f>
        <v>0</v>
      </c>
    </row>
    <row r="293" spans="1:65" s="2" customFormat="1" ht="22.15" customHeight="1">
      <c r="A293" s="35"/>
      <c r="B293" s="36"/>
      <c r="C293" s="201" t="s">
        <v>705</v>
      </c>
      <c r="D293" s="201" t="s">
        <v>244</v>
      </c>
      <c r="E293" s="202" t="s">
        <v>1616</v>
      </c>
      <c r="F293" s="203" t="s">
        <v>1617</v>
      </c>
      <c r="G293" s="204" t="s">
        <v>259</v>
      </c>
      <c r="H293" s="205">
        <v>5</v>
      </c>
      <c r="I293" s="206"/>
      <c r="J293" s="207">
        <f>ROUND(I293*H293,2)</f>
        <v>0</v>
      </c>
      <c r="K293" s="208"/>
      <c r="L293" s="40"/>
      <c r="M293" s="209" t="s">
        <v>1</v>
      </c>
      <c r="N293" s="210" t="s">
        <v>43</v>
      </c>
      <c r="O293" s="76"/>
      <c r="P293" s="211">
        <f>O293*H293</f>
        <v>0</v>
      </c>
      <c r="Q293" s="211">
        <v>2.7699999999999999E-3</v>
      </c>
      <c r="R293" s="211">
        <f>Q293*H293</f>
        <v>1.3849999999999999E-2</v>
      </c>
      <c r="S293" s="211">
        <v>0</v>
      </c>
      <c r="T293" s="212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13" t="s">
        <v>248</v>
      </c>
      <c r="AT293" s="213" t="s">
        <v>244</v>
      </c>
      <c r="AU293" s="213" t="s">
        <v>90</v>
      </c>
      <c r="AY293" s="18" t="s">
        <v>242</v>
      </c>
      <c r="BE293" s="214">
        <f>IF(N293="základná",J293,0)</f>
        <v>0</v>
      </c>
      <c r="BF293" s="214">
        <f>IF(N293="znížená",J293,0)</f>
        <v>0</v>
      </c>
      <c r="BG293" s="214">
        <f>IF(N293="zákl. prenesená",J293,0)</f>
        <v>0</v>
      </c>
      <c r="BH293" s="214">
        <f>IF(N293="zníž. prenesená",J293,0)</f>
        <v>0</v>
      </c>
      <c r="BI293" s="214">
        <f>IF(N293="nulová",J293,0)</f>
        <v>0</v>
      </c>
      <c r="BJ293" s="18" t="s">
        <v>90</v>
      </c>
      <c r="BK293" s="214">
        <f>ROUND(I293*H293,2)</f>
        <v>0</v>
      </c>
      <c r="BL293" s="18" t="s">
        <v>248</v>
      </c>
      <c r="BM293" s="213" t="s">
        <v>1801</v>
      </c>
    </row>
    <row r="294" spans="1:65" s="2" customFormat="1" ht="30" customHeight="1">
      <c r="A294" s="35"/>
      <c r="B294" s="36"/>
      <c r="C294" s="201" t="s">
        <v>711</v>
      </c>
      <c r="D294" s="201" t="s">
        <v>244</v>
      </c>
      <c r="E294" s="202" t="s">
        <v>1619</v>
      </c>
      <c r="F294" s="203" t="s">
        <v>1620</v>
      </c>
      <c r="G294" s="204" t="s">
        <v>259</v>
      </c>
      <c r="H294" s="205">
        <v>150</v>
      </c>
      <c r="I294" s="206"/>
      <c r="J294" s="207">
        <f>ROUND(I294*H294,2)</f>
        <v>0</v>
      </c>
      <c r="K294" s="208"/>
      <c r="L294" s="40"/>
      <c r="M294" s="209" t="s">
        <v>1</v>
      </c>
      <c r="N294" s="210" t="s">
        <v>43</v>
      </c>
      <c r="O294" s="76"/>
      <c r="P294" s="211">
        <f>O294*H294</f>
        <v>0</v>
      </c>
      <c r="Q294" s="211">
        <v>0</v>
      </c>
      <c r="R294" s="211">
        <f>Q294*H294</f>
        <v>0</v>
      </c>
      <c r="S294" s="211">
        <v>0</v>
      </c>
      <c r="T294" s="212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13" t="s">
        <v>248</v>
      </c>
      <c r="AT294" s="213" t="s">
        <v>244</v>
      </c>
      <c r="AU294" s="213" t="s">
        <v>90</v>
      </c>
      <c r="AY294" s="18" t="s">
        <v>242</v>
      </c>
      <c r="BE294" s="214">
        <f>IF(N294="základná",J294,0)</f>
        <v>0</v>
      </c>
      <c r="BF294" s="214">
        <f>IF(N294="znížená",J294,0)</f>
        <v>0</v>
      </c>
      <c r="BG294" s="214">
        <f>IF(N294="zákl. prenesená",J294,0)</f>
        <v>0</v>
      </c>
      <c r="BH294" s="214">
        <f>IF(N294="zníž. prenesená",J294,0)</f>
        <v>0</v>
      </c>
      <c r="BI294" s="214">
        <f>IF(N294="nulová",J294,0)</f>
        <v>0</v>
      </c>
      <c r="BJ294" s="18" t="s">
        <v>90</v>
      </c>
      <c r="BK294" s="214">
        <f>ROUND(I294*H294,2)</f>
        <v>0</v>
      </c>
      <c r="BL294" s="18" t="s">
        <v>248</v>
      </c>
      <c r="BM294" s="213" t="s">
        <v>1802</v>
      </c>
    </row>
    <row r="295" spans="1:65" s="13" customFormat="1">
      <c r="B295" s="226"/>
      <c r="C295" s="227"/>
      <c r="D295" s="228" t="s">
        <v>304</v>
      </c>
      <c r="E295" s="227"/>
      <c r="F295" s="230" t="s">
        <v>1803</v>
      </c>
      <c r="G295" s="227"/>
      <c r="H295" s="231">
        <v>150</v>
      </c>
      <c r="I295" s="232"/>
      <c r="J295" s="227"/>
      <c r="K295" s="227"/>
      <c r="L295" s="233"/>
      <c r="M295" s="234"/>
      <c r="N295" s="235"/>
      <c r="O295" s="235"/>
      <c r="P295" s="235"/>
      <c r="Q295" s="235"/>
      <c r="R295" s="235"/>
      <c r="S295" s="235"/>
      <c r="T295" s="236"/>
      <c r="AT295" s="237" t="s">
        <v>304</v>
      </c>
      <c r="AU295" s="237" t="s">
        <v>90</v>
      </c>
      <c r="AV295" s="13" t="s">
        <v>90</v>
      </c>
      <c r="AW295" s="13" t="s">
        <v>4</v>
      </c>
      <c r="AX295" s="13" t="s">
        <v>84</v>
      </c>
      <c r="AY295" s="237" t="s">
        <v>242</v>
      </c>
    </row>
    <row r="296" spans="1:65" s="2" customFormat="1" ht="22.15" customHeight="1">
      <c r="A296" s="35"/>
      <c r="B296" s="36"/>
      <c r="C296" s="201" t="s">
        <v>720</v>
      </c>
      <c r="D296" s="201" t="s">
        <v>244</v>
      </c>
      <c r="E296" s="202" t="s">
        <v>1623</v>
      </c>
      <c r="F296" s="203" t="s">
        <v>1624</v>
      </c>
      <c r="G296" s="204" t="s">
        <v>259</v>
      </c>
      <c r="H296" s="205">
        <v>5</v>
      </c>
      <c r="I296" s="206"/>
      <c r="J296" s="207">
        <f>ROUND(I296*H296,2)</f>
        <v>0</v>
      </c>
      <c r="K296" s="208"/>
      <c r="L296" s="40"/>
      <c r="M296" s="209" t="s">
        <v>1</v>
      </c>
      <c r="N296" s="210" t="s">
        <v>43</v>
      </c>
      <c r="O296" s="76"/>
      <c r="P296" s="211">
        <f>O296*H296</f>
        <v>0</v>
      </c>
      <c r="Q296" s="211">
        <v>2.7699999999999999E-3</v>
      </c>
      <c r="R296" s="211">
        <f>Q296*H296</f>
        <v>1.3849999999999999E-2</v>
      </c>
      <c r="S296" s="211">
        <v>0</v>
      </c>
      <c r="T296" s="212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13" t="s">
        <v>248</v>
      </c>
      <c r="AT296" s="213" t="s">
        <v>244</v>
      </c>
      <c r="AU296" s="213" t="s">
        <v>90</v>
      </c>
      <c r="AY296" s="18" t="s">
        <v>242</v>
      </c>
      <c r="BE296" s="214">
        <f>IF(N296="základná",J296,0)</f>
        <v>0</v>
      </c>
      <c r="BF296" s="214">
        <f>IF(N296="znížená",J296,0)</f>
        <v>0</v>
      </c>
      <c r="BG296" s="214">
        <f>IF(N296="zákl. prenesená",J296,0)</f>
        <v>0</v>
      </c>
      <c r="BH296" s="214">
        <f>IF(N296="zníž. prenesená",J296,0)</f>
        <v>0</v>
      </c>
      <c r="BI296" s="214">
        <f>IF(N296="nulová",J296,0)</f>
        <v>0</v>
      </c>
      <c r="BJ296" s="18" t="s">
        <v>90</v>
      </c>
      <c r="BK296" s="214">
        <f>ROUND(I296*H296,2)</f>
        <v>0</v>
      </c>
      <c r="BL296" s="18" t="s">
        <v>248</v>
      </c>
      <c r="BM296" s="213" t="s">
        <v>1804</v>
      </c>
    </row>
    <row r="297" spans="1:65" s="2" customFormat="1" ht="22.15" customHeight="1">
      <c r="A297" s="35"/>
      <c r="B297" s="36"/>
      <c r="C297" s="201" t="s">
        <v>729</v>
      </c>
      <c r="D297" s="201" t="s">
        <v>244</v>
      </c>
      <c r="E297" s="202" t="s">
        <v>1123</v>
      </c>
      <c r="F297" s="203" t="s">
        <v>1317</v>
      </c>
      <c r="G297" s="204" t="s">
        <v>323</v>
      </c>
      <c r="H297" s="205">
        <v>141.125</v>
      </c>
      <c r="I297" s="206"/>
      <c r="J297" s="207">
        <f>ROUND(I297*H297,2)</f>
        <v>0</v>
      </c>
      <c r="K297" s="208"/>
      <c r="L297" s="40"/>
      <c r="M297" s="209" t="s">
        <v>1</v>
      </c>
      <c r="N297" s="210" t="s">
        <v>43</v>
      </c>
      <c r="O297" s="76"/>
      <c r="P297" s="211">
        <f>O297*H297</f>
        <v>0</v>
      </c>
      <c r="Q297" s="211">
        <v>0</v>
      </c>
      <c r="R297" s="211">
        <f>Q297*H297</f>
        <v>0</v>
      </c>
      <c r="S297" s="211">
        <v>0</v>
      </c>
      <c r="T297" s="212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13" t="s">
        <v>248</v>
      </c>
      <c r="AT297" s="213" t="s">
        <v>244</v>
      </c>
      <c r="AU297" s="213" t="s">
        <v>90</v>
      </c>
      <c r="AY297" s="18" t="s">
        <v>242</v>
      </c>
      <c r="BE297" s="214">
        <f>IF(N297="základná",J297,0)</f>
        <v>0</v>
      </c>
      <c r="BF297" s="214">
        <f>IF(N297="znížená",J297,0)</f>
        <v>0</v>
      </c>
      <c r="BG297" s="214">
        <f>IF(N297="zákl. prenesená",J297,0)</f>
        <v>0</v>
      </c>
      <c r="BH297" s="214">
        <f>IF(N297="zníž. prenesená",J297,0)</f>
        <v>0</v>
      </c>
      <c r="BI297" s="214">
        <f>IF(N297="nulová",J297,0)</f>
        <v>0</v>
      </c>
      <c r="BJ297" s="18" t="s">
        <v>90</v>
      </c>
      <c r="BK297" s="214">
        <f>ROUND(I297*H297,2)</f>
        <v>0</v>
      </c>
      <c r="BL297" s="18" t="s">
        <v>248</v>
      </c>
      <c r="BM297" s="213" t="s">
        <v>1805</v>
      </c>
    </row>
    <row r="298" spans="1:65" s="12" customFormat="1" ht="25.9" customHeight="1">
      <c r="B298" s="185"/>
      <c r="C298" s="186"/>
      <c r="D298" s="187" t="s">
        <v>76</v>
      </c>
      <c r="E298" s="188" t="s">
        <v>776</v>
      </c>
      <c r="F298" s="188" t="s">
        <v>777</v>
      </c>
      <c r="G298" s="186"/>
      <c r="H298" s="186"/>
      <c r="I298" s="189"/>
      <c r="J298" s="190">
        <f>BK298</f>
        <v>0</v>
      </c>
      <c r="K298" s="186"/>
      <c r="L298" s="191"/>
      <c r="M298" s="192"/>
      <c r="N298" s="193"/>
      <c r="O298" s="193"/>
      <c r="P298" s="194">
        <f>P299+P309+P313+P332</f>
        <v>0</v>
      </c>
      <c r="Q298" s="193"/>
      <c r="R298" s="194">
        <f>R299+R309+R313+R332</f>
        <v>0.6932370000000001</v>
      </c>
      <c r="S298" s="193"/>
      <c r="T298" s="195">
        <f>T299+T309+T313+T332</f>
        <v>0</v>
      </c>
      <c r="AR298" s="196" t="s">
        <v>90</v>
      </c>
      <c r="AT298" s="197" t="s">
        <v>76</v>
      </c>
      <c r="AU298" s="197" t="s">
        <v>77</v>
      </c>
      <c r="AY298" s="196" t="s">
        <v>242</v>
      </c>
      <c r="BK298" s="198">
        <f>BK299+BK309+BK313+BK332</f>
        <v>0</v>
      </c>
    </row>
    <row r="299" spans="1:65" s="12" customFormat="1" ht="22.9" customHeight="1">
      <c r="B299" s="185"/>
      <c r="C299" s="186"/>
      <c r="D299" s="187" t="s">
        <v>76</v>
      </c>
      <c r="E299" s="199" t="s">
        <v>1319</v>
      </c>
      <c r="F299" s="199" t="s">
        <v>1320</v>
      </c>
      <c r="G299" s="186"/>
      <c r="H299" s="186"/>
      <c r="I299" s="189"/>
      <c r="J299" s="200">
        <f>BK299</f>
        <v>0</v>
      </c>
      <c r="K299" s="186"/>
      <c r="L299" s="191"/>
      <c r="M299" s="192"/>
      <c r="N299" s="193"/>
      <c r="O299" s="193"/>
      <c r="P299" s="194">
        <f>SUM(P300:P308)</f>
        <v>0</v>
      </c>
      <c r="Q299" s="193"/>
      <c r="R299" s="194">
        <f>SUM(R300:R308)</f>
        <v>4.1999999999999996E-2</v>
      </c>
      <c r="S299" s="193"/>
      <c r="T299" s="195">
        <f>SUM(T300:T308)</f>
        <v>0</v>
      </c>
      <c r="AR299" s="196" t="s">
        <v>90</v>
      </c>
      <c r="AT299" s="197" t="s">
        <v>76</v>
      </c>
      <c r="AU299" s="197" t="s">
        <v>84</v>
      </c>
      <c r="AY299" s="196" t="s">
        <v>242</v>
      </c>
      <c r="BK299" s="198">
        <f>SUM(BK300:BK308)</f>
        <v>0</v>
      </c>
    </row>
    <row r="300" spans="1:65" s="2" customFormat="1" ht="22.15" customHeight="1">
      <c r="A300" s="35"/>
      <c r="B300" s="36"/>
      <c r="C300" s="201" t="s">
        <v>737</v>
      </c>
      <c r="D300" s="201" t="s">
        <v>244</v>
      </c>
      <c r="E300" s="202" t="s">
        <v>1321</v>
      </c>
      <c r="F300" s="203" t="s">
        <v>1322</v>
      </c>
      <c r="G300" s="204" t="s">
        <v>247</v>
      </c>
      <c r="H300" s="205">
        <v>16.38</v>
      </c>
      <c r="I300" s="206"/>
      <c r="J300" s="207">
        <f>ROUND(I300*H300,2)</f>
        <v>0</v>
      </c>
      <c r="K300" s="208"/>
      <c r="L300" s="40"/>
      <c r="M300" s="209" t="s">
        <v>1</v>
      </c>
      <c r="N300" s="210" t="s">
        <v>43</v>
      </c>
      <c r="O300" s="76"/>
      <c r="P300" s="211">
        <f>O300*H300</f>
        <v>0</v>
      </c>
      <c r="Q300" s="211">
        <v>0</v>
      </c>
      <c r="R300" s="211">
        <f>Q300*H300</f>
        <v>0</v>
      </c>
      <c r="S300" s="211">
        <v>0</v>
      </c>
      <c r="T300" s="212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13" t="s">
        <v>311</v>
      </c>
      <c r="AT300" s="213" t="s">
        <v>244</v>
      </c>
      <c r="AU300" s="213" t="s">
        <v>90</v>
      </c>
      <c r="AY300" s="18" t="s">
        <v>242</v>
      </c>
      <c r="BE300" s="214">
        <f>IF(N300="základná",J300,0)</f>
        <v>0</v>
      </c>
      <c r="BF300" s="214">
        <f>IF(N300="znížená",J300,0)</f>
        <v>0</v>
      </c>
      <c r="BG300" s="214">
        <f>IF(N300="zákl. prenesená",J300,0)</f>
        <v>0</v>
      </c>
      <c r="BH300" s="214">
        <f>IF(N300="zníž. prenesená",J300,0)</f>
        <v>0</v>
      </c>
      <c r="BI300" s="214">
        <f>IF(N300="nulová",J300,0)</f>
        <v>0</v>
      </c>
      <c r="BJ300" s="18" t="s">
        <v>90</v>
      </c>
      <c r="BK300" s="214">
        <f>ROUND(I300*H300,2)</f>
        <v>0</v>
      </c>
      <c r="BL300" s="18" t="s">
        <v>311</v>
      </c>
      <c r="BM300" s="213" t="s">
        <v>1806</v>
      </c>
    </row>
    <row r="301" spans="1:65" s="13" customFormat="1" ht="22.5">
      <c r="B301" s="226"/>
      <c r="C301" s="227"/>
      <c r="D301" s="228" t="s">
        <v>304</v>
      </c>
      <c r="E301" s="229" t="s">
        <v>1</v>
      </c>
      <c r="F301" s="230" t="s">
        <v>1807</v>
      </c>
      <c r="G301" s="227"/>
      <c r="H301" s="231">
        <v>16.38</v>
      </c>
      <c r="I301" s="232"/>
      <c r="J301" s="227"/>
      <c r="K301" s="227"/>
      <c r="L301" s="233"/>
      <c r="M301" s="234"/>
      <c r="N301" s="235"/>
      <c r="O301" s="235"/>
      <c r="P301" s="235"/>
      <c r="Q301" s="235"/>
      <c r="R301" s="235"/>
      <c r="S301" s="235"/>
      <c r="T301" s="236"/>
      <c r="AT301" s="237" t="s">
        <v>304</v>
      </c>
      <c r="AU301" s="237" t="s">
        <v>90</v>
      </c>
      <c r="AV301" s="13" t="s">
        <v>90</v>
      </c>
      <c r="AW301" s="13" t="s">
        <v>33</v>
      </c>
      <c r="AX301" s="13" t="s">
        <v>84</v>
      </c>
      <c r="AY301" s="237" t="s">
        <v>242</v>
      </c>
    </row>
    <row r="302" spans="1:65" s="2" customFormat="1" ht="14.45" customHeight="1">
      <c r="A302" s="35"/>
      <c r="B302" s="36"/>
      <c r="C302" s="215" t="s">
        <v>744</v>
      </c>
      <c r="D302" s="215" t="s">
        <v>261</v>
      </c>
      <c r="E302" s="216" t="s">
        <v>1325</v>
      </c>
      <c r="F302" s="217" t="s">
        <v>1326</v>
      </c>
      <c r="G302" s="218" t="s">
        <v>323</v>
      </c>
      <c r="H302" s="219">
        <v>6.0000000000000001E-3</v>
      </c>
      <c r="I302" s="220"/>
      <c r="J302" s="221">
        <f>ROUND(I302*H302,2)</f>
        <v>0</v>
      </c>
      <c r="K302" s="222"/>
      <c r="L302" s="223"/>
      <c r="M302" s="224" t="s">
        <v>1</v>
      </c>
      <c r="N302" s="225" t="s">
        <v>43</v>
      </c>
      <c r="O302" s="76"/>
      <c r="P302" s="211">
        <f>O302*H302</f>
        <v>0</v>
      </c>
      <c r="Q302" s="211">
        <v>1</v>
      </c>
      <c r="R302" s="211">
        <f>Q302*H302</f>
        <v>6.0000000000000001E-3</v>
      </c>
      <c r="S302" s="211">
        <v>0</v>
      </c>
      <c r="T302" s="212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13" t="s">
        <v>569</v>
      </c>
      <c r="AT302" s="213" t="s">
        <v>261</v>
      </c>
      <c r="AU302" s="213" t="s">
        <v>90</v>
      </c>
      <c r="AY302" s="18" t="s">
        <v>242</v>
      </c>
      <c r="BE302" s="214">
        <f>IF(N302="základná",J302,0)</f>
        <v>0</v>
      </c>
      <c r="BF302" s="214">
        <f>IF(N302="znížená",J302,0)</f>
        <v>0</v>
      </c>
      <c r="BG302" s="214">
        <f>IF(N302="zákl. prenesená",J302,0)</f>
        <v>0</v>
      </c>
      <c r="BH302" s="214">
        <f>IF(N302="zníž. prenesená",J302,0)</f>
        <v>0</v>
      </c>
      <c r="BI302" s="214">
        <f>IF(N302="nulová",J302,0)</f>
        <v>0</v>
      </c>
      <c r="BJ302" s="18" t="s">
        <v>90</v>
      </c>
      <c r="BK302" s="214">
        <f>ROUND(I302*H302,2)</f>
        <v>0</v>
      </c>
      <c r="BL302" s="18" t="s">
        <v>311</v>
      </c>
      <c r="BM302" s="213" t="s">
        <v>1808</v>
      </c>
    </row>
    <row r="303" spans="1:65" s="13" customFormat="1">
      <c r="B303" s="226"/>
      <c r="C303" s="227"/>
      <c r="D303" s="228" t="s">
        <v>304</v>
      </c>
      <c r="E303" s="227"/>
      <c r="F303" s="230" t="s">
        <v>1809</v>
      </c>
      <c r="G303" s="227"/>
      <c r="H303" s="231">
        <v>6.0000000000000001E-3</v>
      </c>
      <c r="I303" s="232"/>
      <c r="J303" s="227"/>
      <c r="K303" s="227"/>
      <c r="L303" s="233"/>
      <c r="M303" s="234"/>
      <c r="N303" s="235"/>
      <c r="O303" s="235"/>
      <c r="P303" s="235"/>
      <c r="Q303" s="235"/>
      <c r="R303" s="235"/>
      <c r="S303" s="235"/>
      <c r="T303" s="236"/>
      <c r="AT303" s="237" t="s">
        <v>304</v>
      </c>
      <c r="AU303" s="237" t="s">
        <v>90</v>
      </c>
      <c r="AV303" s="13" t="s">
        <v>90</v>
      </c>
      <c r="AW303" s="13" t="s">
        <v>4</v>
      </c>
      <c r="AX303" s="13" t="s">
        <v>84</v>
      </c>
      <c r="AY303" s="237" t="s">
        <v>242</v>
      </c>
    </row>
    <row r="304" spans="1:65" s="2" customFormat="1" ht="22.15" customHeight="1">
      <c r="A304" s="35"/>
      <c r="B304" s="36"/>
      <c r="C304" s="201" t="s">
        <v>748</v>
      </c>
      <c r="D304" s="201" t="s">
        <v>244</v>
      </c>
      <c r="E304" s="202" t="s">
        <v>1329</v>
      </c>
      <c r="F304" s="203" t="s">
        <v>1330</v>
      </c>
      <c r="G304" s="204" t="s">
        <v>247</v>
      </c>
      <c r="H304" s="205">
        <v>32.76</v>
      </c>
      <c r="I304" s="206"/>
      <c r="J304" s="207">
        <f>ROUND(I304*H304,2)</f>
        <v>0</v>
      </c>
      <c r="K304" s="208"/>
      <c r="L304" s="40"/>
      <c r="M304" s="209" t="s">
        <v>1</v>
      </c>
      <c r="N304" s="210" t="s">
        <v>43</v>
      </c>
      <c r="O304" s="76"/>
      <c r="P304" s="211">
        <f>O304*H304</f>
        <v>0</v>
      </c>
      <c r="Q304" s="211">
        <v>0</v>
      </c>
      <c r="R304" s="211">
        <f>Q304*H304</f>
        <v>0</v>
      </c>
      <c r="S304" s="211">
        <v>0</v>
      </c>
      <c r="T304" s="212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13" t="s">
        <v>311</v>
      </c>
      <c r="AT304" s="213" t="s">
        <v>244</v>
      </c>
      <c r="AU304" s="213" t="s">
        <v>90</v>
      </c>
      <c r="AY304" s="18" t="s">
        <v>242</v>
      </c>
      <c r="BE304" s="214">
        <f>IF(N304="základná",J304,0)</f>
        <v>0</v>
      </c>
      <c r="BF304" s="214">
        <f>IF(N304="znížená",J304,0)</f>
        <v>0</v>
      </c>
      <c r="BG304" s="214">
        <f>IF(N304="zákl. prenesená",J304,0)</f>
        <v>0</v>
      </c>
      <c r="BH304" s="214">
        <f>IF(N304="zníž. prenesená",J304,0)</f>
        <v>0</v>
      </c>
      <c r="BI304" s="214">
        <f>IF(N304="nulová",J304,0)</f>
        <v>0</v>
      </c>
      <c r="BJ304" s="18" t="s">
        <v>90</v>
      </c>
      <c r="BK304" s="214">
        <f>ROUND(I304*H304,2)</f>
        <v>0</v>
      </c>
      <c r="BL304" s="18" t="s">
        <v>311</v>
      </c>
      <c r="BM304" s="213" t="s">
        <v>1810</v>
      </c>
    </row>
    <row r="305" spans="1:65" s="13" customFormat="1" ht="22.5">
      <c r="B305" s="226"/>
      <c r="C305" s="227"/>
      <c r="D305" s="228" t="s">
        <v>304</v>
      </c>
      <c r="E305" s="229" t="s">
        <v>1</v>
      </c>
      <c r="F305" s="230" t="s">
        <v>1811</v>
      </c>
      <c r="G305" s="227"/>
      <c r="H305" s="231">
        <v>32.76</v>
      </c>
      <c r="I305" s="232"/>
      <c r="J305" s="227"/>
      <c r="K305" s="227"/>
      <c r="L305" s="233"/>
      <c r="M305" s="234"/>
      <c r="N305" s="235"/>
      <c r="O305" s="235"/>
      <c r="P305" s="235"/>
      <c r="Q305" s="235"/>
      <c r="R305" s="235"/>
      <c r="S305" s="235"/>
      <c r="T305" s="236"/>
      <c r="AT305" s="237" t="s">
        <v>304</v>
      </c>
      <c r="AU305" s="237" t="s">
        <v>90</v>
      </c>
      <c r="AV305" s="13" t="s">
        <v>90</v>
      </c>
      <c r="AW305" s="13" t="s">
        <v>33</v>
      </c>
      <c r="AX305" s="13" t="s">
        <v>84</v>
      </c>
      <c r="AY305" s="237" t="s">
        <v>242</v>
      </c>
    </row>
    <row r="306" spans="1:65" s="2" customFormat="1" ht="14.45" customHeight="1">
      <c r="A306" s="35"/>
      <c r="B306" s="36"/>
      <c r="C306" s="215" t="s">
        <v>750</v>
      </c>
      <c r="D306" s="215" t="s">
        <v>261</v>
      </c>
      <c r="E306" s="216" t="s">
        <v>1333</v>
      </c>
      <c r="F306" s="217" t="s">
        <v>1334</v>
      </c>
      <c r="G306" s="218" t="s">
        <v>323</v>
      </c>
      <c r="H306" s="219">
        <v>3.5999999999999997E-2</v>
      </c>
      <c r="I306" s="220"/>
      <c r="J306" s="221">
        <f>ROUND(I306*H306,2)</f>
        <v>0</v>
      </c>
      <c r="K306" s="222"/>
      <c r="L306" s="223"/>
      <c r="M306" s="224" t="s">
        <v>1</v>
      </c>
      <c r="N306" s="225" t="s">
        <v>43</v>
      </c>
      <c r="O306" s="76"/>
      <c r="P306" s="211">
        <f>O306*H306</f>
        <v>0</v>
      </c>
      <c r="Q306" s="211">
        <v>1</v>
      </c>
      <c r="R306" s="211">
        <f>Q306*H306</f>
        <v>3.5999999999999997E-2</v>
      </c>
      <c r="S306" s="211">
        <v>0</v>
      </c>
      <c r="T306" s="212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13" t="s">
        <v>569</v>
      </c>
      <c r="AT306" s="213" t="s">
        <v>261</v>
      </c>
      <c r="AU306" s="213" t="s">
        <v>90</v>
      </c>
      <c r="AY306" s="18" t="s">
        <v>242</v>
      </c>
      <c r="BE306" s="214">
        <f>IF(N306="základná",J306,0)</f>
        <v>0</v>
      </c>
      <c r="BF306" s="214">
        <f>IF(N306="znížená",J306,0)</f>
        <v>0</v>
      </c>
      <c r="BG306" s="214">
        <f>IF(N306="zákl. prenesená",J306,0)</f>
        <v>0</v>
      </c>
      <c r="BH306" s="214">
        <f>IF(N306="zníž. prenesená",J306,0)</f>
        <v>0</v>
      </c>
      <c r="BI306" s="214">
        <f>IF(N306="nulová",J306,0)</f>
        <v>0</v>
      </c>
      <c r="BJ306" s="18" t="s">
        <v>90</v>
      </c>
      <c r="BK306" s="214">
        <f>ROUND(I306*H306,2)</f>
        <v>0</v>
      </c>
      <c r="BL306" s="18" t="s">
        <v>311</v>
      </c>
      <c r="BM306" s="213" t="s">
        <v>1812</v>
      </c>
    </row>
    <row r="307" spans="1:65" s="13" customFormat="1">
      <c r="B307" s="226"/>
      <c r="C307" s="227"/>
      <c r="D307" s="228" t="s">
        <v>304</v>
      </c>
      <c r="E307" s="227"/>
      <c r="F307" s="230" t="s">
        <v>1813</v>
      </c>
      <c r="G307" s="227"/>
      <c r="H307" s="231">
        <v>3.5999999999999997E-2</v>
      </c>
      <c r="I307" s="232"/>
      <c r="J307" s="227"/>
      <c r="K307" s="227"/>
      <c r="L307" s="233"/>
      <c r="M307" s="234"/>
      <c r="N307" s="235"/>
      <c r="O307" s="235"/>
      <c r="P307" s="235"/>
      <c r="Q307" s="235"/>
      <c r="R307" s="235"/>
      <c r="S307" s="235"/>
      <c r="T307" s="236"/>
      <c r="AT307" s="237" t="s">
        <v>304</v>
      </c>
      <c r="AU307" s="237" t="s">
        <v>90</v>
      </c>
      <c r="AV307" s="13" t="s">
        <v>90</v>
      </c>
      <c r="AW307" s="13" t="s">
        <v>4</v>
      </c>
      <c r="AX307" s="13" t="s">
        <v>84</v>
      </c>
      <c r="AY307" s="237" t="s">
        <v>242</v>
      </c>
    </row>
    <row r="308" spans="1:65" s="2" customFormat="1" ht="22.15" customHeight="1">
      <c r="A308" s="35"/>
      <c r="B308" s="36"/>
      <c r="C308" s="201" t="s">
        <v>753</v>
      </c>
      <c r="D308" s="201" t="s">
        <v>244</v>
      </c>
      <c r="E308" s="202" t="s">
        <v>1337</v>
      </c>
      <c r="F308" s="203" t="s">
        <v>1338</v>
      </c>
      <c r="G308" s="204" t="s">
        <v>792</v>
      </c>
      <c r="H308" s="275"/>
      <c r="I308" s="206"/>
      <c r="J308" s="207">
        <f>ROUND(I308*H308,2)</f>
        <v>0</v>
      </c>
      <c r="K308" s="208"/>
      <c r="L308" s="40"/>
      <c r="M308" s="209" t="s">
        <v>1</v>
      </c>
      <c r="N308" s="210" t="s">
        <v>43</v>
      </c>
      <c r="O308" s="76"/>
      <c r="P308" s="211">
        <f>O308*H308</f>
        <v>0</v>
      </c>
      <c r="Q308" s="211">
        <v>0</v>
      </c>
      <c r="R308" s="211">
        <f>Q308*H308</f>
        <v>0</v>
      </c>
      <c r="S308" s="211">
        <v>0</v>
      </c>
      <c r="T308" s="212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13" t="s">
        <v>311</v>
      </c>
      <c r="AT308" s="213" t="s">
        <v>244</v>
      </c>
      <c r="AU308" s="213" t="s">
        <v>90</v>
      </c>
      <c r="AY308" s="18" t="s">
        <v>242</v>
      </c>
      <c r="BE308" s="214">
        <f>IF(N308="základná",J308,0)</f>
        <v>0</v>
      </c>
      <c r="BF308" s="214">
        <f>IF(N308="znížená",J308,0)</f>
        <v>0</v>
      </c>
      <c r="BG308" s="214">
        <f>IF(N308="zákl. prenesená",J308,0)</f>
        <v>0</v>
      </c>
      <c r="BH308" s="214">
        <f>IF(N308="zníž. prenesená",J308,0)</f>
        <v>0</v>
      </c>
      <c r="BI308" s="214">
        <f>IF(N308="nulová",J308,0)</f>
        <v>0</v>
      </c>
      <c r="BJ308" s="18" t="s">
        <v>90</v>
      </c>
      <c r="BK308" s="214">
        <f>ROUND(I308*H308,2)</f>
        <v>0</v>
      </c>
      <c r="BL308" s="18" t="s">
        <v>311</v>
      </c>
      <c r="BM308" s="213" t="s">
        <v>1814</v>
      </c>
    </row>
    <row r="309" spans="1:65" s="12" customFormat="1" ht="22.9" customHeight="1">
      <c r="B309" s="185"/>
      <c r="C309" s="186"/>
      <c r="D309" s="187" t="s">
        <v>76</v>
      </c>
      <c r="E309" s="199" t="s">
        <v>1627</v>
      </c>
      <c r="F309" s="199" t="s">
        <v>1628</v>
      </c>
      <c r="G309" s="186"/>
      <c r="H309" s="186"/>
      <c r="I309" s="189"/>
      <c r="J309" s="200">
        <f>BK309</f>
        <v>0</v>
      </c>
      <c r="K309" s="186"/>
      <c r="L309" s="191"/>
      <c r="M309" s="192"/>
      <c r="N309" s="193"/>
      <c r="O309" s="193"/>
      <c r="P309" s="194">
        <f>SUM(P310:P312)</f>
        <v>0</v>
      </c>
      <c r="Q309" s="193"/>
      <c r="R309" s="194">
        <f>SUM(R310:R312)</f>
        <v>1.7800000000000001E-3</v>
      </c>
      <c r="S309" s="193"/>
      <c r="T309" s="195">
        <f>SUM(T310:T312)</f>
        <v>0</v>
      </c>
      <c r="AR309" s="196" t="s">
        <v>90</v>
      </c>
      <c r="AT309" s="197" t="s">
        <v>76</v>
      </c>
      <c r="AU309" s="197" t="s">
        <v>84</v>
      </c>
      <c r="AY309" s="196" t="s">
        <v>242</v>
      </c>
      <c r="BK309" s="198">
        <f>SUM(BK310:BK312)</f>
        <v>0</v>
      </c>
    </row>
    <row r="310" spans="1:65" s="2" customFormat="1" ht="22.15" customHeight="1">
      <c r="A310" s="35"/>
      <c r="B310" s="36"/>
      <c r="C310" s="201" t="s">
        <v>757</v>
      </c>
      <c r="D310" s="201" t="s">
        <v>244</v>
      </c>
      <c r="E310" s="202" t="s">
        <v>1629</v>
      </c>
      <c r="F310" s="203" t="s">
        <v>1630</v>
      </c>
      <c r="G310" s="204" t="s">
        <v>282</v>
      </c>
      <c r="H310" s="205">
        <v>17.8</v>
      </c>
      <c r="I310" s="206"/>
      <c r="J310" s="207">
        <f>ROUND(I310*H310,2)</f>
        <v>0</v>
      </c>
      <c r="K310" s="208"/>
      <c r="L310" s="40"/>
      <c r="M310" s="209" t="s">
        <v>1</v>
      </c>
      <c r="N310" s="210" t="s">
        <v>43</v>
      </c>
      <c r="O310" s="76"/>
      <c r="P310" s="211">
        <f>O310*H310</f>
        <v>0</v>
      </c>
      <c r="Q310" s="211">
        <v>1E-4</v>
      </c>
      <c r="R310" s="211">
        <f>Q310*H310</f>
        <v>1.7800000000000001E-3</v>
      </c>
      <c r="S310" s="211">
        <v>0</v>
      </c>
      <c r="T310" s="212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13" t="s">
        <v>311</v>
      </c>
      <c r="AT310" s="213" t="s">
        <v>244</v>
      </c>
      <c r="AU310" s="213" t="s">
        <v>90</v>
      </c>
      <c r="AY310" s="18" t="s">
        <v>242</v>
      </c>
      <c r="BE310" s="214">
        <f>IF(N310="základná",J310,0)</f>
        <v>0</v>
      </c>
      <c r="BF310" s="214">
        <f>IF(N310="znížená",J310,0)</f>
        <v>0</v>
      </c>
      <c r="BG310" s="214">
        <f>IF(N310="zákl. prenesená",J310,0)</f>
        <v>0</v>
      </c>
      <c r="BH310" s="214">
        <f>IF(N310="zníž. prenesená",J310,0)</f>
        <v>0</v>
      </c>
      <c r="BI310" s="214">
        <f>IF(N310="nulová",J310,0)</f>
        <v>0</v>
      </c>
      <c r="BJ310" s="18" t="s">
        <v>90</v>
      </c>
      <c r="BK310" s="214">
        <f>ROUND(I310*H310,2)</f>
        <v>0</v>
      </c>
      <c r="BL310" s="18" t="s">
        <v>311</v>
      </c>
      <c r="BM310" s="213" t="s">
        <v>1815</v>
      </c>
    </row>
    <row r="311" spans="1:65" s="13" customFormat="1">
      <c r="B311" s="226"/>
      <c r="C311" s="227"/>
      <c r="D311" s="228" t="s">
        <v>304</v>
      </c>
      <c r="E311" s="229" t="s">
        <v>1</v>
      </c>
      <c r="F311" s="230" t="s">
        <v>1816</v>
      </c>
      <c r="G311" s="227"/>
      <c r="H311" s="231">
        <v>17.8</v>
      </c>
      <c r="I311" s="232"/>
      <c r="J311" s="227"/>
      <c r="K311" s="227"/>
      <c r="L311" s="233"/>
      <c r="M311" s="234"/>
      <c r="N311" s="235"/>
      <c r="O311" s="235"/>
      <c r="P311" s="235"/>
      <c r="Q311" s="235"/>
      <c r="R311" s="235"/>
      <c r="S311" s="235"/>
      <c r="T311" s="236"/>
      <c r="AT311" s="237" t="s">
        <v>304</v>
      </c>
      <c r="AU311" s="237" t="s">
        <v>90</v>
      </c>
      <c r="AV311" s="13" t="s">
        <v>90</v>
      </c>
      <c r="AW311" s="13" t="s">
        <v>33</v>
      </c>
      <c r="AX311" s="13" t="s">
        <v>84</v>
      </c>
      <c r="AY311" s="237" t="s">
        <v>242</v>
      </c>
    </row>
    <row r="312" spans="1:65" s="2" customFormat="1" ht="22.15" customHeight="1">
      <c r="A312" s="35"/>
      <c r="B312" s="36"/>
      <c r="C312" s="201" t="s">
        <v>762</v>
      </c>
      <c r="D312" s="201" t="s">
        <v>244</v>
      </c>
      <c r="E312" s="202" t="s">
        <v>1633</v>
      </c>
      <c r="F312" s="203" t="s">
        <v>1634</v>
      </c>
      <c r="G312" s="204" t="s">
        <v>792</v>
      </c>
      <c r="H312" s="275"/>
      <c r="I312" s="206"/>
      <c r="J312" s="207">
        <f>ROUND(I312*H312,2)</f>
        <v>0</v>
      </c>
      <c r="K312" s="208"/>
      <c r="L312" s="40"/>
      <c r="M312" s="209" t="s">
        <v>1</v>
      </c>
      <c r="N312" s="210" t="s">
        <v>43</v>
      </c>
      <c r="O312" s="76"/>
      <c r="P312" s="211">
        <f>O312*H312</f>
        <v>0</v>
      </c>
      <c r="Q312" s="211">
        <v>0</v>
      </c>
      <c r="R312" s="211">
        <f>Q312*H312</f>
        <v>0</v>
      </c>
      <c r="S312" s="211">
        <v>0</v>
      </c>
      <c r="T312" s="212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13" t="s">
        <v>311</v>
      </c>
      <c r="AT312" s="213" t="s">
        <v>244</v>
      </c>
      <c r="AU312" s="213" t="s">
        <v>90</v>
      </c>
      <c r="AY312" s="18" t="s">
        <v>242</v>
      </c>
      <c r="BE312" s="214">
        <f>IF(N312="základná",J312,0)</f>
        <v>0</v>
      </c>
      <c r="BF312" s="214">
        <f>IF(N312="znížená",J312,0)</f>
        <v>0</v>
      </c>
      <c r="BG312" s="214">
        <f>IF(N312="zákl. prenesená",J312,0)</f>
        <v>0</v>
      </c>
      <c r="BH312" s="214">
        <f>IF(N312="zníž. prenesená",J312,0)</f>
        <v>0</v>
      </c>
      <c r="BI312" s="214">
        <f>IF(N312="nulová",J312,0)</f>
        <v>0</v>
      </c>
      <c r="BJ312" s="18" t="s">
        <v>90</v>
      </c>
      <c r="BK312" s="214">
        <f>ROUND(I312*H312,2)</f>
        <v>0</v>
      </c>
      <c r="BL312" s="18" t="s">
        <v>311</v>
      </c>
      <c r="BM312" s="213" t="s">
        <v>1817</v>
      </c>
    </row>
    <row r="313" spans="1:65" s="12" customFormat="1" ht="22.9" customHeight="1">
      <c r="B313" s="185"/>
      <c r="C313" s="186"/>
      <c r="D313" s="187" t="s">
        <v>76</v>
      </c>
      <c r="E313" s="199" t="s">
        <v>778</v>
      </c>
      <c r="F313" s="199" t="s">
        <v>779</v>
      </c>
      <c r="G313" s="186"/>
      <c r="H313" s="186"/>
      <c r="I313" s="189"/>
      <c r="J313" s="200">
        <f>BK313</f>
        <v>0</v>
      </c>
      <c r="K313" s="186"/>
      <c r="L313" s="191"/>
      <c r="M313" s="192"/>
      <c r="N313" s="193"/>
      <c r="O313" s="193"/>
      <c r="P313" s="194">
        <f>SUM(P314:P331)</f>
        <v>0</v>
      </c>
      <c r="Q313" s="193"/>
      <c r="R313" s="194">
        <f>SUM(R314:R331)</f>
        <v>0.41305100000000006</v>
      </c>
      <c r="S313" s="193"/>
      <c r="T313" s="195">
        <f>SUM(T314:T331)</f>
        <v>0</v>
      </c>
      <c r="AR313" s="196" t="s">
        <v>90</v>
      </c>
      <c r="AT313" s="197" t="s">
        <v>76</v>
      </c>
      <c r="AU313" s="197" t="s">
        <v>84</v>
      </c>
      <c r="AY313" s="196" t="s">
        <v>242</v>
      </c>
      <c r="BK313" s="198">
        <f>SUM(BK314:BK331)</f>
        <v>0</v>
      </c>
    </row>
    <row r="314" spans="1:65" s="2" customFormat="1" ht="34.9" customHeight="1">
      <c r="A314" s="35"/>
      <c r="B314" s="36"/>
      <c r="C314" s="201" t="s">
        <v>766</v>
      </c>
      <c r="D314" s="201" t="s">
        <v>244</v>
      </c>
      <c r="E314" s="202" t="s">
        <v>1346</v>
      </c>
      <c r="F314" s="203" t="s">
        <v>1347</v>
      </c>
      <c r="G314" s="204" t="s">
        <v>282</v>
      </c>
      <c r="H314" s="205">
        <v>17.8</v>
      </c>
      <c r="I314" s="206"/>
      <c r="J314" s="207">
        <f>ROUND(I314*H314,2)</f>
        <v>0</v>
      </c>
      <c r="K314" s="208"/>
      <c r="L314" s="40"/>
      <c r="M314" s="209" t="s">
        <v>1</v>
      </c>
      <c r="N314" s="210" t="s">
        <v>43</v>
      </c>
      <c r="O314" s="76"/>
      <c r="P314" s="211">
        <f>O314*H314</f>
        <v>0</v>
      </c>
      <c r="Q314" s="211">
        <v>5.0000000000000002E-5</v>
      </c>
      <c r="R314" s="211">
        <f>Q314*H314</f>
        <v>8.9000000000000006E-4</v>
      </c>
      <c r="S314" s="211">
        <v>0</v>
      </c>
      <c r="T314" s="212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13" t="s">
        <v>311</v>
      </c>
      <c r="AT314" s="213" t="s">
        <v>244</v>
      </c>
      <c r="AU314" s="213" t="s">
        <v>90</v>
      </c>
      <c r="AY314" s="18" t="s">
        <v>242</v>
      </c>
      <c r="BE314" s="214">
        <f>IF(N314="základná",J314,0)</f>
        <v>0</v>
      </c>
      <c r="BF314" s="214">
        <f>IF(N314="znížená",J314,0)</f>
        <v>0</v>
      </c>
      <c r="BG314" s="214">
        <f>IF(N314="zákl. prenesená",J314,0)</f>
        <v>0</v>
      </c>
      <c r="BH314" s="214">
        <f>IF(N314="zníž. prenesená",J314,0)</f>
        <v>0</v>
      </c>
      <c r="BI314" s="214">
        <f>IF(N314="nulová",J314,0)</f>
        <v>0</v>
      </c>
      <c r="BJ314" s="18" t="s">
        <v>90</v>
      </c>
      <c r="BK314" s="214">
        <f>ROUND(I314*H314,2)</f>
        <v>0</v>
      </c>
      <c r="BL314" s="18" t="s">
        <v>311</v>
      </c>
      <c r="BM314" s="213" t="s">
        <v>1818</v>
      </c>
    </row>
    <row r="315" spans="1:65" s="13" customFormat="1">
      <c r="B315" s="226"/>
      <c r="C315" s="227"/>
      <c r="D315" s="228" t="s">
        <v>304</v>
      </c>
      <c r="E315" s="229" t="s">
        <v>1</v>
      </c>
      <c r="F315" s="230" t="s">
        <v>1819</v>
      </c>
      <c r="G315" s="227"/>
      <c r="H315" s="231">
        <v>17.8</v>
      </c>
      <c r="I315" s="232"/>
      <c r="J315" s="227"/>
      <c r="K315" s="227"/>
      <c r="L315" s="233"/>
      <c r="M315" s="234"/>
      <c r="N315" s="235"/>
      <c r="O315" s="235"/>
      <c r="P315" s="235"/>
      <c r="Q315" s="235"/>
      <c r="R315" s="235"/>
      <c r="S315" s="235"/>
      <c r="T315" s="236"/>
      <c r="AT315" s="237" t="s">
        <v>304</v>
      </c>
      <c r="AU315" s="237" t="s">
        <v>90</v>
      </c>
      <c r="AV315" s="13" t="s">
        <v>90</v>
      </c>
      <c r="AW315" s="13" t="s">
        <v>33</v>
      </c>
      <c r="AX315" s="13" t="s">
        <v>84</v>
      </c>
      <c r="AY315" s="237" t="s">
        <v>242</v>
      </c>
    </row>
    <row r="316" spans="1:65" s="2" customFormat="1" ht="30" customHeight="1">
      <c r="A316" s="35"/>
      <c r="B316" s="36"/>
      <c r="C316" s="215" t="s">
        <v>770</v>
      </c>
      <c r="D316" s="215" t="s">
        <v>261</v>
      </c>
      <c r="E316" s="216" t="s">
        <v>1350</v>
      </c>
      <c r="F316" s="217" t="s">
        <v>1820</v>
      </c>
      <c r="G316" s="218" t="s">
        <v>282</v>
      </c>
      <c r="H316" s="219">
        <v>17.8</v>
      </c>
      <c r="I316" s="220"/>
      <c r="J316" s="221">
        <f>ROUND(I316*H316,2)</f>
        <v>0</v>
      </c>
      <c r="K316" s="222"/>
      <c r="L316" s="223"/>
      <c r="M316" s="224" t="s">
        <v>1</v>
      </c>
      <c r="N316" s="225" t="s">
        <v>43</v>
      </c>
      <c r="O316" s="76"/>
      <c r="P316" s="211">
        <f>O316*H316</f>
        <v>0</v>
      </c>
      <c r="Q316" s="211">
        <v>5.0000000000000001E-3</v>
      </c>
      <c r="R316" s="211">
        <f>Q316*H316</f>
        <v>8.900000000000001E-2</v>
      </c>
      <c r="S316" s="211">
        <v>0</v>
      </c>
      <c r="T316" s="212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13" t="s">
        <v>569</v>
      </c>
      <c r="AT316" s="213" t="s">
        <v>261</v>
      </c>
      <c r="AU316" s="213" t="s">
        <v>90</v>
      </c>
      <c r="AY316" s="18" t="s">
        <v>242</v>
      </c>
      <c r="BE316" s="214">
        <f>IF(N316="základná",J316,0)</f>
        <v>0</v>
      </c>
      <c r="BF316" s="214">
        <f>IF(N316="znížená",J316,0)</f>
        <v>0</v>
      </c>
      <c r="BG316" s="214">
        <f>IF(N316="zákl. prenesená",J316,0)</f>
        <v>0</v>
      </c>
      <c r="BH316" s="214">
        <f>IF(N316="zníž. prenesená",J316,0)</f>
        <v>0</v>
      </c>
      <c r="BI316" s="214">
        <f>IF(N316="nulová",J316,0)</f>
        <v>0</v>
      </c>
      <c r="BJ316" s="18" t="s">
        <v>90</v>
      </c>
      <c r="BK316" s="214">
        <f>ROUND(I316*H316,2)</f>
        <v>0</v>
      </c>
      <c r="BL316" s="18" t="s">
        <v>311</v>
      </c>
      <c r="BM316" s="213" t="s">
        <v>1821</v>
      </c>
    </row>
    <row r="317" spans="1:65" s="14" customFormat="1">
      <c r="B317" s="243"/>
      <c r="C317" s="244"/>
      <c r="D317" s="228" t="s">
        <v>304</v>
      </c>
      <c r="E317" s="245" t="s">
        <v>1</v>
      </c>
      <c r="F317" s="246" t="s">
        <v>1822</v>
      </c>
      <c r="G317" s="244"/>
      <c r="H317" s="245" t="s">
        <v>1</v>
      </c>
      <c r="I317" s="247"/>
      <c r="J317" s="244"/>
      <c r="K317" s="244"/>
      <c r="L317" s="248"/>
      <c r="M317" s="249"/>
      <c r="N317" s="250"/>
      <c r="O317" s="250"/>
      <c r="P317" s="250"/>
      <c r="Q317" s="250"/>
      <c r="R317" s="250"/>
      <c r="S317" s="250"/>
      <c r="T317" s="251"/>
      <c r="AT317" s="252" t="s">
        <v>304</v>
      </c>
      <c r="AU317" s="252" t="s">
        <v>90</v>
      </c>
      <c r="AV317" s="14" t="s">
        <v>84</v>
      </c>
      <c r="AW317" s="14" t="s">
        <v>33</v>
      </c>
      <c r="AX317" s="14" t="s">
        <v>77</v>
      </c>
      <c r="AY317" s="252" t="s">
        <v>242</v>
      </c>
    </row>
    <row r="318" spans="1:65" s="14" customFormat="1">
      <c r="B318" s="243"/>
      <c r="C318" s="244"/>
      <c r="D318" s="228" t="s">
        <v>304</v>
      </c>
      <c r="E318" s="245" t="s">
        <v>1</v>
      </c>
      <c r="F318" s="246" t="s">
        <v>1823</v>
      </c>
      <c r="G318" s="244"/>
      <c r="H318" s="245" t="s">
        <v>1</v>
      </c>
      <c r="I318" s="247"/>
      <c r="J318" s="244"/>
      <c r="K318" s="244"/>
      <c r="L318" s="248"/>
      <c r="M318" s="249"/>
      <c r="N318" s="250"/>
      <c r="O318" s="250"/>
      <c r="P318" s="250"/>
      <c r="Q318" s="250"/>
      <c r="R318" s="250"/>
      <c r="S318" s="250"/>
      <c r="T318" s="251"/>
      <c r="AT318" s="252" t="s">
        <v>304</v>
      </c>
      <c r="AU318" s="252" t="s">
        <v>90</v>
      </c>
      <c r="AV318" s="14" t="s">
        <v>84</v>
      </c>
      <c r="AW318" s="14" t="s">
        <v>33</v>
      </c>
      <c r="AX318" s="14" t="s">
        <v>77</v>
      </c>
      <c r="AY318" s="252" t="s">
        <v>242</v>
      </c>
    </row>
    <row r="319" spans="1:65" s="13" customFormat="1">
      <c r="B319" s="226"/>
      <c r="C319" s="227"/>
      <c r="D319" s="228" t="s">
        <v>304</v>
      </c>
      <c r="E319" s="229" t="s">
        <v>1</v>
      </c>
      <c r="F319" s="230" t="s">
        <v>1824</v>
      </c>
      <c r="G319" s="227"/>
      <c r="H319" s="231">
        <v>17.8</v>
      </c>
      <c r="I319" s="232"/>
      <c r="J319" s="227"/>
      <c r="K319" s="227"/>
      <c r="L319" s="233"/>
      <c r="M319" s="234"/>
      <c r="N319" s="235"/>
      <c r="O319" s="235"/>
      <c r="P319" s="235"/>
      <c r="Q319" s="235"/>
      <c r="R319" s="235"/>
      <c r="S319" s="235"/>
      <c r="T319" s="236"/>
      <c r="AT319" s="237" t="s">
        <v>304</v>
      </c>
      <c r="AU319" s="237" t="s">
        <v>90</v>
      </c>
      <c r="AV319" s="13" t="s">
        <v>90</v>
      </c>
      <c r="AW319" s="13" t="s">
        <v>33</v>
      </c>
      <c r="AX319" s="13" t="s">
        <v>84</v>
      </c>
      <c r="AY319" s="237" t="s">
        <v>242</v>
      </c>
    </row>
    <row r="320" spans="1:65" s="2" customFormat="1" ht="34.9" customHeight="1">
      <c r="A320" s="35"/>
      <c r="B320" s="36"/>
      <c r="C320" s="201" t="s">
        <v>774</v>
      </c>
      <c r="D320" s="201" t="s">
        <v>244</v>
      </c>
      <c r="E320" s="202" t="s">
        <v>1643</v>
      </c>
      <c r="F320" s="203" t="s">
        <v>1644</v>
      </c>
      <c r="G320" s="204" t="s">
        <v>282</v>
      </c>
      <c r="H320" s="205">
        <v>5.44</v>
      </c>
      <c r="I320" s="206"/>
      <c r="J320" s="207">
        <f>ROUND(I320*H320,2)</f>
        <v>0</v>
      </c>
      <c r="K320" s="208"/>
      <c r="L320" s="40"/>
      <c r="M320" s="209" t="s">
        <v>1</v>
      </c>
      <c r="N320" s="210" t="s">
        <v>43</v>
      </c>
      <c r="O320" s="76"/>
      <c r="P320" s="211">
        <f>O320*H320</f>
        <v>0</v>
      </c>
      <c r="Q320" s="211">
        <v>5.0000000000000002E-5</v>
      </c>
      <c r="R320" s="211">
        <f>Q320*H320</f>
        <v>2.7200000000000005E-4</v>
      </c>
      <c r="S320" s="211">
        <v>0</v>
      </c>
      <c r="T320" s="212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13" t="s">
        <v>311</v>
      </c>
      <c r="AT320" s="213" t="s">
        <v>244</v>
      </c>
      <c r="AU320" s="213" t="s">
        <v>90</v>
      </c>
      <c r="AY320" s="18" t="s">
        <v>242</v>
      </c>
      <c r="BE320" s="214">
        <f>IF(N320="základná",J320,0)</f>
        <v>0</v>
      </c>
      <c r="BF320" s="214">
        <f>IF(N320="znížená",J320,0)</f>
        <v>0</v>
      </c>
      <c r="BG320" s="214">
        <f>IF(N320="zákl. prenesená",J320,0)</f>
        <v>0</v>
      </c>
      <c r="BH320" s="214">
        <f>IF(N320="zníž. prenesená",J320,0)</f>
        <v>0</v>
      </c>
      <c r="BI320" s="214">
        <f>IF(N320="nulová",J320,0)</f>
        <v>0</v>
      </c>
      <c r="BJ320" s="18" t="s">
        <v>90</v>
      </c>
      <c r="BK320" s="214">
        <f>ROUND(I320*H320,2)</f>
        <v>0</v>
      </c>
      <c r="BL320" s="18" t="s">
        <v>311</v>
      </c>
      <c r="BM320" s="213" t="s">
        <v>1825</v>
      </c>
    </row>
    <row r="321" spans="1:65" s="13" customFormat="1">
      <c r="B321" s="226"/>
      <c r="C321" s="227"/>
      <c r="D321" s="228" t="s">
        <v>304</v>
      </c>
      <c r="E321" s="229" t="s">
        <v>1</v>
      </c>
      <c r="F321" s="230" t="s">
        <v>1646</v>
      </c>
      <c r="G321" s="227"/>
      <c r="H321" s="231">
        <v>5.44</v>
      </c>
      <c r="I321" s="232"/>
      <c r="J321" s="227"/>
      <c r="K321" s="227"/>
      <c r="L321" s="233"/>
      <c r="M321" s="234"/>
      <c r="N321" s="235"/>
      <c r="O321" s="235"/>
      <c r="P321" s="235"/>
      <c r="Q321" s="235"/>
      <c r="R321" s="235"/>
      <c r="S321" s="235"/>
      <c r="T321" s="236"/>
      <c r="AT321" s="237" t="s">
        <v>304</v>
      </c>
      <c r="AU321" s="237" t="s">
        <v>90</v>
      </c>
      <c r="AV321" s="13" t="s">
        <v>90</v>
      </c>
      <c r="AW321" s="13" t="s">
        <v>33</v>
      </c>
      <c r="AX321" s="13" t="s">
        <v>84</v>
      </c>
      <c r="AY321" s="237" t="s">
        <v>242</v>
      </c>
    </row>
    <row r="322" spans="1:65" s="2" customFormat="1" ht="22.15" customHeight="1">
      <c r="A322" s="35"/>
      <c r="B322" s="36"/>
      <c r="C322" s="215" t="s">
        <v>780</v>
      </c>
      <c r="D322" s="215" t="s">
        <v>261</v>
      </c>
      <c r="E322" s="216" t="s">
        <v>1647</v>
      </c>
      <c r="F322" s="217" t="s">
        <v>1826</v>
      </c>
      <c r="G322" s="218" t="s">
        <v>282</v>
      </c>
      <c r="H322" s="219">
        <v>5.44</v>
      </c>
      <c r="I322" s="220"/>
      <c r="J322" s="221">
        <f>ROUND(I322*H322,2)</f>
        <v>0</v>
      </c>
      <c r="K322" s="222"/>
      <c r="L322" s="223"/>
      <c r="M322" s="224" t="s">
        <v>1</v>
      </c>
      <c r="N322" s="225" t="s">
        <v>43</v>
      </c>
      <c r="O322" s="76"/>
      <c r="P322" s="211">
        <f>O322*H322</f>
        <v>0</v>
      </c>
      <c r="Q322" s="211">
        <v>5.0000000000000001E-3</v>
      </c>
      <c r="R322" s="211">
        <f>Q322*H322</f>
        <v>2.7200000000000002E-2</v>
      </c>
      <c r="S322" s="211">
        <v>0</v>
      </c>
      <c r="T322" s="212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13" t="s">
        <v>569</v>
      </c>
      <c r="AT322" s="213" t="s">
        <v>261</v>
      </c>
      <c r="AU322" s="213" t="s">
        <v>90</v>
      </c>
      <c r="AY322" s="18" t="s">
        <v>242</v>
      </c>
      <c r="BE322" s="214">
        <f>IF(N322="základná",J322,0)</f>
        <v>0</v>
      </c>
      <c r="BF322" s="214">
        <f>IF(N322="znížená",J322,0)</f>
        <v>0</v>
      </c>
      <c r="BG322" s="214">
        <f>IF(N322="zákl. prenesená",J322,0)</f>
        <v>0</v>
      </c>
      <c r="BH322" s="214">
        <f>IF(N322="zníž. prenesená",J322,0)</f>
        <v>0</v>
      </c>
      <c r="BI322" s="214">
        <f>IF(N322="nulová",J322,0)</f>
        <v>0</v>
      </c>
      <c r="BJ322" s="18" t="s">
        <v>90</v>
      </c>
      <c r="BK322" s="214">
        <f>ROUND(I322*H322,2)</f>
        <v>0</v>
      </c>
      <c r="BL322" s="18" t="s">
        <v>311</v>
      </c>
      <c r="BM322" s="213" t="s">
        <v>1827</v>
      </c>
    </row>
    <row r="323" spans="1:65" s="14" customFormat="1">
      <c r="B323" s="243"/>
      <c r="C323" s="244"/>
      <c r="D323" s="228" t="s">
        <v>304</v>
      </c>
      <c r="E323" s="245" t="s">
        <v>1</v>
      </c>
      <c r="F323" s="246" t="s">
        <v>1828</v>
      </c>
      <c r="G323" s="244"/>
      <c r="H323" s="245" t="s">
        <v>1</v>
      </c>
      <c r="I323" s="247"/>
      <c r="J323" s="244"/>
      <c r="K323" s="244"/>
      <c r="L323" s="248"/>
      <c r="M323" s="249"/>
      <c r="N323" s="250"/>
      <c r="O323" s="250"/>
      <c r="P323" s="250"/>
      <c r="Q323" s="250"/>
      <c r="R323" s="250"/>
      <c r="S323" s="250"/>
      <c r="T323" s="251"/>
      <c r="AT323" s="252" t="s">
        <v>304</v>
      </c>
      <c r="AU323" s="252" t="s">
        <v>90</v>
      </c>
      <c r="AV323" s="14" t="s">
        <v>84</v>
      </c>
      <c r="AW323" s="14" t="s">
        <v>33</v>
      </c>
      <c r="AX323" s="14" t="s">
        <v>77</v>
      </c>
      <c r="AY323" s="252" t="s">
        <v>242</v>
      </c>
    </row>
    <row r="324" spans="1:65" s="14" customFormat="1">
      <c r="B324" s="243"/>
      <c r="C324" s="244"/>
      <c r="D324" s="228" t="s">
        <v>304</v>
      </c>
      <c r="E324" s="245" t="s">
        <v>1</v>
      </c>
      <c r="F324" s="246" t="s">
        <v>1829</v>
      </c>
      <c r="G324" s="244"/>
      <c r="H324" s="245" t="s">
        <v>1</v>
      </c>
      <c r="I324" s="247"/>
      <c r="J324" s="244"/>
      <c r="K324" s="244"/>
      <c r="L324" s="248"/>
      <c r="M324" s="249"/>
      <c r="N324" s="250"/>
      <c r="O324" s="250"/>
      <c r="P324" s="250"/>
      <c r="Q324" s="250"/>
      <c r="R324" s="250"/>
      <c r="S324" s="250"/>
      <c r="T324" s="251"/>
      <c r="AT324" s="252" t="s">
        <v>304</v>
      </c>
      <c r="AU324" s="252" t="s">
        <v>90</v>
      </c>
      <c r="AV324" s="14" t="s">
        <v>84</v>
      </c>
      <c r="AW324" s="14" t="s">
        <v>33</v>
      </c>
      <c r="AX324" s="14" t="s">
        <v>77</v>
      </c>
      <c r="AY324" s="252" t="s">
        <v>242</v>
      </c>
    </row>
    <row r="325" spans="1:65" s="13" customFormat="1">
      <c r="B325" s="226"/>
      <c r="C325" s="227"/>
      <c r="D325" s="228" t="s">
        <v>304</v>
      </c>
      <c r="E325" s="229" t="s">
        <v>1</v>
      </c>
      <c r="F325" s="230" t="s">
        <v>1651</v>
      </c>
      <c r="G325" s="227"/>
      <c r="H325" s="231">
        <v>5.44</v>
      </c>
      <c r="I325" s="232"/>
      <c r="J325" s="227"/>
      <c r="K325" s="227"/>
      <c r="L325" s="233"/>
      <c r="M325" s="234"/>
      <c r="N325" s="235"/>
      <c r="O325" s="235"/>
      <c r="P325" s="235"/>
      <c r="Q325" s="235"/>
      <c r="R325" s="235"/>
      <c r="S325" s="235"/>
      <c r="T325" s="236"/>
      <c r="AT325" s="237" t="s">
        <v>304</v>
      </c>
      <c r="AU325" s="237" t="s">
        <v>90</v>
      </c>
      <c r="AV325" s="13" t="s">
        <v>90</v>
      </c>
      <c r="AW325" s="13" t="s">
        <v>33</v>
      </c>
      <c r="AX325" s="13" t="s">
        <v>84</v>
      </c>
      <c r="AY325" s="237" t="s">
        <v>242</v>
      </c>
    </row>
    <row r="326" spans="1:65" s="2" customFormat="1" ht="22.15" customHeight="1">
      <c r="A326" s="35"/>
      <c r="B326" s="36"/>
      <c r="C326" s="201" t="s">
        <v>789</v>
      </c>
      <c r="D326" s="201" t="s">
        <v>244</v>
      </c>
      <c r="E326" s="202" t="s">
        <v>1652</v>
      </c>
      <c r="F326" s="203" t="s">
        <v>1653</v>
      </c>
      <c r="G326" s="204" t="s">
        <v>1362</v>
      </c>
      <c r="H326" s="205">
        <v>278.14999999999998</v>
      </c>
      <c r="I326" s="206"/>
      <c r="J326" s="207">
        <f>ROUND(I326*H326,2)</f>
        <v>0</v>
      </c>
      <c r="K326" s="208"/>
      <c r="L326" s="40"/>
      <c r="M326" s="209" t="s">
        <v>1</v>
      </c>
      <c r="N326" s="210" t="s">
        <v>43</v>
      </c>
      <c r="O326" s="76"/>
      <c r="P326" s="211">
        <f>O326*H326</f>
        <v>0</v>
      </c>
      <c r="Q326" s="211">
        <v>6.0000000000000002E-5</v>
      </c>
      <c r="R326" s="211">
        <f>Q326*H326</f>
        <v>1.6688999999999999E-2</v>
      </c>
      <c r="S326" s="211">
        <v>0</v>
      </c>
      <c r="T326" s="212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13" t="s">
        <v>311</v>
      </c>
      <c r="AT326" s="213" t="s">
        <v>244</v>
      </c>
      <c r="AU326" s="213" t="s">
        <v>90</v>
      </c>
      <c r="AY326" s="18" t="s">
        <v>242</v>
      </c>
      <c r="BE326" s="214">
        <f>IF(N326="základná",J326,0)</f>
        <v>0</v>
      </c>
      <c r="BF326" s="214">
        <f>IF(N326="znížená",J326,0)</f>
        <v>0</v>
      </c>
      <c r="BG326" s="214">
        <f>IF(N326="zákl. prenesená",J326,0)</f>
        <v>0</v>
      </c>
      <c r="BH326" s="214">
        <f>IF(N326="zníž. prenesená",J326,0)</f>
        <v>0</v>
      </c>
      <c r="BI326" s="214">
        <f>IF(N326="nulová",J326,0)</f>
        <v>0</v>
      </c>
      <c r="BJ326" s="18" t="s">
        <v>90</v>
      </c>
      <c r="BK326" s="214">
        <f>ROUND(I326*H326,2)</f>
        <v>0</v>
      </c>
      <c r="BL326" s="18" t="s">
        <v>311</v>
      </c>
      <c r="BM326" s="213" t="s">
        <v>1830</v>
      </c>
    </row>
    <row r="327" spans="1:65" s="13" customFormat="1" ht="22.5">
      <c r="B327" s="226"/>
      <c r="C327" s="227"/>
      <c r="D327" s="228" t="s">
        <v>304</v>
      </c>
      <c r="E327" s="229" t="s">
        <v>1</v>
      </c>
      <c r="F327" s="230" t="s">
        <v>1831</v>
      </c>
      <c r="G327" s="227"/>
      <c r="H327" s="231">
        <v>30.591999999999999</v>
      </c>
      <c r="I327" s="232"/>
      <c r="J327" s="227"/>
      <c r="K327" s="227"/>
      <c r="L327" s="233"/>
      <c r="M327" s="234"/>
      <c r="N327" s="235"/>
      <c r="O327" s="235"/>
      <c r="P327" s="235"/>
      <c r="Q327" s="235"/>
      <c r="R327" s="235"/>
      <c r="S327" s="235"/>
      <c r="T327" s="236"/>
      <c r="AT327" s="237" t="s">
        <v>304</v>
      </c>
      <c r="AU327" s="237" t="s">
        <v>90</v>
      </c>
      <c r="AV327" s="13" t="s">
        <v>90</v>
      </c>
      <c r="AW327" s="13" t="s">
        <v>33</v>
      </c>
      <c r="AX327" s="13" t="s">
        <v>77</v>
      </c>
      <c r="AY327" s="237" t="s">
        <v>242</v>
      </c>
    </row>
    <row r="328" spans="1:65" s="13" customFormat="1" ht="22.5">
      <c r="B328" s="226"/>
      <c r="C328" s="227"/>
      <c r="D328" s="228" t="s">
        <v>304</v>
      </c>
      <c r="E328" s="229" t="s">
        <v>1</v>
      </c>
      <c r="F328" s="230" t="s">
        <v>1832</v>
      </c>
      <c r="G328" s="227"/>
      <c r="H328" s="231">
        <v>247.55799999999999</v>
      </c>
      <c r="I328" s="232"/>
      <c r="J328" s="227"/>
      <c r="K328" s="227"/>
      <c r="L328" s="233"/>
      <c r="M328" s="234"/>
      <c r="N328" s="235"/>
      <c r="O328" s="235"/>
      <c r="P328" s="235"/>
      <c r="Q328" s="235"/>
      <c r="R328" s="235"/>
      <c r="S328" s="235"/>
      <c r="T328" s="236"/>
      <c r="AT328" s="237" t="s">
        <v>304</v>
      </c>
      <c r="AU328" s="237" t="s">
        <v>90</v>
      </c>
      <c r="AV328" s="13" t="s">
        <v>90</v>
      </c>
      <c r="AW328" s="13" t="s">
        <v>33</v>
      </c>
      <c r="AX328" s="13" t="s">
        <v>77</v>
      </c>
      <c r="AY328" s="237" t="s">
        <v>242</v>
      </c>
    </row>
    <row r="329" spans="1:65" s="16" customFormat="1">
      <c r="B329" s="264"/>
      <c r="C329" s="265"/>
      <c r="D329" s="228" t="s">
        <v>304</v>
      </c>
      <c r="E329" s="266" t="s">
        <v>1</v>
      </c>
      <c r="F329" s="267" t="s">
        <v>388</v>
      </c>
      <c r="G329" s="265"/>
      <c r="H329" s="268">
        <v>278.14999999999998</v>
      </c>
      <c r="I329" s="269"/>
      <c r="J329" s="265"/>
      <c r="K329" s="265"/>
      <c r="L329" s="270"/>
      <c r="M329" s="271"/>
      <c r="N329" s="272"/>
      <c r="O329" s="272"/>
      <c r="P329" s="272"/>
      <c r="Q329" s="272"/>
      <c r="R329" s="272"/>
      <c r="S329" s="272"/>
      <c r="T329" s="273"/>
      <c r="AT329" s="274" t="s">
        <v>304</v>
      </c>
      <c r="AU329" s="274" t="s">
        <v>90</v>
      </c>
      <c r="AV329" s="16" t="s">
        <v>248</v>
      </c>
      <c r="AW329" s="16" t="s">
        <v>33</v>
      </c>
      <c r="AX329" s="16" t="s">
        <v>84</v>
      </c>
      <c r="AY329" s="274" t="s">
        <v>242</v>
      </c>
    </row>
    <row r="330" spans="1:65" s="2" customFormat="1" ht="22.15" customHeight="1">
      <c r="A330" s="35"/>
      <c r="B330" s="36"/>
      <c r="C330" s="215" t="s">
        <v>986</v>
      </c>
      <c r="D330" s="215" t="s">
        <v>261</v>
      </c>
      <c r="E330" s="216" t="s">
        <v>1656</v>
      </c>
      <c r="F330" s="217" t="s">
        <v>1833</v>
      </c>
      <c r="G330" s="218" t="s">
        <v>323</v>
      </c>
      <c r="H330" s="219">
        <v>0.27900000000000003</v>
      </c>
      <c r="I330" s="220"/>
      <c r="J330" s="221">
        <f>ROUND(I330*H330,2)</f>
        <v>0</v>
      </c>
      <c r="K330" s="222"/>
      <c r="L330" s="223"/>
      <c r="M330" s="224" t="s">
        <v>1</v>
      </c>
      <c r="N330" s="225" t="s">
        <v>43</v>
      </c>
      <c r="O330" s="76"/>
      <c r="P330" s="211">
        <f>O330*H330</f>
        <v>0</v>
      </c>
      <c r="Q330" s="211">
        <v>1</v>
      </c>
      <c r="R330" s="211">
        <f>Q330*H330</f>
        <v>0.27900000000000003</v>
      </c>
      <c r="S330" s="211">
        <v>0</v>
      </c>
      <c r="T330" s="212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13" t="s">
        <v>569</v>
      </c>
      <c r="AT330" s="213" t="s">
        <v>261</v>
      </c>
      <c r="AU330" s="213" t="s">
        <v>90</v>
      </c>
      <c r="AY330" s="18" t="s">
        <v>242</v>
      </c>
      <c r="BE330" s="214">
        <f>IF(N330="základná",J330,0)</f>
        <v>0</v>
      </c>
      <c r="BF330" s="214">
        <f>IF(N330="znížená",J330,0)</f>
        <v>0</v>
      </c>
      <c r="BG330" s="214">
        <f>IF(N330="zákl. prenesená",J330,0)</f>
        <v>0</v>
      </c>
      <c r="BH330" s="214">
        <f>IF(N330="zníž. prenesená",J330,0)</f>
        <v>0</v>
      </c>
      <c r="BI330" s="214">
        <f>IF(N330="nulová",J330,0)</f>
        <v>0</v>
      </c>
      <c r="BJ330" s="18" t="s">
        <v>90</v>
      </c>
      <c r="BK330" s="214">
        <f>ROUND(I330*H330,2)</f>
        <v>0</v>
      </c>
      <c r="BL330" s="18" t="s">
        <v>311</v>
      </c>
      <c r="BM330" s="213" t="s">
        <v>1834</v>
      </c>
    </row>
    <row r="331" spans="1:65" s="2" customFormat="1" ht="22.15" customHeight="1">
      <c r="A331" s="35"/>
      <c r="B331" s="36"/>
      <c r="C331" s="201" t="s">
        <v>989</v>
      </c>
      <c r="D331" s="201" t="s">
        <v>244</v>
      </c>
      <c r="E331" s="202" t="s">
        <v>790</v>
      </c>
      <c r="F331" s="203" t="s">
        <v>791</v>
      </c>
      <c r="G331" s="204" t="s">
        <v>792</v>
      </c>
      <c r="H331" s="275"/>
      <c r="I331" s="206"/>
      <c r="J331" s="207">
        <f>ROUND(I331*H331,2)</f>
        <v>0</v>
      </c>
      <c r="K331" s="208"/>
      <c r="L331" s="40"/>
      <c r="M331" s="209" t="s">
        <v>1</v>
      </c>
      <c r="N331" s="210" t="s">
        <v>43</v>
      </c>
      <c r="O331" s="76"/>
      <c r="P331" s="211">
        <f>O331*H331</f>
        <v>0</v>
      </c>
      <c r="Q331" s="211">
        <v>0</v>
      </c>
      <c r="R331" s="211">
        <f>Q331*H331</f>
        <v>0</v>
      </c>
      <c r="S331" s="211">
        <v>0</v>
      </c>
      <c r="T331" s="212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13" t="s">
        <v>311</v>
      </c>
      <c r="AT331" s="213" t="s">
        <v>244</v>
      </c>
      <c r="AU331" s="213" t="s">
        <v>90</v>
      </c>
      <c r="AY331" s="18" t="s">
        <v>242</v>
      </c>
      <c r="BE331" s="214">
        <f>IF(N331="základná",J331,0)</f>
        <v>0</v>
      </c>
      <c r="BF331" s="214">
        <f>IF(N331="znížená",J331,0)</f>
        <v>0</v>
      </c>
      <c r="BG331" s="214">
        <f>IF(N331="zákl. prenesená",J331,0)</f>
        <v>0</v>
      </c>
      <c r="BH331" s="214">
        <f>IF(N331="zníž. prenesená",J331,0)</f>
        <v>0</v>
      </c>
      <c r="BI331" s="214">
        <f>IF(N331="nulová",J331,0)</f>
        <v>0</v>
      </c>
      <c r="BJ331" s="18" t="s">
        <v>90</v>
      </c>
      <c r="BK331" s="214">
        <f>ROUND(I331*H331,2)</f>
        <v>0</v>
      </c>
      <c r="BL331" s="18" t="s">
        <v>311</v>
      </c>
      <c r="BM331" s="213" t="s">
        <v>1835</v>
      </c>
    </row>
    <row r="332" spans="1:65" s="12" customFormat="1" ht="22.9" customHeight="1">
      <c r="B332" s="185"/>
      <c r="C332" s="186"/>
      <c r="D332" s="187" t="s">
        <v>76</v>
      </c>
      <c r="E332" s="199" t="s">
        <v>1126</v>
      </c>
      <c r="F332" s="199" t="s">
        <v>1127</v>
      </c>
      <c r="G332" s="186"/>
      <c r="H332" s="186"/>
      <c r="I332" s="189"/>
      <c r="J332" s="200">
        <f>BK332</f>
        <v>0</v>
      </c>
      <c r="K332" s="186"/>
      <c r="L332" s="191"/>
      <c r="M332" s="192"/>
      <c r="N332" s="193"/>
      <c r="O332" s="193"/>
      <c r="P332" s="194">
        <f>SUM(P333:P346)</f>
        <v>0</v>
      </c>
      <c r="Q332" s="193"/>
      <c r="R332" s="194">
        <f>SUM(R333:R346)</f>
        <v>0.23640600000000001</v>
      </c>
      <c r="S332" s="193"/>
      <c r="T332" s="195">
        <f>SUM(T333:T346)</f>
        <v>0</v>
      </c>
      <c r="AR332" s="196" t="s">
        <v>90</v>
      </c>
      <c r="AT332" s="197" t="s">
        <v>76</v>
      </c>
      <c r="AU332" s="197" t="s">
        <v>84</v>
      </c>
      <c r="AY332" s="196" t="s">
        <v>242</v>
      </c>
      <c r="BK332" s="198">
        <f>SUM(BK333:BK346)</f>
        <v>0</v>
      </c>
    </row>
    <row r="333" spans="1:65" s="2" customFormat="1" ht="30" customHeight="1">
      <c r="A333" s="35"/>
      <c r="B333" s="36"/>
      <c r="C333" s="201" t="s">
        <v>993</v>
      </c>
      <c r="D333" s="201" t="s">
        <v>244</v>
      </c>
      <c r="E333" s="202" t="s">
        <v>1379</v>
      </c>
      <c r="F333" s="203" t="s">
        <v>1380</v>
      </c>
      <c r="G333" s="204" t="s">
        <v>247</v>
      </c>
      <c r="H333" s="205">
        <v>168.6</v>
      </c>
      <c r="I333" s="206"/>
      <c r="J333" s="207">
        <f>ROUND(I333*H333,2)</f>
        <v>0</v>
      </c>
      <c r="K333" s="208"/>
      <c r="L333" s="40"/>
      <c r="M333" s="209" t="s">
        <v>1</v>
      </c>
      <c r="N333" s="210" t="s">
        <v>43</v>
      </c>
      <c r="O333" s="76"/>
      <c r="P333" s="211">
        <f>O333*H333</f>
        <v>0</v>
      </c>
      <c r="Q333" s="211">
        <v>9.3000000000000005E-4</v>
      </c>
      <c r="R333" s="211">
        <f>Q333*H333</f>
        <v>0.15679799999999999</v>
      </c>
      <c r="S333" s="211">
        <v>0</v>
      </c>
      <c r="T333" s="212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13" t="s">
        <v>311</v>
      </c>
      <c r="AT333" s="213" t="s">
        <v>244</v>
      </c>
      <c r="AU333" s="213" t="s">
        <v>90</v>
      </c>
      <c r="AY333" s="18" t="s">
        <v>242</v>
      </c>
      <c r="BE333" s="214">
        <f>IF(N333="základná",J333,0)</f>
        <v>0</v>
      </c>
      <c r="BF333" s="214">
        <f>IF(N333="znížená",J333,0)</f>
        <v>0</v>
      </c>
      <c r="BG333" s="214">
        <f>IF(N333="zákl. prenesená",J333,0)</f>
        <v>0</v>
      </c>
      <c r="BH333" s="214">
        <f>IF(N333="zníž. prenesená",J333,0)</f>
        <v>0</v>
      </c>
      <c r="BI333" s="214">
        <f>IF(N333="nulová",J333,0)</f>
        <v>0</v>
      </c>
      <c r="BJ333" s="18" t="s">
        <v>90</v>
      </c>
      <c r="BK333" s="214">
        <f>ROUND(I333*H333,2)</f>
        <v>0</v>
      </c>
      <c r="BL333" s="18" t="s">
        <v>311</v>
      </c>
      <c r="BM333" s="213" t="s">
        <v>1836</v>
      </c>
    </row>
    <row r="334" spans="1:65" s="13" customFormat="1">
      <c r="B334" s="226"/>
      <c r="C334" s="227"/>
      <c r="D334" s="228" t="s">
        <v>304</v>
      </c>
      <c r="E334" s="229" t="s">
        <v>1</v>
      </c>
      <c r="F334" s="230" t="s">
        <v>1837</v>
      </c>
      <c r="G334" s="227"/>
      <c r="H334" s="231">
        <v>24</v>
      </c>
      <c r="I334" s="232"/>
      <c r="J334" s="227"/>
      <c r="K334" s="227"/>
      <c r="L334" s="233"/>
      <c r="M334" s="234"/>
      <c r="N334" s="235"/>
      <c r="O334" s="235"/>
      <c r="P334" s="235"/>
      <c r="Q334" s="235"/>
      <c r="R334" s="235"/>
      <c r="S334" s="235"/>
      <c r="T334" s="236"/>
      <c r="AT334" s="237" t="s">
        <v>304</v>
      </c>
      <c r="AU334" s="237" t="s">
        <v>90</v>
      </c>
      <c r="AV334" s="13" t="s">
        <v>90</v>
      </c>
      <c r="AW334" s="13" t="s">
        <v>33</v>
      </c>
      <c r="AX334" s="13" t="s">
        <v>77</v>
      </c>
      <c r="AY334" s="237" t="s">
        <v>242</v>
      </c>
    </row>
    <row r="335" spans="1:65" s="13" customFormat="1">
      <c r="B335" s="226"/>
      <c r="C335" s="227"/>
      <c r="D335" s="228" t="s">
        <v>304</v>
      </c>
      <c r="E335" s="229" t="s">
        <v>1</v>
      </c>
      <c r="F335" s="230" t="s">
        <v>1838</v>
      </c>
      <c r="G335" s="227"/>
      <c r="H335" s="231">
        <v>28</v>
      </c>
      <c r="I335" s="232"/>
      <c r="J335" s="227"/>
      <c r="K335" s="227"/>
      <c r="L335" s="233"/>
      <c r="M335" s="234"/>
      <c r="N335" s="235"/>
      <c r="O335" s="235"/>
      <c r="P335" s="235"/>
      <c r="Q335" s="235"/>
      <c r="R335" s="235"/>
      <c r="S335" s="235"/>
      <c r="T335" s="236"/>
      <c r="AT335" s="237" t="s">
        <v>304</v>
      </c>
      <c r="AU335" s="237" t="s">
        <v>90</v>
      </c>
      <c r="AV335" s="13" t="s">
        <v>90</v>
      </c>
      <c r="AW335" s="13" t="s">
        <v>33</v>
      </c>
      <c r="AX335" s="13" t="s">
        <v>77</v>
      </c>
      <c r="AY335" s="237" t="s">
        <v>242</v>
      </c>
    </row>
    <row r="336" spans="1:65" s="13" customFormat="1">
      <c r="B336" s="226"/>
      <c r="C336" s="227"/>
      <c r="D336" s="228" t="s">
        <v>304</v>
      </c>
      <c r="E336" s="229" t="s">
        <v>1</v>
      </c>
      <c r="F336" s="230" t="s">
        <v>1839</v>
      </c>
      <c r="G336" s="227"/>
      <c r="H336" s="231">
        <v>20</v>
      </c>
      <c r="I336" s="232"/>
      <c r="J336" s="227"/>
      <c r="K336" s="227"/>
      <c r="L336" s="233"/>
      <c r="M336" s="234"/>
      <c r="N336" s="235"/>
      <c r="O336" s="235"/>
      <c r="P336" s="235"/>
      <c r="Q336" s="235"/>
      <c r="R336" s="235"/>
      <c r="S336" s="235"/>
      <c r="T336" s="236"/>
      <c r="AT336" s="237" t="s">
        <v>304</v>
      </c>
      <c r="AU336" s="237" t="s">
        <v>90</v>
      </c>
      <c r="AV336" s="13" t="s">
        <v>90</v>
      </c>
      <c r="AW336" s="13" t="s">
        <v>33</v>
      </c>
      <c r="AX336" s="13" t="s">
        <v>77</v>
      </c>
      <c r="AY336" s="237" t="s">
        <v>242</v>
      </c>
    </row>
    <row r="337" spans="1:65" s="13" customFormat="1">
      <c r="B337" s="226"/>
      <c r="C337" s="227"/>
      <c r="D337" s="228" t="s">
        <v>304</v>
      </c>
      <c r="E337" s="229" t="s">
        <v>1</v>
      </c>
      <c r="F337" s="230" t="s">
        <v>1840</v>
      </c>
      <c r="G337" s="227"/>
      <c r="H337" s="231">
        <v>13.6</v>
      </c>
      <c r="I337" s="232"/>
      <c r="J337" s="227"/>
      <c r="K337" s="227"/>
      <c r="L337" s="233"/>
      <c r="M337" s="234"/>
      <c r="N337" s="235"/>
      <c r="O337" s="235"/>
      <c r="P337" s="235"/>
      <c r="Q337" s="235"/>
      <c r="R337" s="235"/>
      <c r="S337" s="235"/>
      <c r="T337" s="236"/>
      <c r="AT337" s="237" t="s">
        <v>304</v>
      </c>
      <c r="AU337" s="237" t="s">
        <v>90</v>
      </c>
      <c r="AV337" s="13" t="s">
        <v>90</v>
      </c>
      <c r="AW337" s="13" t="s">
        <v>33</v>
      </c>
      <c r="AX337" s="13" t="s">
        <v>77</v>
      </c>
      <c r="AY337" s="237" t="s">
        <v>242</v>
      </c>
    </row>
    <row r="338" spans="1:65" s="13" customFormat="1">
      <c r="B338" s="226"/>
      <c r="C338" s="227"/>
      <c r="D338" s="228" t="s">
        <v>304</v>
      </c>
      <c r="E338" s="229" t="s">
        <v>1</v>
      </c>
      <c r="F338" s="230" t="s">
        <v>1841</v>
      </c>
      <c r="G338" s="227"/>
      <c r="H338" s="231">
        <v>80</v>
      </c>
      <c r="I338" s="232"/>
      <c r="J338" s="227"/>
      <c r="K338" s="227"/>
      <c r="L338" s="233"/>
      <c r="M338" s="234"/>
      <c r="N338" s="235"/>
      <c r="O338" s="235"/>
      <c r="P338" s="235"/>
      <c r="Q338" s="235"/>
      <c r="R338" s="235"/>
      <c r="S338" s="235"/>
      <c r="T338" s="236"/>
      <c r="AT338" s="237" t="s">
        <v>304</v>
      </c>
      <c r="AU338" s="237" t="s">
        <v>90</v>
      </c>
      <c r="AV338" s="13" t="s">
        <v>90</v>
      </c>
      <c r="AW338" s="13" t="s">
        <v>33</v>
      </c>
      <c r="AX338" s="13" t="s">
        <v>77</v>
      </c>
      <c r="AY338" s="237" t="s">
        <v>242</v>
      </c>
    </row>
    <row r="339" spans="1:65" s="13" customFormat="1">
      <c r="B339" s="226"/>
      <c r="C339" s="227"/>
      <c r="D339" s="228" t="s">
        <v>304</v>
      </c>
      <c r="E339" s="229" t="s">
        <v>1</v>
      </c>
      <c r="F339" s="230" t="s">
        <v>1842</v>
      </c>
      <c r="G339" s="227"/>
      <c r="H339" s="231">
        <v>3</v>
      </c>
      <c r="I339" s="232"/>
      <c r="J339" s="227"/>
      <c r="K339" s="227"/>
      <c r="L339" s="233"/>
      <c r="M339" s="234"/>
      <c r="N339" s="235"/>
      <c r="O339" s="235"/>
      <c r="P339" s="235"/>
      <c r="Q339" s="235"/>
      <c r="R339" s="235"/>
      <c r="S339" s="235"/>
      <c r="T339" s="236"/>
      <c r="AT339" s="237" t="s">
        <v>304</v>
      </c>
      <c r="AU339" s="237" t="s">
        <v>90</v>
      </c>
      <c r="AV339" s="13" t="s">
        <v>90</v>
      </c>
      <c r="AW339" s="13" t="s">
        <v>33</v>
      </c>
      <c r="AX339" s="13" t="s">
        <v>77</v>
      </c>
      <c r="AY339" s="237" t="s">
        <v>242</v>
      </c>
    </row>
    <row r="340" spans="1:65" s="16" customFormat="1">
      <c r="B340" s="264"/>
      <c r="C340" s="265"/>
      <c r="D340" s="228" t="s">
        <v>304</v>
      </c>
      <c r="E340" s="266" t="s">
        <v>1</v>
      </c>
      <c r="F340" s="267" t="s">
        <v>388</v>
      </c>
      <c r="G340" s="265"/>
      <c r="H340" s="268">
        <v>168.6</v>
      </c>
      <c r="I340" s="269"/>
      <c r="J340" s="265"/>
      <c r="K340" s="265"/>
      <c r="L340" s="270"/>
      <c r="M340" s="271"/>
      <c r="N340" s="272"/>
      <c r="O340" s="272"/>
      <c r="P340" s="272"/>
      <c r="Q340" s="272"/>
      <c r="R340" s="272"/>
      <c r="S340" s="272"/>
      <c r="T340" s="273"/>
      <c r="AT340" s="274" t="s">
        <v>304</v>
      </c>
      <c r="AU340" s="274" t="s">
        <v>90</v>
      </c>
      <c r="AV340" s="16" t="s">
        <v>248</v>
      </c>
      <c r="AW340" s="16" t="s">
        <v>33</v>
      </c>
      <c r="AX340" s="16" t="s">
        <v>84</v>
      </c>
      <c r="AY340" s="274" t="s">
        <v>242</v>
      </c>
    </row>
    <row r="341" spans="1:65" s="2" customFormat="1" ht="22.15" customHeight="1">
      <c r="A341" s="35"/>
      <c r="B341" s="36"/>
      <c r="C341" s="201" t="s">
        <v>1672</v>
      </c>
      <c r="D341" s="201" t="s">
        <v>244</v>
      </c>
      <c r="E341" s="202" t="s">
        <v>1132</v>
      </c>
      <c r="F341" s="203" t="s">
        <v>1386</v>
      </c>
      <c r="G341" s="204" t="s">
        <v>247</v>
      </c>
      <c r="H341" s="205">
        <v>85.6</v>
      </c>
      <c r="I341" s="206"/>
      <c r="J341" s="207">
        <f>ROUND(I341*H341,2)</f>
        <v>0</v>
      </c>
      <c r="K341" s="208"/>
      <c r="L341" s="40"/>
      <c r="M341" s="209" t="s">
        <v>1</v>
      </c>
      <c r="N341" s="210" t="s">
        <v>43</v>
      </c>
      <c r="O341" s="76"/>
      <c r="P341" s="211">
        <f>O341*H341</f>
        <v>0</v>
      </c>
      <c r="Q341" s="211">
        <v>9.3000000000000005E-4</v>
      </c>
      <c r="R341" s="211">
        <f>Q341*H341</f>
        <v>7.9607999999999998E-2</v>
      </c>
      <c r="S341" s="211">
        <v>0</v>
      </c>
      <c r="T341" s="212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13" t="s">
        <v>311</v>
      </c>
      <c r="AT341" s="213" t="s">
        <v>244</v>
      </c>
      <c r="AU341" s="213" t="s">
        <v>90</v>
      </c>
      <c r="AY341" s="18" t="s">
        <v>242</v>
      </c>
      <c r="BE341" s="214">
        <f>IF(N341="základná",J341,0)</f>
        <v>0</v>
      </c>
      <c r="BF341" s="214">
        <f>IF(N341="znížená",J341,0)</f>
        <v>0</v>
      </c>
      <c r="BG341" s="214">
        <f>IF(N341="zákl. prenesená",J341,0)</f>
        <v>0</v>
      </c>
      <c r="BH341" s="214">
        <f>IF(N341="zníž. prenesená",J341,0)</f>
        <v>0</v>
      </c>
      <c r="BI341" s="214">
        <f>IF(N341="nulová",J341,0)</f>
        <v>0</v>
      </c>
      <c r="BJ341" s="18" t="s">
        <v>90</v>
      </c>
      <c r="BK341" s="214">
        <f>ROUND(I341*H341,2)</f>
        <v>0</v>
      </c>
      <c r="BL341" s="18" t="s">
        <v>311</v>
      </c>
      <c r="BM341" s="213" t="s">
        <v>1843</v>
      </c>
    </row>
    <row r="342" spans="1:65" s="13" customFormat="1">
      <c r="B342" s="226"/>
      <c r="C342" s="227"/>
      <c r="D342" s="228" t="s">
        <v>304</v>
      </c>
      <c r="E342" s="229" t="s">
        <v>1</v>
      </c>
      <c r="F342" s="230" t="s">
        <v>1837</v>
      </c>
      <c r="G342" s="227"/>
      <c r="H342" s="231">
        <v>24</v>
      </c>
      <c r="I342" s="232"/>
      <c r="J342" s="227"/>
      <c r="K342" s="227"/>
      <c r="L342" s="233"/>
      <c r="M342" s="234"/>
      <c r="N342" s="235"/>
      <c r="O342" s="235"/>
      <c r="P342" s="235"/>
      <c r="Q342" s="235"/>
      <c r="R342" s="235"/>
      <c r="S342" s="235"/>
      <c r="T342" s="236"/>
      <c r="AT342" s="237" t="s">
        <v>304</v>
      </c>
      <c r="AU342" s="237" t="s">
        <v>90</v>
      </c>
      <c r="AV342" s="13" t="s">
        <v>90</v>
      </c>
      <c r="AW342" s="13" t="s">
        <v>33</v>
      </c>
      <c r="AX342" s="13" t="s">
        <v>77</v>
      </c>
      <c r="AY342" s="237" t="s">
        <v>242</v>
      </c>
    </row>
    <row r="343" spans="1:65" s="13" customFormat="1">
      <c r="B343" s="226"/>
      <c r="C343" s="227"/>
      <c r="D343" s="228" t="s">
        <v>304</v>
      </c>
      <c r="E343" s="229" t="s">
        <v>1</v>
      </c>
      <c r="F343" s="230" t="s">
        <v>1838</v>
      </c>
      <c r="G343" s="227"/>
      <c r="H343" s="231">
        <v>28</v>
      </c>
      <c r="I343" s="232"/>
      <c r="J343" s="227"/>
      <c r="K343" s="227"/>
      <c r="L343" s="233"/>
      <c r="M343" s="234"/>
      <c r="N343" s="235"/>
      <c r="O343" s="235"/>
      <c r="P343" s="235"/>
      <c r="Q343" s="235"/>
      <c r="R343" s="235"/>
      <c r="S343" s="235"/>
      <c r="T343" s="236"/>
      <c r="AT343" s="237" t="s">
        <v>304</v>
      </c>
      <c r="AU343" s="237" t="s">
        <v>90</v>
      </c>
      <c r="AV343" s="13" t="s">
        <v>90</v>
      </c>
      <c r="AW343" s="13" t="s">
        <v>33</v>
      </c>
      <c r="AX343" s="13" t="s">
        <v>77</v>
      </c>
      <c r="AY343" s="237" t="s">
        <v>242</v>
      </c>
    </row>
    <row r="344" spans="1:65" s="13" customFormat="1">
      <c r="B344" s="226"/>
      <c r="C344" s="227"/>
      <c r="D344" s="228" t="s">
        <v>304</v>
      </c>
      <c r="E344" s="229" t="s">
        <v>1</v>
      </c>
      <c r="F344" s="230" t="s">
        <v>1839</v>
      </c>
      <c r="G344" s="227"/>
      <c r="H344" s="231">
        <v>20</v>
      </c>
      <c r="I344" s="232"/>
      <c r="J344" s="227"/>
      <c r="K344" s="227"/>
      <c r="L344" s="233"/>
      <c r="M344" s="234"/>
      <c r="N344" s="235"/>
      <c r="O344" s="235"/>
      <c r="P344" s="235"/>
      <c r="Q344" s="235"/>
      <c r="R344" s="235"/>
      <c r="S344" s="235"/>
      <c r="T344" s="236"/>
      <c r="AT344" s="237" t="s">
        <v>304</v>
      </c>
      <c r="AU344" s="237" t="s">
        <v>90</v>
      </c>
      <c r="AV344" s="13" t="s">
        <v>90</v>
      </c>
      <c r="AW344" s="13" t="s">
        <v>33</v>
      </c>
      <c r="AX344" s="13" t="s">
        <v>77</v>
      </c>
      <c r="AY344" s="237" t="s">
        <v>242</v>
      </c>
    </row>
    <row r="345" spans="1:65" s="13" customFormat="1">
      <c r="B345" s="226"/>
      <c r="C345" s="227"/>
      <c r="D345" s="228" t="s">
        <v>304</v>
      </c>
      <c r="E345" s="229" t="s">
        <v>1</v>
      </c>
      <c r="F345" s="230" t="s">
        <v>1840</v>
      </c>
      <c r="G345" s="227"/>
      <c r="H345" s="231">
        <v>13.6</v>
      </c>
      <c r="I345" s="232"/>
      <c r="J345" s="227"/>
      <c r="K345" s="227"/>
      <c r="L345" s="233"/>
      <c r="M345" s="234"/>
      <c r="N345" s="235"/>
      <c r="O345" s="235"/>
      <c r="P345" s="235"/>
      <c r="Q345" s="235"/>
      <c r="R345" s="235"/>
      <c r="S345" s="235"/>
      <c r="T345" s="236"/>
      <c r="AT345" s="237" t="s">
        <v>304</v>
      </c>
      <c r="AU345" s="237" t="s">
        <v>90</v>
      </c>
      <c r="AV345" s="13" t="s">
        <v>90</v>
      </c>
      <c r="AW345" s="13" t="s">
        <v>33</v>
      </c>
      <c r="AX345" s="13" t="s">
        <v>77</v>
      </c>
      <c r="AY345" s="237" t="s">
        <v>242</v>
      </c>
    </row>
    <row r="346" spans="1:65" s="16" customFormat="1">
      <c r="B346" s="264"/>
      <c r="C346" s="265"/>
      <c r="D346" s="228" t="s">
        <v>304</v>
      </c>
      <c r="E346" s="266" t="s">
        <v>1</v>
      </c>
      <c r="F346" s="267" t="s">
        <v>388</v>
      </c>
      <c r="G346" s="265"/>
      <c r="H346" s="268">
        <v>85.6</v>
      </c>
      <c r="I346" s="269"/>
      <c r="J346" s="265"/>
      <c r="K346" s="265"/>
      <c r="L346" s="270"/>
      <c r="M346" s="271"/>
      <c r="N346" s="272"/>
      <c r="O346" s="272"/>
      <c r="P346" s="272"/>
      <c r="Q346" s="272"/>
      <c r="R346" s="272"/>
      <c r="S346" s="272"/>
      <c r="T346" s="273"/>
      <c r="AT346" s="274" t="s">
        <v>304</v>
      </c>
      <c r="AU346" s="274" t="s">
        <v>90</v>
      </c>
      <c r="AV346" s="16" t="s">
        <v>248</v>
      </c>
      <c r="AW346" s="16" t="s">
        <v>33</v>
      </c>
      <c r="AX346" s="16" t="s">
        <v>84</v>
      </c>
      <c r="AY346" s="274" t="s">
        <v>242</v>
      </c>
    </row>
    <row r="347" spans="1:65" s="12" customFormat="1" ht="25.9" customHeight="1">
      <c r="B347" s="185"/>
      <c r="C347" s="186"/>
      <c r="D347" s="187" t="s">
        <v>76</v>
      </c>
      <c r="E347" s="188" t="s">
        <v>261</v>
      </c>
      <c r="F347" s="188" t="s">
        <v>1388</v>
      </c>
      <c r="G347" s="186"/>
      <c r="H347" s="186"/>
      <c r="I347" s="189"/>
      <c r="J347" s="190">
        <f>BK347</f>
        <v>0</v>
      </c>
      <c r="K347" s="186"/>
      <c r="L347" s="191"/>
      <c r="M347" s="192"/>
      <c r="N347" s="193"/>
      <c r="O347" s="193"/>
      <c r="P347" s="194">
        <f>P348</f>
        <v>0</v>
      </c>
      <c r="Q347" s="193"/>
      <c r="R347" s="194">
        <f>R348</f>
        <v>0</v>
      </c>
      <c r="S347" s="193"/>
      <c r="T347" s="195">
        <f>T348</f>
        <v>0</v>
      </c>
      <c r="AR347" s="196" t="s">
        <v>100</v>
      </c>
      <c r="AT347" s="197" t="s">
        <v>76</v>
      </c>
      <c r="AU347" s="197" t="s">
        <v>77</v>
      </c>
      <c r="AY347" s="196" t="s">
        <v>242</v>
      </c>
      <c r="BK347" s="198">
        <f>BK348</f>
        <v>0</v>
      </c>
    </row>
    <row r="348" spans="1:65" s="12" customFormat="1" ht="22.9" customHeight="1">
      <c r="B348" s="185"/>
      <c r="C348" s="186"/>
      <c r="D348" s="187" t="s">
        <v>76</v>
      </c>
      <c r="E348" s="199" t="s">
        <v>1389</v>
      </c>
      <c r="F348" s="199" t="s">
        <v>1390</v>
      </c>
      <c r="G348" s="186"/>
      <c r="H348" s="186"/>
      <c r="I348" s="189"/>
      <c r="J348" s="200">
        <f>BK348</f>
        <v>0</v>
      </c>
      <c r="K348" s="186"/>
      <c r="L348" s="191"/>
      <c r="M348" s="192"/>
      <c r="N348" s="193"/>
      <c r="O348" s="193"/>
      <c r="P348" s="194">
        <f>SUM(P349:P354)</f>
        <v>0</v>
      </c>
      <c r="Q348" s="193"/>
      <c r="R348" s="194">
        <f>SUM(R349:R354)</f>
        <v>0</v>
      </c>
      <c r="S348" s="193"/>
      <c r="T348" s="195">
        <f>SUM(T349:T354)</f>
        <v>0</v>
      </c>
      <c r="AR348" s="196" t="s">
        <v>100</v>
      </c>
      <c r="AT348" s="197" t="s">
        <v>76</v>
      </c>
      <c r="AU348" s="197" t="s">
        <v>84</v>
      </c>
      <c r="AY348" s="196" t="s">
        <v>242</v>
      </c>
      <c r="BK348" s="198">
        <f>SUM(BK349:BK354)</f>
        <v>0</v>
      </c>
    </row>
    <row r="349" spans="1:65" s="2" customFormat="1" ht="30" customHeight="1">
      <c r="A349" s="35"/>
      <c r="B349" s="36"/>
      <c r="C349" s="201" t="s">
        <v>1844</v>
      </c>
      <c r="D349" s="201" t="s">
        <v>244</v>
      </c>
      <c r="E349" s="202" t="s">
        <v>1391</v>
      </c>
      <c r="F349" s="203" t="s">
        <v>1392</v>
      </c>
      <c r="G349" s="204" t="s">
        <v>247</v>
      </c>
      <c r="H349" s="205">
        <v>80</v>
      </c>
      <c r="I349" s="206"/>
      <c r="J349" s="207">
        <f>ROUND(I349*H349,2)</f>
        <v>0</v>
      </c>
      <c r="K349" s="208"/>
      <c r="L349" s="40"/>
      <c r="M349" s="209" t="s">
        <v>1</v>
      </c>
      <c r="N349" s="210" t="s">
        <v>43</v>
      </c>
      <c r="O349" s="76"/>
      <c r="P349" s="211">
        <f>O349*H349</f>
        <v>0</v>
      </c>
      <c r="Q349" s="211">
        <v>0</v>
      </c>
      <c r="R349" s="211">
        <f>Q349*H349</f>
        <v>0</v>
      </c>
      <c r="S349" s="211">
        <v>0</v>
      </c>
      <c r="T349" s="212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13" t="s">
        <v>737</v>
      </c>
      <c r="AT349" s="213" t="s">
        <v>244</v>
      </c>
      <c r="AU349" s="213" t="s">
        <v>90</v>
      </c>
      <c r="AY349" s="18" t="s">
        <v>242</v>
      </c>
      <c r="BE349" s="214">
        <f>IF(N349="základná",J349,0)</f>
        <v>0</v>
      </c>
      <c r="BF349" s="214">
        <f>IF(N349="znížená",J349,0)</f>
        <v>0</v>
      </c>
      <c r="BG349" s="214">
        <f>IF(N349="zákl. prenesená",J349,0)</f>
        <v>0</v>
      </c>
      <c r="BH349" s="214">
        <f>IF(N349="zníž. prenesená",J349,0)</f>
        <v>0</v>
      </c>
      <c r="BI349" s="214">
        <f>IF(N349="nulová",J349,0)</f>
        <v>0</v>
      </c>
      <c r="BJ349" s="18" t="s">
        <v>90</v>
      </c>
      <c r="BK349" s="214">
        <f>ROUND(I349*H349,2)</f>
        <v>0</v>
      </c>
      <c r="BL349" s="18" t="s">
        <v>737</v>
      </c>
      <c r="BM349" s="213" t="s">
        <v>1845</v>
      </c>
    </row>
    <row r="350" spans="1:65" s="13" customFormat="1">
      <c r="B350" s="226"/>
      <c r="C350" s="227"/>
      <c r="D350" s="228" t="s">
        <v>304</v>
      </c>
      <c r="E350" s="229" t="s">
        <v>1</v>
      </c>
      <c r="F350" s="230" t="s">
        <v>1846</v>
      </c>
      <c r="G350" s="227"/>
      <c r="H350" s="231">
        <v>80</v>
      </c>
      <c r="I350" s="232"/>
      <c r="J350" s="227"/>
      <c r="K350" s="227"/>
      <c r="L350" s="233"/>
      <c r="M350" s="234"/>
      <c r="N350" s="235"/>
      <c r="O350" s="235"/>
      <c r="P350" s="235"/>
      <c r="Q350" s="235"/>
      <c r="R350" s="235"/>
      <c r="S350" s="235"/>
      <c r="T350" s="236"/>
      <c r="AT350" s="237" t="s">
        <v>304</v>
      </c>
      <c r="AU350" s="237" t="s">
        <v>90</v>
      </c>
      <c r="AV350" s="13" t="s">
        <v>90</v>
      </c>
      <c r="AW350" s="13" t="s">
        <v>33</v>
      </c>
      <c r="AX350" s="13" t="s">
        <v>84</v>
      </c>
      <c r="AY350" s="237" t="s">
        <v>242</v>
      </c>
    </row>
    <row r="351" spans="1:65" s="2" customFormat="1" ht="22.15" customHeight="1">
      <c r="A351" s="35"/>
      <c r="B351" s="36"/>
      <c r="C351" s="201" t="s">
        <v>1847</v>
      </c>
      <c r="D351" s="201" t="s">
        <v>244</v>
      </c>
      <c r="E351" s="202" t="s">
        <v>1395</v>
      </c>
      <c r="F351" s="203" t="s">
        <v>1396</v>
      </c>
      <c r="G351" s="204" t="s">
        <v>323</v>
      </c>
      <c r="H351" s="205">
        <v>8</v>
      </c>
      <c r="I351" s="206"/>
      <c r="J351" s="207">
        <f>ROUND(I351*H351,2)</f>
        <v>0</v>
      </c>
      <c r="K351" s="208"/>
      <c r="L351" s="40"/>
      <c r="M351" s="209" t="s">
        <v>1</v>
      </c>
      <c r="N351" s="210" t="s">
        <v>43</v>
      </c>
      <c r="O351" s="76"/>
      <c r="P351" s="211">
        <f>O351*H351</f>
        <v>0</v>
      </c>
      <c r="Q351" s="211">
        <v>0</v>
      </c>
      <c r="R351" s="211">
        <f>Q351*H351</f>
        <v>0</v>
      </c>
      <c r="S351" s="211">
        <v>0</v>
      </c>
      <c r="T351" s="212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13" t="s">
        <v>737</v>
      </c>
      <c r="AT351" s="213" t="s">
        <v>244</v>
      </c>
      <c r="AU351" s="213" t="s">
        <v>90</v>
      </c>
      <c r="AY351" s="18" t="s">
        <v>242</v>
      </c>
      <c r="BE351" s="214">
        <f>IF(N351="základná",J351,0)</f>
        <v>0</v>
      </c>
      <c r="BF351" s="214">
        <f>IF(N351="znížená",J351,0)</f>
        <v>0</v>
      </c>
      <c r="BG351" s="214">
        <f>IF(N351="zákl. prenesená",J351,0)</f>
        <v>0</v>
      </c>
      <c r="BH351" s="214">
        <f>IF(N351="zníž. prenesená",J351,0)</f>
        <v>0</v>
      </c>
      <c r="BI351" s="214">
        <f>IF(N351="nulová",J351,0)</f>
        <v>0</v>
      </c>
      <c r="BJ351" s="18" t="s">
        <v>90</v>
      </c>
      <c r="BK351" s="214">
        <f>ROUND(I351*H351,2)</f>
        <v>0</v>
      </c>
      <c r="BL351" s="18" t="s">
        <v>737</v>
      </c>
      <c r="BM351" s="213" t="s">
        <v>1848</v>
      </c>
    </row>
    <row r="352" spans="1:65" s="13" customFormat="1" ht="22.5">
      <c r="B352" s="226"/>
      <c r="C352" s="227"/>
      <c r="D352" s="228" t="s">
        <v>304</v>
      </c>
      <c r="E352" s="229" t="s">
        <v>1</v>
      </c>
      <c r="F352" s="230" t="s">
        <v>1849</v>
      </c>
      <c r="G352" s="227"/>
      <c r="H352" s="231">
        <v>8</v>
      </c>
      <c r="I352" s="232"/>
      <c r="J352" s="227"/>
      <c r="K352" s="227"/>
      <c r="L352" s="233"/>
      <c r="M352" s="234"/>
      <c r="N352" s="235"/>
      <c r="O352" s="235"/>
      <c r="P352" s="235"/>
      <c r="Q352" s="235"/>
      <c r="R352" s="235"/>
      <c r="S352" s="235"/>
      <c r="T352" s="236"/>
      <c r="AT352" s="237" t="s">
        <v>304</v>
      </c>
      <c r="AU352" s="237" t="s">
        <v>90</v>
      </c>
      <c r="AV352" s="13" t="s">
        <v>90</v>
      </c>
      <c r="AW352" s="13" t="s">
        <v>33</v>
      </c>
      <c r="AX352" s="13" t="s">
        <v>84</v>
      </c>
      <c r="AY352" s="237" t="s">
        <v>242</v>
      </c>
    </row>
    <row r="353" spans="1:65" s="2" customFormat="1" ht="34.9" customHeight="1">
      <c r="A353" s="35"/>
      <c r="B353" s="36"/>
      <c r="C353" s="201" t="s">
        <v>1850</v>
      </c>
      <c r="D353" s="201" t="s">
        <v>244</v>
      </c>
      <c r="E353" s="202" t="s">
        <v>1398</v>
      </c>
      <c r="F353" s="203" t="s">
        <v>1399</v>
      </c>
      <c r="G353" s="204" t="s">
        <v>323</v>
      </c>
      <c r="H353" s="205">
        <v>32</v>
      </c>
      <c r="I353" s="206"/>
      <c r="J353" s="207">
        <f>ROUND(I353*H353,2)</f>
        <v>0</v>
      </c>
      <c r="K353" s="208"/>
      <c r="L353" s="40"/>
      <c r="M353" s="209" t="s">
        <v>1</v>
      </c>
      <c r="N353" s="210" t="s">
        <v>43</v>
      </c>
      <c r="O353" s="76"/>
      <c r="P353" s="211">
        <f>O353*H353</f>
        <v>0</v>
      </c>
      <c r="Q353" s="211">
        <v>0</v>
      </c>
      <c r="R353" s="211">
        <f>Q353*H353</f>
        <v>0</v>
      </c>
      <c r="S353" s="211">
        <v>0</v>
      </c>
      <c r="T353" s="212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13" t="s">
        <v>737</v>
      </c>
      <c r="AT353" s="213" t="s">
        <v>244</v>
      </c>
      <c r="AU353" s="213" t="s">
        <v>90</v>
      </c>
      <c r="AY353" s="18" t="s">
        <v>242</v>
      </c>
      <c r="BE353" s="214">
        <f>IF(N353="základná",J353,0)</f>
        <v>0</v>
      </c>
      <c r="BF353" s="214">
        <f>IF(N353="znížená",J353,0)</f>
        <v>0</v>
      </c>
      <c r="BG353" s="214">
        <f>IF(N353="zákl. prenesená",J353,0)</f>
        <v>0</v>
      </c>
      <c r="BH353" s="214">
        <f>IF(N353="zníž. prenesená",J353,0)</f>
        <v>0</v>
      </c>
      <c r="BI353" s="214">
        <f>IF(N353="nulová",J353,0)</f>
        <v>0</v>
      </c>
      <c r="BJ353" s="18" t="s">
        <v>90</v>
      </c>
      <c r="BK353" s="214">
        <f>ROUND(I353*H353,2)</f>
        <v>0</v>
      </c>
      <c r="BL353" s="18" t="s">
        <v>737</v>
      </c>
      <c r="BM353" s="213" t="s">
        <v>1851</v>
      </c>
    </row>
    <row r="354" spans="1:65" s="13" customFormat="1">
      <c r="B354" s="226"/>
      <c r="C354" s="227"/>
      <c r="D354" s="228" t="s">
        <v>304</v>
      </c>
      <c r="E354" s="227"/>
      <c r="F354" s="230" t="s">
        <v>1852</v>
      </c>
      <c r="G354" s="227"/>
      <c r="H354" s="231">
        <v>32</v>
      </c>
      <c r="I354" s="232"/>
      <c r="J354" s="227"/>
      <c r="K354" s="227"/>
      <c r="L354" s="233"/>
      <c r="M354" s="276"/>
      <c r="N354" s="277"/>
      <c r="O354" s="277"/>
      <c r="P354" s="277"/>
      <c r="Q354" s="277"/>
      <c r="R354" s="277"/>
      <c r="S354" s="277"/>
      <c r="T354" s="278"/>
      <c r="AT354" s="237" t="s">
        <v>304</v>
      </c>
      <c r="AU354" s="237" t="s">
        <v>90</v>
      </c>
      <c r="AV354" s="13" t="s">
        <v>90</v>
      </c>
      <c r="AW354" s="13" t="s">
        <v>4</v>
      </c>
      <c r="AX354" s="13" t="s">
        <v>84</v>
      </c>
      <c r="AY354" s="237" t="s">
        <v>242</v>
      </c>
    </row>
    <row r="355" spans="1:65" s="2" customFormat="1" ht="6.95" customHeight="1">
      <c r="A355" s="35"/>
      <c r="B355" s="59"/>
      <c r="C355" s="60"/>
      <c r="D355" s="60"/>
      <c r="E355" s="60"/>
      <c r="F355" s="60"/>
      <c r="G355" s="60"/>
      <c r="H355" s="60"/>
      <c r="I355" s="60"/>
      <c r="J355" s="60"/>
      <c r="K355" s="60"/>
      <c r="L355" s="40"/>
      <c r="M355" s="35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</row>
  </sheetData>
  <sheetProtection algorithmName="SHA-512" hashValue="WUcvC9aUUIxQR1ytUDzPcUcbdNmyyF9IPajOPrPZj7WoSOZ2+BsLHOAyyaYku5zBM5VBXQe07wnX+LZ/LgH3KQ==" saltValue="UKqcCCRo6Q9TH3n8uTunh68/frknBVbLoaqL2tAHb16AUPVrUGIP+Y+jfjBOa1gwvsb9iM2Hcef6UjDvXwiqcQ==" spinCount="100000" sheet="1" objects="1" scenarios="1" formatColumns="0" formatRows="0" autoFilter="0"/>
  <autoFilter ref="C135:K354" xr:uid="{00000000-0009-0000-0000-000007000000}"/>
  <mergeCells count="12">
    <mergeCell ref="E128:H128"/>
    <mergeCell ref="L2:V2"/>
    <mergeCell ref="E85:H85"/>
    <mergeCell ref="E87:H87"/>
    <mergeCell ref="E89:H89"/>
    <mergeCell ref="E124:H124"/>
    <mergeCell ref="E126:H12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224"/>
  <sheetViews>
    <sheetView showGridLines="0" workbookViewId="0"/>
  </sheetViews>
  <sheetFormatPr defaultRowHeight="11.25"/>
  <cols>
    <col min="1" max="1" width="8.83203125" style="1" customWidth="1"/>
    <col min="2" max="2" width="1.1640625" style="1" customWidth="1"/>
    <col min="3" max="4" width="4.5" style="1" customWidth="1"/>
    <col min="5" max="5" width="18.33203125" style="1" customWidth="1"/>
    <col min="6" max="6" width="54.5" style="1" customWidth="1"/>
    <col min="7" max="7" width="8" style="1" customWidth="1"/>
    <col min="8" max="8" width="15" style="1" customWidth="1"/>
    <col min="9" max="9" width="16.83203125" style="1" customWidth="1"/>
    <col min="10" max="10" width="23.83203125" style="1" customWidth="1"/>
    <col min="11" max="11" width="23.83203125" style="1" hidden="1" customWidth="1"/>
    <col min="12" max="12" width="10" style="1" customWidth="1"/>
    <col min="13" max="13" width="11.5" style="1" hidden="1" customWidth="1"/>
    <col min="14" max="14" width="9.1640625" style="1" hidden="1"/>
    <col min="15" max="20" width="15.1640625" style="1" hidden="1" customWidth="1"/>
    <col min="21" max="21" width="17.5" style="1" hidden="1" customWidth="1"/>
    <col min="22" max="22" width="13.1640625" style="1" customWidth="1"/>
    <col min="23" max="23" width="17.5" style="1" customWidth="1"/>
    <col min="24" max="24" width="13.1640625" style="1" customWidth="1"/>
    <col min="25" max="25" width="16" style="1" customWidth="1"/>
    <col min="26" max="26" width="11.6640625" style="1" customWidth="1"/>
    <col min="27" max="27" width="16" style="1" customWidth="1"/>
    <col min="28" max="28" width="17.5" style="1" customWidth="1"/>
    <col min="29" max="29" width="11.6640625" style="1" customWidth="1"/>
    <col min="30" max="30" width="16" style="1" customWidth="1"/>
    <col min="31" max="31" width="17.5" style="1" customWidth="1"/>
    <col min="44" max="65" width="9.1640625" style="1" hidden="1"/>
  </cols>
  <sheetData>
    <row r="2" spans="1:46" s="1" customFormat="1" ht="36.950000000000003" customHeight="1">
      <c r="L2" s="314"/>
      <c r="M2" s="314"/>
      <c r="N2" s="314"/>
      <c r="O2" s="314"/>
      <c r="P2" s="314"/>
      <c r="Q2" s="314"/>
      <c r="R2" s="314"/>
      <c r="S2" s="314"/>
      <c r="T2" s="314"/>
      <c r="U2" s="314"/>
      <c r="V2" s="314"/>
      <c r="AT2" s="18" t="s">
        <v>119</v>
      </c>
    </row>
    <row r="3" spans="1:46" s="1" customFormat="1" ht="6.95" customHeight="1">
      <c r="B3" s="120"/>
      <c r="C3" s="121"/>
      <c r="D3" s="121"/>
      <c r="E3" s="121"/>
      <c r="F3" s="121"/>
      <c r="G3" s="121"/>
      <c r="H3" s="121"/>
      <c r="I3" s="121"/>
      <c r="J3" s="121"/>
      <c r="K3" s="121"/>
      <c r="L3" s="21"/>
      <c r="AT3" s="18" t="s">
        <v>77</v>
      </c>
    </row>
    <row r="4" spans="1:46" s="1" customFormat="1" ht="24.95" customHeight="1">
      <c r="B4" s="21"/>
      <c r="D4" s="122" t="s">
        <v>213</v>
      </c>
      <c r="L4" s="21"/>
      <c r="M4" s="123" t="s">
        <v>9</v>
      </c>
      <c r="AT4" s="18" t="s">
        <v>4</v>
      </c>
    </row>
    <row r="5" spans="1:46" s="1" customFormat="1" ht="6.95" customHeight="1">
      <c r="B5" s="21"/>
      <c r="L5" s="21"/>
    </row>
    <row r="6" spans="1:46" s="1" customFormat="1" ht="12" customHeight="1">
      <c r="B6" s="21"/>
      <c r="D6" s="124" t="s">
        <v>15</v>
      </c>
      <c r="L6" s="21"/>
    </row>
    <row r="7" spans="1:46" s="1" customFormat="1" ht="14.45" customHeight="1">
      <c r="B7" s="21"/>
      <c r="E7" s="336" t="str">
        <f>'Rekapitulácia stavby'!K6</f>
        <v>Cyklotrasa Rimavská Sobota - Poltár</v>
      </c>
      <c r="F7" s="337"/>
      <c r="G7" s="337"/>
      <c r="H7" s="337"/>
      <c r="L7" s="21"/>
    </row>
    <row r="8" spans="1:46" s="1" customFormat="1" ht="12" customHeight="1">
      <c r="B8" s="21"/>
      <c r="D8" s="124" t="s">
        <v>214</v>
      </c>
      <c r="L8" s="21"/>
    </row>
    <row r="9" spans="1:46" s="2" customFormat="1" ht="14.45" customHeight="1">
      <c r="A9" s="35"/>
      <c r="B9" s="40"/>
      <c r="C9" s="35"/>
      <c r="D9" s="35"/>
      <c r="E9" s="336" t="s">
        <v>1145</v>
      </c>
      <c r="F9" s="338"/>
      <c r="G9" s="338"/>
      <c r="H9" s="338"/>
      <c r="I9" s="35"/>
      <c r="J9" s="35"/>
      <c r="K9" s="35"/>
      <c r="L9" s="5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pans="1:46" s="2" customFormat="1" ht="12" customHeight="1">
      <c r="A10" s="35"/>
      <c r="B10" s="40"/>
      <c r="C10" s="35"/>
      <c r="D10" s="124" t="s">
        <v>216</v>
      </c>
      <c r="E10" s="35"/>
      <c r="F10" s="35"/>
      <c r="G10" s="35"/>
      <c r="H10" s="35"/>
      <c r="I10" s="35"/>
      <c r="J10" s="35"/>
      <c r="K10" s="35"/>
      <c r="L10" s="5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pans="1:46" s="2" customFormat="1" ht="15.6" customHeight="1">
      <c r="A11" s="35"/>
      <c r="B11" s="40"/>
      <c r="C11" s="35"/>
      <c r="D11" s="35"/>
      <c r="E11" s="339" t="s">
        <v>1853</v>
      </c>
      <c r="F11" s="338"/>
      <c r="G11" s="338"/>
      <c r="H11" s="338"/>
      <c r="I11" s="35"/>
      <c r="J11" s="35"/>
      <c r="K11" s="35"/>
      <c r="L11" s="5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pans="1:46" s="2" customFormat="1">
      <c r="A12" s="35"/>
      <c r="B12" s="40"/>
      <c r="C12" s="35"/>
      <c r="D12" s="35"/>
      <c r="E12" s="35"/>
      <c r="F12" s="35"/>
      <c r="G12" s="35"/>
      <c r="H12" s="35"/>
      <c r="I12" s="35"/>
      <c r="J12" s="35"/>
      <c r="K12" s="35"/>
      <c r="L12" s="5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pans="1:46" s="2" customFormat="1" ht="12" customHeight="1">
      <c r="A13" s="35"/>
      <c r="B13" s="40"/>
      <c r="C13" s="35"/>
      <c r="D13" s="124" t="s">
        <v>17</v>
      </c>
      <c r="E13" s="35"/>
      <c r="F13" s="115" t="s">
        <v>1</v>
      </c>
      <c r="G13" s="35"/>
      <c r="H13" s="35"/>
      <c r="I13" s="124" t="s">
        <v>18</v>
      </c>
      <c r="J13" s="115" t="s">
        <v>1</v>
      </c>
      <c r="K13" s="35"/>
      <c r="L13" s="5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pans="1:46" s="2" customFormat="1" ht="12" customHeight="1">
      <c r="A14" s="35"/>
      <c r="B14" s="40"/>
      <c r="C14" s="35"/>
      <c r="D14" s="124" t="s">
        <v>19</v>
      </c>
      <c r="E14" s="35"/>
      <c r="F14" s="115" t="s">
        <v>20</v>
      </c>
      <c r="G14" s="35"/>
      <c r="H14" s="35"/>
      <c r="I14" s="124" t="s">
        <v>21</v>
      </c>
      <c r="J14" s="125">
        <f>'Rekapitulácia stavby'!AN8</f>
        <v>0</v>
      </c>
      <c r="K14" s="35"/>
      <c r="L14" s="5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pans="1:46" s="2" customFormat="1" ht="10.9" customHeight="1">
      <c r="A15" s="35"/>
      <c r="B15" s="40"/>
      <c r="C15" s="35"/>
      <c r="D15" s="35"/>
      <c r="E15" s="35"/>
      <c r="F15" s="35"/>
      <c r="G15" s="35"/>
      <c r="H15" s="35"/>
      <c r="I15" s="35"/>
      <c r="J15" s="35"/>
      <c r="K15" s="35"/>
      <c r="L15" s="5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pans="1:46" s="2" customFormat="1" ht="12" customHeight="1">
      <c r="A16" s="35"/>
      <c r="B16" s="40"/>
      <c r="C16" s="35"/>
      <c r="D16" s="124" t="s">
        <v>22</v>
      </c>
      <c r="E16" s="35"/>
      <c r="F16" s="35"/>
      <c r="G16" s="35"/>
      <c r="H16" s="35"/>
      <c r="I16" s="124" t="s">
        <v>23</v>
      </c>
      <c r="J16" s="115" t="s">
        <v>24</v>
      </c>
      <c r="K16" s="35"/>
      <c r="L16" s="5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pans="1:31" s="2" customFormat="1" ht="18" customHeight="1">
      <c r="A17" s="35"/>
      <c r="B17" s="40"/>
      <c r="C17" s="35"/>
      <c r="D17" s="35"/>
      <c r="E17" s="115" t="s">
        <v>25</v>
      </c>
      <c r="F17" s="35"/>
      <c r="G17" s="35"/>
      <c r="H17" s="35"/>
      <c r="I17" s="124" t="s">
        <v>26</v>
      </c>
      <c r="J17" s="115" t="s">
        <v>1</v>
      </c>
      <c r="K17" s="35"/>
      <c r="L17" s="5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pans="1:31" s="2" customFormat="1" ht="6.95" customHeight="1">
      <c r="A18" s="35"/>
      <c r="B18" s="40"/>
      <c r="C18" s="35"/>
      <c r="D18" s="35"/>
      <c r="E18" s="35"/>
      <c r="F18" s="35"/>
      <c r="G18" s="35"/>
      <c r="H18" s="35"/>
      <c r="I18" s="35"/>
      <c r="J18" s="35"/>
      <c r="K18" s="35"/>
      <c r="L18" s="5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pans="1:31" s="2" customFormat="1" ht="12" customHeight="1">
      <c r="A19" s="35"/>
      <c r="B19" s="40"/>
      <c r="C19" s="35"/>
      <c r="D19" s="124" t="s">
        <v>27</v>
      </c>
      <c r="E19" s="35"/>
      <c r="F19" s="35"/>
      <c r="G19" s="35"/>
      <c r="H19" s="35"/>
      <c r="I19" s="124" t="s">
        <v>23</v>
      </c>
      <c r="J19" s="31" t="str">
        <f>'Rekapitulácia stavby'!AN13</f>
        <v>Vyplň údaj</v>
      </c>
      <c r="K19" s="35"/>
      <c r="L19" s="5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pans="1:31" s="2" customFormat="1" ht="18" customHeight="1">
      <c r="A20" s="35"/>
      <c r="B20" s="40"/>
      <c r="C20" s="35"/>
      <c r="D20" s="35"/>
      <c r="E20" s="340" t="str">
        <f>'Rekapitulácia stavby'!E14</f>
        <v>Vyplň údaj</v>
      </c>
      <c r="F20" s="341"/>
      <c r="G20" s="341"/>
      <c r="H20" s="341"/>
      <c r="I20" s="124" t="s">
        <v>26</v>
      </c>
      <c r="J20" s="31" t="str">
        <f>'Rekapitulácia stavby'!AN14</f>
        <v>Vyplň údaj</v>
      </c>
      <c r="K20" s="35"/>
      <c r="L20" s="5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pans="1:31" s="2" customFormat="1" ht="6.95" customHeight="1">
      <c r="A21" s="35"/>
      <c r="B21" s="40"/>
      <c r="C21" s="35"/>
      <c r="D21" s="35"/>
      <c r="E21" s="35"/>
      <c r="F21" s="35"/>
      <c r="G21" s="35"/>
      <c r="H21" s="35"/>
      <c r="I21" s="35"/>
      <c r="J21" s="35"/>
      <c r="K21" s="35"/>
      <c r="L21" s="5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pans="1:31" s="2" customFormat="1" ht="12" customHeight="1">
      <c r="A22" s="35"/>
      <c r="B22" s="40"/>
      <c r="C22" s="35"/>
      <c r="D22" s="124" t="s">
        <v>29</v>
      </c>
      <c r="E22" s="35"/>
      <c r="F22" s="35"/>
      <c r="G22" s="35"/>
      <c r="H22" s="35"/>
      <c r="I22" s="124" t="s">
        <v>23</v>
      </c>
      <c r="J22" s="115" t="s">
        <v>30</v>
      </c>
      <c r="K22" s="35"/>
      <c r="L22" s="5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pans="1:31" s="2" customFormat="1" ht="18" customHeight="1">
      <c r="A23" s="35"/>
      <c r="B23" s="40"/>
      <c r="C23" s="35"/>
      <c r="D23" s="35"/>
      <c r="E23" s="115" t="s">
        <v>31</v>
      </c>
      <c r="F23" s="35"/>
      <c r="G23" s="35"/>
      <c r="H23" s="35"/>
      <c r="I23" s="124" t="s">
        <v>26</v>
      </c>
      <c r="J23" s="115" t="s">
        <v>32</v>
      </c>
      <c r="K23" s="35"/>
      <c r="L23" s="5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pans="1:31" s="2" customFormat="1" ht="6.95" customHeight="1">
      <c r="A24" s="35"/>
      <c r="B24" s="40"/>
      <c r="C24" s="35"/>
      <c r="D24" s="35"/>
      <c r="E24" s="35"/>
      <c r="F24" s="35"/>
      <c r="G24" s="35"/>
      <c r="H24" s="35"/>
      <c r="I24" s="35"/>
      <c r="J24" s="35"/>
      <c r="K24" s="35"/>
      <c r="L24" s="5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pans="1:31" s="2" customFormat="1" ht="12" customHeight="1">
      <c r="A25" s="35"/>
      <c r="B25" s="40"/>
      <c r="C25" s="35"/>
      <c r="D25" s="124" t="s">
        <v>34</v>
      </c>
      <c r="E25" s="35"/>
      <c r="F25" s="35"/>
      <c r="G25" s="35"/>
      <c r="H25" s="35"/>
      <c r="I25" s="124" t="s">
        <v>23</v>
      </c>
      <c r="J25" s="115" t="str">
        <f>IF('Rekapitulácia stavby'!AN19="","",'Rekapitulácia stavby'!AN19)</f>
        <v/>
      </c>
      <c r="K25" s="35"/>
      <c r="L25" s="5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pans="1:31" s="2" customFormat="1" ht="18" customHeight="1">
      <c r="A26" s="35"/>
      <c r="B26" s="40"/>
      <c r="C26" s="35"/>
      <c r="D26" s="35"/>
      <c r="E26" s="115" t="str">
        <f>IF('Rekapitulácia stavby'!E20="","",'Rekapitulácia stavby'!E20)</f>
        <v xml:space="preserve"> </v>
      </c>
      <c r="F26" s="35"/>
      <c r="G26" s="35"/>
      <c r="H26" s="35"/>
      <c r="I26" s="124" t="s">
        <v>26</v>
      </c>
      <c r="J26" s="115" t="str">
        <f>IF('Rekapitulácia stavby'!AN20="","",'Rekapitulácia stavby'!AN20)</f>
        <v/>
      </c>
      <c r="K26" s="35"/>
      <c r="L26" s="5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pans="1:31" s="2" customFormat="1" ht="6.95" customHeight="1">
      <c r="A27" s="35"/>
      <c r="B27" s="40"/>
      <c r="C27" s="35"/>
      <c r="D27" s="35"/>
      <c r="E27" s="35"/>
      <c r="F27" s="35"/>
      <c r="G27" s="35"/>
      <c r="H27" s="35"/>
      <c r="I27" s="35"/>
      <c r="J27" s="35"/>
      <c r="K27" s="35"/>
      <c r="L27" s="5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pans="1:31" s="2" customFormat="1" ht="12" customHeight="1">
      <c r="A28" s="35"/>
      <c r="B28" s="40"/>
      <c r="C28" s="35"/>
      <c r="D28" s="124" t="s">
        <v>36</v>
      </c>
      <c r="E28" s="35"/>
      <c r="F28" s="35"/>
      <c r="G28" s="35"/>
      <c r="H28" s="35"/>
      <c r="I28" s="35"/>
      <c r="J28" s="35"/>
      <c r="K28" s="35"/>
      <c r="L28" s="5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pans="1:31" s="8" customFormat="1" ht="14.45" customHeight="1">
      <c r="A29" s="126"/>
      <c r="B29" s="127"/>
      <c r="C29" s="126"/>
      <c r="D29" s="126"/>
      <c r="E29" s="342" t="s">
        <v>1</v>
      </c>
      <c r="F29" s="342"/>
      <c r="G29" s="342"/>
      <c r="H29" s="342"/>
      <c r="I29" s="126"/>
      <c r="J29" s="126"/>
      <c r="K29" s="126"/>
      <c r="L29" s="128"/>
      <c r="S29" s="126"/>
      <c r="T29" s="126"/>
      <c r="U29" s="126"/>
      <c r="V29" s="126"/>
      <c r="W29" s="126"/>
      <c r="X29" s="126"/>
      <c r="Y29" s="126"/>
      <c r="Z29" s="126"/>
      <c r="AA29" s="126"/>
      <c r="AB29" s="126"/>
      <c r="AC29" s="126"/>
      <c r="AD29" s="126"/>
      <c r="AE29" s="126"/>
    </row>
    <row r="30" spans="1:31" s="2" customFormat="1" ht="6.95" customHeight="1">
      <c r="A30" s="35"/>
      <c r="B30" s="40"/>
      <c r="C30" s="35"/>
      <c r="D30" s="35"/>
      <c r="E30" s="35"/>
      <c r="F30" s="35"/>
      <c r="G30" s="35"/>
      <c r="H30" s="35"/>
      <c r="I30" s="35"/>
      <c r="J30" s="35"/>
      <c r="K30" s="35"/>
      <c r="L30" s="5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pans="1:31" s="2" customFormat="1" ht="6.95" customHeight="1">
      <c r="A31" s="35"/>
      <c r="B31" s="40"/>
      <c r="C31" s="35"/>
      <c r="D31" s="129"/>
      <c r="E31" s="129"/>
      <c r="F31" s="129"/>
      <c r="G31" s="129"/>
      <c r="H31" s="129"/>
      <c r="I31" s="129"/>
      <c r="J31" s="129"/>
      <c r="K31" s="129"/>
      <c r="L31" s="5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pans="1:31" s="2" customFormat="1" ht="25.35" customHeight="1">
      <c r="A32" s="35"/>
      <c r="B32" s="40"/>
      <c r="C32" s="35"/>
      <c r="D32" s="130" t="s">
        <v>37</v>
      </c>
      <c r="E32" s="35"/>
      <c r="F32" s="35"/>
      <c r="G32" s="35"/>
      <c r="H32" s="35"/>
      <c r="I32" s="35"/>
      <c r="J32" s="131">
        <f>ROUND(J133, 2)</f>
        <v>0</v>
      </c>
      <c r="K32" s="35"/>
      <c r="L32" s="5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pans="1:31" s="2" customFormat="1" ht="6.95" customHeight="1">
      <c r="A33" s="35"/>
      <c r="B33" s="40"/>
      <c r="C33" s="35"/>
      <c r="D33" s="129"/>
      <c r="E33" s="129"/>
      <c r="F33" s="129"/>
      <c r="G33" s="129"/>
      <c r="H33" s="129"/>
      <c r="I33" s="129"/>
      <c r="J33" s="129"/>
      <c r="K33" s="129"/>
      <c r="L33" s="5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pans="1:31" s="2" customFormat="1" ht="14.45" customHeight="1">
      <c r="A34" s="35"/>
      <c r="B34" s="40"/>
      <c r="C34" s="35"/>
      <c r="D34" s="35"/>
      <c r="E34" s="35"/>
      <c r="F34" s="132" t="s">
        <v>39</v>
      </c>
      <c r="G34" s="35"/>
      <c r="H34" s="35"/>
      <c r="I34" s="132" t="s">
        <v>38</v>
      </c>
      <c r="J34" s="132" t="s">
        <v>40</v>
      </c>
      <c r="K34" s="35"/>
      <c r="L34" s="5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pans="1:31" s="2" customFormat="1" ht="14.45" customHeight="1">
      <c r="A35" s="35"/>
      <c r="B35" s="40"/>
      <c r="C35" s="35"/>
      <c r="D35" s="133" t="s">
        <v>41</v>
      </c>
      <c r="E35" s="134" t="s">
        <v>42</v>
      </c>
      <c r="F35" s="135">
        <f>ROUND((SUM(BE133:BE223)),  2)</f>
        <v>0</v>
      </c>
      <c r="G35" s="136"/>
      <c r="H35" s="136"/>
      <c r="I35" s="137">
        <v>0.2</v>
      </c>
      <c r="J35" s="135">
        <f>ROUND(((SUM(BE133:BE223))*I35),  2)</f>
        <v>0</v>
      </c>
      <c r="K35" s="35"/>
      <c r="L35" s="5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pans="1:31" s="2" customFormat="1" ht="14.45" customHeight="1">
      <c r="A36" s="35"/>
      <c r="B36" s="40"/>
      <c r="C36" s="35"/>
      <c r="D36" s="35"/>
      <c r="E36" s="134" t="s">
        <v>43</v>
      </c>
      <c r="F36" s="135">
        <f>ROUND((SUM(BF133:BF223)),  2)</f>
        <v>0</v>
      </c>
      <c r="G36" s="136"/>
      <c r="H36" s="136"/>
      <c r="I36" s="137">
        <v>0.2</v>
      </c>
      <c r="J36" s="135">
        <f>ROUND(((SUM(BF133:BF223))*I36),  2)</f>
        <v>0</v>
      </c>
      <c r="K36" s="35"/>
      <c r="L36" s="5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pans="1:31" s="2" customFormat="1" ht="14.45" hidden="1" customHeight="1">
      <c r="A37" s="35"/>
      <c r="B37" s="40"/>
      <c r="C37" s="35"/>
      <c r="D37" s="35"/>
      <c r="E37" s="124" t="s">
        <v>44</v>
      </c>
      <c r="F37" s="138">
        <f>ROUND((SUM(BG133:BG223)),  2)</f>
        <v>0</v>
      </c>
      <c r="G37" s="35"/>
      <c r="H37" s="35"/>
      <c r="I37" s="139">
        <v>0.2</v>
      </c>
      <c r="J37" s="138">
        <f>0</f>
        <v>0</v>
      </c>
      <c r="K37" s="35"/>
      <c r="L37" s="5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pans="1:31" s="2" customFormat="1" ht="14.45" hidden="1" customHeight="1">
      <c r="A38" s="35"/>
      <c r="B38" s="40"/>
      <c r="C38" s="35"/>
      <c r="D38" s="35"/>
      <c r="E38" s="124" t="s">
        <v>45</v>
      </c>
      <c r="F38" s="138">
        <f>ROUND((SUM(BH133:BH223)),  2)</f>
        <v>0</v>
      </c>
      <c r="G38" s="35"/>
      <c r="H38" s="35"/>
      <c r="I38" s="139">
        <v>0.2</v>
      </c>
      <c r="J38" s="138">
        <f>0</f>
        <v>0</v>
      </c>
      <c r="K38" s="35"/>
      <c r="L38" s="5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pans="1:31" s="2" customFormat="1" ht="14.45" hidden="1" customHeight="1">
      <c r="A39" s="35"/>
      <c r="B39" s="40"/>
      <c r="C39" s="35"/>
      <c r="D39" s="35"/>
      <c r="E39" s="134" t="s">
        <v>46</v>
      </c>
      <c r="F39" s="135">
        <f>ROUND((SUM(BI133:BI223)),  2)</f>
        <v>0</v>
      </c>
      <c r="G39" s="136"/>
      <c r="H39" s="136"/>
      <c r="I39" s="137">
        <v>0</v>
      </c>
      <c r="J39" s="135">
        <f>0</f>
        <v>0</v>
      </c>
      <c r="K39" s="35"/>
      <c r="L39" s="5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pans="1:31" s="2" customFormat="1" ht="6.95" customHeight="1">
      <c r="A40" s="35"/>
      <c r="B40" s="40"/>
      <c r="C40" s="35"/>
      <c r="D40" s="35"/>
      <c r="E40" s="35"/>
      <c r="F40" s="35"/>
      <c r="G40" s="35"/>
      <c r="H40" s="35"/>
      <c r="I40" s="35"/>
      <c r="J40" s="35"/>
      <c r="K40" s="35"/>
      <c r="L40" s="5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pans="1:31" s="2" customFormat="1" ht="25.35" customHeight="1">
      <c r="A41" s="35"/>
      <c r="B41" s="40"/>
      <c r="C41" s="140"/>
      <c r="D41" s="141" t="s">
        <v>47</v>
      </c>
      <c r="E41" s="142"/>
      <c r="F41" s="142"/>
      <c r="G41" s="143" t="s">
        <v>48</v>
      </c>
      <c r="H41" s="144" t="s">
        <v>49</v>
      </c>
      <c r="I41" s="142"/>
      <c r="J41" s="145">
        <f>SUM(J32:J39)</f>
        <v>0</v>
      </c>
      <c r="K41" s="146"/>
      <c r="L41" s="5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pans="1:31" s="2" customFormat="1" ht="14.45" customHeight="1">
      <c r="A42" s="35"/>
      <c r="B42" s="40"/>
      <c r="C42" s="35"/>
      <c r="D42" s="35"/>
      <c r="E42" s="35"/>
      <c r="F42" s="35"/>
      <c r="G42" s="35"/>
      <c r="H42" s="35"/>
      <c r="I42" s="35"/>
      <c r="J42" s="35"/>
      <c r="K42" s="35"/>
      <c r="L42" s="5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pans="1:31" s="1" customFormat="1" ht="14.45" customHeight="1">
      <c r="B43" s="21"/>
      <c r="L43" s="21"/>
    </row>
    <row r="44" spans="1:31" s="1" customFormat="1" ht="14.45" customHeight="1">
      <c r="B44" s="21"/>
      <c r="L44" s="21"/>
    </row>
    <row r="45" spans="1:31" s="1" customFormat="1" ht="14.45" customHeight="1">
      <c r="B45" s="21"/>
      <c r="L45" s="21"/>
    </row>
    <row r="46" spans="1:31" s="1" customFormat="1" ht="14.45" customHeight="1">
      <c r="B46" s="21"/>
      <c r="L46" s="21"/>
    </row>
    <row r="47" spans="1:31" s="1" customFormat="1" ht="14.45" customHeight="1">
      <c r="B47" s="21"/>
      <c r="L47" s="21"/>
    </row>
    <row r="48" spans="1:31" s="1" customFormat="1" ht="14.45" customHeight="1">
      <c r="B48" s="21"/>
      <c r="L48" s="21"/>
    </row>
    <row r="49" spans="1:31" s="1" customFormat="1" ht="14.45" customHeight="1">
      <c r="B49" s="21"/>
      <c r="L49" s="21"/>
    </row>
    <row r="50" spans="1:31" s="2" customFormat="1" ht="14.45" customHeight="1">
      <c r="B50" s="56"/>
      <c r="D50" s="147" t="s">
        <v>50</v>
      </c>
      <c r="E50" s="148"/>
      <c r="F50" s="148"/>
      <c r="G50" s="147" t="s">
        <v>51</v>
      </c>
      <c r="H50" s="148"/>
      <c r="I50" s="148"/>
      <c r="J50" s="148"/>
      <c r="K50" s="148"/>
      <c r="L50" s="56"/>
    </row>
    <row r="51" spans="1:31">
      <c r="B51" s="21"/>
      <c r="L51" s="21"/>
    </row>
    <row r="52" spans="1:31">
      <c r="B52" s="21"/>
      <c r="L52" s="21"/>
    </row>
    <row r="53" spans="1:31">
      <c r="B53" s="21"/>
      <c r="L53" s="21"/>
    </row>
    <row r="54" spans="1:31">
      <c r="B54" s="21"/>
      <c r="L54" s="21"/>
    </row>
    <row r="55" spans="1:31">
      <c r="B55" s="21"/>
      <c r="L55" s="21"/>
    </row>
    <row r="56" spans="1:31">
      <c r="B56" s="21"/>
      <c r="L56" s="21"/>
    </row>
    <row r="57" spans="1:31">
      <c r="B57" s="21"/>
      <c r="L57" s="21"/>
    </row>
    <row r="58" spans="1:31">
      <c r="B58" s="21"/>
      <c r="L58" s="21"/>
    </row>
    <row r="59" spans="1:31">
      <c r="B59" s="21"/>
      <c r="L59" s="21"/>
    </row>
    <row r="60" spans="1:31">
      <c r="B60" s="21"/>
      <c r="L60" s="21"/>
    </row>
    <row r="61" spans="1:31" s="2" customFormat="1" ht="12.75">
      <c r="A61" s="35"/>
      <c r="B61" s="40"/>
      <c r="C61" s="35"/>
      <c r="D61" s="149" t="s">
        <v>52</v>
      </c>
      <c r="E61" s="150"/>
      <c r="F61" s="151" t="s">
        <v>53</v>
      </c>
      <c r="G61" s="149" t="s">
        <v>52</v>
      </c>
      <c r="H61" s="150"/>
      <c r="I61" s="150"/>
      <c r="J61" s="152" t="s">
        <v>53</v>
      </c>
      <c r="K61" s="150"/>
      <c r="L61" s="5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 spans="1:31">
      <c r="B62" s="21"/>
      <c r="L62" s="21"/>
    </row>
    <row r="63" spans="1:31">
      <c r="B63" s="21"/>
      <c r="L63" s="21"/>
    </row>
    <row r="64" spans="1:31">
      <c r="B64" s="21"/>
      <c r="L64" s="21"/>
    </row>
    <row r="65" spans="1:31" s="2" customFormat="1" ht="12.75">
      <c r="A65" s="35"/>
      <c r="B65" s="40"/>
      <c r="C65" s="35"/>
      <c r="D65" s="147" t="s">
        <v>54</v>
      </c>
      <c r="E65" s="153"/>
      <c r="F65" s="153"/>
      <c r="G65" s="147" t="s">
        <v>55</v>
      </c>
      <c r="H65" s="153"/>
      <c r="I65" s="153"/>
      <c r="J65" s="153"/>
      <c r="K65" s="153"/>
      <c r="L65" s="5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 spans="1:31">
      <c r="B66" s="21"/>
      <c r="L66" s="21"/>
    </row>
    <row r="67" spans="1:31">
      <c r="B67" s="21"/>
      <c r="L67" s="21"/>
    </row>
    <row r="68" spans="1:31">
      <c r="B68" s="21"/>
      <c r="L68" s="21"/>
    </row>
    <row r="69" spans="1:31">
      <c r="B69" s="21"/>
      <c r="L69" s="21"/>
    </row>
    <row r="70" spans="1:31">
      <c r="B70" s="21"/>
      <c r="L70" s="21"/>
    </row>
    <row r="71" spans="1:31">
      <c r="B71" s="21"/>
      <c r="L71" s="21"/>
    </row>
    <row r="72" spans="1:31">
      <c r="B72" s="21"/>
      <c r="L72" s="21"/>
    </row>
    <row r="73" spans="1:31">
      <c r="B73" s="21"/>
      <c r="L73" s="21"/>
    </row>
    <row r="74" spans="1:31">
      <c r="B74" s="21"/>
      <c r="L74" s="21"/>
    </row>
    <row r="75" spans="1:31">
      <c r="B75" s="21"/>
      <c r="L75" s="21"/>
    </row>
    <row r="76" spans="1:31" s="2" customFormat="1" ht="12.75">
      <c r="A76" s="35"/>
      <c r="B76" s="40"/>
      <c r="C76" s="35"/>
      <c r="D76" s="149" t="s">
        <v>52</v>
      </c>
      <c r="E76" s="150"/>
      <c r="F76" s="151" t="s">
        <v>53</v>
      </c>
      <c r="G76" s="149" t="s">
        <v>52</v>
      </c>
      <c r="H76" s="150"/>
      <c r="I76" s="150"/>
      <c r="J76" s="152" t="s">
        <v>53</v>
      </c>
      <c r="K76" s="150"/>
      <c r="L76" s="5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pans="1:31" s="2" customFormat="1" ht="14.45" customHeight="1">
      <c r="A77" s="35"/>
      <c r="B77" s="154"/>
      <c r="C77" s="155"/>
      <c r="D77" s="155"/>
      <c r="E77" s="155"/>
      <c r="F77" s="155"/>
      <c r="G77" s="155"/>
      <c r="H77" s="155"/>
      <c r="I77" s="155"/>
      <c r="J77" s="155"/>
      <c r="K77" s="155"/>
      <c r="L77" s="5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pans="1:31" s="2" customFormat="1" ht="6.95" customHeight="1">
      <c r="A81" s="35"/>
      <c r="B81" s="156"/>
      <c r="C81" s="157"/>
      <c r="D81" s="157"/>
      <c r="E81" s="157"/>
      <c r="F81" s="157"/>
      <c r="G81" s="157"/>
      <c r="H81" s="157"/>
      <c r="I81" s="157"/>
      <c r="J81" s="157"/>
      <c r="K81" s="157"/>
      <c r="L81" s="5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pans="1:31" s="2" customFormat="1" ht="24.95" customHeight="1">
      <c r="A82" s="35"/>
      <c r="B82" s="36"/>
      <c r="C82" s="24" t="s">
        <v>218</v>
      </c>
      <c r="D82" s="37"/>
      <c r="E82" s="37"/>
      <c r="F82" s="37"/>
      <c r="G82" s="37"/>
      <c r="H82" s="37"/>
      <c r="I82" s="37"/>
      <c r="J82" s="37"/>
      <c r="K82" s="37"/>
      <c r="L82" s="5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pans="1:31" s="2" customFormat="1" ht="6.95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5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pans="1:31" s="2" customFormat="1" ht="12" customHeight="1">
      <c r="A84" s="35"/>
      <c r="B84" s="36"/>
      <c r="C84" s="30" t="s">
        <v>15</v>
      </c>
      <c r="D84" s="37"/>
      <c r="E84" s="37"/>
      <c r="F84" s="37"/>
      <c r="G84" s="37"/>
      <c r="H84" s="37"/>
      <c r="I84" s="37"/>
      <c r="J84" s="37"/>
      <c r="K84" s="37"/>
      <c r="L84" s="5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pans="1:31" s="2" customFormat="1" ht="14.45" customHeight="1">
      <c r="A85" s="35"/>
      <c r="B85" s="36"/>
      <c r="C85" s="37"/>
      <c r="D85" s="37"/>
      <c r="E85" s="334" t="str">
        <f>E7</f>
        <v>Cyklotrasa Rimavská Sobota - Poltár</v>
      </c>
      <c r="F85" s="335"/>
      <c r="G85" s="335"/>
      <c r="H85" s="335"/>
      <c r="I85" s="37"/>
      <c r="J85" s="37"/>
      <c r="K85" s="37"/>
      <c r="L85" s="5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pans="1:31" s="1" customFormat="1" ht="12" customHeight="1">
      <c r="B86" s="22"/>
      <c r="C86" s="30" t="s">
        <v>214</v>
      </c>
      <c r="D86" s="23"/>
      <c r="E86" s="23"/>
      <c r="F86" s="23"/>
      <c r="G86" s="23"/>
      <c r="H86" s="23"/>
      <c r="I86" s="23"/>
      <c r="J86" s="23"/>
      <c r="K86" s="23"/>
      <c r="L86" s="21"/>
    </row>
    <row r="87" spans="1:31" s="2" customFormat="1" ht="14.45" customHeight="1">
      <c r="A87" s="35"/>
      <c r="B87" s="36"/>
      <c r="C87" s="37"/>
      <c r="D87" s="37"/>
      <c r="E87" s="334" t="s">
        <v>1145</v>
      </c>
      <c r="F87" s="333"/>
      <c r="G87" s="333"/>
      <c r="H87" s="333"/>
      <c r="I87" s="37"/>
      <c r="J87" s="37"/>
      <c r="K87" s="37"/>
      <c r="L87" s="5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pans="1:31" s="2" customFormat="1" ht="12" customHeight="1">
      <c r="A88" s="35"/>
      <c r="B88" s="36"/>
      <c r="C88" s="30" t="s">
        <v>216</v>
      </c>
      <c r="D88" s="37"/>
      <c r="E88" s="37"/>
      <c r="F88" s="37"/>
      <c r="G88" s="37"/>
      <c r="H88" s="37"/>
      <c r="I88" s="37"/>
      <c r="J88" s="37"/>
      <c r="K88" s="37"/>
      <c r="L88" s="5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pans="1:31" s="2" customFormat="1" ht="15.6" customHeight="1">
      <c r="A89" s="35"/>
      <c r="B89" s="36"/>
      <c r="C89" s="37"/>
      <c r="D89" s="37"/>
      <c r="E89" s="307" t="str">
        <f>E11</f>
        <v xml:space="preserve">1136-2-4 - SO 02.4 - Most cez Včelinský potok </v>
      </c>
      <c r="F89" s="333"/>
      <c r="G89" s="333"/>
      <c r="H89" s="333"/>
      <c r="I89" s="37"/>
      <c r="J89" s="37"/>
      <c r="K89" s="37"/>
      <c r="L89" s="5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pans="1:31" s="2" customFormat="1" ht="6.95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5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pans="1:31" s="2" customFormat="1" ht="12" customHeight="1">
      <c r="A91" s="35"/>
      <c r="B91" s="36"/>
      <c r="C91" s="30" t="s">
        <v>19</v>
      </c>
      <c r="D91" s="37"/>
      <c r="E91" s="37"/>
      <c r="F91" s="28" t="str">
        <f>F14</f>
        <v>Rimavská Sobota, Poltár</v>
      </c>
      <c r="G91" s="37"/>
      <c r="H91" s="37"/>
      <c r="I91" s="30" t="s">
        <v>21</v>
      </c>
      <c r="J91" s="71">
        <f>IF(J14="","",J14)</f>
        <v>0</v>
      </c>
      <c r="K91" s="37"/>
      <c r="L91" s="5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pans="1:31" s="2" customFormat="1" ht="6.95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5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pans="1:31" s="2" customFormat="1" ht="40.9" customHeight="1">
      <c r="A93" s="35"/>
      <c r="B93" s="36"/>
      <c r="C93" s="30" t="s">
        <v>22</v>
      </c>
      <c r="D93" s="37"/>
      <c r="E93" s="37"/>
      <c r="F93" s="28" t="str">
        <f>E17</f>
        <v>Banskobystrický samosprávny kraj, B. Bystrica</v>
      </c>
      <c r="G93" s="37"/>
      <c r="H93" s="37"/>
      <c r="I93" s="30" t="s">
        <v>29</v>
      </c>
      <c r="J93" s="33" t="str">
        <f>E23</f>
        <v>Cykloprojekt s.r.o., Bratislava, Laurinská 18</v>
      </c>
      <c r="K93" s="37"/>
      <c r="L93" s="5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pans="1:31" s="2" customFormat="1" ht="15.6" customHeight="1">
      <c r="A94" s="35"/>
      <c r="B94" s="36"/>
      <c r="C94" s="30" t="s">
        <v>27</v>
      </c>
      <c r="D94" s="37"/>
      <c r="E94" s="37"/>
      <c r="F94" s="28" t="str">
        <f>IF(E20="","",E20)</f>
        <v>Vyplň údaj</v>
      </c>
      <c r="G94" s="37"/>
      <c r="H94" s="37"/>
      <c r="I94" s="30" t="s">
        <v>34</v>
      </c>
      <c r="J94" s="33" t="str">
        <f>E26</f>
        <v xml:space="preserve"> </v>
      </c>
      <c r="K94" s="37"/>
      <c r="L94" s="5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pans="1:31" s="2" customFormat="1" ht="10.35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5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pans="1:31" s="2" customFormat="1" ht="29.25" customHeight="1">
      <c r="A96" s="35"/>
      <c r="B96" s="36"/>
      <c r="C96" s="158" t="s">
        <v>219</v>
      </c>
      <c r="D96" s="159"/>
      <c r="E96" s="159"/>
      <c r="F96" s="159"/>
      <c r="G96" s="159"/>
      <c r="H96" s="159"/>
      <c r="I96" s="159"/>
      <c r="J96" s="160" t="s">
        <v>220</v>
      </c>
      <c r="K96" s="159"/>
      <c r="L96" s="5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pans="1:47" s="2" customFormat="1" ht="10.35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5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pans="1:47" s="2" customFormat="1" ht="22.9" customHeight="1">
      <c r="A98" s="35"/>
      <c r="B98" s="36"/>
      <c r="C98" s="161" t="s">
        <v>221</v>
      </c>
      <c r="D98" s="37"/>
      <c r="E98" s="37"/>
      <c r="F98" s="37"/>
      <c r="G98" s="37"/>
      <c r="H98" s="37"/>
      <c r="I98" s="37"/>
      <c r="J98" s="89">
        <f>J133</f>
        <v>0</v>
      </c>
      <c r="K98" s="37"/>
      <c r="L98" s="5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8" t="s">
        <v>222</v>
      </c>
    </row>
    <row r="99" spans="1:47" s="9" customFormat="1" ht="24.95" customHeight="1">
      <c r="B99" s="162"/>
      <c r="C99" s="163"/>
      <c r="D99" s="164" t="s">
        <v>223</v>
      </c>
      <c r="E99" s="165"/>
      <c r="F99" s="165"/>
      <c r="G99" s="165"/>
      <c r="H99" s="165"/>
      <c r="I99" s="165"/>
      <c r="J99" s="166">
        <f>J134</f>
        <v>0</v>
      </c>
      <c r="K99" s="163"/>
      <c r="L99" s="167"/>
    </row>
    <row r="100" spans="1:47" s="10" customFormat="1" ht="19.899999999999999" customHeight="1">
      <c r="B100" s="168"/>
      <c r="C100" s="109"/>
      <c r="D100" s="169" t="s">
        <v>224</v>
      </c>
      <c r="E100" s="170"/>
      <c r="F100" s="170"/>
      <c r="G100" s="170"/>
      <c r="H100" s="170"/>
      <c r="I100" s="170"/>
      <c r="J100" s="171">
        <f>J135</f>
        <v>0</v>
      </c>
      <c r="K100" s="109"/>
      <c r="L100" s="172"/>
    </row>
    <row r="101" spans="1:47" s="10" customFormat="1" ht="19.899999999999999" customHeight="1">
      <c r="B101" s="168"/>
      <c r="C101" s="109"/>
      <c r="D101" s="169" t="s">
        <v>363</v>
      </c>
      <c r="E101" s="170"/>
      <c r="F101" s="170"/>
      <c r="G101" s="170"/>
      <c r="H101" s="170"/>
      <c r="I101" s="170"/>
      <c r="J101" s="171">
        <f>J152</f>
        <v>0</v>
      </c>
      <c r="K101" s="109"/>
      <c r="L101" s="172"/>
    </row>
    <row r="102" spans="1:47" s="10" customFormat="1" ht="19.899999999999999" customHeight="1">
      <c r="B102" s="168"/>
      <c r="C102" s="109"/>
      <c r="D102" s="169" t="s">
        <v>1147</v>
      </c>
      <c r="E102" s="170"/>
      <c r="F102" s="170"/>
      <c r="G102" s="170"/>
      <c r="H102" s="170"/>
      <c r="I102" s="170"/>
      <c r="J102" s="171">
        <f>J158</f>
        <v>0</v>
      </c>
      <c r="K102" s="109"/>
      <c r="L102" s="172"/>
    </row>
    <row r="103" spans="1:47" s="10" customFormat="1" ht="19.899999999999999" customHeight="1">
      <c r="B103" s="168"/>
      <c r="C103" s="109"/>
      <c r="D103" s="169" t="s">
        <v>1148</v>
      </c>
      <c r="E103" s="170"/>
      <c r="F103" s="170"/>
      <c r="G103" s="170"/>
      <c r="H103" s="170"/>
      <c r="I103" s="170"/>
      <c r="J103" s="171">
        <f>J166</f>
        <v>0</v>
      </c>
      <c r="K103" s="109"/>
      <c r="L103" s="172"/>
    </row>
    <row r="104" spans="1:47" s="10" customFormat="1" ht="19.899999999999999" customHeight="1">
      <c r="B104" s="168"/>
      <c r="C104" s="109"/>
      <c r="D104" s="169" t="s">
        <v>225</v>
      </c>
      <c r="E104" s="170"/>
      <c r="F104" s="170"/>
      <c r="G104" s="170"/>
      <c r="H104" s="170"/>
      <c r="I104" s="170"/>
      <c r="J104" s="171">
        <f>J172</f>
        <v>0</v>
      </c>
      <c r="K104" s="109"/>
      <c r="L104" s="172"/>
    </row>
    <row r="105" spans="1:47" s="10" customFormat="1" ht="19.899999999999999" customHeight="1">
      <c r="B105" s="168"/>
      <c r="C105" s="109"/>
      <c r="D105" s="169" t="s">
        <v>364</v>
      </c>
      <c r="E105" s="170"/>
      <c r="F105" s="170"/>
      <c r="G105" s="170"/>
      <c r="H105" s="170"/>
      <c r="I105" s="170"/>
      <c r="J105" s="171">
        <f>J175</f>
        <v>0</v>
      </c>
      <c r="K105" s="109"/>
      <c r="L105" s="172"/>
    </row>
    <row r="106" spans="1:47" s="10" customFormat="1" ht="19.899999999999999" customHeight="1">
      <c r="B106" s="168"/>
      <c r="C106" s="109"/>
      <c r="D106" s="169" t="s">
        <v>226</v>
      </c>
      <c r="E106" s="170"/>
      <c r="F106" s="170"/>
      <c r="G106" s="170"/>
      <c r="H106" s="170"/>
      <c r="I106" s="170"/>
      <c r="J106" s="171">
        <f>J178</f>
        <v>0</v>
      </c>
      <c r="K106" s="109"/>
      <c r="L106" s="172"/>
    </row>
    <row r="107" spans="1:47" s="10" customFormat="1" ht="19.899999999999999" customHeight="1">
      <c r="B107" s="168"/>
      <c r="C107" s="109"/>
      <c r="D107" s="169" t="s">
        <v>227</v>
      </c>
      <c r="E107" s="170"/>
      <c r="F107" s="170"/>
      <c r="G107" s="170"/>
      <c r="H107" s="170"/>
      <c r="I107" s="170"/>
      <c r="J107" s="171">
        <f>J205</f>
        <v>0</v>
      </c>
      <c r="K107" s="109"/>
      <c r="L107" s="172"/>
    </row>
    <row r="108" spans="1:47" s="9" customFormat="1" ht="24.95" customHeight="1">
      <c r="B108" s="162"/>
      <c r="C108" s="163"/>
      <c r="D108" s="164" t="s">
        <v>365</v>
      </c>
      <c r="E108" s="165"/>
      <c r="F108" s="165"/>
      <c r="G108" s="165"/>
      <c r="H108" s="165"/>
      <c r="I108" s="165"/>
      <c r="J108" s="166">
        <f>J207</f>
        <v>0</v>
      </c>
      <c r="K108" s="163"/>
      <c r="L108" s="167"/>
    </row>
    <row r="109" spans="1:47" s="10" customFormat="1" ht="19.899999999999999" customHeight="1">
      <c r="B109" s="168"/>
      <c r="C109" s="109"/>
      <c r="D109" s="169" t="s">
        <v>366</v>
      </c>
      <c r="E109" s="170"/>
      <c r="F109" s="170"/>
      <c r="G109" s="170"/>
      <c r="H109" s="170"/>
      <c r="I109" s="170"/>
      <c r="J109" s="171">
        <f>J208</f>
        <v>0</v>
      </c>
      <c r="K109" s="109"/>
      <c r="L109" s="172"/>
    </row>
    <row r="110" spans="1:47" s="10" customFormat="1" ht="19.899999999999999" customHeight="1">
      <c r="B110" s="168"/>
      <c r="C110" s="109"/>
      <c r="D110" s="169" t="s">
        <v>996</v>
      </c>
      <c r="E110" s="170"/>
      <c r="F110" s="170"/>
      <c r="G110" s="170"/>
      <c r="H110" s="170"/>
      <c r="I110" s="170"/>
      <c r="J110" s="171">
        <f>J216</f>
        <v>0</v>
      </c>
      <c r="K110" s="109"/>
      <c r="L110" s="172"/>
    </row>
    <row r="111" spans="1:47" s="9" customFormat="1" ht="24.95" customHeight="1">
      <c r="B111" s="162"/>
      <c r="C111" s="163"/>
      <c r="D111" s="164" t="s">
        <v>997</v>
      </c>
      <c r="E111" s="165"/>
      <c r="F111" s="165"/>
      <c r="G111" s="165"/>
      <c r="H111" s="165"/>
      <c r="I111" s="165"/>
      <c r="J111" s="166">
        <f>J222</f>
        <v>0</v>
      </c>
      <c r="K111" s="163"/>
      <c r="L111" s="167"/>
    </row>
    <row r="112" spans="1:47" s="2" customFormat="1" ht="21.75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5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pans="1:31" s="2" customFormat="1" ht="6.95" customHeight="1">
      <c r="A113" s="35"/>
      <c r="B113" s="59"/>
      <c r="C113" s="60"/>
      <c r="D113" s="60"/>
      <c r="E113" s="60"/>
      <c r="F113" s="60"/>
      <c r="G113" s="60"/>
      <c r="H113" s="60"/>
      <c r="I113" s="60"/>
      <c r="J113" s="60"/>
      <c r="K113" s="60"/>
      <c r="L113" s="5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pans="1:31" s="2" customFormat="1" ht="6.95" customHeight="1">
      <c r="A117" s="35"/>
      <c r="B117" s="61"/>
      <c r="C117" s="62"/>
      <c r="D117" s="62"/>
      <c r="E117" s="62"/>
      <c r="F117" s="62"/>
      <c r="G117" s="62"/>
      <c r="H117" s="62"/>
      <c r="I117" s="62"/>
      <c r="J117" s="62"/>
      <c r="K117" s="62"/>
      <c r="L117" s="5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pans="1:31" s="2" customFormat="1" ht="24.95" customHeight="1">
      <c r="A118" s="35"/>
      <c r="B118" s="36"/>
      <c r="C118" s="24" t="s">
        <v>228</v>
      </c>
      <c r="D118" s="37"/>
      <c r="E118" s="37"/>
      <c r="F118" s="37"/>
      <c r="G118" s="37"/>
      <c r="H118" s="37"/>
      <c r="I118" s="37"/>
      <c r="J118" s="37"/>
      <c r="K118" s="37"/>
      <c r="L118" s="5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pans="1:31" s="2" customFormat="1" ht="6.95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5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pans="1:31" s="2" customFormat="1" ht="12" customHeight="1">
      <c r="A120" s="35"/>
      <c r="B120" s="36"/>
      <c r="C120" s="30" t="s">
        <v>15</v>
      </c>
      <c r="D120" s="37"/>
      <c r="E120" s="37"/>
      <c r="F120" s="37"/>
      <c r="G120" s="37"/>
      <c r="H120" s="37"/>
      <c r="I120" s="37"/>
      <c r="J120" s="37"/>
      <c r="K120" s="37"/>
      <c r="L120" s="5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pans="1:31" s="2" customFormat="1" ht="14.45" customHeight="1">
      <c r="A121" s="35"/>
      <c r="B121" s="36"/>
      <c r="C121" s="37"/>
      <c r="D121" s="37"/>
      <c r="E121" s="334" t="str">
        <f>E7</f>
        <v>Cyklotrasa Rimavská Sobota - Poltár</v>
      </c>
      <c r="F121" s="335"/>
      <c r="G121" s="335"/>
      <c r="H121" s="335"/>
      <c r="I121" s="37"/>
      <c r="J121" s="37"/>
      <c r="K121" s="37"/>
      <c r="L121" s="5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pans="1:31" s="1" customFormat="1" ht="12" customHeight="1">
      <c r="B122" s="22"/>
      <c r="C122" s="30" t="s">
        <v>214</v>
      </c>
      <c r="D122" s="23"/>
      <c r="E122" s="23"/>
      <c r="F122" s="23"/>
      <c r="G122" s="23"/>
      <c r="H122" s="23"/>
      <c r="I122" s="23"/>
      <c r="J122" s="23"/>
      <c r="K122" s="23"/>
      <c r="L122" s="21"/>
    </row>
    <row r="123" spans="1:31" s="2" customFormat="1" ht="14.45" customHeight="1">
      <c r="A123" s="35"/>
      <c r="B123" s="36"/>
      <c r="C123" s="37"/>
      <c r="D123" s="37"/>
      <c r="E123" s="334" t="s">
        <v>1145</v>
      </c>
      <c r="F123" s="333"/>
      <c r="G123" s="333"/>
      <c r="H123" s="333"/>
      <c r="I123" s="37"/>
      <c r="J123" s="37"/>
      <c r="K123" s="37"/>
      <c r="L123" s="5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pans="1:31" s="2" customFormat="1" ht="12" customHeight="1">
      <c r="A124" s="35"/>
      <c r="B124" s="36"/>
      <c r="C124" s="30" t="s">
        <v>216</v>
      </c>
      <c r="D124" s="37"/>
      <c r="E124" s="37"/>
      <c r="F124" s="37"/>
      <c r="G124" s="37"/>
      <c r="H124" s="37"/>
      <c r="I124" s="37"/>
      <c r="J124" s="37"/>
      <c r="K124" s="37"/>
      <c r="L124" s="5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pans="1:31" s="2" customFormat="1" ht="15.6" customHeight="1">
      <c r="A125" s="35"/>
      <c r="B125" s="36"/>
      <c r="C125" s="37"/>
      <c r="D125" s="37"/>
      <c r="E125" s="307" t="str">
        <f>E11</f>
        <v xml:space="preserve">1136-2-4 - SO 02.4 - Most cez Včelinský potok </v>
      </c>
      <c r="F125" s="333"/>
      <c r="G125" s="333"/>
      <c r="H125" s="333"/>
      <c r="I125" s="37"/>
      <c r="J125" s="37"/>
      <c r="K125" s="37"/>
      <c r="L125" s="5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pans="1:31" s="2" customFormat="1" ht="6.95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5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pans="1:31" s="2" customFormat="1" ht="12" customHeight="1">
      <c r="A127" s="35"/>
      <c r="B127" s="36"/>
      <c r="C127" s="30" t="s">
        <v>19</v>
      </c>
      <c r="D127" s="37"/>
      <c r="E127" s="37"/>
      <c r="F127" s="28" t="str">
        <f>F14</f>
        <v>Rimavská Sobota, Poltár</v>
      </c>
      <c r="G127" s="37"/>
      <c r="H127" s="37"/>
      <c r="I127" s="30" t="s">
        <v>21</v>
      </c>
      <c r="J127" s="71">
        <f>IF(J14="","",J14)</f>
        <v>0</v>
      </c>
      <c r="K127" s="37"/>
      <c r="L127" s="5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pans="1:31" s="2" customFormat="1" ht="6.95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5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pans="1:65" s="2" customFormat="1" ht="40.9" customHeight="1">
      <c r="A129" s="35"/>
      <c r="B129" s="36"/>
      <c r="C129" s="30" t="s">
        <v>22</v>
      </c>
      <c r="D129" s="37"/>
      <c r="E129" s="37"/>
      <c r="F129" s="28" t="str">
        <f>E17</f>
        <v>Banskobystrický samosprávny kraj, B. Bystrica</v>
      </c>
      <c r="G129" s="37"/>
      <c r="H129" s="37"/>
      <c r="I129" s="30" t="s">
        <v>29</v>
      </c>
      <c r="J129" s="33" t="str">
        <f>E23</f>
        <v>Cykloprojekt s.r.o., Bratislava, Laurinská 18</v>
      </c>
      <c r="K129" s="37"/>
      <c r="L129" s="5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pans="1:65" s="2" customFormat="1" ht="15.6" customHeight="1">
      <c r="A130" s="35"/>
      <c r="B130" s="36"/>
      <c r="C130" s="30" t="s">
        <v>27</v>
      </c>
      <c r="D130" s="37"/>
      <c r="E130" s="37"/>
      <c r="F130" s="28" t="str">
        <f>IF(E20="","",E20)</f>
        <v>Vyplň údaj</v>
      </c>
      <c r="G130" s="37"/>
      <c r="H130" s="37"/>
      <c r="I130" s="30" t="s">
        <v>34</v>
      </c>
      <c r="J130" s="33" t="str">
        <f>E26</f>
        <v xml:space="preserve"> </v>
      </c>
      <c r="K130" s="37"/>
      <c r="L130" s="5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pans="1:65" s="2" customFormat="1" ht="10.35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5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pans="1:65" s="11" customFormat="1" ht="29.25" customHeight="1">
      <c r="A132" s="173"/>
      <c r="B132" s="174"/>
      <c r="C132" s="175" t="s">
        <v>229</v>
      </c>
      <c r="D132" s="176" t="s">
        <v>62</v>
      </c>
      <c r="E132" s="176" t="s">
        <v>58</v>
      </c>
      <c r="F132" s="176" t="s">
        <v>59</v>
      </c>
      <c r="G132" s="176" t="s">
        <v>230</v>
      </c>
      <c r="H132" s="176" t="s">
        <v>231</v>
      </c>
      <c r="I132" s="176" t="s">
        <v>232</v>
      </c>
      <c r="J132" s="177" t="s">
        <v>220</v>
      </c>
      <c r="K132" s="178" t="s">
        <v>233</v>
      </c>
      <c r="L132" s="179"/>
      <c r="M132" s="80" t="s">
        <v>1</v>
      </c>
      <c r="N132" s="81" t="s">
        <v>41</v>
      </c>
      <c r="O132" s="81" t="s">
        <v>234</v>
      </c>
      <c r="P132" s="81" t="s">
        <v>235</v>
      </c>
      <c r="Q132" s="81" t="s">
        <v>236</v>
      </c>
      <c r="R132" s="81" t="s">
        <v>237</v>
      </c>
      <c r="S132" s="81" t="s">
        <v>238</v>
      </c>
      <c r="T132" s="82" t="s">
        <v>239</v>
      </c>
      <c r="U132" s="173"/>
      <c r="V132" s="173"/>
      <c r="W132" s="173"/>
      <c r="X132" s="173"/>
      <c r="Y132" s="173"/>
      <c r="Z132" s="173"/>
      <c r="AA132" s="173"/>
      <c r="AB132" s="173"/>
      <c r="AC132" s="173"/>
      <c r="AD132" s="173"/>
      <c r="AE132" s="173"/>
    </row>
    <row r="133" spans="1:65" s="2" customFormat="1" ht="22.9" customHeight="1">
      <c r="A133" s="35"/>
      <c r="B133" s="36"/>
      <c r="C133" s="87" t="s">
        <v>221</v>
      </c>
      <c r="D133" s="37"/>
      <c r="E133" s="37"/>
      <c r="F133" s="37"/>
      <c r="G133" s="37"/>
      <c r="H133" s="37"/>
      <c r="I133" s="37"/>
      <c r="J133" s="180">
        <f>BK133</f>
        <v>0</v>
      </c>
      <c r="K133" s="37"/>
      <c r="L133" s="40"/>
      <c r="M133" s="83"/>
      <c r="N133" s="181"/>
      <c r="O133" s="84"/>
      <c r="P133" s="182">
        <f>P134+P207+P222</f>
        <v>0</v>
      </c>
      <c r="Q133" s="84"/>
      <c r="R133" s="182">
        <f>R134+R207+R222</f>
        <v>29.725766399999998</v>
      </c>
      <c r="S133" s="84"/>
      <c r="T133" s="183">
        <f>T134+T207+T222</f>
        <v>2.9632400000000003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8" t="s">
        <v>76</v>
      </c>
      <c r="AU133" s="18" t="s">
        <v>222</v>
      </c>
      <c r="BK133" s="184">
        <f>BK134+BK207+BK222</f>
        <v>0</v>
      </c>
    </row>
    <row r="134" spans="1:65" s="12" customFormat="1" ht="25.9" customHeight="1">
      <c r="B134" s="185"/>
      <c r="C134" s="186"/>
      <c r="D134" s="187" t="s">
        <v>76</v>
      </c>
      <c r="E134" s="188" t="s">
        <v>240</v>
      </c>
      <c r="F134" s="188" t="s">
        <v>241</v>
      </c>
      <c r="G134" s="186"/>
      <c r="H134" s="186"/>
      <c r="I134" s="189"/>
      <c r="J134" s="190">
        <f>BK134</f>
        <v>0</v>
      </c>
      <c r="K134" s="186"/>
      <c r="L134" s="191"/>
      <c r="M134" s="192"/>
      <c r="N134" s="193"/>
      <c r="O134" s="193"/>
      <c r="P134" s="194">
        <f>P135+P152+P158+P166+P172+P175+P178+P205</f>
        <v>0</v>
      </c>
      <c r="Q134" s="193"/>
      <c r="R134" s="194">
        <f>R135+R152+R158+R166+R172+R175+R178+R205</f>
        <v>29.480231399999997</v>
      </c>
      <c r="S134" s="193"/>
      <c r="T134" s="195">
        <f>T135+T152+T158+T166+T172+T175+T178+T205</f>
        <v>2.9632400000000003</v>
      </c>
      <c r="AR134" s="196" t="s">
        <v>84</v>
      </c>
      <c r="AT134" s="197" t="s">
        <v>76</v>
      </c>
      <c r="AU134" s="197" t="s">
        <v>77</v>
      </c>
      <c r="AY134" s="196" t="s">
        <v>242</v>
      </c>
      <c r="BK134" s="198">
        <f>BK135+BK152+BK158+BK166+BK172+BK175+BK178+BK205</f>
        <v>0</v>
      </c>
    </row>
    <row r="135" spans="1:65" s="12" customFormat="1" ht="22.9" customHeight="1">
      <c r="B135" s="185"/>
      <c r="C135" s="186"/>
      <c r="D135" s="187" t="s">
        <v>76</v>
      </c>
      <c r="E135" s="199" t="s">
        <v>84</v>
      </c>
      <c r="F135" s="199" t="s">
        <v>243</v>
      </c>
      <c r="G135" s="186"/>
      <c r="H135" s="186"/>
      <c r="I135" s="189"/>
      <c r="J135" s="200">
        <f>BK135</f>
        <v>0</v>
      </c>
      <c r="K135" s="186"/>
      <c r="L135" s="191"/>
      <c r="M135" s="192"/>
      <c r="N135" s="193"/>
      <c r="O135" s="193"/>
      <c r="P135" s="194">
        <f>SUM(P136:P151)</f>
        <v>0</v>
      </c>
      <c r="Q135" s="193"/>
      <c r="R135" s="194">
        <f>SUM(R136:R151)</f>
        <v>0</v>
      </c>
      <c r="S135" s="193"/>
      <c r="T135" s="195">
        <f>SUM(T136:T151)</f>
        <v>0</v>
      </c>
      <c r="AR135" s="196" t="s">
        <v>84</v>
      </c>
      <c r="AT135" s="197" t="s">
        <v>76</v>
      </c>
      <c r="AU135" s="197" t="s">
        <v>84</v>
      </c>
      <c r="AY135" s="196" t="s">
        <v>242</v>
      </c>
      <c r="BK135" s="198">
        <f>SUM(BK136:BK151)</f>
        <v>0</v>
      </c>
    </row>
    <row r="136" spans="1:65" s="2" customFormat="1" ht="22.15" customHeight="1">
      <c r="A136" s="35"/>
      <c r="B136" s="36"/>
      <c r="C136" s="201" t="s">
        <v>84</v>
      </c>
      <c r="D136" s="201" t="s">
        <v>244</v>
      </c>
      <c r="E136" s="202" t="s">
        <v>998</v>
      </c>
      <c r="F136" s="203" t="s">
        <v>999</v>
      </c>
      <c r="G136" s="204" t="s">
        <v>247</v>
      </c>
      <c r="H136" s="205">
        <v>22.28</v>
      </c>
      <c r="I136" s="206"/>
      <c r="J136" s="207">
        <f>ROUND(I136*H136,2)</f>
        <v>0</v>
      </c>
      <c r="K136" s="208"/>
      <c r="L136" s="40"/>
      <c r="M136" s="209" t="s">
        <v>1</v>
      </c>
      <c r="N136" s="210" t="s">
        <v>43</v>
      </c>
      <c r="O136" s="76"/>
      <c r="P136" s="211">
        <f>O136*H136</f>
        <v>0</v>
      </c>
      <c r="Q136" s="211">
        <v>0</v>
      </c>
      <c r="R136" s="211">
        <f>Q136*H136</f>
        <v>0</v>
      </c>
      <c r="S136" s="211">
        <v>0</v>
      </c>
      <c r="T136" s="212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13" t="s">
        <v>248</v>
      </c>
      <c r="AT136" s="213" t="s">
        <v>244</v>
      </c>
      <c r="AU136" s="213" t="s">
        <v>90</v>
      </c>
      <c r="AY136" s="18" t="s">
        <v>242</v>
      </c>
      <c r="BE136" s="214">
        <f>IF(N136="základná",J136,0)</f>
        <v>0</v>
      </c>
      <c r="BF136" s="214">
        <f>IF(N136="znížená",J136,0)</f>
        <v>0</v>
      </c>
      <c r="BG136" s="214">
        <f>IF(N136="zákl. prenesená",J136,0)</f>
        <v>0</v>
      </c>
      <c r="BH136" s="214">
        <f>IF(N136="zníž. prenesená",J136,0)</f>
        <v>0</v>
      </c>
      <c r="BI136" s="214">
        <f>IF(N136="nulová",J136,0)</f>
        <v>0</v>
      </c>
      <c r="BJ136" s="18" t="s">
        <v>90</v>
      </c>
      <c r="BK136" s="214">
        <f>ROUND(I136*H136,2)</f>
        <v>0</v>
      </c>
      <c r="BL136" s="18" t="s">
        <v>248</v>
      </c>
      <c r="BM136" s="213" t="s">
        <v>1854</v>
      </c>
    </row>
    <row r="137" spans="1:65" s="14" customFormat="1" ht="22.5">
      <c r="B137" s="243"/>
      <c r="C137" s="244"/>
      <c r="D137" s="228" t="s">
        <v>304</v>
      </c>
      <c r="E137" s="245" t="s">
        <v>1</v>
      </c>
      <c r="F137" s="246" t="s">
        <v>1855</v>
      </c>
      <c r="G137" s="244"/>
      <c r="H137" s="245" t="s">
        <v>1</v>
      </c>
      <c r="I137" s="247"/>
      <c r="J137" s="244"/>
      <c r="K137" s="244"/>
      <c r="L137" s="248"/>
      <c r="M137" s="249"/>
      <c r="N137" s="250"/>
      <c r="O137" s="250"/>
      <c r="P137" s="250"/>
      <c r="Q137" s="250"/>
      <c r="R137" s="250"/>
      <c r="S137" s="250"/>
      <c r="T137" s="251"/>
      <c r="AT137" s="252" t="s">
        <v>304</v>
      </c>
      <c r="AU137" s="252" t="s">
        <v>90</v>
      </c>
      <c r="AV137" s="14" t="s">
        <v>84</v>
      </c>
      <c r="AW137" s="14" t="s">
        <v>33</v>
      </c>
      <c r="AX137" s="14" t="s">
        <v>77</v>
      </c>
      <c r="AY137" s="252" t="s">
        <v>242</v>
      </c>
    </row>
    <row r="138" spans="1:65" s="13" customFormat="1">
      <c r="B138" s="226"/>
      <c r="C138" s="227"/>
      <c r="D138" s="228" t="s">
        <v>304</v>
      </c>
      <c r="E138" s="229" t="s">
        <v>1</v>
      </c>
      <c r="F138" s="230" t="s">
        <v>1856</v>
      </c>
      <c r="G138" s="227"/>
      <c r="H138" s="231">
        <v>22.28</v>
      </c>
      <c r="I138" s="232"/>
      <c r="J138" s="227"/>
      <c r="K138" s="227"/>
      <c r="L138" s="233"/>
      <c r="M138" s="234"/>
      <c r="N138" s="235"/>
      <c r="O138" s="235"/>
      <c r="P138" s="235"/>
      <c r="Q138" s="235"/>
      <c r="R138" s="235"/>
      <c r="S138" s="235"/>
      <c r="T138" s="236"/>
      <c r="AT138" s="237" t="s">
        <v>304</v>
      </c>
      <c r="AU138" s="237" t="s">
        <v>90</v>
      </c>
      <c r="AV138" s="13" t="s">
        <v>90</v>
      </c>
      <c r="AW138" s="13" t="s">
        <v>33</v>
      </c>
      <c r="AX138" s="13" t="s">
        <v>84</v>
      </c>
      <c r="AY138" s="237" t="s">
        <v>242</v>
      </c>
    </row>
    <row r="139" spans="1:65" s="2" customFormat="1" ht="30" customHeight="1">
      <c r="A139" s="35"/>
      <c r="B139" s="36"/>
      <c r="C139" s="201" t="s">
        <v>90</v>
      </c>
      <c r="D139" s="201" t="s">
        <v>244</v>
      </c>
      <c r="E139" s="202" t="s">
        <v>1002</v>
      </c>
      <c r="F139" s="203" t="s">
        <v>1003</v>
      </c>
      <c r="G139" s="204" t="s">
        <v>406</v>
      </c>
      <c r="H139" s="205">
        <v>2.5760000000000001</v>
      </c>
      <c r="I139" s="206"/>
      <c r="J139" s="207">
        <f>ROUND(I139*H139,2)</f>
        <v>0</v>
      </c>
      <c r="K139" s="208"/>
      <c r="L139" s="40"/>
      <c r="M139" s="209" t="s">
        <v>1</v>
      </c>
      <c r="N139" s="210" t="s">
        <v>43</v>
      </c>
      <c r="O139" s="76"/>
      <c r="P139" s="211">
        <f>O139*H139</f>
        <v>0</v>
      </c>
      <c r="Q139" s="211">
        <v>0</v>
      </c>
      <c r="R139" s="211">
        <f>Q139*H139</f>
        <v>0</v>
      </c>
      <c r="S139" s="211">
        <v>0</v>
      </c>
      <c r="T139" s="212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13" t="s">
        <v>248</v>
      </c>
      <c r="AT139" s="213" t="s">
        <v>244</v>
      </c>
      <c r="AU139" s="213" t="s">
        <v>90</v>
      </c>
      <c r="AY139" s="18" t="s">
        <v>242</v>
      </c>
      <c r="BE139" s="214">
        <f>IF(N139="základná",J139,0)</f>
        <v>0</v>
      </c>
      <c r="BF139" s="214">
        <f>IF(N139="znížená",J139,0)</f>
        <v>0</v>
      </c>
      <c r="BG139" s="214">
        <f>IF(N139="zákl. prenesená",J139,0)</f>
        <v>0</v>
      </c>
      <c r="BH139" s="214">
        <f>IF(N139="zníž. prenesená",J139,0)</f>
        <v>0</v>
      </c>
      <c r="BI139" s="214">
        <f>IF(N139="nulová",J139,0)</f>
        <v>0</v>
      </c>
      <c r="BJ139" s="18" t="s">
        <v>90</v>
      </c>
      <c r="BK139" s="214">
        <f>ROUND(I139*H139,2)</f>
        <v>0</v>
      </c>
      <c r="BL139" s="18" t="s">
        <v>248</v>
      </c>
      <c r="BM139" s="213" t="s">
        <v>1857</v>
      </c>
    </row>
    <row r="140" spans="1:65" s="13" customFormat="1">
      <c r="B140" s="226"/>
      <c r="C140" s="227"/>
      <c r="D140" s="228" t="s">
        <v>304</v>
      </c>
      <c r="E140" s="229" t="s">
        <v>1</v>
      </c>
      <c r="F140" s="230" t="s">
        <v>1858</v>
      </c>
      <c r="G140" s="227"/>
      <c r="H140" s="231">
        <v>2.5760000000000001</v>
      </c>
      <c r="I140" s="232"/>
      <c r="J140" s="227"/>
      <c r="K140" s="227"/>
      <c r="L140" s="233"/>
      <c r="M140" s="234"/>
      <c r="N140" s="235"/>
      <c r="O140" s="235"/>
      <c r="P140" s="235"/>
      <c r="Q140" s="235"/>
      <c r="R140" s="235"/>
      <c r="S140" s="235"/>
      <c r="T140" s="236"/>
      <c r="AT140" s="237" t="s">
        <v>304</v>
      </c>
      <c r="AU140" s="237" t="s">
        <v>90</v>
      </c>
      <c r="AV140" s="13" t="s">
        <v>90</v>
      </c>
      <c r="AW140" s="13" t="s">
        <v>33</v>
      </c>
      <c r="AX140" s="13" t="s">
        <v>84</v>
      </c>
      <c r="AY140" s="237" t="s">
        <v>242</v>
      </c>
    </row>
    <row r="141" spans="1:65" s="2" customFormat="1" ht="19.899999999999999" customHeight="1">
      <c r="A141" s="35"/>
      <c r="B141" s="36"/>
      <c r="C141" s="201" t="s">
        <v>100</v>
      </c>
      <c r="D141" s="201" t="s">
        <v>244</v>
      </c>
      <c r="E141" s="202" t="s">
        <v>830</v>
      </c>
      <c r="F141" s="203" t="s">
        <v>1859</v>
      </c>
      <c r="G141" s="204" t="s">
        <v>406</v>
      </c>
      <c r="H141" s="205">
        <v>1.345</v>
      </c>
      <c r="I141" s="206"/>
      <c r="J141" s="207">
        <f>ROUND(I141*H141,2)</f>
        <v>0</v>
      </c>
      <c r="K141" s="208"/>
      <c r="L141" s="40"/>
      <c r="M141" s="209" t="s">
        <v>1</v>
      </c>
      <c r="N141" s="210" t="s">
        <v>43</v>
      </c>
      <c r="O141" s="76"/>
      <c r="P141" s="211">
        <f>O141*H141</f>
        <v>0</v>
      </c>
      <c r="Q141" s="211">
        <v>0</v>
      </c>
      <c r="R141" s="211">
        <f>Q141*H141</f>
        <v>0</v>
      </c>
      <c r="S141" s="211">
        <v>0</v>
      </c>
      <c r="T141" s="212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13" t="s">
        <v>248</v>
      </c>
      <c r="AT141" s="213" t="s">
        <v>244</v>
      </c>
      <c r="AU141" s="213" t="s">
        <v>90</v>
      </c>
      <c r="AY141" s="18" t="s">
        <v>242</v>
      </c>
      <c r="BE141" s="214">
        <f>IF(N141="základná",J141,0)</f>
        <v>0</v>
      </c>
      <c r="BF141" s="214">
        <f>IF(N141="znížená",J141,0)</f>
        <v>0</v>
      </c>
      <c r="BG141" s="214">
        <f>IF(N141="zákl. prenesená",J141,0)</f>
        <v>0</v>
      </c>
      <c r="BH141" s="214">
        <f>IF(N141="zníž. prenesená",J141,0)</f>
        <v>0</v>
      </c>
      <c r="BI141" s="214">
        <f>IF(N141="nulová",J141,0)</f>
        <v>0</v>
      </c>
      <c r="BJ141" s="18" t="s">
        <v>90</v>
      </c>
      <c r="BK141" s="214">
        <f>ROUND(I141*H141,2)</f>
        <v>0</v>
      </c>
      <c r="BL141" s="18" t="s">
        <v>248</v>
      </c>
      <c r="BM141" s="213" t="s">
        <v>1860</v>
      </c>
    </row>
    <row r="142" spans="1:65" s="14" customFormat="1">
      <c r="B142" s="243"/>
      <c r="C142" s="244"/>
      <c r="D142" s="228" t="s">
        <v>304</v>
      </c>
      <c r="E142" s="245" t="s">
        <v>1</v>
      </c>
      <c r="F142" s="246" t="s">
        <v>1861</v>
      </c>
      <c r="G142" s="244"/>
      <c r="H142" s="245" t="s">
        <v>1</v>
      </c>
      <c r="I142" s="247"/>
      <c r="J142" s="244"/>
      <c r="K142" s="244"/>
      <c r="L142" s="248"/>
      <c r="M142" s="249"/>
      <c r="N142" s="250"/>
      <c r="O142" s="250"/>
      <c r="P142" s="250"/>
      <c r="Q142" s="250"/>
      <c r="R142" s="250"/>
      <c r="S142" s="250"/>
      <c r="T142" s="251"/>
      <c r="AT142" s="252" t="s">
        <v>304</v>
      </c>
      <c r="AU142" s="252" t="s">
        <v>90</v>
      </c>
      <c r="AV142" s="14" t="s">
        <v>84</v>
      </c>
      <c r="AW142" s="14" t="s">
        <v>33</v>
      </c>
      <c r="AX142" s="14" t="s">
        <v>77</v>
      </c>
      <c r="AY142" s="252" t="s">
        <v>242</v>
      </c>
    </row>
    <row r="143" spans="1:65" s="13" customFormat="1">
      <c r="B143" s="226"/>
      <c r="C143" s="227"/>
      <c r="D143" s="228" t="s">
        <v>304</v>
      </c>
      <c r="E143" s="229" t="s">
        <v>1</v>
      </c>
      <c r="F143" s="230" t="s">
        <v>1862</v>
      </c>
      <c r="G143" s="227"/>
      <c r="H143" s="231">
        <v>1.345</v>
      </c>
      <c r="I143" s="232"/>
      <c r="J143" s="227"/>
      <c r="K143" s="227"/>
      <c r="L143" s="233"/>
      <c r="M143" s="234"/>
      <c r="N143" s="235"/>
      <c r="O143" s="235"/>
      <c r="P143" s="235"/>
      <c r="Q143" s="235"/>
      <c r="R143" s="235"/>
      <c r="S143" s="235"/>
      <c r="T143" s="236"/>
      <c r="AT143" s="237" t="s">
        <v>304</v>
      </c>
      <c r="AU143" s="237" t="s">
        <v>90</v>
      </c>
      <c r="AV143" s="13" t="s">
        <v>90</v>
      </c>
      <c r="AW143" s="13" t="s">
        <v>33</v>
      </c>
      <c r="AX143" s="13" t="s">
        <v>84</v>
      </c>
      <c r="AY143" s="237" t="s">
        <v>242</v>
      </c>
    </row>
    <row r="144" spans="1:65" s="2" customFormat="1" ht="30" customHeight="1">
      <c r="A144" s="35"/>
      <c r="B144" s="36"/>
      <c r="C144" s="201" t="s">
        <v>248</v>
      </c>
      <c r="D144" s="201" t="s">
        <v>244</v>
      </c>
      <c r="E144" s="202" t="s">
        <v>834</v>
      </c>
      <c r="F144" s="203" t="s">
        <v>835</v>
      </c>
      <c r="G144" s="204" t="s">
        <v>406</v>
      </c>
      <c r="H144" s="205">
        <v>1.345</v>
      </c>
      <c r="I144" s="206"/>
      <c r="J144" s="207">
        <f>ROUND(I144*H144,2)</f>
        <v>0</v>
      </c>
      <c r="K144" s="208"/>
      <c r="L144" s="40"/>
      <c r="M144" s="209" t="s">
        <v>1</v>
      </c>
      <c r="N144" s="210" t="s">
        <v>43</v>
      </c>
      <c r="O144" s="76"/>
      <c r="P144" s="211">
        <f>O144*H144</f>
        <v>0</v>
      </c>
      <c r="Q144" s="211">
        <v>0</v>
      </c>
      <c r="R144" s="211">
        <f>Q144*H144</f>
        <v>0</v>
      </c>
      <c r="S144" s="211">
        <v>0</v>
      </c>
      <c r="T144" s="212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13" t="s">
        <v>248</v>
      </c>
      <c r="AT144" s="213" t="s">
        <v>244</v>
      </c>
      <c r="AU144" s="213" t="s">
        <v>90</v>
      </c>
      <c r="AY144" s="18" t="s">
        <v>242</v>
      </c>
      <c r="BE144" s="214">
        <f>IF(N144="základná",J144,0)</f>
        <v>0</v>
      </c>
      <c r="BF144" s="214">
        <f>IF(N144="znížená",J144,0)</f>
        <v>0</v>
      </c>
      <c r="BG144" s="214">
        <f>IF(N144="zákl. prenesená",J144,0)</f>
        <v>0</v>
      </c>
      <c r="BH144" s="214">
        <f>IF(N144="zníž. prenesená",J144,0)</f>
        <v>0</v>
      </c>
      <c r="BI144" s="214">
        <f>IF(N144="nulová",J144,0)</f>
        <v>0</v>
      </c>
      <c r="BJ144" s="18" t="s">
        <v>90</v>
      </c>
      <c r="BK144" s="214">
        <f>ROUND(I144*H144,2)</f>
        <v>0</v>
      </c>
      <c r="BL144" s="18" t="s">
        <v>248</v>
      </c>
      <c r="BM144" s="213" t="s">
        <v>1863</v>
      </c>
    </row>
    <row r="145" spans="1:65" s="2" customFormat="1" ht="22.15" customHeight="1">
      <c r="A145" s="35"/>
      <c r="B145" s="36"/>
      <c r="C145" s="201" t="s">
        <v>250</v>
      </c>
      <c r="D145" s="201" t="s">
        <v>244</v>
      </c>
      <c r="E145" s="202" t="s">
        <v>1021</v>
      </c>
      <c r="F145" s="203" t="s">
        <v>1022</v>
      </c>
      <c r="G145" s="204" t="s">
        <v>406</v>
      </c>
      <c r="H145" s="205">
        <v>3.92</v>
      </c>
      <c r="I145" s="206"/>
      <c r="J145" s="207">
        <f>ROUND(I145*H145,2)</f>
        <v>0</v>
      </c>
      <c r="K145" s="208"/>
      <c r="L145" s="40"/>
      <c r="M145" s="209" t="s">
        <v>1</v>
      </c>
      <c r="N145" s="210" t="s">
        <v>43</v>
      </c>
      <c r="O145" s="76"/>
      <c r="P145" s="211">
        <f>O145*H145</f>
        <v>0</v>
      </c>
      <c r="Q145" s="211">
        <v>0</v>
      </c>
      <c r="R145" s="211">
        <f>Q145*H145</f>
        <v>0</v>
      </c>
      <c r="S145" s="211">
        <v>0</v>
      </c>
      <c r="T145" s="212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13" t="s">
        <v>248</v>
      </c>
      <c r="AT145" s="213" t="s">
        <v>244</v>
      </c>
      <c r="AU145" s="213" t="s">
        <v>90</v>
      </c>
      <c r="AY145" s="18" t="s">
        <v>242</v>
      </c>
      <c r="BE145" s="214">
        <f>IF(N145="základná",J145,0)</f>
        <v>0</v>
      </c>
      <c r="BF145" s="214">
        <f>IF(N145="znížená",J145,0)</f>
        <v>0</v>
      </c>
      <c r="BG145" s="214">
        <f>IF(N145="zákl. prenesená",J145,0)</f>
        <v>0</v>
      </c>
      <c r="BH145" s="214">
        <f>IF(N145="zníž. prenesená",J145,0)</f>
        <v>0</v>
      </c>
      <c r="BI145" s="214">
        <f>IF(N145="nulová",J145,0)</f>
        <v>0</v>
      </c>
      <c r="BJ145" s="18" t="s">
        <v>90</v>
      </c>
      <c r="BK145" s="214">
        <f>ROUND(I145*H145,2)</f>
        <v>0</v>
      </c>
      <c r="BL145" s="18" t="s">
        <v>248</v>
      </c>
      <c r="BM145" s="213" t="s">
        <v>1864</v>
      </c>
    </row>
    <row r="146" spans="1:65" s="13" customFormat="1" ht="22.5">
      <c r="B146" s="226"/>
      <c r="C146" s="227"/>
      <c r="D146" s="228" t="s">
        <v>304</v>
      </c>
      <c r="E146" s="229" t="s">
        <v>1</v>
      </c>
      <c r="F146" s="230" t="s">
        <v>1865</v>
      </c>
      <c r="G146" s="227"/>
      <c r="H146" s="231">
        <v>3.92</v>
      </c>
      <c r="I146" s="232"/>
      <c r="J146" s="227"/>
      <c r="K146" s="227"/>
      <c r="L146" s="233"/>
      <c r="M146" s="234"/>
      <c r="N146" s="235"/>
      <c r="O146" s="235"/>
      <c r="P146" s="235"/>
      <c r="Q146" s="235"/>
      <c r="R146" s="235"/>
      <c r="S146" s="235"/>
      <c r="T146" s="236"/>
      <c r="AT146" s="237" t="s">
        <v>304</v>
      </c>
      <c r="AU146" s="237" t="s">
        <v>90</v>
      </c>
      <c r="AV146" s="13" t="s">
        <v>90</v>
      </c>
      <c r="AW146" s="13" t="s">
        <v>33</v>
      </c>
      <c r="AX146" s="13" t="s">
        <v>84</v>
      </c>
      <c r="AY146" s="237" t="s">
        <v>242</v>
      </c>
    </row>
    <row r="147" spans="1:65" s="2" customFormat="1" ht="22.15" customHeight="1">
      <c r="A147" s="35"/>
      <c r="B147" s="36"/>
      <c r="C147" s="201" t="s">
        <v>269</v>
      </c>
      <c r="D147" s="201" t="s">
        <v>244</v>
      </c>
      <c r="E147" s="202" t="s">
        <v>1037</v>
      </c>
      <c r="F147" s="203" t="s">
        <v>1038</v>
      </c>
      <c r="G147" s="204" t="s">
        <v>406</v>
      </c>
      <c r="H147" s="205">
        <v>3.92</v>
      </c>
      <c r="I147" s="206"/>
      <c r="J147" s="207">
        <f>ROUND(I147*H147,2)</f>
        <v>0</v>
      </c>
      <c r="K147" s="208"/>
      <c r="L147" s="40"/>
      <c r="M147" s="209" t="s">
        <v>1</v>
      </c>
      <c r="N147" s="210" t="s">
        <v>43</v>
      </c>
      <c r="O147" s="76"/>
      <c r="P147" s="211">
        <f>O147*H147</f>
        <v>0</v>
      </c>
      <c r="Q147" s="211">
        <v>0</v>
      </c>
      <c r="R147" s="211">
        <f>Q147*H147</f>
        <v>0</v>
      </c>
      <c r="S147" s="211">
        <v>0</v>
      </c>
      <c r="T147" s="212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13" t="s">
        <v>248</v>
      </c>
      <c r="AT147" s="213" t="s">
        <v>244</v>
      </c>
      <c r="AU147" s="213" t="s">
        <v>90</v>
      </c>
      <c r="AY147" s="18" t="s">
        <v>242</v>
      </c>
      <c r="BE147" s="214">
        <f>IF(N147="základná",J147,0)</f>
        <v>0</v>
      </c>
      <c r="BF147" s="214">
        <f>IF(N147="znížená",J147,0)</f>
        <v>0</v>
      </c>
      <c r="BG147" s="214">
        <f>IF(N147="zákl. prenesená",J147,0)</f>
        <v>0</v>
      </c>
      <c r="BH147" s="214">
        <f>IF(N147="zníž. prenesená",J147,0)</f>
        <v>0</v>
      </c>
      <c r="BI147" s="214">
        <f>IF(N147="nulová",J147,0)</f>
        <v>0</v>
      </c>
      <c r="BJ147" s="18" t="s">
        <v>90</v>
      </c>
      <c r="BK147" s="214">
        <f>ROUND(I147*H147,2)</f>
        <v>0</v>
      </c>
      <c r="BL147" s="18" t="s">
        <v>248</v>
      </c>
      <c r="BM147" s="213" t="s">
        <v>1866</v>
      </c>
    </row>
    <row r="148" spans="1:65" s="13" customFormat="1" ht="22.5">
      <c r="B148" s="226"/>
      <c r="C148" s="227"/>
      <c r="D148" s="228" t="s">
        <v>304</v>
      </c>
      <c r="E148" s="229" t="s">
        <v>1</v>
      </c>
      <c r="F148" s="230" t="s">
        <v>1865</v>
      </c>
      <c r="G148" s="227"/>
      <c r="H148" s="231">
        <v>3.92</v>
      </c>
      <c r="I148" s="232"/>
      <c r="J148" s="227"/>
      <c r="K148" s="227"/>
      <c r="L148" s="233"/>
      <c r="M148" s="234"/>
      <c r="N148" s="235"/>
      <c r="O148" s="235"/>
      <c r="P148" s="235"/>
      <c r="Q148" s="235"/>
      <c r="R148" s="235"/>
      <c r="S148" s="235"/>
      <c r="T148" s="236"/>
      <c r="AT148" s="237" t="s">
        <v>304</v>
      </c>
      <c r="AU148" s="237" t="s">
        <v>90</v>
      </c>
      <c r="AV148" s="13" t="s">
        <v>90</v>
      </c>
      <c r="AW148" s="13" t="s">
        <v>33</v>
      </c>
      <c r="AX148" s="13" t="s">
        <v>84</v>
      </c>
      <c r="AY148" s="237" t="s">
        <v>242</v>
      </c>
    </row>
    <row r="149" spans="1:65" s="2" customFormat="1" ht="19.899999999999999" customHeight="1">
      <c r="A149" s="35"/>
      <c r="B149" s="36"/>
      <c r="C149" s="201" t="s">
        <v>273</v>
      </c>
      <c r="D149" s="201" t="s">
        <v>244</v>
      </c>
      <c r="E149" s="202" t="s">
        <v>1042</v>
      </c>
      <c r="F149" s="203" t="s">
        <v>1043</v>
      </c>
      <c r="G149" s="204" t="s">
        <v>406</v>
      </c>
      <c r="H149" s="205">
        <v>3.92</v>
      </c>
      <c r="I149" s="206"/>
      <c r="J149" s="207">
        <f>ROUND(I149*H149,2)</f>
        <v>0</v>
      </c>
      <c r="K149" s="208"/>
      <c r="L149" s="40"/>
      <c r="M149" s="209" t="s">
        <v>1</v>
      </c>
      <c r="N149" s="210" t="s">
        <v>43</v>
      </c>
      <c r="O149" s="76"/>
      <c r="P149" s="211">
        <f>O149*H149</f>
        <v>0</v>
      </c>
      <c r="Q149" s="211">
        <v>0</v>
      </c>
      <c r="R149" s="211">
        <f>Q149*H149</f>
        <v>0</v>
      </c>
      <c r="S149" s="211">
        <v>0</v>
      </c>
      <c r="T149" s="212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13" t="s">
        <v>248</v>
      </c>
      <c r="AT149" s="213" t="s">
        <v>244</v>
      </c>
      <c r="AU149" s="213" t="s">
        <v>90</v>
      </c>
      <c r="AY149" s="18" t="s">
        <v>242</v>
      </c>
      <c r="BE149" s="214">
        <f>IF(N149="základná",J149,0)</f>
        <v>0</v>
      </c>
      <c r="BF149" s="214">
        <f>IF(N149="znížená",J149,0)</f>
        <v>0</v>
      </c>
      <c r="BG149" s="214">
        <f>IF(N149="zákl. prenesená",J149,0)</f>
        <v>0</v>
      </c>
      <c r="BH149" s="214">
        <f>IF(N149="zníž. prenesená",J149,0)</f>
        <v>0</v>
      </c>
      <c r="BI149" s="214">
        <f>IF(N149="nulová",J149,0)</f>
        <v>0</v>
      </c>
      <c r="BJ149" s="18" t="s">
        <v>90</v>
      </c>
      <c r="BK149" s="214">
        <f>ROUND(I149*H149,2)</f>
        <v>0</v>
      </c>
      <c r="BL149" s="18" t="s">
        <v>248</v>
      </c>
      <c r="BM149" s="213" t="s">
        <v>1867</v>
      </c>
    </row>
    <row r="150" spans="1:65" s="2" customFormat="1" ht="22.15" customHeight="1">
      <c r="A150" s="35"/>
      <c r="B150" s="36"/>
      <c r="C150" s="201" t="s">
        <v>264</v>
      </c>
      <c r="D150" s="201" t="s">
        <v>244</v>
      </c>
      <c r="E150" s="202" t="s">
        <v>1173</v>
      </c>
      <c r="F150" s="203" t="s">
        <v>1174</v>
      </c>
      <c r="G150" s="204" t="s">
        <v>406</v>
      </c>
      <c r="H150" s="205">
        <v>3.92</v>
      </c>
      <c r="I150" s="206"/>
      <c r="J150" s="207">
        <f>ROUND(I150*H150,2)</f>
        <v>0</v>
      </c>
      <c r="K150" s="208"/>
      <c r="L150" s="40"/>
      <c r="M150" s="209" t="s">
        <v>1</v>
      </c>
      <c r="N150" s="210" t="s">
        <v>43</v>
      </c>
      <c r="O150" s="76"/>
      <c r="P150" s="211">
        <f>O150*H150</f>
        <v>0</v>
      </c>
      <c r="Q150" s="211">
        <v>0</v>
      </c>
      <c r="R150" s="211">
        <f>Q150*H150</f>
        <v>0</v>
      </c>
      <c r="S150" s="211">
        <v>0</v>
      </c>
      <c r="T150" s="212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13" t="s">
        <v>248</v>
      </c>
      <c r="AT150" s="213" t="s">
        <v>244</v>
      </c>
      <c r="AU150" s="213" t="s">
        <v>90</v>
      </c>
      <c r="AY150" s="18" t="s">
        <v>242</v>
      </c>
      <c r="BE150" s="214">
        <f>IF(N150="základná",J150,0)</f>
        <v>0</v>
      </c>
      <c r="BF150" s="214">
        <f>IF(N150="znížená",J150,0)</f>
        <v>0</v>
      </c>
      <c r="BG150" s="214">
        <f>IF(N150="zákl. prenesená",J150,0)</f>
        <v>0</v>
      </c>
      <c r="BH150" s="214">
        <f>IF(N150="zníž. prenesená",J150,0)</f>
        <v>0</v>
      </c>
      <c r="BI150" s="214">
        <f>IF(N150="nulová",J150,0)</f>
        <v>0</v>
      </c>
      <c r="BJ150" s="18" t="s">
        <v>90</v>
      </c>
      <c r="BK150" s="214">
        <f>ROUND(I150*H150,2)</f>
        <v>0</v>
      </c>
      <c r="BL150" s="18" t="s">
        <v>248</v>
      </c>
      <c r="BM150" s="213" t="s">
        <v>1868</v>
      </c>
    </row>
    <row r="151" spans="1:65" s="13" customFormat="1">
      <c r="B151" s="226"/>
      <c r="C151" s="227"/>
      <c r="D151" s="228" t="s">
        <v>304</v>
      </c>
      <c r="E151" s="229" t="s">
        <v>1</v>
      </c>
      <c r="F151" s="230" t="s">
        <v>1869</v>
      </c>
      <c r="G151" s="227"/>
      <c r="H151" s="231">
        <v>3.92</v>
      </c>
      <c r="I151" s="232"/>
      <c r="J151" s="227"/>
      <c r="K151" s="227"/>
      <c r="L151" s="233"/>
      <c r="M151" s="234"/>
      <c r="N151" s="235"/>
      <c r="O151" s="235"/>
      <c r="P151" s="235"/>
      <c r="Q151" s="235"/>
      <c r="R151" s="235"/>
      <c r="S151" s="235"/>
      <c r="T151" s="236"/>
      <c r="AT151" s="237" t="s">
        <v>304</v>
      </c>
      <c r="AU151" s="237" t="s">
        <v>90</v>
      </c>
      <c r="AV151" s="13" t="s">
        <v>90</v>
      </c>
      <c r="AW151" s="13" t="s">
        <v>33</v>
      </c>
      <c r="AX151" s="13" t="s">
        <v>84</v>
      </c>
      <c r="AY151" s="237" t="s">
        <v>242</v>
      </c>
    </row>
    <row r="152" spans="1:65" s="12" customFormat="1" ht="22.9" customHeight="1">
      <c r="B152" s="185"/>
      <c r="C152" s="186"/>
      <c r="D152" s="187" t="s">
        <v>76</v>
      </c>
      <c r="E152" s="199" t="s">
        <v>90</v>
      </c>
      <c r="F152" s="199" t="s">
        <v>454</v>
      </c>
      <c r="G152" s="186"/>
      <c r="H152" s="186"/>
      <c r="I152" s="189"/>
      <c r="J152" s="200">
        <f>BK152</f>
        <v>0</v>
      </c>
      <c r="K152" s="186"/>
      <c r="L152" s="191"/>
      <c r="M152" s="192"/>
      <c r="N152" s="193"/>
      <c r="O152" s="193"/>
      <c r="P152" s="194">
        <f>SUM(P153:P157)</f>
        <v>0</v>
      </c>
      <c r="Q152" s="193"/>
      <c r="R152" s="194">
        <f>SUM(R153:R157)</f>
        <v>3.2531914</v>
      </c>
      <c r="S152" s="193"/>
      <c r="T152" s="195">
        <f>SUM(T153:T157)</f>
        <v>0</v>
      </c>
      <c r="AR152" s="196" t="s">
        <v>84</v>
      </c>
      <c r="AT152" s="197" t="s">
        <v>76</v>
      </c>
      <c r="AU152" s="197" t="s">
        <v>84</v>
      </c>
      <c r="AY152" s="196" t="s">
        <v>242</v>
      </c>
      <c r="BK152" s="198">
        <f>SUM(BK153:BK157)</f>
        <v>0</v>
      </c>
    </row>
    <row r="153" spans="1:65" s="2" customFormat="1" ht="34.9" customHeight="1">
      <c r="A153" s="35"/>
      <c r="B153" s="36"/>
      <c r="C153" s="201" t="s">
        <v>255</v>
      </c>
      <c r="D153" s="201" t="s">
        <v>244</v>
      </c>
      <c r="E153" s="202" t="s">
        <v>1193</v>
      </c>
      <c r="F153" s="203" t="s">
        <v>1194</v>
      </c>
      <c r="G153" s="204" t="s">
        <v>1195</v>
      </c>
      <c r="H153" s="205">
        <v>202.4</v>
      </c>
      <c r="I153" s="206"/>
      <c r="J153" s="207">
        <f>ROUND(I153*H153,2)</f>
        <v>0</v>
      </c>
      <c r="K153" s="208"/>
      <c r="L153" s="40"/>
      <c r="M153" s="209" t="s">
        <v>1</v>
      </c>
      <c r="N153" s="210" t="s">
        <v>43</v>
      </c>
      <c r="O153" s="76"/>
      <c r="P153" s="211">
        <f>O153*H153</f>
        <v>0</v>
      </c>
      <c r="Q153" s="211">
        <v>2.0000000000000002E-5</v>
      </c>
      <c r="R153" s="211">
        <f>Q153*H153</f>
        <v>4.0480000000000004E-3</v>
      </c>
      <c r="S153" s="211">
        <v>0</v>
      </c>
      <c r="T153" s="212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13" t="s">
        <v>248</v>
      </c>
      <c r="AT153" s="213" t="s">
        <v>244</v>
      </c>
      <c r="AU153" s="213" t="s">
        <v>90</v>
      </c>
      <c r="AY153" s="18" t="s">
        <v>242</v>
      </c>
      <c r="BE153" s="214">
        <f>IF(N153="základná",J153,0)</f>
        <v>0</v>
      </c>
      <c r="BF153" s="214">
        <f>IF(N153="znížená",J153,0)</f>
        <v>0</v>
      </c>
      <c r="BG153" s="214">
        <f>IF(N153="zákl. prenesená",J153,0)</f>
        <v>0</v>
      </c>
      <c r="BH153" s="214">
        <f>IF(N153="zníž. prenesená",J153,0)</f>
        <v>0</v>
      </c>
      <c r="BI153" s="214">
        <f>IF(N153="nulová",J153,0)</f>
        <v>0</v>
      </c>
      <c r="BJ153" s="18" t="s">
        <v>90</v>
      </c>
      <c r="BK153" s="214">
        <f>ROUND(I153*H153,2)</f>
        <v>0</v>
      </c>
      <c r="BL153" s="18" t="s">
        <v>248</v>
      </c>
      <c r="BM153" s="213" t="s">
        <v>1870</v>
      </c>
    </row>
    <row r="154" spans="1:65" s="13" customFormat="1">
      <c r="B154" s="226"/>
      <c r="C154" s="227"/>
      <c r="D154" s="228" t="s">
        <v>304</v>
      </c>
      <c r="E154" s="229" t="s">
        <v>1</v>
      </c>
      <c r="F154" s="230" t="s">
        <v>1871</v>
      </c>
      <c r="G154" s="227"/>
      <c r="H154" s="231">
        <v>202.4</v>
      </c>
      <c r="I154" s="232"/>
      <c r="J154" s="227"/>
      <c r="K154" s="227"/>
      <c r="L154" s="233"/>
      <c r="M154" s="234"/>
      <c r="N154" s="235"/>
      <c r="O154" s="235"/>
      <c r="P154" s="235"/>
      <c r="Q154" s="235"/>
      <c r="R154" s="235"/>
      <c r="S154" s="235"/>
      <c r="T154" s="236"/>
      <c r="AT154" s="237" t="s">
        <v>304</v>
      </c>
      <c r="AU154" s="237" t="s">
        <v>90</v>
      </c>
      <c r="AV154" s="13" t="s">
        <v>90</v>
      </c>
      <c r="AW154" s="13" t="s">
        <v>33</v>
      </c>
      <c r="AX154" s="13" t="s">
        <v>84</v>
      </c>
      <c r="AY154" s="237" t="s">
        <v>242</v>
      </c>
    </row>
    <row r="155" spans="1:65" s="2" customFormat="1" ht="14.45" customHeight="1">
      <c r="A155" s="35"/>
      <c r="B155" s="36"/>
      <c r="C155" s="201" t="s">
        <v>284</v>
      </c>
      <c r="D155" s="201" t="s">
        <v>244</v>
      </c>
      <c r="E155" s="202" t="s">
        <v>1872</v>
      </c>
      <c r="F155" s="203" t="s">
        <v>1873</v>
      </c>
      <c r="G155" s="204" t="s">
        <v>406</v>
      </c>
      <c r="H155" s="205">
        <v>1.345</v>
      </c>
      <c r="I155" s="206"/>
      <c r="J155" s="207">
        <f>ROUND(I155*H155,2)</f>
        <v>0</v>
      </c>
      <c r="K155" s="208"/>
      <c r="L155" s="40"/>
      <c r="M155" s="209" t="s">
        <v>1</v>
      </c>
      <c r="N155" s="210" t="s">
        <v>43</v>
      </c>
      <c r="O155" s="76"/>
      <c r="P155" s="211">
        <f>O155*H155</f>
        <v>0</v>
      </c>
      <c r="Q155" s="211">
        <v>2.4157199999999999</v>
      </c>
      <c r="R155" s="211">
        <f>Q155*H155</f>
        <v>3.2491433999999999</v>
      </c>
      <c r="S155" s="211">
        <v>0</v>
      </c>
      <c r="T155" s="212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13" t="s">
        <v>248</v>
      </c>
      <c r="AT155" s="213" t="s">
        <v>244</v>
      </c>
      <c r="AU155" s="213" t="s">
        <v>90</v>
      </c>
      <c r="AY155" s="18" t="s">
        <v>242</v>
      </c>
      <c r="BE155" s="214">
        <f>IF(N155="základná",J155,0)</f>
        <v>0</v>
      </c>
      <c r="BF155" s="214">
        <f>IF(N155="znížená",J155,0)</f>
        <v>0</v>
      </c>
      <c r="BG155" s="214">
        <f>IF(N155="zákl. prenesená",J155,0)</f>
        <v>0</v>
      </c>
      <c r="BH155" s="214">
        <f>IF(N155="zníž. prenesená",J155,0)</f>
        <v>0</v>
      </c>
      <c r="BI155" s="214">
        <f>IF(N155="nulová",J155,0)</f>
        <v>0</v>
      </c>
      <c r="BJ155" s="18" t="s">
        <v>90</v>
      </c>
      <c r="BK155" s="214">
        <f>ROUND(I155*H155,2)</f>
        <v>0</v>
      </c>
      <c r="BL155" s="18" t="s">
        <v>248</v>
      </c>
      <c r="BM155" s="213" t="s">
        <v>1874</v>
      </c>
    </row>
    <row r="156" spans="1:65" s="14" customFormat="1">
      <c r="B156" s="243"/>
      <c r="C156" s="244"/>
      <c r="D156" s="228" t="s">
        <v>304</v>
      </c>
      <c r="E156" s="245" t="s">
        <v>1</v>
      </c>
      <c r="F156" s="246" t="s">
        <v>1875</v>
      </c>
      <c r="G156" s="244"/>
      <c r="H156" s="245" t="s">
        <v>1</v>
      </c>
      <c r="I156" s="247"/>
      <c r="J156" s="244"/>
      <c r="K156" s="244"/>
      <c r="L156" s="248"/>
      <c r="M156" s="249"/>
      <c r="N156" s="250"/>
      <c r="O156" s="250"/>
      <c r="P156" s="250"/>
      <c r="Q156" s="250"/>
      <c r="R156" s="250"/>
      <c r="S156" s="250"/>
      <c r="T156" s="251"/>
      <c r="AT156" s="252" t="s">
        <v>304</v>
      </c>
      <c r="AU156" s="252" t="s">
        <v>90</v>
      </c>
      <c r="AV156" s="14" t="s">
        <v>84</v>
      </c>
      <c r="AW156" s="14" t="s">
        <v>33</v>
      </c>
      <c r="AX156" s="14" t="s">
        <v>77</v>
      </c>
      <c r="AY156" s="252" t="s">
        <v>242</v>
      </c>
    </row>
    <row r="157" spans="1:65" s="13" customFormat="1">
      <c r="B157" s="226"/>
      <c r="C157" s="227"/>
      <c r="D157" s="228" t="s">
        <v>304</v>
      </c>
      <c r="E157" s="229" t="s">
        <v>1</v>
      </c>
      <c r="F157" s="230" t="s">
        <v>1862</v>
      </c>
      <c r="G157" s="227"/>
      <c r="H157" s="231">
        <v>1.345</v>
      </c>
      <c r="I157" s="232"/>
      <c r="J157" s="227"/>
      <c r="K157" s="227"/>
      <c r="L157" s="233"/>
      <c r="M157" s="234"/>
      <c r="N157" s="235"/>
      <c r="O157" s="235"/>
      <c r="P157" s="235"/>
      <c r="Q157" s="235"/>
      <c r="R157" s="235"/>
      <c r="S157" s="235"/>
      <c r="T157" s="236"/>
      <c r="AT157" s="237" t="s">
        <v>304</v>
      </c>
      <c r="AU157" s="237" t="s">
        <v>90</v>
      </c>
      <c r="AV157" s="13" t="s">
        <v>90</v>
      </c>
      <c r="AW157" s="13" t="s">
        <v>33</v>
      </c>
      <c r="AX157" s="13" t="s">
        <v>84</v>
      </c>
      <c r="AY157" s="237" t="s">
        <v>242</v>
      </c>
    </row>
    <row r="158" spans="1:65" s="12" customFormat="1" ht="22.9" customHeight="1">
      <c r="B158" s="185"/>
      <c r="C158" s="186"/>
      <c r="D158" s="187" t="s">
        <v>76</v>
      </c>
      <c r="E158" s="199" t="s">
        <v>100</v>
      </c>
      <c r="F158" s="199" t="s">
        <v>1202</v>
      </c>
      <c r="G158" s="186"/>
      <c r="H158" s="186"/>
      <c r="I158" s="189"/>
      <c r="J158" s="200">
        <f>BK158</f>
        <v>0</v>
      </c>
      <c r="K158" s="186"/>
      <c r="L158" s="191"/>
      <c r="M158" s="192"/>
      <c r="N158" s="193"/>
      <c r="O158" s="193"/>
      <c r="P158" s="194">
        <f>SUM(P159:P165)</f>
        <v>0</v>
      </c>
      <c r="Q158" s="193"/>
      <c r="R158" s="194">
        <f>SUM(R159:R165)</f>
        <v>5.4497639200000005</v>
      </c>
      <c r="S158" s="193"/>
      <c r="T158" s="195">
        <f>SUM(T159:T165)</f>
        <v>0</v>
      </c>
      <c r="AR158" s="196" t="s">
        <v>84</v>
      </c>
      <c r="AT158" s="197" t="s">
        <v>76</v>
      </c>
      <c r="AU158" s="197" t="s">
        <v>84</v>
      </c>
      <c r="AY158" s="196" t="s">
        <v>242</v>
      </c>
      <c r="BK158" s="198">
        <f>SUM(BK159:BK165)</f>
        <v>0</v>
      </c>
    </row>
    <row r="159" spans="1:65" s="2" customFormat="1" ht="22.15" customHeight="1">
      <c r="A159" s="35"/>
      <c r="B159" s="36"/>
      <c r="C159" s="201" t="s">
        <v>288</v>
      </c>
      <c r="D159" s="201" t="s">
        <v>244</v>
      </c>
      <c r="E159" s="202" t="s">
        <v>1203</v>
      </c>
      <c r="F159" s="203" t="s">
        <v>1219</v>
      </c>
      <c r="G159" s="204" t="s">
        <v>406</v>
      </c>
      <c r="H159" s="205">
        <v>2.2280000000000002</v>
      </c>
      <c r="I159" s="206"/>
      <c r="J159" s="207">
        <f>ROUND(I159*H159,2)</f>
        <v>0</v>
      </c>
      <c r="K159" s="208"/>
      <c r="L159" s="40"/>
      <c r="M159" s="209" t="s">
        <v>1</v>
      </c>
      <c r="N159" s="210" t="s">
        <v>43</v>
      </c>
      <c r="O159" s="76"/>
      <c r="P159" s="211">
        <f>O159*H159</f>
        <v>0</v>
      </c>
      <c r="Q159" s="211">
        <v>2.3620999999999999</v>
      </c>
      <c r="R159" s="211">
        <f>Q159*H159</f>
        <v>5.2627588000000003</v>
      </c>
      <c r="S159" s="211">
        <v>0</v>
      </c>
      <c r="T159" s="212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13" t="s">
        <v>248</v>
      </c>
      <c r="AT159" s="213" t="s">
        <v>244</v>
      </c>
      <c r="AU159" s="213" t="s">
        <v>90</v>
      </c>
      <c r="AY159" s="18" t="s">
        <v>242</v>
      </c>
      <c r="BE159" s="214">
        <f>IF(N159="základná",J159,0)</f>
        <v>0</v>
      </c>
      <c r="BF159" s="214">
        <f>IF(N159="znížená",J159,0)</f>
        <v>0</v>
      </c>
      <c r="BG159" s="214">
        <f>IF(N159="zákl. prenesená",J159,0)</f>
        <v>0</v>
      </c>
      <c r="BH159" s="214">
        <f>IF(N159="zníž. prenesená",J159,0)</f>
        <v>0</v>
      </c>
      <c r="BI159" s="214">
        <f>IF(N159="nulová",J159,0)</f>
        <v>0</v>
      </c>
      <c r="BJ159" s="18" t="s">
        <v>90</v>
      </c>
      <c r="BK159" s="214">
        <f>ROUND(I159*H159,2)</f>
        <v>0</v>
      </c>
      <c r="BL159" s="18" t="s">
        <v>248</v>
      </c>
      <c r="BM159" s="213" t="s">
        <v>1876</v>
      </c>
    </row>
    <row r="160" spans="1:65" s="13" customFormat="1">
      <c r="B160" s="226"/>
      <c r="C160" s="227"/>
      <c r="D160" s="228" t="s">
        <v>304</v>
      </c>
      <c r="E160" s="229" t="s">
        <v>1</v>
      </c>
      <c r="F160" s="230" t="s">
        <v>1877</v>
      </c>
      <c r="G160" s="227"/>
      <c r="H160" s="231">
        <v>2.2280000000000002</v>
      </c>
      <c r="I160" s="232"/>
      <c r="J160" s="227"/>
      <c r="K160" s="227"/>
      <c r="L160" s="233"/>
      <c r="M160" s="234"/>
      <c r="N160" s="235"/>
      <c r="O160" s="235"/>
      <c r="P160" s="235"/>
      <c r="Q160" s="235"/>
      <c r="R160" s="235"/>
      <c r="S160" s="235"/>
      <c r="T160" s="236"/>
      <c r="AT160" s="237" t="s">
        <v>304</v>
      </c>
      <c r="AU160" s="237" t="s">
        <v>90</v>
      </c>
      <c r="AV160" s="13" t="s">
        <v>90</v>
      </c>
      <c r="AW160" s="13" t="s">
        <v>33</v>
      </c>
      <c r="AX160" s="13" t="s">
        <v>84</v>
      </c>
      <c r="AY160" s="237" t="s">
        <v>242</v>
      </c>
    </row>
    <row r="161" spans="1:65" s="2" customFormat="1" ht="22.15" customHeight="1">
      <c r="A161" s="35"/>
      <c r="B161" s="36"/>
      <c r="C161" s="201" t="s">
        <v>292</v>
      </c>
      <c r="D161" s="201" t="s">
        <v>244</v>
      </c>
      <c r="E161" s="202" t="s">
        <v>1207</v>
      </c>
      <c r="F161" s="203" t="s">
        <v>1208</v>
      </c>
      <c r="G161" s="204" t="s">
        <v>247</v>
      </c>
      <c r="H161" s="205">
        <v>8.9120000000000008</v>
      </c>
      <c r="I161" s="206"/>
      <c r="J161" s="207">
        <f>ROUND(I161*H161,2)</f>
        <v>0</v>
      </c>
      <c r="K161" s="208"/>
      <c r="L161" s="40"/>
      <c r="M161" s="209" t="s">
        <v>1</v>
      </c>
      <c r="N161" s="210" t="s">
        <v>43</v>
      </c>
      <c r="O161" s="76"/>
      <c r="P161" s="211">
        <f>O161*H161</f>
        <v>0</v>
      </c>
      <c r="Q161" s="211">
        <v>3.46E-3</v>
      </c>
      <c r="R161" s="211">
        <f>Q161*H161</f>
        <v>3.0835520000000002E-2</v>
      </c>
      <c r="S161" s="211">
        <v>0</v>
      </c>
      <c r="T161" s="212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13" t="s">
        <v>248</v>
      </c>
      <c r="AT161" s="213" t="s">
        <v>244</v>
      </c>
      <c r="AU161" s="213" t="s">
        <v>90</v>
      </c>
      <c r="AY161" s="18" t="s">
        <v>242</v>
      </c>
      <c r="BE161" s="214">
        <f>IF(N161="základná",J161,0)</f>
        <v>0</v>
      </c>
      <c r="BF161" s="214">
        <f>IF(N161="znížená",J161,0)</f>
        <v>0</v>
      </c>
      <c r="BG161" s="214">
        <f>IF(N161="zákl. prenesená",J161,0)</f>
        <v>0</v>
      </c>
      <c r="BH161" s="214">
        <f>IF(N161="zníž. prenesená",J161,0)</f>
        <v>0</v>
      </c>
      <c r="BI161" s="214">
        <f>IF(N161="nulová",J161,0)</f>
        <v>0</v>
      </c>
      <c r="BJ161" s="18" t="s">
        <v>90</v>
      </c>
      <c r="BK161" s="214">
        <f>ROUND(I161*H161,2)</f>
        <v>0</v>
      </c>
      <c r="BL161" s="18" t="s">
        <v>248</v>
      </c>
      <c r="BM161" s="213" t="s">
        <v>1878</v>
      </c>
    </row>
    <row r="162" spans="1:65" s="13" customFormat="1">
      <c r="B162" s="226"/>
      <c r="C162" s="227"/>
      <c r="D162" s="228" t="s">
        <v>304</v>
      </c>
      <c r="E162" s="229" t="s">
        <v>1</v>
      </c>
      <c r="F162" s="230" t="s">
        <v>1879</v>
      </c>
      <c r="G162" s="227"/>
      <c r="H162" s="231">
        <v>8.9120000000000008</v>
      </c>
      <c r="I162" s="232"/>
      <c r="J162" s="227"/>
      <c r="K162" s="227"/>
      <c r="L162" s="233"/>
      <c r="M162" s="234"/>
      <c r="N162" s="235"/>
      <c r="O162" s="235"/>
      <c r="P162" s="235"/>
      <c r="Q162" s="235"/>
      <c r="R162" s="235"/>
      <c r="S162" s="235"/>
      <c r="T162" s="236"/>
      <c r="AT162" s="237" t="s">
        <v>304</v>
      </c>
      <c r="AU162" s="237" t="s">
        <v>90</v>
      </c>
      <c r="AV162" s="13" t="s">
        <v>90</v>
      </c>
      <c r="AW162" s="13" t="s">
        <v>33</v>
      </c>
      <c r="AX162" s="13" t="s">
        <v>84</v>
      </c>
      <c r="AY162" s="237" t="s">
        <v>242</v>
      </c>
    </row>
    <row r="163" spans="1:65" s="2" customFormat="1" ht="22.15" customHeight="1">
      <c r="A163" s="35"/>
      <c r="B163" s="36"/>
      <c r="C163" s="201" t="s">
        <v>296</v>
      </c>
      <c r="D163" s="201" t="s">
        <v>244</v>
      </c>
      <c r="E163" s="202" t="s">
        <v>1226</v>
      </c>
      <c r="F163" s="203" t="s">
        <v>1880</v>
      </c>
      <c r="G163" s="204" t="s">
        <v>247</v>
      </c>
      <c r="H163" s="205">
        <v>8.9120000000000008</v>
      </c>
      <c r="I163" s="206"/>
      <c r="J163" s="207">
        <f>ROUND(I163*H163,2)</f>
        <v>0</v>
      </c>
      <c r="K163" s="208"/>
      <c r="L163" s="40"/>
      <c r="M163" s="209" t="s">
        <v>1</v>
      </c>
      <c r="N163" s="210" t="s">
        <v>43</v>
      </c>
      <c r="O163" s="76"/>
      <c r="P163" s="211">
        <f>O163*H163</f>
        <v>0</v>
      </c>
      <c r="Q163" s="211">
        <v>5.0000000000000002E-5</v>
      </c>
      <c r="R163" s="211">
        <f>Q163*H163</f>
        <v>4.4560000000000004E-4</v>
      </c>
      <c r="S163" s="211">
        <v>0</v>
      </c>
      <c r="T163" s="212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13" t="s">
        <v>248</v>
      </c>
      <c r="AT163" s="213" t="s">
        <v>244</v>
      </c>
      <c r="AU163" s="213" t="s">
        <v>90</v>
      </c>
      <c r="AY163" s="18" t="s">
        <v>242</v>
      </c>
      <c r="BE163" s="214">
        <f>IF(N163="základná",J163,0)</f>
        <v>0</v>
      </c>
      <c r="BF163" s="214">
        <f>IF(N163="znížená",J163,0)</f>
        <v>0</v>
      </c>
      <c r="BG163" s="214">
        <f>IF(N163="zákl. prenesená",J163,0)</f>
        <v>0</v>
      </c>
      <c r="BH163" s="214">
        <f>IF(N163="zníž. prenesená",J163,0)</f>
        <v>0</v>
      </c>
      <c r="BI163" s="214">
        <f>IF(N163="nulová",J163,0)</f>
        <v>0</v>
      </c>
      <c r="BJ163" s="18" t="s">
        <v>90</v>
      </c>
      <c r="BK163" s="214">
        <f>ROUND(I163*H163,2)</f>
        <v>0</v>
      </c>
      <c r="BL163" s="18" t="s">
        <v>248</v>
      </c>
      <c r="BM163" s="213" t="s">
        <v>1881</v>
      </c>
    </row>
    <row r="164" spans="1:65" s="2" customFormat="1" ht="22.15" customHeight="1">
      <c r="A164" s="35"/>
      <c r="B164" s="36"/>
      <c r="C164" s="201" t="s">
        <v>300</v>
      </c>
      <c r="D164" s="201" t="s">
        <v>244</v>
      </c>
      <c r="E164" s="202" t="s">
        <v>1214</v>
      </c>
      <c r="F164" s="203" t="s">
        <v>1882</v>
      </c>
      <c r="G164" s="204" t="s">
        <v>323</v>
      </c>
      <c r="H164" s="205">
        <v>0.15</v>
      </c>
      <c r="I164" s="206"/>
      <c r="J164" s="207">
        <f>ROUND(I164*H164,2)</f>
        <v>0</v>
      </c>
      <c r="K164" s="208"/>
      <c r="L164" s="40"/>
      <c r="M164" s="209" t="s">
        <v>1</v>
      </c>
      <c r="N164" s="210" t="s">
        <v>43</v>
      </c>
      <c r="O164" s="76"/>
      <c r="P164" s="211">
        <f>O164*H164</f>
        <v>0</v>
      </c>
      <c r="Q164" s="211">
        <v>1.03816</v>
      </c>
      <c r="R164" s="211">
        <f>Q164*H164</f>
        <v>0.155724</v>
      </c>
      <c r="S164" s="211">
        <v>0</v>
      </c>
      <c r="T164" s="212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13" t="s">
        <v>248</v>
      </c>
      <c r="AT164" s="213" t="s">
        <v>244</v>
      </c>
      <c r="AU164" s="213" t="s">
        <v>90</v>
      </c>
      <c r="AY164" s="18" t="s">
        <v>242</v>
      </c>
      <c r="BE164" s="214">
        <f>IF(N164="základná",J164,0)</f>
        <v>0</v>
      </c>
      <c r="BF164" s="214">
        <f>IF(N164="znížená",J164,0)</f>
        <v>0</v>
      </c>
      <c r="BG164" s="214">
        <f>IF(N164="zákl. prenesená",J164,0)</f>
        <v>0</v>
      </c>
      <c r="BH164" s="214">
        <f>IF(N164="zníž. prenesená",J164,0)</f>
        <v>0</v>
      </c>
      <c r="BI164" s="214">
        <f>IF(N164="nulová",J164,0)</f>
        <v>0</v>
      </c>
      <c r="BJ164" s="18" t="s">
        <v>90</v>
      </c>
      <c r="BK164" s="214">
        <f>ROUND(I164*H164,2)</f>
        <v>0</v>
      </c>
      <c r="BL164" s="18" t="s">
        <v>248</v>
      </c>
      <c r="BM164" s="213" t="s">
        <v>1883</v>
      </c>
    </row>
    <row r="165" spans="1:65" s="13" customFormat="1">
      <c r="B165" s="226"/>
      <c r="C165" s="227"/>
      <c r="D165" s="228" t="s">
        <v>304</v>
      </c>
      <c r="E165" s="229" t="s">
        <v>1</v>
      </c>
      <c r="F165" s="230" t="s">
        <v>1884</v>
      </c>
      <c r="G165" s="227"/>
      <c r="H165" s="231">
        <v>0.15</v>
      </c>
      <c r="I165" s="232"/>
      <c r="J165" s="227"/>
      <c r="K165" s="227"/>
      <c r="L165" s="233"/>
      <c r="M165" s="234"/>
      <c r="N165" s="235"/>
      <c r="O165" s="235"/>
      <c r="P165" s="235"/>
      <c r="Q165" s="235"/>
      <c r="R165" s="235"/>
      <c r="S165" s="235"/>
      <c r="T165" s="236"/>
      <c r="AT165" s="237" t="s">
        <v>304</v>
      </c>
      <c r="AU165" s="237" t="s">
        <v>90</v>
      </c>
      <c r="AV165" s="13" t="s">
        <v>90</v>
      </c>
      <c r="AW165" s="13" t="s">
        <v>33</v>
      </c>
      <c r="AX165" s="13" t="s">
        <v>84</v>
      </c>
      <c r="AY165" s="237" t="s">
        <v>242</v>
      </c>
    </row>
    <row r="166" spans="1:65" s="12" customFormat="1" ht="22.9" customHeight="1">
      <c r="B166" s="185"/>
      <c r="C166" s="186"/>
      <c r="D166" s="187" t="s">
        <v>76</v>
      </c>
      <c r="E166" s="199" t="s">
        <v>248</v>
      </c>
      <c r="F166" s="199" t="s">
        <v>1229</v>
      </c>
      <c r="G166" s="186"/>
      <c r="H166" s="186"/>
      <c r="I166" s="189"/>
      <c r="J166" s="200">
        <f>BK166</f>
        <v>0</v>
      </c>
      <c r="K166" s="186"/>
      <c r="L166" s="191"/>
      <c r="M166" s="192"/>
      <c r="N166" s="193"/>
      <c r="O166" s="193"/>
      <c r="P166" s="194">
        <f>SUM(P167:P171)</f>
        <v>0</v>
      </c>
      <c r="Q166" s="193"/>
      <c r="R166" s="194">
        <f>SUM(R167:R171)</f>
        <v>16.638239299999999</v>
      </c>
      <c r="S166" s="193"/>
      <c r="T166" s="195">
        <f>SUM(T167:T171)</f>
        <v>0</v>
      </c>
      <c r="AR166" s="196" t="s">
        <v>84</v>
      </c>
      <c r="AT166" s="197" t="s">
        <v>76</v>
      </c>
      <c r="AU166" s="197" t="s">
        <v>84</v>
      </c>
      <c r="AY166" s="196" t="s">
        <v>242</v>
      </c>
      <c r="BK166" s="198">
        <f>SUM(BK167:BK171)</f>
        <v>0</v>
      </c>
    </row>
    <row r="167" spans="1:65" s="2" customFormat="1" ht="19.899999999999999" customHeight="1">
      <c r="A167" s="35"/>
      <c r="B167" s="36"/>
      <c r="C167" s="201" t="s">
        <v>306</v>
      </c>
      <c r="D167" s="201" t="s">
        <v>244</v>
      </c>
      <c r="E167" s="202" t="s">
        <v>1230</v>
      </c>
      <c r="F167" s="203" t="s">
        <v>1231</v>
      </c>
      <c r="G167" s="204" t="s">
        <v>247</v>
      </c>
      <c r="H167" s="205">
        <v>0.60499999999999998</v>
      </c>
      <c r="I167" s="206"/>
      <c r="J167" s="207">
        <f>ROUND(I167*H167,2)</f>
        <v>0</v>
      </c>
      <c r="K167" s="208"/>
      <c r="L167" s="40"/>
      <c r="M167" s="209" t="s">
        <v>1</v>
      </c>
      <c r="N167" s="210" t="s">
        <v>43</v>
      </c>
      <c r="O167" s="76"/>
      <c r="P167" s="211">
        <f>O167*H167</f>
        <v>0</v>
      </c>
      <c r="Q167" s="211">
        <v>2.266E-2</v>
      </c>
      <c r="R167" s="211">
        <f>Q167*H167</f>
        <v>1.3709299999999999E-2</v>
      </c>
      <c r="S167" s="211">
        <v>0</v>
      </c>
      <c r="T167" s="212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13" t="s">
        <v>248</v>
      </c>
      <c r="AT167" s="213" t="s">
        <v>244</v>
      </c>
      <c r="AU167" s="213" t="s">
        <v>90</v>
      </c>
      <c r="AY167" s="18" t="s">
        <v>242</v>
      </c>
      <c r="BE167" s="214">
        <f>IF(N167="základná",J167,0)</f>
        <v>0</v>
      </c>
      <c r="BF167" s="214">
        <f>IF(N167="znížená",J167,0)</f>
        <v>0</v>
      </c>
      <c r="BG167" s="214">
        <f>IF(N167="zákl. prenesená",J167,0)</f>
        <v>0</v>
      </c>
      <c r="BH167" s="214">
        <f>IF(N167="zníž. prenesená",J167,0)</f>
        <v>0</v>
      </c>
      <c r="BI167" s="214">
        <f>IF(N167="nulová",J167,0)</f>
        <v>0</v>
      </c>
      <c r="BJ167" s="18" t="s">
        <v>90</v>
      </c>
      <c r="BK167" s="214">
        <f>ROUND(I167*H167,2)</f>
        <v>0</v>
      </c>
      <c r="BL167" s="18" t="s">
        <v>248</v>
      </c>
      <c r="BM167" s="213" t="s">
        <v>1885</v>
      </c>
    </row>
    <row r="168" spans="1:65" s="14" customFormat="1">
      <c r="B168" s="243"/>
      <c r="C168" s="244"/>
      <c r="D168" s="228" t="s">
        <v>304</v>
      </c>
      <c r="E168" s="245" t="s">
        <v>1</v>
      </c>
      <c r="F168" s="246" t="s">
        <v>1233</v>
      </c>
      <c r="G168" s="244"/>
      <c r="H168" s="245" t="s">
        <v>1</v>
      </c>
      <c r="I168" s="247"/>
      <c r="J168" s="244"/>
      <c r="K168" s="244"/>
      <c r="L168" s="248"/>
      <c r="M168" s="249"/>
      <c r="N168" s="250"/>
      <c r="O168" s="250"/>
      <c r="P168" s="250"/>
      <c r="Q168" s="250"/>
      <c r="R168" s="250"/>
      <c r="S168" s="250"/>
      <c r="T168" s="251"/>
      <c r="AT168" s="252" t="s">
        <v>304</v>
      </c>
      <c r="AU168" s="252" t="s">
        <v>90</v>
      </c>
      <c r="AV168" s="14" t="s">
        <v>84</v>
      </c>
      <c r="AW168" s="14" t="s">
        <v>33</v>
      </c>
      <c r="AX168" s="14" t="s">
        <v>77</v>
      </c>
      <c r="AY168" s="252" t="s">
        <v>242</v>
      </c>
    </row>
    <row r="169" spans="1:65" s="13" customFormat="1">
      <c r="B169" s="226"/>
      <c r="C169" s="227"/>
      <c r="D169" s="228" t="s">
        <v>304</v>
      </c>
      <c r="E169" s="229" t="s">
        <v>1</v>
      </c>
      <c r="F169" s="230" t="s">
        <v>1886</v>
      </c>
      <c r="G169" s="227"/>
      <c r="H169" s="231">
        <v>0.60499999999999998</v>
      </c>
      <c r="I169" s="232"/>
      <c r="J169" s="227"/>
      <c r="K169" s="227"/>
      <c r="L169" s="233"/>
      <c r="M169" s="234"/>
      <c r="N169" s="235"/>
      <c r="O169" s="235"/>
      <c r="P169" s="235"/>
      <c r="Q169" s="235"/>
      <c r="R169" s="235"/>
      <c r="S169" s="235"/>
      <c r="T169" s="236"/>
      <c r="AT169" s="237" t="s">
        <v>304</v>
      </c>
      <c r="AU169" s="237" t="s">
        <v>90</v>
      </c>
      <c r="AV169" s="13" t="s">
        <v>90</v>
      </c>
      <c r="AW169" s="13" t="s">
        <v>33</v>
      </c>
      <c r="AX169" s="13" t="s">
        <v>84</v>
      </c>
      <c r="AY169" s="237" t="s">
        <v>242</v>
      </c>
    </row>
    <row r="170" spans="1:65" s="2" customFormat="1" ht="30" customHeight="1">
      <c r="A170" s="35"/>
      <c r="B170" s="36"/>
      <c r="C170" s="201" t="s">
        <v>311</v>
      </c>
      <c r="D170" s="201" t="s">
        <v>244</v>
      </c>
      <c r="E170" s="202" t="s">
        <v>1887</v>
      </c>
      <c r="F170" s="203" t="s">
        <v>1888</v>
      </c>
      <c r="G170" s="204" t="s">
        <v>247</v>
      </c>
      <c r="H170" s="205">
        <v>13</v>
      </c>
      <c r="I170" s="206"/>
      <c r="J170" s="207">
        <f>ROUND(I170*H170,2)</f>
        <v>0</v>
      </c>
      <c r="K170" s="208"/>
      <c r="L170" s="40"/>
      <c r="M170" s="209" t="s">
        <v>1</v>
      </c>
      <c r="N170" s="210" t="s">
        <v>43</v>
      </c>
      <c r="O170" s="76"/>
      <c r="P170" s="211">
        <f>O170*H170</f>
        <v>0</v>
      </c>
      <c r="Q170" s="211">
        <v>1.27881</v>
      </c>
      <c r="R170" s="211">
        <f>Q170*H170</f>
        <v>16.62453</v>
      </c>
      <c r="S170" s="211">
        <v>0</v>
      </c>
      <c r="T170" s="212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13" t="s">
        <v>248</v>
      </c>
      <c r="AT170" s="213" t="s">
        <v>244</v>
      </c>
      <c r="AU170" s="213" t="s">
        <v>90</v>
      </c>
      <c r="AY170" s="18" t="s">
        <v>242</v>
      </c>
      <c r="BE170" s="214">
        <f>IF(N170="základná",J170,0)</f>
        <v>0</v>
      </c>
      <c r="BF170" s="214">
        <f>IF(N170="znížená",J170,0)</f>
        <v>0</v>
      </c>
      <c r="BG170" s="214">
        <f>IF(N170="zákl. prenesená",J170,0)</f>
        <v>0</v>
      </c>
      <c r="BH170" s="214">
        <f>IF(N170="zníž. prenesená",J170,0)</f>
        <v>0</v>
      </c>
      <c r="BI170" s="214">
        <f>IF(N170="nulová",J170,0)</f>
        <v>0</v>
      </c>
      <c r="BJ170" s="18" t="s">
        <v>90</v>
      </c>
      <c r="BK170" s="214">
        <f>ROUND(I170*H170,2)</f>
        <v>0</v>
      </c>
      <c r="BL170" s="18" t="s">
        <v>248</v>
      </c>
      <c r="BM170" s="213" t="s">
        <v>1889</v>
      </c>
    </row>
    <row r="171" spans="1:65" s="13" customFormat="1">
      <c r="B171" s="226"/>
      <c r="C171" s="227"/>
      <c r="D171" s="228" t="s">
        <v>304</v>
      </c>
      <c r="E171" s="229" t="s">
        <v>1</v>
      </c>
      <c r="F171" s="230" t="s">
        <v>969</v>
      </c>
      <c r="G171" s="227"/>
      <c r="H171" s="231">
        <v>13</v>
      </c>
      <c r="I171" s="232"/>
      <c r="J171" s="227"/>
      <c r="K171" s="227"/>
      <c r="L171" s="233"/>
      <c r="M171" s="234"/>
      <c r="N171" s="235"/>
      <c r="O171" s="235"/>
      <c r="P171" s="235"/>
      <c r="Q171" s="235"/>
      <c r="R171" s="235"/>
      <c r="S171" s="235"/>
      <c r="T171" s="236"/>
      <c r="AT171" s="237" t="s">
        <v>304</v>
      </c>
      <c r="AU171" s="237" t="s">
        <v>90</v>
      </c>
      <c r="AV171" s="13" t="s">
        <v>90</v>
      </c>
      <c r="AW171" s="13" t="s">
        <v>33</v>
      </c>
      <c r="AX171" s="13" t="s">
        <v>84</v>
      </c>
      <c r="AY171" s="237" t="s">
        <v>242</v>
      </c>
    </row>
    <row r="172" spans="1:65" s="12" customFormat="1" ht="22.9" customHeight="1">
      <c r="B172" s="185"/>
      <c r="C172" s="186"/>
      <c r="D172" s="187" t="s">
        <v>76</v>
      </c>
      <c r="E172" s="199" t="s">
        <v>250</v>
      </c>
      <c r="F172" s="199" t="s">
        <v>251</v>
      </c>
      <c r="G172" s="186"/>
      <c r="H172" s="186"/>
      <c r="I172" s="189"/>
      <c r="J172" s="200">
        <f>BK172</f>
        <v>0</v>
      </c>
      <c r="K172" s="186"/>
      <c r="L172" s="191"/>
      <c r="M172" s="192"/>
      <c r="N172" s="193"/>
      <c r="O172" s="193"/>
      <c r="P172" s="194">
        <f>SUM(P173:P174)</f>
        <v>0</v>
      </c>
      <c r="Q172" s="193"/>
      <c r="R172" s="194">
        <f>SUM(R173:R174)</f>
        <v>1.1763561600000001</v>
      </c>
      <c r="S172" s="193"/>
      <c r="T172" s="195">
        <f>SUM(T173:T174)</f>
        <v>0</v>
      </c>
      <c r="AR172" s="196" t="s">
        <v>84</v>
      </c>
      <c r="AT172" s="197" t="s">
        <v>76</v>
      </c>
      <c r="AU172" s="197" t="s">
        <v>84</v>
      </c>
      <c r="AY172" s="196" t="s">
        <v>242</v>
      </c>
      <c r="BK172" s="198">
        <f>SUM(BK173:BK174)</f>
        <v>0</v>
      </c>
    </row>
    <row r="173" spans="1:65" s="2" customFormat="1" ht="22.15" customHeight="1">
      <c r="A173" s="35"/>
      <c r="B173" s="36"/>
      <c r="C173" s="201" t="s">
        <v>316</v>
      </c>
      <c r="D173" s="201" t="s">
        <v>244</v>
      </c>
      <c r="E173" s="202" t="s">
        <v>1890</v>
      </c>
      <c r="F173" s="203" t="s">
        <v>1891</v>
      </c>
      <c r="G173" s="204" t="s">
        <v>247</v>
      </c>
      <c r="H173" s="205">
        <v>2.5760000000000001</v>
      </c>
      <c r="I173" s="206"/>
      <c r="J173" s="207">
        <f>ROUND(I173*H173,2)</f>
        <v>0</v>
      </c>
      <c r="K173" s="208"/>
      <c r="L173" s="40"/>
      <c r="M173" s="209" t="s">
        <v>1</v>
      </c>
      <c r="N173" s="210" t="s">
        <v>43</v>
      </c>
      <c r="O173" s="76"/>
      <c r="P173" s="211">
        <f>O173*H173</f>
        <v>0</v>
      </c>
      <c r="Q173" s="211">
        <v>0.45666000000000001</v>
      </c>
      <c r="R173" s="211">
        <f>Q173*H173</f>
        <v>1.1763561600000001</v>
      </c>
      <c r="S173" s="211">
        <v>0</v>
      </c>
      <c r="T173" s="212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13" t="s">
        <v>248</v>
      </c>
      <c r="AT173" s="213" t="s">
        <v>244</v>
      </c>
      <c r="AU173" s="213" t="s">
        <v>90</v>
      </c>
      <c r="AY173" s="18" t="s">
        <v>242</v>
      </c>
      <c r="BE173" s="214">
        <f>IF(N173="základná",J173,0)</f>
        <v>0</v>
      </c>
      <c r="BF173" s="214">
        <f>IF(N173="znížená",J173,0)</f>
        <v>0</v>
      </c>
      <c r="BG173" s="214">
        <f>IF(N173="zákl. prenesená",J173,0)</f>
        <v>0</v>
      </c>
      <c r="BH173" s="214">
        <f>IF(N173="zníž. prenesená",J173,0)</f>
        <v>0</v>
      </c>
      <c r="BI173" s="214">
        <f>IF(N173="nulová",J173,0)</f>
        <v>0</v>
      </c>
      <c r="BJ173" s="18" t="s">
        <v>90</v>
      </c>
      <c r="BK173" s="214">
        <f>ROUND(I173*H173,2)</f>
        <v>0</v>
      </c>
      <c r="BL173" s="18" t="s">
        <v>248</v>
      </c>
      <c r="BM173" s="213" t="s">
        <v>1892</v>
      </c>
    </row>
    <row r="174" spans="1:65" s="13" customFormat="1">
      <c r="B174" s="226"/>
      <c r="C174" s="227"/>
      <c r="D174" s="228" t="s">
        <v>304</v>
      </c>
      <c r="E174" s="229" t="s">
        <v>1</v>
      </c>
      <c r="F174" s="230" t="s">
        <v>1893</v>
      </c>
      <c r="G174" s="227"/>
      <c r="H174" s="231">
        <v>2.5760000000000001</v>
      </c>
      <c r="I174" s="232"/>
      <c r="J174" s="227"/>
      <c r="K174" s="227"/>
      <c r="L174" s="233"/>
      <c r="M174" s="234"/>
      <c r="N174" s="235"/>
      <c r="O174" s="235"/>
      <c r="P174" s="235"/>
      <c r="Q174" s="235"/>
      <c r="R174" s="235"/>
      <c r="S174" s="235"/>
      <c r="T174" s="236"/>
      <c r="AT174" s="237" t="s">
        <v>304</v>
      </c>
      <c r="AU174" s="237" t="s">
        <v>90</v>
      </c>
      <c r="AV174" s="13" t="s">
        <v>90</v>
      </c>
      <c r="AW174" s="13" t="s">
        <v>33</v>
      </c>
      <c r="AX174" s="13" t="s">
        <v>84</v>
      </c>
      <c r="AY174" s="237" t="s">
        <v>242</v>
      </c>
    </row>
    <row r="175" spans="1:65" s="12" customFormat="1" ht="22.9" customHeight="1">
      <c r="B175" s="185"/>
      <c r="C175" s="186"/>
      <c r="D175" s="187" t="s">
        <v>76</v>
      </c>
      <c r="E175" s="199" t="s">
        <v>269</v>
      </c>
      <c r="F175" s="199" t="s">
        <v>577</v>
      </c>
      <c r="G175" s="186"/>
      <c r="H175" s="186"/>
      <c r="I175" s="189"/>
      <c r="J175" s="200">
        <f>BK175</f>
        <v>0</v>
      </c>
      <c r="K175" s="186"/>
      <c r="L175" s="191"/>
      <c r="M175" s="192"/>
      <c r="N175" s="193"/>
      <c r="O175" s="193"/>
      <c r="P175" s="194">
        <f>SUM(P176:P177)</f>
        <v>0</v>
      </c>
      <c r="Q175" s="193"/>
      <c r="R175" s="194">
        <f>SUM(R176:R177)</f>
        <v>2.6852689999999999</v>
      </c>
      <c r="S175" s="193"/>
      <c r="T175" s="195">
        <f>SUM(T176:T177)</f>
        <v>0</v>
      </c>
      <c r="AR175" s="196" t="s">
        <v>84</v>
      </c>
      <c r="AT175" s="197" t="s">
        <v>76</v>
      </c>
      <c r="AU175" s="197" t="s">
        <v>84</v>
      </c>
      <c r="AY175" s="196" t="s">
        <v>242</v>
      </c>
      <c r="BK175" s="198">
        <f>SUM(BK176:BK177)</f>
        <v>0</v>
      </c>
    </row>
    <row r="176" spans="1:65" s="2" customFormat="1" ht="22.15" customHeight="1">
      <c r="A176" s="35"/>
      <c r="B176" s="36"/>
      <c r="C176" s="201" t="s">
        <v>320</v>
      </c>
      <c r="D176" s="201" t="s">
        <v>244</v>
      </c>
      <c r="E176" s="202" t="s">
        <v>1248</v>
      </c>
      <c r="F176" s="203" t="s">
        <v>1249</v>
      </c>
      <c r="G176" s="204" t="s">
        <v>247</v>
      </c>
      <c r="H176" s="205">
        <v>64.94</v>
      </c>
      <c r="I176" s="206"/>
      <c r="J176" s="207">
        <f>ROUND(I176*H176,2)</f>
        <v>0</v>
      </c>
      <c r="K176" s="208"/>
      <c r="L176" s="40"/>
      <c r="M176" s="209" t="s">
        <v>1</v>
      </c>
      <c r="N176" s="210" t="s">
        <v>43</v>
      </c>
      <c r="O176" s="76"/>
      <c r="P176" s="211">
        <f>O176*H176</f>
        <v>0</v>
      </c>
      <c r="Q176" s="211">
        <v>4.1349999999999998E-2</v>
      </c>
      <c r="R176" s="211">
        <f>Q176*H176</f>
        <v>2.6852689999999999</v>
      </c>
      <c r="S176" s="211">
        <v>0</v>
      </c>
      <c r="T176" s="212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13" t="s">
        <v>248</v>
      </c>
      <c r="AT176" s="213" t="s">
        <v>244</v>
      </c>
      <c r="AU176" s="213" t="s">
        <v>90</v>
      </c>
      <c r="AY176" s="18" t="s">
        <v>242</v>
      </c>
      <c r="BE176" s="214">
        <f>IF(N176="základná",J176,0)</f>
        <v>0</v>
      </c>
      <c r="BF176" s="214">
        <f>IF(N176="znížená",J176,0)</f>
        <v>0</v>
      </c>
      <c r="BG176" s="214">
        <f>IF(N176="zákl. prenesená",J176,0)</f>
        <v>0</v>
      </c>
      <c r="BH176" s="214">
        <f>IF(N176="zníž. prenesená",J176,0)</f>
        <v>0</v>
      </c>
      <c r="BI176" s="214">
        <f>IF(N176="nulová",J176,0)</f>
        <v>0</v>
      </c>
      <c r="BJ176" s="18" t="s">
        <v>90</v>
      </c>
      <c r="BK176" s="214">
        <f>ROUND(I176*H176,2)</f>
        <v>0</v>
      </c>
      <c r="BL176" s="18" t="s">
        <v>248</v>
      </c>
      <c r="BM176" s="213" t="s">
        <v>1894</v>
      </c>
    </row>
    <row r="177" spans="1:65" s="13" customFormat="1" ht="22.5">
      <c r="B177" s="226"/>
      <c r="C177" s="227"/>
      <c r="D177" s="228" t="s">
        <v>304</v>
      </c>
      <c r="E177" s="229" t="s">
        <v>1</v>
      </c>
      <c r="F177" s="230" t="s">
        <v>1895</v>
      </c>
      <c r="G177" s="227"/>
      <c r="H177" s="231">
        <v>64.94</v>
      </c>
      <c r="I177" s="232"/>
      <c r="J177" s="227"/>
      <c r="K177" s="227"/>
      <c r="L177" s="233"/>
      <c r="M177" s="234"/>
      <c r="N177" s="235"/>
      <c r="O177" s="235"/>
      <c r="P177" s="235"/>
      <c r="Q177" s="235"/>
      <c r="R177" s="235"/>
      <c r="S177" s="235"/>
      <c r="T177" s="236"/>
      <c r="AT177" s="237" t="s">
        <v>304</v>
      </c>
      <c r="AU177" s="237" t="s">
        <v>90</v>
      </c>
      <c r="AV177" s="13" t="s">
        <v>90</v>
      </c>
      <c r="AW177" s="13" t="s">
        <v>33</v>
      </c>
      <c r="AX177" s="13" t="s">
        <v>84</v>
      </c>
      <c r="AY177" s="237" t="s">
        <v>242</v>
      </c>
    </row>
    <row r="178" spans="1:65" s="12" customFormat="1" ht="22.9" customHeight="1">
      <c r="B178" s="185"/>
      <c r="C178" s="186"/>
      <c r="D178" s="187" t="s">
        <v>76</v>
      </c>
      <c r="E178" s="199" t="s">
        <v>255</v>
      </c>
      <c r="F178" s="199" t="s">
        <v>256</v>
      </c>
      <c r="G178" s="186"/>
      <c r="H178" s="186"/>
      <c r="I178" s="189"/>
      <c r="J178" s="200">
        <f>BK178</f>
        <v>0</v>
      </c>
      <c r="K178" s="186"/>
      <c r="L178" s="191"/>
      <c r="M178" s="192"/>
      <c r="N178" s="193"/>
      <c r="O178" s="193"/>
      <c r="P178" s="194">
        <f>SUM(P179:P204)</f>
        <v>0</v>
      </c>
      <c r="Q178" s="193"/>
      <c r="R178" s="194">
        <f>SUM(R179:R204)</f>
        <v>0.27741162000000003</v>
      </c>
      <c r="S178" s="193"/>
      <c r="T178" s="195">
        <f>SUM(T179:T204)</f>
        <v>2.9632400000000003</v>
      </c>
      <c r="AR178" s="196" t="s">
        <v>84</v>
      </c>
      <c r="AT178" s="197" t="s">
        <v>76</v>
      </c>
      <c r="AU178" s="197" t="s">
        <v>84</v>
      </c>
      <c r="AY178" s="196" t="s">
        <v>242</v>
      </c>
      <c r="BK178" s="198">
        <f>SUM(BK179:BK204)</f>
        <v>0</v>
      </c>
    </row>
    <row r="179" spans="1:65" s="2" customFormat="1" ht="22.15" customHeight="1">
      <c r="A179" s="35"/>
      <c r="B179" s="36"/>
      <c r="C179" s="201" t="s">
        <v>326</v>
      </c>
      <c r="D179" s="201" t="s">
        <v>244</v>
      </c>
      <c r="E179" s="202" t="s">
        <v>1257</v>
      </c>
      <c r="F179" s="203" t="s">
        <v>1258</v>
      </c>
      <c r="G179" s="204" t="s">
        <v>282</v>
      </c>
      <c r="H179" s="205">
        <v>22.28</v>
      </c>
      <c r="I179" s="206"/>
      <c r="J179" s="207">
        <f>ROUND(I179*H179,2)</f>
        <v>0</v>
      </c>
      <c r="K179" s="208"/>
      <c r="L179" s="40"/>
      <c r="M179" s="209" t="s">
        <v>1</v>
      </c>
      <c r="N179" s="210" t="s">
        <v>43</v>
      </c>
      <c r="O179" s="76"/>
      <c r="P179" s="211">
        <f>O179*H179</f>
        <v>0</v>
      </c>
      <c r="Q179" s="211">
        <v>1.0000000000000001E-5</v>
      </c>
      <c r="R179" s="211">
        <f>Q179*H179</f>
        <v>2.2280000000000002E-4</v>
      </c>
      <c r="S179" s="211">
        <v>0</v>
      </c>
      <c r="T179" s="212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13" t="s">
        <v>248</v>
      </c>
      <c r="AT179" s="213" t="s">
        <v>244</v>
      </c>
      <c r="AU179" s="213" t="s">
        <v>90</v>
      </c>
      <c r="AY179" s="18" t="s">
        <v>242</v>
      </c>
      <c r="BE179" s="214">
        <f>IF(N179="základná",J179,0)</f>
        <v>0</v>
      </c>
      <c r="BF179" s="214">
        <f>IF(N179="znížená",J179,0)</f>
        <v>0</v>
      </c>
      <c r="BG179" s="214">
        <f>IF(N179="zákl. prenesená",J179,0)</f>
        <v>0</v>
      </c>
      <c r="BH179" s="214">
        <f>IF(N179="zníž. prenesená",J179,0)</f>
        <v>0</v>
      </c>
      <c r="BI179" s="214">
        <f>IF(N179="nulová",J179,0)</f>
        <v>0</v>
      </c>
      <c r="BJ179" s="18" t="s">
        <v>90</v>
      </c>
      <c r="BK179" s="214">
        <f>ROUND(I179*H179,2)</f>
        <v>0</v>
      </c>
      <c r="BL179" s="18" t="s">
        <v>248</v>
      </c>
      <c r="BM179" s="213" t="s">
        <v>1896</v>
      </c>
    </row>
    <row r="180" spans="1:65" s="13" customFormat="1">
      <c r="B180" s="226"/>
      <c r="C180" s="227"/>
      <c r="D180" s="228" t="s">
        <v>304</v>
      </c>
      <c r="E180" s="229" t="s">
        <v>1</v>
      </c>
      <c r="F180" s="230" t="s">
        <v>1897</v>
      </c>
      <c r="G180" s="227"/>
      <c r="H180" s="231">
        <v>22.28</v>
      </c>
      <c r="I180" s="232"/>
      <c r="J180" s="227"/>
      <c r="K180" s="227"/>
      <c r="L180" s="233"/>
      <c r="M180" s="234"/>
      <c r="N180" s="235"/>
      <c r="O180" s="235"/>
      <c r="P180" s="235"/>
      <c r="Q180" s="235"/>
      <c r="R180" s="235"/>
      <c r="S180" s="235"/>
      <c r="T180" s="236"/>
      <c r="AT180" s="237" t="s">
        <v>304</v>
      </c>
      <c r="AU180" s="237" t="s">
        <v>90</v>
      </c>
      <c r="AV180" s="13" t="s">
        <v>90</v>
      </c>
      <c r="AW180" s="13" t="s">
        <v>33</v>
      </c>
      <c r="AX180" s="13" t="s">
        <v>84</v>
      </c>
      <c r="AY180" s="237" t="s">
        <v>242</v>
      </c>
    </row>
    <row r="181" spans="1:65" s="2" customFormat="1" ht="22.15" customHeight="1">
      <c r="A181" s="35"/>
      <c r="B181" s="36"/>
      <c r="C181" s="201" t="s">
        <v>7</v>
      </c>
      <c r="D181" s="201" t="s">
        <v>244</v>
      </c>
      <c r="E181" s="202" t="s">
        <v>1265</v>
      </c>
      <c r="F181" s="203" t="s">
        <v>1266</v>
      </c>
      <c r="G181" s="204" t="s">
        <v>282</v>
      </c>
      <c r="H181" s="205">
        <v>22.28</v>
      </c>
      <c r="I181" s="206"/>
      <c r="J181" s="207">
        <f>ROUND(I181*H181,2)</f>
        <v>0</v>
      </c>
      <c r="K181" s="208"/>
      <c r="L181" s="40"/>
      <c r="M181" s="209" t="s">
        <v>1</v>
      </c>
      <c r="N181" s="210" t="s">
        <v>43</v>
      </c>
      <c r="O181" s="76"/>
      <c r="P181" s="211">
        <f>O181*H181</f>
        <v>0</v>
      </c>
      <c r="Q181" s="211">
        <v>2.4000000000000001E-4</v>
      </c>
      <c r="R181" s="211">
        <f>Q181*H181</f>
        <v>5.3472000000000007E-3</v>
      </c>
      <c r="S181" s="211">
        <v>0</v>
      </c>
      <c r="T181" s="212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13" t="s">
        <v>248</v>
      </c>
      <c r="AT181" s="213" t="s">
        <v>244</v>
      </c>
      <c r="AU181" s="213" t="s">
        <v>90</v>
      </c>
      <c r="AY181" s="18" t="s">
        <v>242</v>
      </c>
      <c r="BE181" s="214">
        <f>IF(N181="základná",J181,0)</f>
        <v>0</v>
      </c>
      <c r="BF181" s="214">
        <f>IF(N181="znížená",J181,0)</f>
        <v>0</v>
      </c>
      <c r="BG181" s="214">
        <f>IF(N181="zákl. prenesená",J181,0)</f>
        <v>0</v>
      </c>
      <c r="BH181" s="214">
        <f>IF(N181="zníž. prenesená",J181,0)</f>
        <v>0</v>
      </c>
      <c r="BI181" s="214">
        <f>IF(N181="nulová",J181,0)</f>
        <v>0</v>
      </c>
      <c r="BJ181" s="18" t="s">
        <v>90</v>
      </c>
      <c r="BK181" s="214">
        <f>ROUND(I181*H181,2)</f>
        <v>0</v>
      </c>
      <c r="BL181" s="18" t="s">
        <v>248</v>
      </c>
      <c r="BM181" s="213" t="s">
        <v>1898</v>
      </c>
    </row>
    <row r="182" spans="1:65" s="13" customFormat="1">
      <c r="B182" s="226"/>
      <c r="C182" s="227"/>
      <c r="D182" s="228" t="s">
        <v>304</v>
      </c>
      <c r="E182" s="229" t="s">
        <v>1</v>
      </c>
      <c r="F182" s="230" t="s">
        <v>1899</v>
      </c>
      <c r="G182" s="227"/>
      <c r="H182" s="231">
        <v>22.28</v>
      </c>
      <c r="I182" s="232"/>
      <c r="J182" s="227"/>
      <c r="K182" s="227"/>
      <c r="L182" s="233"/>
      <c r="M182" s="234"/>
      <c r="N182" s="235"/>
      <c r="O182" s="235"/>
      <c r="P182" s="235"/>
      <c r="Q182" s="235"/>
      <c r="R182" s="235"/>
      <c r="S182" s="235"/>
      <c r="T182" s="236"/>
      <c r="AT182" s="237" t="s">
        <v>304</v>
      </c>
      <c r="AU182" s="237" t="s">
        <v>90</v>
      </c>
      <c r="AV182" s="13" t="s">
        <v>90</v>
      </c>
      <c r="AW182" s="13" t="s">
        <v>33</v>
      </c>
      <c r="AX182" s="13" t="s">
        <v>84</v>
      </c>
      <c r="AY182" s="237" t="s">
        <v>242</v>
      </c>
    </row>
    <row r="183" spans="1:65" s="2" customFormat="1" ht="34.9" customHeight="1">
      <c r="A183" s="35"/>
      <c r="B183" s="36"/>
      <c r="C183" s="201" t="s">
        <v>334</v>
      </c>
      <c r="D183" s="201" t="s">
        <v>244</v>
      </c>
      <c r="E183" s="202" t="s">
        <v>1269</v>
      </c>
      <c r="F183" s="203" t="s">
        <v>1270</v>
      </c>
      <c r="G183" s="204" t="s">
        <v>247</v>
      </c>
      <c r="H183" s="205">
        <v>72.156999999999996</v>
      </c>
      <c r="I183" s="206"/>
      <c r="J183" s="207">
        <f>ROUND(I183*H183,2)</f>
        <v>0</v>
      </c>
      <c r="K183" s="208"/>
      <c r="L183" s="40"/>
      <c r="M183" s="209" t="s">
        <v>1</v>
      </c>
      <c r="N183" s="210" t="s">
        <v>43</v>
      </c>
      <c r="O183" s="76"/>
      <c r="P183" s="211">
        <f>O183*H183</f>
        <v>0</v>
      </c>
      <c r="Q183" s="211">
        <v>0</v>
      </c>
      <c r="R183" s="211">
        <f>Q183*H183</f>
        <v>0</v>
      </c>
      <c r="S183" s="211">
        <v>0</v>
      </c>
      <c r="T183" s="212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13" t="s">
        <v>248</v>
      </c>
      <c r="AT183" s="213" t="s">
        <v>244</v>
      </c>
      <c r="AU183" s="213" t="s">
        <v>90</v>
      </c>
      <c r="AY183" s="18" t="s">
        <v>242</v>
      </c>
      <c r="BE183" s="214">
        <f>IF(N183="základná",J183,0)</f>
        <v>0</v>
      </c>
      <c r="BF183" s="214">
        <f>IF(N183="znížená",J183,0)</f>
        <v>0</v>
      </c>
      <c r="BG183" s="214">
        <f>IF(N183="zákl. prenesená",J183,0)</f>
        <v>0</v>
      </c>
      <c r="BH183" s="214">
        <f>IF(N183="zníž. prenesená",J183,0)</f>
        <v>0</v>
      </c>
      <c r="BI183" s="214">
        <f>IF(N183="nulová",J183,0)</f>
        <v>0</v>
      </c>
      <c r="BJ183" s="18" t="s">
        <v>90</v>
      </c>
      <c r="BK183" s="214">
        <f>ROUND(I183*H183,2)</f>
        <v>0</v>
      </c>
      <c r="BL183" s="18" t="s">
        <v>248</v>
      </c>
      <c r="BM183" s="213" t="s">
        <v>1900</v>
      </c>
    </row>
    <row r="184" spans="1:65" s="14" customFormat="1">
      <c r="B184" s="243"/>
      <c r="C184" s="244"/>
      <c r="D184" s="228" t="s">
        <v>304</v>
      </c>
      <c r="E184" s="245" t="s">
        <v>1</v>
      </c>
      <c r="F184" s="246" t="s">
        <v>1901</v>
      </c>
      <c r="G184" s="244"/>
      <c r="H184" s="245" t="s">
        <v>1</v>
      </c>
      <c r="I184" s="247"/>
      <c r="J184" s="244"/>
      <c r="K184" s="244"/>
      <c r="L184" s="248"/>
      <c r="M184" s="249"/>
      <c r="N184" s="250"/>
      <c r="O184" s="250"/>
      <c r="P184" s="250"/>
      <c r="Q184" s="250"/>
      <c r="R184" s="250"/>
      <c r="S184" s="250"/>
      <c r="T184" s="251"/>
      <c r="AT184" s="252" t="s">
        <v>304</v>
      </c>
      <c r="AU184" s="252" t="s">
        <v>90</v>
      </c>
      <c r="AV184" s="14" t="s">
        <v>84</v>
      </c>
      <c r="AW184" s="14" t="s">
        <v>33</v>
      </c>
      <c r="AX184" s="14" t="s">
        <v>77</v>
      </c>
      <c r="AY184" s="252" t="s">
        <v>242</v>
      </c>
    </row>
    <row r="185" spans="1:65" s="13" customFormat="1">
      <c r="B185" s="226"/>
      <c r="C185" s="227"/>
      <c r="D185" s="228" t="s">
        <v>304</v>
      </c>
      <c r="E185" s="229" t="s">
        <v>1</v>
      </c>
      <c r="F185" s="230" t="s">
        <v>1902</v>
      </c>
      <c r="G185" s="227"/>
      <c r="H185" s="231">
        <v>72.156999999999996</v>
      </c>
      <c r="I185" s="232"/>
      <c r="J185" s="227"/>
      <c r="K185" s="227"/>
      <c r="L185" s="233"/>
      <c r="M185" s="234"/>
      <c r="N185" s="235"/>
      <c r="O185" s="235"/>
      <c r="P185" s="235"/>
      <c r="Q185" s="235"/>
      <c r="R185" s="235"/>
      <c r="S185" s="235"/>
      <c r="T185" s="236"/>
      <c r="AT185" s="237" t="s">
        <v>304</v>
      </c>
      <c r="AU185" s="237" t="s">
        <v>90</v>
      </c>
      <c r="AV185" s="13" t="s">
        <v>90</v>
      </c>
      <c r="AW185" s="13" t="s">
        <v>33</v>
      </c>
      <c r="AX185" s="13" t="s">
        <v>84</v>
      </c>
      <c r="AY185" s="237" t="s">
        <v>242</v>
      </c>
    </row>
    <row r="186" spans="1:65" s="2" customFormat="1" ht="14.45" customHeight="1">
      <c r="A186" s="35"/>
      <c r="B186" s="36"/>
      <c r="C186" s="201" t="s">
        <v>339</v>
      </c>
      <c r="D186" s="201" t="s">
        <v>244</v>
      </c>
      <c r="E186" s="202" t="s">
        <v>1903</v>
      </c>
      <c r="F186" s="203" t="s">
        <v>1904</v>
      </c>
      <c r="G186" s="204" t="s">
        <v>282</v>
      </c>
      <c r="H186" s="205">
        <v>4</v>
      </c>
      <c r="I186" s="206"/>
      <c r="J186" s="207">
        <f>ROUND(I186*H186,2)</f>
        <v>0</v>
      </c>
      <c r="K186" s="208"/>
      <c r="L186" s="40"/>
      <c r="M186" s="209" t="s">
        <v>1</v>
      </c>
      <c r="N186" s="210" t="s">
        <v>43</v>
      </c>
      <c r="O186" s="76"/>
      <c r="P186" s="211">
        <f>O186*H186</f>
        <v>0</v>
      </c>
      <c r="Q186" s="211">
        <v>5.6999999999999998E-4</v>
      </c>
      <c r="R186" s="211">
        <f>Q186*H186</f>
        <v>2.2799999999999999E-3</v>
      </c>
      <c r="S186" s="211">
        <v>0</v>
      </c>
      <c r="T186" s="212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13" t="s">
        <v>248</v>
      </c>
      <c r="AT186" s="213" t="s">
        <v>244</v>
      </c>
      <c r="AU186" s="213" t="s">
        <v>90</v>
      </c>
      <c r="AY186" s="18" t="s">
        <v>242</v>
      </c>
      <c r="BE186" s="214">
        <f>IF(N186="základná",J186,0)</f>
        <v>0</v>
      </c>
      <c r="BF186" s="214">
        <f>IF(N186="znížená",J186,0)</f>
        <v>0</v>
      </c>
      <c r="BG186" s="214">
        <f>IF(N186="zákl. prenesená",J186,0)</f>
        <v>0</v>
      </c>
      <c r="BH186" s="214">
        <f>IF(N186="zníž. prenesená",J186,0)</f>
        <v>0</v>
      </c>
      <c r="BI186" s="214">
        <f>IF(N186="nulová",J186,0)</f>
        <v>0</v>
      </c>
      <c r="BJ186" s="18" t="s">
        <v>90</v>
      </c>
      <c r="BK186" s="214">
        <f>ROUND(I186*H186,2)</f>
        <v>0</v>
      </c>
      <c r="BL186" s="18" t="s">
        <v>248</v>
      </c>
      <c r="BM186" s="213" t="s">
        <v>1905</v>
      </c>
    </row>
    <row r="187" spans="1:65" s="2" customFormat="1" ht="22.15" customHeight="1">
      <c r="A187" s="35"/>
      <c r="B187" s="36"/>
      <c r="C187" s="201" t="s">
        <v>344</v>
      </c>
      <c r="D187" s="201" t="s">
        <v>244</v>
      </c>
      <c r="E187" s="202" t="s">
        <v>1906</v>
      </c>
      <c r="F187" s="203" t="s">
        <v>1907</v>
      </c>
      <c r="G187" s="204" t="s">
        <v>259</v>
      </c>
      <c r="H187" s="205">
        <v>14</v>
      </c>
      <c r="I187" s="206"/>
      <c r="J187" s="207">
        <f>ROUND(I187*H187,2)</f>
        <v>0</v>
      </c>
      <c r="K187" s="208"/>
      <c r="L187" s="40"/>
      <c r="M187" s="209" t="s">
        <v>1</v>
      </c>
      <c r="N187" s="210" t="s">
        <v>43</v>
      </c>
      <c r="O187" s="76"/>
      <c r="P187" s="211">
        <f>O187*H187</f>
        <v>0</v>
      </c>
      <c r="Q187" s="211">
        <v>3.2000000000000002E-3</v>
      </c>
      <c r="R187" s="211">
        <f>Q187*H187</f>
        <v>4.48E-2</v>
      </c>
      <c r="S187" s="211">
        <v>0</v>
      </c>
      <c r="T187" s="212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13" t="s">
        <v>248</v>
      </c>
      <c r="AT187" s="213" t="s">
        <v>244</v>
      </c>
      <c r="AU187" s="213" t="s">
        <v>90</v>
      </c>
      <c r="AY187" s="18" t="s">
        <v>242</v>
      </c>
      <c r="BE187" s="214">
        <f>IF(N187="základná",J187,0)</f>
        <v>0</v>
      </c>
      <c r="BF187" s="214">
        <f>IF(N187="znížená",J187,0)</f>
        <v>0</v>
      </c>
      <c r="BG187" s="214">
        <f>IF(N187="zákl. prenesená",J187,0)</f>
        <v>0</v>
      </c>
      <c r="BH187" s="214">
        <f>IF(N187="zníž. prenesená",J187,0)</f>
        <v>0</v>
      </c>
      <c r="BI187" s="214">
        <f>IF(N187="nulová",J187,0)</f>
        <v>0</v>
      </c>
      <c r="BJ187" s="18" t="s">
        <v>90</v>
      </c>
      <c r="BK187" s="214">
        <f>ROUND(I187*H187,2)</f>
        <v>0</v>
      </c>
      <c r="BL187" s="18" t="s">
        <v>248</v>
      </c>
      <c r="BM187" s="213" t="s">
        <v>1908</v>
      </c>
    </row>
    <row r="188" spans="1:65" s="2" customFormat="1" ht="30" customHeight="1">
      <c r="A188" s="35"/>
      <c r="B188" s="36"/>
      <c r="C188" s="201" t="s">
        <v>348</v>
      </c>
      <c r="D188" s="201" t="s">
        <v>244</v>
      </c>
      <c r="E188" s="202" t="s">
        <v>1584</v>
      </c>
      <c r="F188" s="203" t="s">
        <v>1585</v>
      </c>
      <c r="G188" s="204" t="s">
        <v>282</v>
      </c>
      <c r="H188" s="205">
        <v>22.28</v>
      </c>
      <c r="I188" s="206"/>
      <c r="J188" s="207">
        <f>ROUND(I188*H188,2)</f>
        <v>0</v>
      </c>
      <c r="K188" s="208"/>
      <c r="L188" s="40"/>
      <c r="M188" s="209" t="s">
        <v>1</v>
      </c>
      <c r="N188" s="210" t="s">
        <v>43</v>
      </c>
      <c r="O188" s="76"/>
      <c r="P188" s="211">
        <f>O188*H188</f>
        <v>0</v>
      </c>
      <c r="Q188" s="211">
        <v>4.9500000000000004E-3</v>
      </c>
      <c r="R188" s="211">
        <f>Q188*H188</f>
        <v>0.11028600000000001</v>
      </c>
      <c r="S188" s="211">
        <v>0</v>
      </c>
      <c r="T188" s="212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13" t="s">
        <v>248</v>
      </c>
      <c r="AT188" s="213" t="s">
        <v>244</v>
      </c>
      <c r="AU188" s="213" t="s">
        <v>90</v>
      </c>
      <c r="AY188" s="18" t="s">
        <v>242</v>
      </c>
      <c r="BE188" s="214">
        <f>IF(N188="základná",J188,0)</f>
        <v>0</v>
      </c>
      <c r="BF188" s="214">
        <f>IF(N188="znížená",J188,0)</f>
        <v>0</v>
      </c>
      <c r="BG188" s="214">
        <f>IF(N188="zákl. prenesená",J188,0)</f>
        <v>0</v>
      </c>
      <c r="BH188" s="214">
        <f>IF(N188="zníž. prenesená",J188,0)</f>
        <v>0</v>
      </c>
      <c r="BI188" s="214">
        <f>IF(N188="nulová",J188,0)</f>
        <v>0</v>
      </c>
      <c r="BJ188" s="18" t="s">
        <v>90</v>
      </c>
      <c r="BK188" s="214">
        <f>ROUND(I188*H188,2)</f>
        <v>0</v>
      </c>
      <c r="BL188" s="18" t="s">
        <v>248</v>
      </c>
      <c r="BM188" s="213" t="s">
        <v>1909</v>
      </c>
    </row>
    <row r="189" spans="1:65" s="2" customFormat="1" ht="34.9" customHeight="1">
      <c r="A189" s="35"/>
      <c r="B189" s="36"/>
      <c r="C189" s="201" t="s">
        <v>352</v>
      </c>
      <c r="D189" s="201" t="s">
        <v>244</v>
      </c>
      <c r="E189" s="202" t="s">
        <v>1587</v>
      </c>
      <c r="F189" s="203" t="s">
        <v>1588</v>
      </c>
      <c r="G189" s="204" t="s">
        <v>282</v>
      </c>
      <c r="H189" s="205">
        <v>22.28</v>
      </c>
      <c r="I189" s="206"/>
      <c r="J189" s="207">
        <f>ROUND(I189*H189,2)</f>
        <v>0</v>
      </c>
      <c r="K189" s="208"/>
      <c r="L189" s="40"/>
      <c r="M189" s="209" t="s">
        <v>1</v>
      </c>
      <c r="N189" s="210" t="s">
        <v>43</v>
      </c>
      <c r="O189" s="76"/>
      <c r="P189" s="211">
        <f>O189*H189</f>
        <v>0</v>
      </c>
      <c r="Q189" s="211">
        <v>4.9500000000000004E-3</v>
      </c>
      <c r="R189" s="211">
        <f>Q189*H189</f>
        <v>0.11028600000000001</v>
      </c>
      <c r="S189" s="211">
        <v>0</v>
      </c>
      <c r="T189" s="212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13" t="s">
        <v>248</v>
      </c>
      <c r="AT189" s="213" t="s">
        <v>244</v>
      </c>
      <c r="AU189" s="213" t="s">
        <v>90</v>
      </c>
      <c r="AY189" s="18" t="s">
        <v>242</v>
      </c>
      <c r="BE189" s="214">
        <f>IF(N189="základná",J189,0)</f>
        <v>0</v>
      </c>
      <c r="BF189" s="214">
        <f>IF(N189="znížená",J189,0)</f>
        <v>0</v>
      </c>
      <c r="BG189" s="214">
        <f>IF(N189="zákl. prenesená",J189,0)</f>
        <v>0</v>
      </c>
      <c r="BH189" s="214">
        <f>IF(N189="zníž. prenesená",J189,0)</f>
        <v>0</v>
      </c>
      <c r="BI189" s="214">
        <f>IF(N189="nulová",J189,0)</f>
        <v>0</v>
      </c>
      <c r="BJ189" s="18" t="s">
        <v>90</v>
      </c>
      <c r="BK189" s="214">
        <f>ROUND(I189*H189,2)</f>
        <v>0</v>
      </c>
      <c r="BL189" s="18" t="s">
        <v>248</v>
      </c>
      <c r="BM189" s="213" t="s">
        <v>1910</v>
      </c>
    </row>
    <row r="190" spans="1:65" s="2" customFormat="1" ht="30" customHeight="1">
      <c r="A190" s="35"/>
      <c r="B190" s="36"/>
      <c r="C190" s="201" t="s">
        <v>358</v>
      </c>
      <c r="D190" s="201" t="s">
        <v>244</v>
      </c>
      <c r="E190" s="202" t="s">
        <v>1292</v>
      </c>
      <c r="F190" s="203" t="s">
        <v>1293</v>
      </c>
      <c r="G190" s="204" t="s">
        <v>406</v>
      </c>
      <c r="H190" s="205">
        <v>1.1140000000000001</v>
      </c>
      <c r="I190" s="206"/>
      <c r="J190" s="207">
        <f>ROUND(I190*H190,2)</f>
        <v>0</v>
      </c>
      <c r="K190" s="208"/>
      <c r="L190" s="40"/>
      <c r="M190" s="209" t="s">
        <v>1</v>
      </c>
      <c r="N190" s="210" t="s">
        <v>43</v>
      </c>
      <c r="O190" s="76"/>
      <c r="P190" s="211">
        <f>O190*H190</f>
        <v>0</v>
      </c>
      <c r="Q190" s="211">
        <v>1.73E-3</v>
      </c>
      <c r="R190" s="211">
        <f>Q190*H190</f>
        <v>1.9272200000000001E-3</v>
      </c>
      <c r="S190" s="211">
        <v>2.2999999999999998</v>
      </c>
      <c r="T190" s="212">
        <f>S190*H190</f>
        <v>2.5622000000000003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13" t="s">
        <v>248</v>
      </c>
      <c r="AT190" s="213" t="s">
        <v>244</v>
      </c>
      <c r="AU190" s="213" t="s">
        <v>90</v>
      </c>
      <c r="AY190" s="18" t="s">
        <v>242</v>
      </c>
      <c r="BE190" s="214">
        <f>IF(N190="základná",J190,0)</f>
        <v>0</v>
      </c>
      <c r="BF190" s="214">
        <f>IF(N190="znížená",J190,0)</f>
        <v>0</v>
      </c>
      <c r="BG190" s="214">
        <f>IF(N190="zákl. prenesená",J190,0)</f>
        <v>0</v>
      </c>
      <c r="BH190" s="214">
        <f>IF(N190="zníž. prenesená",J190,0)</f>
        <v>0</v>
      </c>
      <c r="BI190" s="214">
        <f>IF(N190="nulová",J190,0)</f>
        <v>0</v>
      </c>
      <c r="BJ190" s="18" t="s">
        <v>90</v>
      </c>
      <c r="BK190" s="214">
        <f>ROUND(I190*H190,2)</f>
        <v>0</v>
      </c>
      <c r="BL190" s="18" t="s">
        <v>248</v>
      </c>
      <c r="BM190" s="213" t="s">
        <v>1911</v>
      </c>
    </row>
    <row r="191" spans="1:65" s="14" customFormat="1" ht="22.5">
      <c r="B191" s="243"/>
      <c r="C191" s="244"/>
      <c r="D191" s="228" t="s">
        <v>304</v>
      </c>
      <c r="E191" s="245" t="s">
        <v>1</v>
      </c>
      <c r="F191" s="246" t="s">
        <v>1912</v>
      </c>
      <c r="G191" s="244"/>
      <c r="H191" s="245" t="s">
        <v>1</v>
      </c>
      <c r="I191" s="247"/>
      <c r="J191" s="244"/>
      <c r="K191" s="244"/>
      <c r="L191" s="248"/>
      <c r="M191" s="249"/>
      <c r="N191" s="250"/>
      <c r="O191" s="250"/>
      <c r="P191" s="250"/>
      <c r="Q191" s="250"/>
      <c r="R191" s="250"/>
      <c r="S191" s="250"/>
      <c r="T191" s="251"/>
      <c r="AT191" s="252" t="s">
        <v>304</v>
      </c>
      <c r="AU191" s="252" t="s">
        <v>90</v>
      </c>
      <c r="AV191" s="14" t="s">
        <v>84</v>
      </c>
      <c r="AW191" s="14" t="s">
        <v>33</v>
      </c>
      <c r="AX191" s="14" t="s">
        <v>77</v>
      </c>
      <c r="AY191" s="252" t="s">
        <v>242</v>
      </c>
    </row>
    <row r="192" spans="1:65" s="13" customFormat="1">
      <c r="B192" s="226"/>
      <c r="C192" s="227"/>
      <c r="D192" s="228" t="s">
        <v>304</v>
      </c>
      <c r="E192" s="229" t="s">
        <v>1</v>
      </c>
      <c r="F192" s="230" t="s">
        <v>1913</v>
      </c>
      <c r="G192" s="227"/>
      <c r="H192" s="231">
        <v>1.1140000000000001</v>
      </c>
      <c r="I192" s="232"/>
      <c r="J192" s="227"/>
      <c r="K192" s="227"/>
      <c r="L192" s="233"/>
      <c r="M192" s="234"/>
      <c r="N192" s="235"/>
      <c r="O192" s="235"/>
      <c r="P192" s="235"/>
      <c r="Q192" s="235"/>
      <c r="R192" s="235"/>
      <c r="S192" s="235"/>
      <c r="T192" s="236"/>
      <c r="AT192" s="237" t="s">
        <v>304</v>
      </c>
      <c r="AU192" s="237" t="s">
        <v>90</v>
      </c>
      <c r="AV192" s="13" t="s">
        <v>90</v>
      </c>
      <c r="AW192" s="13" t="s">
        <v>33</v>
      </c>
      <c r="AX192" s="13" t="s">
        <v>84</v>
      </c>
      <c r="AY192" s="237" t="s">
        <v>242</v>
      </c>
    </row>
    <row r="193" spans="1:65" s="2" customFormat="1" ht="30" customHeight="1">
      <c r="A193" s="35"/>
      <c r="B193" s="36"/>
      <c r="C193" s="201" t="s">
        <v>526</v>
      </c>
      <c r="D193" s="201" t="s">
        <v>244</v>
      </c>
      <c r="E193" s="202" t="s">
        <v>1299</v>
      </c>
      <c r="F193" s="203" t="s">
        <v>1300</v>
      </c>
      <c r="G193" s="204" t="s">
        <v>282</v>
      </c>
      <c r="H193" s="205">
        <v>22.28</v>
      </c>
      <c r="I193" s="206"/>
      <c r="J193" s="207">
        <f>ROUND(I193*H193,2)</f>
        <v>0</v>
      </c>
      <c r="K193" s="208"/>
      <c r="L193" s="40"/>
      <c r="M193" s="209" t="s">
        <v>1</v>
      </c>
      <c r="N193" s="210" t="s">
        <v>43</v>
      </c>
      <c r="O193" s="76"/>
      <c r="P193" s="211">
        <f>O193*H193</f>
        <v>0</v>
      </c>
      <c r="Q193" s="211">
        <v>8.0000000000000007E-5</v>
      </c>
      <c r="R193" s="211">
        <f>Q193*H193</f>
        <v>1.7824000000000002E-3</v>
      </c>
      <c r="S193" s="211">
        <v>1.7999999999999999E-2</v>
      </c>
      <c r="T193" s="212">
        <f>S193*H193</f>
        <v>0.40104000000000001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13" t="s">
        <v>248</v>
      </c>
      <c r="AT193" s="213" t="s">
        <v>244</v>
      </c>
      <c r="AU193" s="213" t="s">
        <v>90</v>
      </c>
      <c r="AY193" s="18" t="s">
        <v>242</v>
      </c>
      <c r="BE193" s="214">
        <f>IF(N193="základná",J193,0)</f>
        <v>0</v>
      </c>
      <c r="BF193" s="214">
        <f>IF(N193="znížená",J193,0)</f>
        <v>0</v>
      </c>
      <c r="BG193" s="214">
        <f>IF(N193="zákl. prenesená",J193,0)</f>
        <v>0</v>
      </c>
      <c r="BH193" s="214">
        <f>IF(N193="zníž. prenesená",J193,0)</f>
        <v>0</v>
      </c>
      <c r="BI193" s="214">
        <f>IF(N193="nulová",J193,0)</f>
        <v>0</v>
      </c>
      <c r="BJ193" s="18" t="s">
        <v>90</v>
      </c>
      <c r="BK193" s="214">
        <f>ROUND(I193*H193,2)</f>
        <v>0</v>
      </c>
      <c r="BL193" s="18" t="s">
        <v>248</v>
      </c>
      <c r="BM193" s="213" t="s">
        <v>1914</v>
      </c>
    </row>
    <row r="194" spans="1:65" s="13" customFormat="1">
      <c r="B194" s="226"/>
      <c r="C194" s="227"/>
      <c r="D194" s="228" t="s">
        <v>304</v>
      </c>
      <c r="E194" s="229" t="s">
        <v>1</v>
      </c>
      <c r="F194" s="230" t="s">
        <v>1915</v>
      </c>
      <c r="G194" s="227"/>
      <c r="H194" s="231">
        <v>22.28</v>
      </c>
      <c r="I194" s="232"/>
      <c r="J194" s="227"/>
      <c r="K194" s="227"/>
      <c r="L194" s="233"/>
      <c r="M194" s="234"/>
      <c r="N194" s="235"/>
      <c r="O194" s="235"/>
      <c r="P194" s="235"/>
      <c r="Q194" s="235"/>
      <c r="R194" s="235"/>
      <c r="S194" s="235"/>
      <c r="T194" s="236"/>
      <c r="AT194" s="237" t="s">
        <v>304</v>
      </c>
      <c r="AU194" s="237" t="s">
        <v>90</v>
      </c>
      <c r="AV194" s="13" t="s">
        <v>90</v>
      </c>
      <c r="AW194" s="13" t="s">
        <v>33</v>
      </c>
      <c r="AX194" s="13" t="s">
        <v>84</v>
      </c>
      <c r="AY194" s="237" t="s">
        <v>242</v>
      </c>
    </row>
    <row r="195" spans="1:65" s="2" customFormat="1" ht="22.15" customHeight="1">
      <c r="A195" s="35"/>
      <c r="B195" s="36"/>
      <c r="C195" s="201" t="s">
        <v>535</v>
      </c>
      <c r="D195" s="201" t="s">
        <v>244</v>
      </c>
      <c r="E195" s="202" t="s">
        <v>1303</v>
      </c>
      <c r="F195" s="203" t="s">
        <v>1916</v>
      </c>
      <c r="G195" s="204" t="s">
        <v>259</v>
      </c>
      <c r="H195" s="205">
        <v>48</v>
      </c>
      <c r="I195" s="206"/>
      <c r="J195" s="207">
        <f>ROUND(I195*H195,2)</f>
        <v>0</v>
      </c>
      <c r="K195" s="208"/>
      <c r="L195" s="40"/>
      <c r="M195" s="209" t="s">
        <v>1</v>
      </c>
      <c r="N195" s="210" t="s">
        <v>43</v>
      </c>
      <c r="O195" s="76"/>
      <c r="P195" s="211">
        <f>O195*H195</f>
        <v>0</v>
      </c>
      <c r="Q195" s="211">
        <v>1.0000000000000001E-5</v>
      </c>
      <c r="R195" s="211">
        <f>Q195*H195</f>
        <v>4.8000000000000007E-4</v>
      </c>
      <c r="S195" s="211">
        <v>0</v>
      </c>
      <c r="T195" s="212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13" t="s">
        <v>248</v>
      </c>
      <c r="AT195" s="213" t="s">
        <v>244</v>
      </c>
      <c r="AU195" s="213" t="s">
        <v>90</v>
      </c>
      <c r="AY195" s="18" t="s">
        <v>242</v>
      </c>
      <c r="BE195" s="214">
        <f>IF(N195="základná",J195,0)</f>
        <v>0</v>
      </c>
      <c r="BF195" s="214">
        <f>IF(N195="znížená",J195,0)</f>
        <v>0</v>
      </c>
      <c r="BG195" s="214">
        <f>IF(N195="zákl. prenesená",J195,0)</f>
        <v>0</v>
      </c>
      <c r="BH195" s="214">
        <f>IF(N195="zníž. prenesená",J195,0)</f>
        <v>0</v>
      </c>
      <c r="BI195" s="214">
        <f>IF(N195="nulová",J195,0)</f>
        <v>0</v>
      </c>
      <c r="BJ195" s="18" t="s">
        <v>90</v>
      </c>
      <c r="BK195" s="214">
        <f>ROUND(I195*H195,2)</f>
        <v>0</v>
      </c>
      <c r="BL195" s="18" t="s">
        <v>248</v>
      </c>
      <c r="BM195" s="213" t="s">
        <v>1917</v>
      </c>
    </row>
    <row r="196" spans="1:65" s="13" customFormat="1">
      <c r="B196" s="226"/>
      <c r="C196" s="227"/>
      <c r="D196" s="228" t="s">
        <v>304</v>
      </c>
      <c r="E196" s="229" t="s">
        <v>1</v>
      </c>
      <c r="F196" s="230" t="s">
        <v>1918</v>
      </c>
      <c r="G196" s="227"/>
      <c r="H196" s="231">
        <v>48</v>
      </c>
      <c r="I196" s="232"/>
      <c r="J196" s="227"/>
      <c r="K196" s="227"/>
      <c r="L196" s="233"/>
      <c r="M196" s="234"/>
      <c r="N196" s="235"/>
      <c r="O196" s="235"/>
      <c r="P196" s="235"/>
      <c r="Q196" s="235"/>
      <c r="R196" s="235"/>
      <c r="S196" s="235"/>
      <c r="T196" s="236"/>
      <c r="AT196" s="237" t="s">
        <v>304</v>
      </c>
      <c r="AU196" s="237" t="s">
        <v>90</v>
      </c>
      <c r="AV196" s="13" t="s">
        <v>90</v>
      </c>
      <c r="AW196" s="13" t="s">
        <v>33</v>
      </c>
      <c r="AX196" s="13" t="s">
        <v>84</v>
      </c>
      <c r="AY196" s="237" t="s">
        <v>242</v>
      </c>
    </row>
    <row r="197" spans="1:65" s="2" customFormat="1" ht="22.15" customHeight="1">
      <c r="A197" s="35"/>
      <c r="B197" s="36"/>
      <c r="C197" s="201" t="s">
        <v>547</v>
      </c>
      <c r="D197" s="201" t="s">
        <v>244</v>
      </c>
      <c r="E197" s="202" t="s">
        <v>767</v>
      </c>
      <c r="F197" s="203" t="s">
        <v>1111</v>
      </c>
      <c r="G197" s="204" t="s">
        <v>323</v>
      </c>
      <c r="H197" s="205">
        <v>5.76</v>
      </c>
      <c r="I197" s="206"/>
      <c r="J197" s="207">
        <f>ROUND(I197*H197,2)</f>
        <v>0</v>
      </c>
      <c r="K197" s="208"/>
      <c r="L197" s="40"/>
      <c r="M197" s="209" t="s">
        <v>1</v>
      </c>
      <c r="N197" s="210" t="s">
        <v>43</v>
      </c>
      <c r="O197" s="76"/>
      <c r="P197" s="211">
        <f>O197*H197</f>
        <v>0</v>
      </c>
      <c r="Q197" s="211">
        <v>0</v>
      </c>
      <c r="R197" s="211">
        <f>Q197*H197</f>
        <v>0</v>
      </c>
      <c r="S197" s="211">
        <v>0</v>
      </c>
      <c r="T197" s="212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13" t="s">
        <v>248</v>
      </c>
      <c r="AT197" s="213" t="s">
        <v>244</v>
      </c>
      <c r="AU197" s="213" t="s">
        <v>90</v>
      </c>
      <c r="AY197" s="18" t="s">
        <v>242</v>
      </c>
      <c r="BE197" s="214">
        <f>IF(N197="základná",J197,0)</f>
        <v>0</v>
      </c>
      <c r="BF197" s="214">
        <f>IF(N197="znížená",J197,0)</f>
        <v>0</v>
      </c>
      <c r="BG197" s="214">
        <f>IF(N197="zákl. prenesená",J197,0)</f>
        <v>0</v>
      </c>
      <c r="BH197" s="214">
        <f>IF(N197="zníž. prenesená",J197,0)</f>
        <v>0</v>
      </c>
      <c r="BI197" s="214">
        <f>IF(N197="nulová",J197,0)</f>
        <v>0</v>
      </c>
      <c r="BJ197" s="18" t="s">
        <v>90</v>
      </c>
      <c r="BK197" s="214">
        <f>ROUND(I197*H197,2)</f>
        <v>0</v>
      </c>
      <c r="BL197" s="18" t="s">
        <v>248</v>
      </c>
      <c r="BM197" s="213" t="s">
        <v>1919</v>
      </c>
    </row>
    <row r="198" spans="1:65" s="13" customFormat="1">
      <c r="B198" s="226"/>
      <c r="C198" s="227"/>
      <c r="D198" s="228" t="s">
        <v>304</v>
      </c>
      <c r="E198" s="229" t="s">
        <v>1</v>
      </c>
      <c r="F198" s="230" t="s">
        <v>1920</v>
      </c>
      <c r="G198" s="227"/>
      <c r="H198" s="231">
        <v>5.76</v>
      </c>
      <c r="I198" s="232"/>
      <c r="J198" s="227"/>
      <c r="K198" s="227"/>
      <c r="L198" s="233"/>
      <c r="M198" s="234"/>
      <c r="N198" s="235"/>
      <c r="O198" s="235"/>
      <c r="P198" s="235"/>
      <c r="Q198" s="235"/>
      <c r="R198" s="235"/>
      <c r="S198" s="235"/>
      <c r="T198" s="236"/>
      <c r="AT198" s="237" t="s">
        <v>304</v>
      </c>
      <c r="AU198" s="237" t="s">
        <v>90</v>
      </c>
      <c r="AV198" s="13" t="s">
        <v>90</v>
      </c>
      <c r="AW198" s="13" t="s">
        <v>33</v>
      </c>
      <c r="AX198" s="13" t="s">
        <v>84</v>
      </c>
      <c r="AY198" s="237" t="s">
        <v>242</v>
      </c>
    </row>
    <row r="199" spans="1:65" s="2" customFormat="1" ht="22.15" customHeight="1">
      <c r="A199" s="35"/>
      <c r="B199" s="36"/>
      <c r="C199" s="201" t="s">
        <v>553</v>
      </c>
      <c r="D199" s="201" t="s">
        <v>244</v>
      </c>
      <c r="E199" s="202" t="s">
        <v>1114</v>
      </c>
      <c r="F199" s="203" t="s">
        <v>1115</v>
      </c>
      <c r="G199" s="204" t="s">
        <v>323</v>
      </c>
      <c r="H199" s="205">
        <v>5.76</v>
      </c>
      <c r="I199" s="206"/>
      <c r="J199" s="207">
        <f>ROUND(I199*H199,2)</f>
        <v>0</v>
      </c>
      <c r="K199" s="208"/>
      <c r="L199" s="40"/>
      <c r="M199" s="209" t="s">
        <v>1</v>
      </c>
      <c r="N199" s="210" t="s">
        <v>43</v>
      </c>
      <c r="O199" s="76"/>
      <c r="P199" s="211">
        <f>O199*H199</f>
        <v>0</v>
      </c>
      <c r="Q199" s="211">
        <v>0</v>
      </c>
      <c r="R199" s="211">
        <f>Q199*H199</f>
        <v>0</v>
      </c>
      <c r="S199" s="211">
        <v>0</v>
      </c>
      <c r="T199" s="212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13" t="s">
        <v>248</v>
      </c>
      <c r="AT199" s="213" t="s">
        <v>244</v>
      </c>
      <c r="AU199" s="213" t="s">
        <v>90</v>
      </c>
      <c r="AY199" s="18" t="s">
        <v>242</v>
      </c>
      <c r="BE199" s="214">
        <f>IF(N199="základná",J199,0)</f>
        <v>0</v>
      </c>
      <c r="BF199" s="214">
        <f>IF(N199="znížená",J199,0)</f>
        <v>0</v>
      </c>
      <c r="BG199" s="214">
        <f>IF(N199="zákl. prenesená",J199,0)</f>
        <v>0</v>
      </c>
      <c r="BH199" s="214">
        <f>IF(N199="zníž. prenesená",J199,0)</f>
        <v>0</v>
      </c>
      <c r="BI199" s="214">
        <f>IF(N199="nulová",J199,0)</f>
        <v>0</v>
      </c>
      <c r="BJ199" s="18" t="s">
        <v>90</v>
      </c>
      <c r="BK199" s="214">
        <f>ROUND(I199*H199,2)</f>
        <v>0</v>
      </c>
      <c r="BL199" s="18" t="s">
        <v>248</v>
      </c>
      <c r="BM199" s="213" t="s">
        <v>1921</v>
      </c>
    </row>
    <row r="200" spans="1:65" s="13" customFormat="1">
      <c r="B200" s="226"/>
      <c r="C200" s="227"/>
      <c r="D200" s="228" t="s">
        <v>304</v>
      </c>
      <c r="E200" s="229" t="s">
        <v>1</v>
      </c>
      <c r="F200" s="230" t="s">
        <v>1922</v>
      </c>
      <c r="G200" s="227"/>
      <c r="H200" s="231">
        <v>2.4500000000000002</v>
      </c>
      <c r="I200" s="232"/>
      <c r="J200" s="227"/>
      <c r="K200" s="227"/>
      <c r="L200" s="233"/>
      <c r="M200" s="234"/>
      <c r="N200" s="235"/>
      <c r="O200" s="235"/>
      <c r="P200" s="235"/>
      <c r="Q200" s="235"/>
      <c r="R200" s="235"/>
      <c r="S200" s="235"/>
      <c r="T200" s="236"/>
      <c r="AT200" s="237" t="s">
        <v>304</v>
      </c>
      <c r="AU200" s="237" t="s">
        <v>90</v>
      </c>
      <c r="AV200" s="13" t="s">
        <v>90</v>
      </c>
      <c r="AW200" s="13" t="s">
        <v>33</v>
      </c>
      <c r="AX200" s="13" t="s">
        <v>77</v>
      </c>
      <c r="AY200" s="237" t="s">
        <v>242</v>
      </c>
    </row>
    <row r="201" spans="1:65" s="13" customFormat="1">
      <c r="B201" s="226"/>
      <c r="C201" s="227"/>
      <c r="D201" s="228" t="s">
        <v>304</v>
      </c>
      <c r="E201" s="229" t="s">
        <v>1</v>
      </c>
      <c r="F201" s="230" t="s">
        <v>1923</v>
      </c>
      <c r="G201" s="227"/>
      <c r="H201" s="231">
        <v>2.86</v>
      </c>
      <c r="I201" s="232"/>
      <c r="J201" s="227"/>
      <c r="K201" s="227"/>
      <c r="L201" s="233"/>
      <c r="M201" s="234"/>
      <c r="N201" s="235"/>
      <c r="O201" s="235"/>
      <c r="P201" s="235"/>
      <c r="Q201" s="235"/>
      <c r="R201" s="235"/>
      <c r="S201" s="235"/>
      <c r="T201" s="236"/>
      <c r="AT201" s="237" t="s">
        <v>304</v>
      </c>
      <c r="AU201" s="237" t="s">
        <v>90</v>
      </c>
      <c r="AV201" s="13" t="s">
        <v>90</v>
      </c>
      <c r="AW201" s="13" t="s">
        <v>33</v>
      </c>
      <c r="AX201" s="13" t="s">
        <v>77</v>
      </c>
      <c r="AY201" s="237" t="s">
        <v>242</v>
      </c>
    </row>
    <row r="202" spans="1:65" s="13" customFormat="1">
      <c r="B202" s="226"/>
      <c r="C202" s="227"/>
      <c r="D202" s="228" t="s">
        <v>304</v>
      </c>
      <c r="E202" s="229" t="s">
        <v>1</v>
      </c>
      <c r="F202" s="230" t="s">
        <v>1924</v>
      </c>
      <c r="G202" s="227"/>
      <c r="H202" s="231">
        <v>0.45</v>
      </c>
      <c r="I202" s="232"/>
      <c r="J202" s="227"/>
      <c r="K202" s="227"/>
      <c r="L202" s="233"/>
      <c r="M202" s="234"/>
      <c r="N202" s="235"/>
      <c r="O202" s="235"/>
      <c r="P202" s="235"/>
      <c r="Q202" s="235"/>
      <c r="R202" s="235"/>
      <c r="S202" s="235"/>
      <c r="T202" s="236"/>
      <c r="AT202" s="237" t="s">
        <v>304</v>
      </c>
      <c r="AU202" s="237" t="s">
        <v>90</v>
      </c>
      <c r="AV202" s="13" t="s">
        <v>90</v>
      </c>
      <c r="AW202" s="13" t="s">
        <v>33</v>
      </c>
      <c r="AX202" s="13" t="s">
        <v>77</v>
      </c>
      <c r="AY202" s="237" t="s">
        <v>242</v>
      </c>
    </row>
    <row r="203" spans="1:65" s="16" customFormat="1">
      <c r="B203" s="264"/>
      <c r="C203" s="265"/>
      <c r="D203" s="228" t="s">
        <v>304</v>
      </c>
      <c r="E203" s="266" t="s">
        <v>1</v>
      </c>
      <c r="F203" s="267" t="s">
        <v>388</v>
      </c>
      <c r="G203" s="265"/>
      <c r="H203" s="268">
        <v>5.7600000000000007</v>
      </c>
      <c r="I203" s="269"/>
      <c r="J203" s="265"/>
      <c r="K203" s="265"/>
      <c r="L203" s="270"/>
      <c r="M203" s="271"/>
      <c r="N203" s="272"/>
      <c r="O203" s="272"/>
      <c r="P203" s="272"/>
      <c r="Q203" s="272"/>
      <c r="R203" s="272"/>
      <c r="S203" s="272"/>
      <c r="T203" s="273"/>
      <c r="AT203" s="274" t="s">
        <v>304</v>
      </c>
      <c r="AU203" s="274" t="s">
        <v>90</v>
      </c>
      <c r="AV203" s="16" t="s">
        <v>248</v>
      </c>
      <c r="AW203" s="16" t="s">
        <v>33</v>
      </c>
      <c r="AX203" s="16" t="s">
        <v>84</v>
      </c>
      <c r="AY203" s="274" t="s">
        <v>242</v>
      </c>
    </row>
    <row r="204" spans="1:65" s="2" customFormat="1" ht="14.45" customHeight="1">
      <c r="A204" s="35"/>
      <c r="B204" s="36"/>
      <c r="C204" s="201" t="s">
        <v>565</v>
      </c>
      <c r="D204" s="201" t="s">
        <v>244</v>
      </c>
      <c r="E204" s="202" t="s">
        <v>1120</v>
      </c>
      <c r="F204" s="203" t="s">
        <v>1121</v>
      </c>
      <c r="G204" s="204" t="s">
        <v>323</v>
      </c>
      <c r="H204" s="205">
        <v>5.76</v>
      </c>
      <c r="I204" s="206"/>
      <c r="J204" s="207">
        <f>ROUND(I204*H204,2)</f>
        <v>0</v>
      </c>
      <c r="K204" s="208"/>
      <c r="L204" s="40"/>
      <c r="M204" s="209" t="s">
        <v>1</v>
      </c>
      <c r="N204" s="210" t="s">
        <v>43</v>
      </c>
      <c r="O204" s="76"/>
      <c r="P204" s="211">
        <f>O204*H204</f>
        <v>0</v>
      </c>
      <c r="Q204" s="211">
        <v>0</v>
      </c>
      <c r="R204" s="211">
        <f>Q204*H204</f>
        <v>0</v>
      </c>
      <c r="S204" s="211">
        <v>0</v>
      </c>
      <c r="T204" s="212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13" t="s">
        <v>248</v>
      </c>
      <c r="AT204" s="213" t="s">
        <v>244</v>
      </c>
      <c r="AU204" s="213" t="s">
        <v>90</v>
      </c>
      <c r="AY204" s="18" t="s">
        <v>242</v>
      </c>
      <c r="BE204" s="214">
        <f>IF(N204="základná",J204,0)</f>
        <v>0</v>
      </c>
      <c r="BF204" s="214">
        <f>IF(N204="znížená",J204,0)</f>
        <v>0</v>
      </c>
      <c r="BG204" s="214">
        <f>IF(N204="zákl. prenesená",J204,0)</f>
        <v>0</v>
      </c>
      <c r="BH204" s="214">
        <f>IF(N204="zníž. prenesená",J204,0)</f>
        <v>0</v>
      </c>
      <c r="BI204" s="214">
        <f>IF(N204="nulová",J204,0)</f>
        <v>0</v>
      </c>
      <c r="BJ204" s="18" t="s">
        <v>90</v>
      </c>
      <c r="BK204" s="214">
        <f>ROUND(I204*H204,2)</f>
        <v>0</v>
      </c>
      <c r="BL204" s="18" t="s">
        <v>248</v>
      </c>
      <c r="BM204" s="213" t="s">
        <v>1925</v>
      </c>
    </row>
    <row r="205" spans="1:65" s="12" customFormat="1" ht="22.9" customHeight="1">
      <c r="B205" s="185"/>
      <c r="C205" s="186"/>
      <c r="D205" s="187" t="s">
        <v>76</v>
      </c>
      <c r="E205" s="199" t="s">
        <v>356</v>
      </c>
      <c r="F205" s="199" t="s">
        <v>357</v>
      </c>
      <c r="G205" s="186"/>
      <c r="H205" s="186"/>
      <c r="I205" s="189"/>
      <c r="J205" s="200">
        <f>BK205</f>
        <v>0</v>
      </c>
      <c r="K205" s="186"/>
      <c r="L205" s="191"/>
      <c r="M205" s="192"/>
      <c r="N205" s="193"/>
      <c r="O205" s="193"/>
      <c r="P205" s="194">
        <f>P206</f>
        <v>0</v>
      </c>
      <c r="Q205" s="193"/>
      <c r="R205" s="194">
        <f>R206</f>
        <v>0</v>
      </c>
      <c r="S205" s="193"/>
      <c r="T205" s="195">
        <f>T206</f>
        <v>0</v>
      </c>
      <c r="AR205" s="196" t="s">
        <v>84</v>
      </c>
      <c r="AT205" s="197" t="s">
        <v>76</v>
      </c>
      <c r="AU205" s="197" t="s">
        <v>84</v>
      </c>
      <c r="AY205" s="196" t="s">
        <v>242</v>
      </c>
      <c r="BK205" s="198">
        <f>BK206</f>
        <v>0</v>
      </c>
    </row>
    <row r="206" spans="1:65" s="2" customFormat="1" ht="22.15" customHeight="1">
      <c r="A206" s="35"/>
      <c r="B206" s="36"/>
      <c r="C206" s="201" t="s">
        <v>569</v>
      </c>
      <c r="D206" s="201" t="s">
        <v>244</v>
      </c>
      <c r="E206" s="202" t="s">
        <v>1123</v>
      </c>
      <c r="F206" s="203" t="s">
        <v>1317</v>
      </c>
      <c r="G206" s="204" t="s">
        <v>323</v>
      </c>
      <c r="H206" s="205">
        <v>29.48</v>
      </c>
      <c r="I206" s="206"/>
      <c r="J206" s="207">
        <f>ROUND(I206*H206,2)</f>
        <v>0</v>
      </c>
      <c r="K206" s="208"/>
      <c r="L206" s="40"/>
      <c r="M206" s="209" t="s">
        <v>1</v>
      </c>
      <c r="N206" s="210" t="s">
        <v>43</v>
      </c>
      <c r="O206" s="76"/>
      <c r="P206" s="211">
        <f>O206*H206</f>
        <v>0</v>
      </c>
      <c r="Q206" s="211">
        <v>0</v>
      </c>
      <c r="R206" s="211">
        <f>Q206*H206</f>
        <v>0</v>
      </c>
      <c r="S206" s="211">
        <v>0</v>
      </c>
      <c r="T206" s="212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13" t="s">
        <v>248</v>
      </c>
      <c r="AT206" s="213" t="s">
        <v>244</v>
      </c>
      <c r="AU206" s="213" t="s">
        <v>90</v>
      </c>
      <c r="AY206" s="18" t="s">
        <v>242</v>
      </c>
      <c r="BE206" s="214">
        <f>IF(N206="základná",J206,0)</f>
        <v>0</v>
      </c>
      <c r="BF206" s="214">
        <f>IF(N206="znížená",J206,0)</f>
        <v>0</v>
      </c>
      <c r="BG206" s="214">
        <f>IF(N206="zákl. prenesená",J206,0)</f>
        <v>0</v>
      </c>
      <c r="BH206" s="214">
        <f>IF(N206="zníž. prenesená",J206,0)</f>
        <v>0</v>
      </c>
      <c r="BI206" s="214">
        <f>IF(N206="nulová",J206,0)</f>
        <v>0</v>
      </c>
      <c r="BJ206" s="18" t="s">
        <v>90</v>
      </c>
      <c r="BK206" s="214">
        <f>ROUND(I206*H206,2)</f>
        <v>0</v>
      </c>
      <c r="BL206" s="18" t="s">
        <v>248</v>
      </c>
      <c r="BM206" s="213" t="s">
        <v>1926</v>
      </c>
    </row>
    <row r="207" spans="1:65" s="12" customFormat="1" ht="25.9" customHeight="1">
      <c r="B207" s="185"/>
      <c r="C207" s="186"/>
      <c r="D207" s="187" t="s">
        <v>76</v>
      </c>
      <c r="E207" s="188" t="s">
        <v>776</v>
      </c>
      <c r="F207" s="188" t="s">
        <v>777</v>
      </c>
      <c r="G207" s="186"/>
      <c r="H207" s="186"/>
      <c r="I207" s="189"/>
      <c r="J207" s="190">
        <f>BK207</f>
        <v>0</v>
      </c>
      <c r="K207" s="186"/>
      <c r="L207" s="191"/>
      <c r="M207" s="192"/>
      <c r="N207" s="193"/>
      <c r="O207" s="193"/>
      <c r="P207" s="194">
        <f>P208+P216</f>
        <v>0</v>
      </c>
      <c r="Q207" s="193"/>
      <c r="R207" s="194">
        <f>R208+R216</f>
        <v>0.24553500000000003</v>
      </c>
      <c r="S207" s="193"/>
      <c r="T207" s="195">
        <f>T208+T216</f>
        <v>0</v>
      </c>
      <c r="AR207" s="196" t="s">
        <v>90</v>
      </c>
      <c r="AT207" s="197" t="s">
        <v>76</v>
      </c>
      <c r="AU207" s="197" t="s">
        <v>77</v>
      </c>
      <c r="AY207" s="196" t="s">
        <v>242</v>
      </c>
      <c r="BK207" s="198">
        <f>BK208+BK216</f>
        <v>0</v>
      </c>
    </row>
    <row r="208" spans="1:65" s="12" customFormat="1" ht="22.9" customHeight="1">
      <c r="B208" s="185"/>
      <c r="C208" s="186"/>
      <c r="D208" s="187" t="s">
        <v>76</v>
      </c>
      <c r="E208" s="199" t="s">
        <v>778</v>
      </c>
      <c r="F208" s="199" t="s">
        <v>779</v>
      </c>
      <c r="G208" s="186"/>
      <c r="H208" s="186"/>
      <c r="I208" s="189"/>
      <c r="J208" s="200">
        <f>BK208</f>
        <v>0</v>
      </c>
      <c r="K208" s="186"/>
      <c r="L208" s="191"/>
      <c r="M208" s="192"/>
      <c r="N208" s="193"/>
      <c r="O208" s="193"/>
      <c r="P208" s="194">
        <f>SUM(P209:P215)</f>
        <v>0</v>
      </c>
      <c r="Q208" s="193"/>
      <c r="R208" s="194">
        <f>SUM(R209:R215)</f>
        <v>0.10938300000000001</v>
      </c>
      <c r="S208" s="193"/>
      <c r="T208" s="195">
        <f>SUM(T209:T215)</f>
        <v>0</v>
      </c>
      <c r="AR208" s="196" t="s">
        <v>90</v>
      </c>
      <c r="AT208" s="197" t="s">
        <v>76</v>
      </c>
      <c r="AU208" s="197" t="s">
        <v>84</v>
      </c>
      <c r="AY208" s="196" t="s">
        <v>242</v>
      </c>
      <c r="BK208" s="198">
        <f>SUM(BK209:BK215)</f>
        <v>0</v>
      </c>
    </row>
    <row r="209" spans="1:65" s="2" customFormat="1" ht="34.9" customHeight="1">
      <c r="A209" s="35"/>
      <c r="B209" s="36"/>
      <c r="C209" s="201" t="s">
        <v>573</v>
      </c>
      <c r="D209" s="201" t="s">
        <v>244</v>
      </c>
      <c r="E209" s="202" t="s">
        <v>1346</v>
      </c>
      <c r="F209" s="203" t="s">
        <v>1644</v>
      </c>
      <c r="G209" s="204" t="s">
        <v>282</v>
      </c>
      <c r="H209" s="205">
        <v>21.66</v>
      </c>
      <c r="I209" s="206"/>
      <c r="J209" s="207">
        <f>ROUND(I209*H209,2)</f>
        <v>0</v>
      </c>
      <c r="K209" s="208"/>
      <c r="L209" s="40"/>
      <c r="M209" s="209" t="s">
        <v>1</v>
      </c>
      <c r="N209" s="210" t="s">
        <v>43</v>
      </c>
      <c r="O209" s="76"/>
      <c r="P209" s="211">
        <f>O209*H209</f>
        <v>0</v>
      </c>
      <c r="Q209" s="211">
        <v>5.0000000000000002E-5</v>
      </c>
      <c r="R209" s="211">
        <f>Q209*H209</f>
        <v>1.083E-3</v>
      </c>
      <c r="S209" s="211">
        <v>0</v>
      </c>
      <c r="T209" s="212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13" t="s">
        <v>311</v>
      </c>
      <c r="AT209" s="213" t="s">
        <v>244</v>
      </c>
      <c r="AU209" s="213" t="s">
        <v>90</v>
      </c>
      <c r="AY209" s="18" t="s">
        <v>242</v>
      </c>
      <c r="BE209" s="214">
        <f>IF(N209="základná",J209,0)</f>
        <v>0</v>
      </c>
      <c r="BF209" s="214">
        <f>IF(N209="znížená",J209,0)</f>
        <v>0</v>
      </c>
      <c r="BG209" s="214">
        <f>IF(N209="zákl. prenesená",J209,0)</f>
        <v>0</v>
      </c>
      <c r="BH209" s="214">
        <f>IF(N209="zníž. prenesená",J209,0)</f>
        <v>0</v>
      </c>
      <c r="BI209" s="214">
        <f>IF(N209="nulová",J209,0)</f>
        <v>0</v>
      </c>
      <c r="BJ209" s="18" t="s">
        <v>90</v>
      </c>
      <c r="BK209" s="214">
        <f>ROUND(I209*H209,2)</f>
        <v>0</v>
      </c>
      <c r="BL209" s="18" t="s">
        <v>311</v>
      </c>
      <c r="BM209" s="213" t="s">
        <v>1927</v>
      </c>
    </row>
    <row r="210" spans="1:65" s="13" customFormat="1">
      <c r="B210" s="226"/>
      <c r="C210" s="227"/>
      <c r="D210" s="228" t="s">
        <v>304</v>
      </c>
      <c r="E210" s="229" t="s">
        <v>1</v>
      </c>
      <c r="F210" s="230" t="s">
        <v>1928</v>
      </c>
      <c r="G210" s="227"/>
      <c r="H210" s="231">
        <v>21.66</v>
      </c>
      <c r="I210" s="232"/>
      <c r="J210" s="227"/>
      <c r="K210" s="227"/>
      <c r="L210" s="233"/>
      <c r="M210" s="234"/>
      <c r="N210" s="235"/>
      <c r="O210" s="235"/>
      <c r="P210" s="235"/>
      <c r="Q210" s="235"/>
      <c r="R210" s="235"/>
      <c r="S210" s="235"/>
      <c r="T210" s="236"/>
      <c r="AT210" s="237" t="s">
        <v>304</v>
      </c>
      <c r="AU210" s="237" t="s">
        <v>90</v>
      </c>
      <c r="AV210" s="13" t="s">
        <v>90</v>
      </c>
      <c r="AW210" s="13" t="s">
        <v>33</v>
      </c>
      <c r="AX210" s="13" t="s">
        <v>84</v>
      </c>
      <c r="AY210" s="237" t="s">
        <v>242</v>
      </c>
    </row>
    <row r="211" spans="1:65" s="2" customFormat="1" ht="30" customHeight="1">
      <c r="A211" s="35"/>
      <c r="B211" s="36"/>
      <c r="C211" s="215" t="s">
        <v>578</v>
      </c>
      <c r="D211" s="215" t="s">
        <v>261</v>
      </c>
      <c r="E211" s="216" t="s">
        <v>1350</v>
      </c>
      <c r="F211" s="217" t="s">
        <v>1929</v>
      </c>
      <c r="G211" s="218" t="s">
        <v>282</v>
      </c>
      <c r="H211" s="219">
        <v>21.66</v>
      </c>
      <c r="I211" s="220"/>
      <c r="J211" s="221">
        <f>ROUND(I211*H211,2)</f>
        <v>0</v>
      </c>
      <c r="K211" s="222"/>
      <c r="L211" s="223"/>
      <c r="M211" s="224" t="s">
        <v>1</v>
      </c>
      <c r="N211" s="225" t="s">
        <v>43</v>
      </c>
      <c r="O211" s="76"/>
      <c r="P211" s="211">
        <f>O211*H211</f>
        <v>0</v>
      </c>
      <c r="Q211" s="211">
        <v>5.0000000000000001E-3</v>
      </c>
      <c r="R211" s="211">
        <f>Q211*H211</f>
        <v>0.10830000000000001</v>
      </c>
      <c r="S211" s="211">
        <v>0</v>
      </c>
      <c r="T211" s="212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13" t="s">
        <v>569</v>
      </c>
      <c r="AT211" s="213" t="s">
        <v>261</v>
      </c>
      <c r="AU211" s="213" t="s">
        <v>90</v>
      </c>
      <c r="AY211" s="18" t="s">
        <v>242</v>
      </c>
      <c r="BE211" s="214">
        <f>IF(N211="základná",J211,0)</f>
        <v>0</v>
      </c>
      <c r="BF211" s="214">
        <f>IF(N211="znížená",J211,0)</f>
        <v>0</v>
      </c>
      <c r="BG211" s="214">
        <f>IF(N211="zákl. prenesená",J211,0)</f>
        <v>0</v>
      </c>
      <c r="BH211" s="214">
        <f>IF(N211="zníž. prenesená",J211,0)</f>
        <v>0</v>
      </c>
      <c r="BI211" s="214">
        <f>IF(N211="nulová",J211,0)</f>
        <v>0</v>
      </c>
      <c r="BJ211" s="18" t="s">
        <v>90</v>
      </c>
      <c r="BK211" s="214">
        <f>ROUND(I211*H211,2)</f>
        <v>0</v>
      </c>
      <c r="BL211" s="18" t="s">
        <v>311</v>
      </c>
      <c r="BM211" s="213" t="s">
        <v>1930</v>
      </c>
    </row>
    <row r="212" spans="1:65" s="14" customFormat="1">
      <c r="B212" s="243"/>
      <c r="C212" s="244"/>
      <c r="D212" s="228" t="s">
        <v>304</v>
      </c>
      <c r="E212" s="245" t="s">
        <v>1</v>
      </c>
      <c r="F212" s="246" t="s">
        <v>1931</v>
      </c>
      <c r="G212" s="244"/>
      <c r="H212" s="245" t="s">
        <v>1</v>
      </c>
      <c r="I212" s="247"/>
      <c r="J212" s="244"/>
      <c r="K212" s="244"/>
      <c r="L212" s="248"/>
      <c r="M212" s="249"/>
      <c r="N212" s="250"/>
      <c r="O212" s="250"/>
      <c r="P212" s="250"/>
      <c r="Q212" s="250"/>
      <c r="R212" s="250"/>
      <c r="S212" s="250"/>
      <c r="T212" s="251"/>
      <c r="AT212" s="252" t="s">
        <v>304</v>
      </c>
      <c r="AU212" s="252" t="s">
        <v>90</v>
      </c>
      <c r="AV212" s="14" t="s">
        <v>84</v>
      </c>
      <c r="AW212" s="14" t="s">
        <v>33</v>
      </c>
      <c r="AX212" s="14" t="s">
        <v>77</v>
      </c>
      <c r="AY212" s="252" t="s">
        <v>242</v>
      </c>
    </row>
    <row r="213" spans="1:65" s="14" customFormat="1">
      <c r="B213" s="243"/>
      <c r="C213" s="244"/>
      <c r="D213" s="228" t="s">
        <v>304</v>
      </c>
      <c r="E213" s="245" t="s">
        <v>1</v>
      </c>
      <c r="F213" s="246" t="s">
        <v>1932</v>
      </c>
      <c r="G213" s="244"/>
      <c r="H213" s="245" t="s">
        <v>1</v>
      </c>
      <c r="I213" s="247"/>
      <c r="J213" s="244"/>
      <c r="K213" s="244"/>
      <c r="L213" s="248"/>
      <c r="M213" s="249"/>
      <c r="N213" s="250"/>
      <c r="O213" s="250"/>
      <c r="P213" s="250"/>
      <c r="Q213" s="250"/>
      <c r="R213" s="250"/>
      <c r="S213" s="250"/>
      <c r="T213" s="251"/>
      <c r="AT213" s="252" t="s">
        <v>304</v>
      </c>
      <c r="AU213" s="252" t="s">
        <v>90</v>
      </c>
      <c r="AV213" s="14" t="s">
        <v>84</v>
      </c>
      <c r="AW213" s="14" t="s">
        <v>33</v>
      </c>
      <c r="AX213" s="14" t="s">
        <v>77</v>
      </c>
      <c r="AY213" s="252" t="s">
        <v>242</v>
      </c>
    </row>
    <row r="214" spans="1:65" s="13" customFormat="1">
      <c r="B214" s="226"/>
      <c r="C214" s="227"/>
      <c r="D214" s="228" t="s">
        <v>304</v>
      </c>
      <c r="E214" s="229" t="s">
        <v>1</v>
      </c>
      <c r="F214" s="230" t="s">
        <v>1933</v>
      </c>
      <c r="G214" s="227"/>
      <c r="H214" s="231">
        <v>21.66</v>
      </c>
      <c r="I214" s="232"/>
      <c r="J214" s="227"/>
      <c r="K214" s="227"/>
      <c r="L214" s="233"/>
      <c r="M214" s="234"/>
      <c r="N214" s="235"/>
      <c r="O214" s="235"/>
      <c r="P214" s="235"/>
      <c r="Q214" s="235"/>
      <c r="R214" s="235"/>
      <c r="S214" s="235"/>
      <c r="T214" s="236"/>
      <c r="AT214" s="237" t="s">
        <v>304</v>
      </c>
      <c r="AU214" s="237" t="s">
        <v>90</v>
      </c>
      <c r="AV214" s="13" t="s">
        <v>90</v>
      </c>
      <c r="AW214" s="13" t="s">
        <v>33</v>
      </c>
      <c r="AX214" s="13" t="s">
        <v>84</v>
      </c>
      <c r="AY214" s="237" t="s">
        <v>242</v>
      </c>
    </row>
    <row r="215" spans="1:65" s="2" customFormat="1" ht="22.15" customHeight="1">
      <c r="A215" s="35"/>
      <c r="B215" s="36"/>
      <c r="C215" s="201" t="s">
        <v>583</v>
      </c>
      <c r="D215" s="201" t="s">
        <v>244</v>
      </c>
      <c r="E215" s="202" t="s">
        <v>790</v>
      </c>
      <c r="F215" s="203" t="s">
        <v>791</v>
      </c>
      <c r="G215" s="204" t="s">
        <v>792</v>
      </c>
      <c r="H215" s="275"/>
      <c r="I215" s="206"/>
      <c r="J215" s="207">
        <f>ROUND(I215*H215,2)</f>
        <v>0</v>
      </c>
      <c r="K215" s="208"/>
      <c r="L215" s="40"/>
      <c r="M215" s="209" t="s">
        <v>1</v>
      </c>
      <c r="N215" s="210" t="s">
        <v>43</v>
      </c>
      <c r="O215" s="76"/>
      <c r="P215" s="211">
        <f>O215*H215</f>
        <v>0</v>
      </c>
      <c r="Q215" s="211">
        <v>0</v>
      </c>
      <c r="R215" s="211">
        <f>Q215*H215</f>
        <v>0</v>
      </c>
      <c r="S215" s="211">
        <v>0</v>
      </c>
      <c r="T215" s="212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13" t="s">
        <v>311</v>
      </c>
      <c r="AT215" s="213" t="s">
        <v>244</v>
      </c>
      <c r="AU215" s="213" t="s">
        <v>90</v>
      </c>
      <c r="AY215" s="18" t="s">
        <v>242</v>
      </c>
      <c r="BE215" s="214">
        <f>IF(N215="základná",J215,0)</f>
        <v>0</v>
      </c>
      <c r="BF215" s="214">
        <f>IF(N215="znížená",J215,0)</f>
        <v>0</v>
      </c>
      <c r="BG215" s="214">
        <f>IF(N215="zákl. prenesená",J215,0)</f>
        <v>0</v>
      </c>
      <c r="BH215" s="214">
        <f>IF(N215="zníž. prenesená",J215,0)</f>
        <v>0</v>
      </c>
      <c r="BI215" s="214">
        <f>IF(N215="nulová",J215,0)</f>
        <v>0</v>
      </c>
      <c r="BJ215" s="18" t="s">
        <v>90</v>
      </c>
      <c r="BK215" s="214">
        <f>ROUND(I215*H215,2)</f>
        <v>0</v>
      </c>
      <c r="BL215" s="18" t="s">
        <v>311</v>
      </c>
      <c r="BM215" s="213" t="s">
        <v>1934</v>
      </c>
    </row>
    <row r="216" spans="1:65" s="12" customFormat="1" ht="22.9" customHeight="1">
      <c r="B216" s="185"/>
      <c r="C216" s="186"/>
      <c r="D216" s="187" t="s">
        <v>76</v>
      </c>
      <c r="E216" s="199" t="s">
        <v>1126</v>
      </c>
      <c r="F216" s="199" t="s">
        <v>1127</v>
      </c>
      <c r="G216" s="186"/>
      <c r="H216" s="186"/>
      <c r="I216" s="189"/>
      <c r="J216" s="200">
        <f>BK216</f>
        <v>0</v>
      </c>
      <c r="K216" s="186"/>
      <c r="L216" s="191"/>
      <c r="M216" s="192"/>
      <c r="N216" s="193"/>
      <c r="O216" s="193"/>
      <c r="P216" s="194">
        <f>SUM(P217:P221)</f>
        <v>0</v>
      </c>
      <c r="Q216" s="193"/>
      <c r="R216" s="194">
        <f>SUM(R217:R221)</f>
        <v>0.13615200000000002</v>
      </c>
      <c r="S216" s="193"/>
      <c r="T216" s="195">
        <f>SUM(T217:T221)</f>
        <v>0</v>
      </c>
      <c r="AR216" s="196" t="s">
        <v>90</v>
      </c>
      <c r="AT216" s="197" t="s">
        <v>76</v>
      </c>
      <c r="AU216" s="197" t="s">
        <v>84</v>
      </c>
      <c r="AY216" s="196" t="s">
        <v>242</v>
      </c>
      <c r="BK216" s="198">
        <f>SUM(BK217:BK221)</f>
        <v>0</v>
      </c>
    </row>
    <row r="217" spans="1:65" s="2" customFormat="1" ht="30" customHeight="1">
      <c r="A217" s="35"/>
      <c r="B217" s="36"/>
      <c r="C217" s="201" t="s">
        <v>590</v>
      </c>
      <c r="D217" s="201" t="s">
        <v>244</v>
      </c>
      <c r="E217" s="202" t="s">
        <v>1379</v>
      </c>
      <c r="F217" s="203" t="s">
        <v>1380</v>
      </c>
      <c r="G217" s="204" t="s">
        <v>247</v>
      </c>
      <c r="H217" s="205">
        <v>73.2</v>
      </c>
      <c r="I217" s="206"/>
      <c r="J217" s="207">
        <f>ROUND(I217*H217,2)</f>
        <v>0</v>
      </c>
      <c r="K217" s="208"/>
      <c r="L217" s="40"/>
      <c r="M217" s="209" t="s">
        <v>1</v>
      </c>
      <c r="N217" s="210" t="s">
        <v>43</v>
      </c>
      <c r="O217" s="76"/>
      <c r="P217" s="211">
        <f>O217*H217</f>
        <v>0</v>
      </c>
      <c r="Q217" s="211">
        <v>9.3000000000000005E-4</v>
      </c>
      <c r="R217" s="211">
        <f>Q217*H217</f>
        <v>6.8076000000000012E-2</v>
      </c>
      <c r="S217" s="211">
        <v>0</v>
      </c>
      <c r="T217" s="212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13" t="s">
        <v>311</v>
      </c>
      <c r="AT217" s="213" t="s">
        <v>244</v>
      </c>
      <c r="AU217" s="213" t="s">
        <v>90</v>
      </c>
      <c r="AY217" s="18" t="s">
        <v>242</v>
      </c>
      <c r="BE217" s="214">
        <f>IF(N217="základná",J217,0)</f>
        <v>0</v>
      </c>
      <c r="BF217" s="214">
        <f>IF(N217="znížená",J217,0)</f>
        <v>0</v>
      </c>
      <c r="BG217" s="214">
        <f>IF(N217="zákl. prenesená",J217,0)</f>
        <v>0</v>
      </c>
      <c r="BH217" s="214">
        <f>IF(N217="zníž. prenesená",J217,0)</f>
        <v>0</v>
      </c>
      <c r="BI217" s="214">
        <f>IF(N217="nulová",J217,0)</f>
        <v>0</v>
      </c>
      <c r="BJ217" s="18" t="s">
        <v>90</v>
      </c>
      <c r="BK217" s="214">
        <f>ROUND(I217*H217,2)</f>
        <v>0</v>
      </c>
      <c r="BL217" s="18" t="s">
        <v>311</v>
      </c>
      <c r="BM217" s="213" t="s">
        <v>1935</v>
      </c>
    </row>
    <row r="218" spans="1:65" s="13" customFormat="1">
      <c r="B218" s="226"/>
      <c r="C218" s="227"/>
      <c r="D218" s="228" t="s">
        <v>304</v>
      </c>
      <c r="E218" s="229" t="s">
        <v>1</v>
      </c>
      <c r="F218" s="230" t="s">
        <v>1936</v>
      </c>
      <c r="G218" s="227"/>
      <c r="H218" s="231">
        <v>36</v>
      </c>
      <c r="I218" s="232"/>
      <c r="J218" s="227"/>
      <c r="K218" s="227"/>
      <c r="L218" s="233"/>
      <c r="M218" s="234"/>
      <c r="N218" s="235"/>
      <c r="O218" s="235"/>
      <c r="P218" s="235"/>
      <c r="Q218" s="235"/>
      <c r="R218" s="235"/>
      <c r="S218" s="235"/>
      <c r="T218" s="236"/>
      <c r="AT218" s="237" t="s">
        <v>304</v>
      </c>
      <c r="AU218" s="237" t="s">
        <v>90</v>
      </c>
      <c r="AV218" s="13" t="s">
        <v>90</v>
      </c>
      <c r="AW218" s="13" t="s">
        <v>33</v>
      </c>
      <c r="AX218" s="13" t="s">
        <v>77</v>
      </c>
      <c r="AY218" s="237" t="s">
        <v>242</v>
      </c>
    </row>
    <row r="219" spans="1:65" s="13" customFormat="1">
      <c r="B219" s="226"/>
      <c r="C219" s="227"/>
      <c r="D219" s="228" t="s">
        <v>304</v>
      </c>
      <c r="E219" s="229" t="s">
        <v>1</v>
      </c>
      <c r="F219" s="230" t="s">
        <v>1937</v>
      </c>
      <c r="G219" s="227"/>
      <c r="H219" s="231">
        <v>37.200000000000003</v>
      </c>
      <c r="I219" s="232"/>
      <c r="J219" s="227"/>
      <c r="K219" s="227"/>
      <c r="L219" s="233"/>
      <c r="M219" s="234"/>
      <c r="N219" s="235"/>
      <c r="O219" s="235"/>
      <c r="P219" s="235"/>
      <c r="Q219" s="235"/>
      <c r="R219" s="235"/>
      <c r="S219" s="235"/>
      <c r="T219" s="236"/>
      <c r="AT219" s="237" t="s">
        <v>304</v>
      </c>
      <c r="AU219" s="237" t="s">
        <v>90</v>
      </c>
      <c r="AV219" s="13" t="s">
        <v>90</v>
      </c>
      <c r="AW219" s="13" t="s">
        <v>33</v>
      </c>
      <c r="AX219" s="13" t="s">
        <v>77</v>
      </c>
      <c r="AY219" s="237" t="s">
        <v>242</v>
      </c>
    </row>
    <row r="220" spans="1:65" s="16" customFormat="1">
      <c r="B220" s="264"/>
      <c r="C220" s="265"/>
      <c r="D220" s="228" t="s">
        <v>304</v>
      </c>
      <c r="E220" s="266" t="s">
        <v>1</v>
      </c>
      <c r="F220" s="267" t="s">
        <v>388</v>
      </c>
      <c r="G220" s="265"/>
      <c r="H220" s="268">
        <v>73.2</v>
      </c>
      <c r="I220" s="269"/>
      <c r="J220" s="265"/>
      <c r="K220" s="265"/>
      <c r="L220" s="270"/>
      <c r="M220" s="271"/>
      <c r="N220" s="272"/>
      <c r="O220" s="272"/>
      <c r="P220" s="272"/>
      <c r="Q220" s="272"/>
      <c r="R220" s="272"/>
      <c r="S220" s="272"/>
      <c r="T220" s="273"/>
      <c r="AT220" s="274" t="s">
        <v>304</v>
      </c>
      <c r="AU220" s="274" t="s">
        <v>90</v>
      </c>
      <c r="AV220" s="16" t="s">
        <v>248</v>
      </c>
      <c r="AW220" s="16" t="s">
        <v>33</v>
      </c>
      <c r="AX220" s="16" t="s">
        <v>84</v>
      </c>
      <c r="AY220" s="274" t="s">
        <v>242</v>
      </c>
    </row>
    <row r="221" spans="1:65" s="2" customFormat="1" ht="22.15" customHeight="1">
      <c r="A221" s="35"/>
      <c r="B221" s="36"/>
      <c r="C221" s="201" t="s">
        <v>595</v>
      </c>
      <c r="D221" s="201" t="s">
        <v>244</v>
      </c>
      <c r="E221" s="202" t="s">
        <v>1132</v>
      </c>
      <c r="F221" s="203" t="s">
        <v>1386</v>
      </c>
      <c r="G221" s="204" t="s">
        <v>247</v>
      </c>
      <c r="H221" s="205">
        <v>73.2</v>
      </c>
      <c r="I221" s="206"/>
      <c r="J221" s="207">
        <f>ROUND(I221*H221,2)</f>
        <v>0</v>
      </c>
      <c r="K221" s="208"/>
      <c r="L221" s="40"/>
      <c r="M221" s="209" t="s">
        <v>1</v>
      </c>
      <c r="N221" s="210" t="s">
        <v>43</v>
      </c>
      <c r="O221" s="76"/>
      <c r="P221" s="211">
        <f>O221*H221</f>
        <v>0</v>
      </c>
      <c r="Q221" s="211">
        <v>9.3000000000000005E-4</v>
      </c>
      <c r="R221" s="211">
        <f>Q221*H221</f>
        <v>6.8076000000000012E-2</v>
      </c>
      <c r="S221" s="211">
        <v>0</v>
      </c>
      <c r="T221" s="212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13" t="s">
        <v>311</v>
      </c>
      <c r="AT221" s="213" t="s">
        <v>244</v>
      </c>
      <c r="AU221" s="213" t="s">
        <v>90</v>
      </c>
      <c r="AY221" s="18" t="s">
        <v>242</v>
      </c>
      <c r="BE221" s="214">
        <f>IF(N221="základná",J221,0)</f>
        <v>0</v>
      </c>
      <c r="BF221" s="214">
        <f>IF(N221="znížená",J221,0)</f>
        <v>0</v>
      </c>
      <c r="BG221" s="214">
        <f>IF(N221="zákl. prenesená",J221,0)</f>
        <v>0</v>
      </c>
      <c r="BH221" s="214">
        <f>IF(N221="zníž. prenesená",J221,0)</f>
        <v>0</v>
      </c>
      <c r="BI221" s="214">
        <f>IF(N221="nulová",J221,0)</f>
        <v>0</v>
      </c>
      <c r="BJ221" s="18" t="s">
        <v>90</v>
      </c>
      <c r="BK221" s="214">
        <f>ROUND(I221*H221,2)</f>
        <v>0</v>
      </c>
      <c r="BL221" s="18" t="s">
        <v>311</v>
      </c>
      <c r="BM221" s="213" t="s">
        <v>1938</v>
      </c>
    </row>
    <row r="222" spans="1:65" s="12" customFormat="1" ht="25.9" customHeight="1">
      <c r="B222" s="185"/>
      <c r="C222" s="186"/>
      <c r="D222" s="187" t="s">
        <v>76</v>
      </c>
      <c r="E222" s="188" t="s">
        <v>1135</v>
      </c>
      <c r="F222" s="188" t="s">
        <v>1136</v>
      </c>
      <c r="G222" s="186"/>
      <c r="H222" s="186"/>
      <c r="I222" s="189"/>
      <c r="J222" s="190">
        <f>BK222</f>
        <v>0</v>
      </c>
      <c r="K222" s="186"/>
      <c r="L222" s="191"/>
      <c r="M222" s="192"/>
      <c r="N222" s="193"/>
      <c r="O222" s="193"/>
      <c r="P222" s="194">
        <f>P223</f>
        <v>0</v>
      </c>
      <c r="Q222" s="193"/>
      <c r="R222" s="194">
        <f>R223</f>
        <v>0</v>
      </c>
      <c r="S222" s="193"/>
      <c r="T222" s="195">
        <f>T223</f>
        <v>0</v>
      </c>
      <c r="AR222" s="196" t="s">
        <v>250</v>
      </c>
      <c r="AT222" s="197" t="s">
        <v>76</v>
      </c>
      <c r="AU222" s="197" t="s">
        <v>77</v>
      </c>
      <c r="AY222" s="196" t="s">
        <v>242</v>
      </c>
      <c r="BK222" s="198">
        <f>BK223</f>
        <v>0</v>
      </c>
    </row>
    <row r="223" spans="1:65" s="2" customFormat="1" ht="22.15" customHeight="1">
      <c r="A223" s="35"/>
      <c r="B223" s="36"/>
      <c r="C223" s="201" t="s">
        <v>600</v>
      </c>
      <c r="D223" s="201" t="s">
        <v>244</v>
      </c>
      <c r="E223" s="202" t="s">
        <v>1939</v>
      </c>
      <c r="F223" s="203" t="s">
        <v>1940</v>
      </c>
      <c r="G223" s="204" t="s">
        <v>1139</v>
      </c>
      <c r="H223" s="205">
        <v>1</v>
      </c>
      <c r="I223" s="206"/>
      <c r="J223" s="207">
        <f>ROUND(I223*H223,2)</f>
        <v>0</v>
      </c>
      <c r="K223" s="208"/>
      <c r="L223" s="40"/>
      <c r="M223" s="238" t="s">
        <v>1</v>
      </c>
      <c r="N223" s="239" t="s">
        <v>43</v>
      </c>
      <c r="O223" s="240"/>
      <c r="P223" s="241">
        <f>O223*H223</f>
        <v>0</v>
      </c>
      <c r="Q223" s="241">
        <v>0</v>
      </c>
      <c r="R223" s="241">
        <f>Q223*H223</f>
        <v>0</v>
      </c>
      <c r="S223" s="241">
        <v>0</v>
      </c>
      <c r="T223" s="242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13" t="s">
        <v>1140</v>
      </c>
      <c r="AT223" s="213" t="s">
        <v>244</v>
      </c>
      <c r="AU223" s="213" t="s">
        <v>84</v>
      </c>
      <c r="AY223" s="18" t="s">
        <v>242</v>
      </c>
      <c r="BE223" s="214">
        <f>IF(N223="základná",J223,0)</f>
        <v>0</v>
      </c>
      <c r="BF223" s="214">
        <f>IF(N223="znížená",J223,0)</f>
        <v>0</v>
      </c>
      <c r="BG223" s="214">
        <f>IF(N223="zákl. prenesená",J223,0)</f>
        <v>0</v>
      </c>
      <c r="BH223" s="214">
        <f>IF(N223="zníž. prenesená",J223,0)</f>
        <v>0</v>
      </c>
      <c r="BI223" s="214">
        <f>IF(N223="nulová",J223,0)</f>
        <v>0</v>
      </c>
      <c r="BJ223" s="18" t="s">
        <v>90</v>
      </c>
      <c r="BK223" s="214">
        <f>ROUND(I223*H223,2)</f>
        <v>0</v>
      </c>
      <c r="BL223" s="18" t="s">
        <v>1140</v>
      </c>
      <c r="BM223" s="213" t="s">
        <v>1941</v>
      </c>
    </row>
    <row r="224" spans="1:65" s="2" customFormat="1" ht="6.95" customHeight="1">
      <c r="A224" s="35"/>
      <c r="B224" s="59"/>
      <c r="C224" s="60"/>
      <c r="D224" s="60"/>
      <c r="E224" s="60"/>
      <c r="F224" s="60"/>
      <c r="G224" s="60"/>
      <c r="H224" s="60"/>
      <c r="I224" s="60"/>
      <c r="J224" s="60"/>
      <c r="K224" s="60"/>
      <c r="L224" s="40"/>
      <c r="M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</row>
  </sheetData>
  <sheetProtection algorithmName="SHA-512" hashValue="HO4yP1pGEdV6cYG7bBpM8WWFg/90KtmS2U8oYOXNfmiWNkwmKBKtgxv/DuDmd4W5GWpEdo5clhRGTT2QHf5cCw==" saltValue="t7jH9qxCZWSj4QnYHPGHNSPIwmfGKjxvjMONvXeMkGuw0ROuiMuqrF0jw8X3lgUPaD78DjdM8LEXqM2z8VaqFA==" spinCount="100000" sheet="1" objects="1" scenarios="1" formatColumns="0" formatRows="0" autoFilter="0"/>
  <autoFilter ref="C132:K223" xr:uid="{00000000-0009-0000-0000-000008000000}"/>
  <mergeCells count="12">
    <mergeCell ref="E125:H125"/>
    <mergeCell ref="L2:V2"/>
    <mergeCell ref="E85:H85"/>
    <mergeCell ref="E87:H87"/>
    <mergeCell ref="E89:H89"/>
    <mergeCell ref="E121:H121"/>
    <mergeCell ref="E123:H12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2 Cyklotrasa Rimavská Sobota - Poltár [zadanie]" edit="true"/>
    <f:field ref="objsubject" par="" text="" edit="true"/>
    <f:field ref="objcreatedby" par="" text="Deák, Tomáš, Ing."/>
    <f:field ref="objcreatedat" par="" date="2022-04-11T12:25:13" text="11. 4. 2022 12:25:13"/>
    <f:field ref="objchangedby" par="" text="Deák, Tomáš, Ing."/>
    <f:field ref="objmodifiedat" par="" date="2022-04-11T12:25:18" text="11. 4. 2022 12:25:18"/>
    <f:field ref="doc_FSCFOLIO_1_1001_FieldDocumentNumber" par="" text=""/>
    <f:field ref="doc_FSCFOLIO_1_1001_FieldSubject" par="" text=""/>
    <f:field ref="FSCFOLIO_1_1001_FieldCurrentUser" par="" text="JUDr. Ivana Mesiariková"/>
    <f:field ref="CCAPRECONFIG_15_1001_Objektname" par="" text="P2 Cyklotrasa Rimavská Sobota - Poltár [zadanie]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36</vt:i4>
      </vt:variant>
      <vt:variant>
        <vt:lpstr>Pomenované rozsahy</vt:lpstr>
      </vt:variant>
      <vt:variant>
        <vt:i4>72</vt:i4>
      </vt:variant>
    </vt:vector>
  </HeadingPairs>
  <TitlesOfParts>
    <vt:vector size="108" baseType="lpstr">
      <vt:lpstr>Rekapitulácia stavby</vt:lpstr>
      <vt:lpstr>1136-1-1 - SO 01.1 - Cykl...</vt:lpstr>
      <vt:lpstr>1136-1-2 - SO 01.2 - Cykl...</vt:lpstr>
      <vt:lpstr>1136-1-3-1 - SO 01.3 - Cy...</vt:lpstr>
      <vt:lpstr>1136-1-3-2 - SO 01.3.1 - ...</vt:lpstr>
      <vt:lpstr>1136-2-1 - SO 02.1 - Most...</vt:lpstr>
      <vt:lpstr>1136-2-2 - SO 02.2 - Most </vt:lpstr>
      <vt:lpstr>1136-2-3 - SO 02.3 - Most </vt:lpstr>
      <vt:lpstr>1136-2-4 - SO 02.4 - Most...</vt:lpstr>
      <vt:lpstr>1136-2-5 - SO 02.5 - Most...</vt:lpstr>
      <vt:lpstr>1136-2-6 - SO 02.6 - Rúro...</vt:lpstr>
      <vt:lpstr>1136-2-7-1 - SO 02.7 Ožďa...</vt:lpstr>
      <vt:lpstr>1136-2-7-2 - SO 02.7 Ožďa...</vt:lpstr>
      <vt:lpstr>1136-2-8 - SO 02.8 - Most...</vt:lpstr>
      <vt:lpstr>1136-2-9 - SO 02.9 - Most...</vt:lpstr>
      <vt:lpstr>1136-2-10 - SO 02.10 - Mo...</vt:lpstr>
      <vt:lpstr>1136-2-11 - SO 02.11 - Rú...</vt:lpstr>
      <vt:lpstr>1136-2-12 - SO 02.12 - Mo...</vt:lpstr>
      <vt:lpstr>1136-2-13 - SO 02.13 - No...</vt:lpstr>
      <vt:lpstr>1136-2-14 - SO 02.14 - Mo...</vt:lpstr>
      <vt:lpstr>1136-2-15 - SO 02.15 - Mo...</vt:lpstr>
      <vt:lpstr>1136-2-16 - SO 02.16 - Most</vt:lpstr>
      <vt:lpstr>1136-2-17 - SO 02.17 - Most</vt:lpstr>
      <vt:lpstr>1136-2-18 - SO 02.18 - Rú...</vt:lpstr>
      <vt:lpstr>1136-2-19 - SO 02.19 - Mo...</vt:lpstr>
      <vt:lpstr>1136-3-1 - SO 03 Oždiansk...</vt:lpstr>
      <vt:lpstr>1136-3-2 - SO 03 Oždiansk...</vt:lpstr>
      <vt:lpstr>1136-4-1 - SO 04.1 - Odpo...</vt:lpstr>
      <vt:lpstr>1136-4-2 - SO 04.2 - Odpo...</vt:lpstr>
      <vt:lpstr>1136-4-3 - SO 04.3 - Odpo...</vt:lpstr>
      <vt:lpstr>1136-4-4 - SO 04.4 - Odpo...</vt:lpstr>
      <vt:lpstr>1136-5-1 - SO 05.1 Osvetl...</vt:lpstr>
      <vt:lpstr>1136-5-2 - SO 05.2 Osvetl...</vt:lpstr>
      <vt:lpstr>1136-5-3 - SO 05.3 Osvetl...</vt:lpstr>
      <vt:lpstr>1136-5-4 - SO 05.4 Osvetl...</vt:lpstr>
      <vt:lpstr>1136-6 - Ostatné náklady</vt:lpstr>
      <vt:lpstr>'1136-1-1 - SO 01.1 - Cykl...'!Názvy_tlače</vt:lpstr>
      <vt:lpstr>'1136-1-2 - SO 01.2 - Cykl...'!Názvy_tlače</vt:lpstr>
      <vt:lpstr>'1136-1-3-1 - SO 01.3 - Cy...'!Názvy_tlače</vt:lpstr>
      <vt:lpstr>'1136-1-3-2 - SO 01.3.1 - ...'!Názvy_tlače</vt:lpstr>
      <vt:lpstr>'1136-2-1 - SO 02.1 - Most...'!Názvy_tlače</vt:lpstr>
      <vt:lpstr>'1136-2-10 - SO 02.10 - Mo...'!Názvy_tlače</vt:lpstr>
      <vt:lpstr>'1136-2-11 - SO 02.11 - Rú...'!Názvy_tlače</vt:lpstr>
      <vt:lpstr>'1136-2-12 - SO 02.12 - Mo...'!Názvy_tlače</vt:lpstr>
      <vt:lpstr>'1136-2-13 - SO 02.13 - No...'!Názvy_tlače</vt:lpstr>
      <vt:lpstr>'1136-2-14 - SO 02.14 - Mo...'!Názvy_tlače</vt:lpstr>
      <vt:lpstr>'1136-2-15 - SO 02.15 - Mo...'!Názvy_tlače</vt:lpstr>
      <vt:lpstr>'1136-2-16 - SO 02.16 - Most'!Názvy_tlače</vt:lpstr>
      <vt:lpstr>'1136-2-17 - SO 02.17 - Most'!Názvy_tlače</vt:lpstr>
      <vt:lpstr>'1136-2-18 - SO 02.18 - Rú...'!Názvy_tlače</vt:lpstr>
      <vt:lpstr>'1136-2-19 - SO 02.19 - Mo...'!Názvy_tlače</vt:lpstr>
      <vt:lpstr>'1136-2-2 - SO 02.2 - Most '!Názvy_tlače</vt:lpstr>
      <vt:lpstr>'1136-2-3 - SO 02.3 - Most '!Názvy_tlače</vt:lpstr>
      <vt:lpstr>'1136-2-4 - SO 02.4 - Most...'!Názvy_tlače</vt:lpstr>
      <vt:lpstr>'1136-2-5 - SO 02.5 - Most...'!Názvy_tlače</vt:lpstr>
      <vt:lpstr>'1136-2-6 - SO 02.6 - Rúro...'!Názvy_tlače</vt:lpstr>
      <vt:lpstr>'1136-2-7-1 - SO 02.7 Ožďa...'!Názvy_tlače</vt:lpstr>
      <vt:lpstr>'1136-2-7-2 - SO 02.7 Ožďa...'!Názvy_tlače</vt:lpstr>
      <vt:lpstr>'1136-2-8 - SO 02.8 - Most...'!Názvy_tlače</vt:lpstr>
      <vt:lpstr>'1136-2-9 - SO 02.9 - Most...'!Názvy_tlače</vt:lpstr>
      <vt:lpstr>'1136-3-1 - SO 03 Oždiansk...'!Názvy_tlače</vt:lpstr>
      <vt:lpstr>'1136-3-2 - SO 03 Oždiansk...'!Názvy_tlače</vt:lpstr>
      <vt:lpstr>'1136-4-1 - SO 04.1 - Odpo...'!Názvy_tlače</vt:lpstr>
      <vt:lpstr>'1136-4-2 - SO 04.2 - Odpo...'!Názvy_tlače</vt:lpstr>
      <vt:lpstr>'1136-4-3 - SO 04.3 - Odpo...'!Názvy_tlače</vt:lpstr>
      <vt:lpstr>'1136-4-4 - SO 04.4 - Odpo...'!Názvy_tlače</vt:lpstr>
      <vt:lpstr>'1136-5-1 - SO 05.1 Osvetl...'!Názvy_tlače</vt:lpstr>
      <vt:lpstr>'1136-5-2 - SO 05.2 Osvetl...'!Názvy_tlače</vt:lpstr>
      <vt:lpstr>'1136-5-3 - SO 05.3 Osvetl...'!Názvy_tlače</vt:lpstr>
      <vt:lpstr>'1136-5-4 - SO 05.4 Osvetl...'!Názvy_tlače</vt:lpstr>
      <vt:lpstr>'1136-6 - Ostatné náklady'!Názvy_tlače</vt:lpstr>
      <vt:lpstr>'Rekapitulácia stavby'!Názvy_tlače</vt:lpstr>
      <vt:lpstr>'1136-1-1 - SO 01.1 - Cykl...'!Oblasť_tlače</vt:lpstr>
      <vt:lpstr>'1136-1-2 - SO 01.2 - Cykl...'!Oblasť_tlače</vt:lpstr>
      <vt:lpstr>'1136-1-3-1 - SO 01.3 - Cy...'!Oblasť_tlače</vt:lpstr>
      <vt:lpstr>'1136-1-3-2 - SO 01.3.1 - ...'!Oblasť_tlače</vt:lpstr>
      <vt:lpstr>'1136-2-1 - SO 02.1 - Most...'!Oblasť_tlače</vt:lpstr>
      <vt:lpstr>'1136-2-10 - SO 02.10 - Mo...'!Oblasť_tlače</vt:lpstr>
      <vt:lpstr>'1136-2-11 - SO 02.11 - Rú...'!Oblasť_tlače</vt:lpstr>
      <vt:lpstr>'1136-2-12 - SO 02.12 - Mo...'!Oblasť_tlače</vt:lpstr>
      <vt:lpstr>'1136-2-13 - SO 02.13 - No...'!Oblasť_tlače</vt:lpstr>
      <vt:lpstr>'1136-2-14 - SO 02.14 - Mo...'!Oblasť_tlače</vt:lpstr>
      <vt:lpstr>'1136-2-15 - SO 02.15 - Mo...'!Oblasť_tlače</vt:lpstr>
      <vt:lpstr>'1136-2-16 - SO 02.16 - Most'!Oblasť_tlače</vt:lpstr>
      <vt:lpstr>'1136-2-17 - SO 02.17 - Most'!Oblasť_tlače</vt:lpstr>
      <vt:lpstr>'1136-2-18 - SO 02.18 - Rú...'!Oblasť_tlače</vt:lpstr>
      <vt:lpstr>'1136-2-19 - SO 02.19 - Mo...'!Oblasť_tlače</vt:lpstr>
      <vt:lpstr>'1136-2-2 - SO 02.2 - Most '!Oblasť_tlače</vt:lpstr>
      <vt:lpstr>'1136-2-3 - SO 02.3 - Most '!Oblasť_tlače</vt:lpstr>
      <vt:lpstr>'1136-2-4 - SO 02.4 - Most...'!Oblasť_tlače</vt:lpstr>
      <vt:lpstr>'1136-2-5 - SO 02.5 - Most...'!Oblasť_tlače</vt:lpstr>
      <vt:lpstr>'1136-2-6 - SO 02.6 - Rúro...'!Oblasť_tlače</vt:lpstr>
      <vt:lpstr>'1136-2-7-1 - SO 02.7 Ožďa...'!Oblasť_tlače</vt:lpstr>
      <vt:lpstr>'1136-2-7-2 - SO 02.7 Ožďa...'!Oblasť_tlače</vt:lpstr>
      <vt:lpstr>'1136-2-8 - SO 02.8 - Most...'!Oblasť_tlače</vt:lpstr>
      <vt:lpstr>'1136-2-9 - SO 02.9 - Most...'!Oblasť_tlače</vt:lpstr>
      <vt:lpstr>'1136-3-1 - SO 03 Oždiansk...'!Oblasť_tlače</vt:lpstr>
      <vt:lpstr>'1136-3-2 - SO 03 Oždiansk...'!Oblasť_tlače</vt:lpstr>
      <vt:lpstr>'1136-4-1 - SO 04.1 - Odpo...'!Oblasť_tlače</vt:lpstr>
      <vt:lpstr>'1136-4-2 - SO 04.2 - Odpo...'!Oblasť_tlače</vt:lpstr>
      <vt:lpstr>'1136-4-3 - SO 04.3 - Odpo...'!Oblasť_tlače</vt:lpstr>
      <vt:lpstr>'1136-4-4 - SO 04.4 - Odpo...'!Oblasť_tlače</vt:lpstr>
      <vt:lpstr>'1136-5-1 - SO 05.1 Osvetl...'!Oblasť_tlače</vt:lpstr>
      <vt:lpstr>'1136-5-2 - SO 05.2 Osvetl...'!Oblasť_tlače</vt:lpstr>
      <vt:lpstr>'1136-5-3 - SO 05.3 Osvetl...'!Oblasť_tlače</vt:lpstr>
      <vt:lpstr>'1136-5-4 - SO 05.4 Osvetl...'!Oblasť_tlače</vt:lpstr>
      <vt:lpstr>'1136-6 - Ostatné náklady'!Oblasť_tlače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Marika-PC\Marika</dc:creator>
  <cp:lastModifiedBy>Kutlák Matúš</cp:lastModifiedBy>
  <dcterms:created xsi:type="dcterms:W3CDTF">2022-03-31T11:00:15Z</dcterms:created>
  <dcterms:modified xsi:type="dcterms:W3CDTF">2022-05-05T06:53:25Z</dcterms:modified>
</cp:coreProperties>
</file>