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F:\Cyklotrasa Rimavská Sobota - Poltár\03.06.2022\"/>
    </mc:Choice>
  </mc:AlternateContent>
  <bookViews>
    <workbookView xWindow="0" yWindow="0" windowWidth="0" windowHeight="0"/>
  </bookViews>
  <sheets>
    <sheet name="Rekapitulácia stavby" sheetId="1" r:id="rId1"/>
    <sheet name="1136-1-4-1 - SO 01.4 Cykl..." sheetId="2" r:id="rId2"/>
    <sheet name="1136-1-4-2 - SO 01.4.1- R..." sheetId="3" r:id="rId3"/>
    <sheet name="1136-1-4-3 - SO 01.4.2 - ..." sheetId="4" r:id="rId4"/>
    <sheet name="1136-2-20 - SO 02.20 - Rú..." sheetId="5" r:id="rId5"/>
    <sheet name="1136-2-21 - SO 02.21 - Mo..." sheetId="6" r:id="rId6"/>
    <sheet name="1136-2-22 - SO 02.22 - Mo..." sheetId="7" r:id="rId7"/>
    <sheet name="1136-2-23 - SO 02.23 - No..." sheetId="8" r:id="rId8"/>
    <sheet name="1136-2-24 - SO 02.24 - Most" sheetId="9" r:id="rId9"/>
    <sheet name="1136-4-5 - SO 04.5 - Odpo..." sheetId="10" r:id="rId10"/>
  </sheets>
  <definedNames>
    <definedName name="_xlnm.Print_Area" localSheetId="0">'Rekapitulácia stavby'!$D$4:$AO$76,'Rekapitulácia stavby'!$C$82:$AQ$108</definedName>
    <definedName name="_xlnm.Print_Titles" localSheetId="0">'Rekapitulácia stavby'!$92:$92</definedName>
    <definedName name="_xlnm._FilterDatabase" localSheetId="1" hidden="1">'1136-1-4-1 - SO 01.4 Cykl...'!$C$132:$K$524</definedName>
    <definedName name="_xlnm.Print_Area" localSheetId="1">'1136-1-4-1 - SO 01.4 Cykl...'!$C$4:$J$76,'1136-1-4-1 - SO 01.4 Cykl...'!$C$82:$J$110,'1136-1-4-1 - SO 01.4 Cykl...'!$C$116:$J$524</definedName>
    <definedName name="_xlnm.Print_Titles" localSheetId="1">'1136-1-4-1 - SO 01.4 Cykl...'!$132:$132</definedName>
    <definedName name="_xlnm._FilterDatabase" localSheetId="2" hidden="1">'1136-1-4-2 - SO 01.4.1- R...'!$C$133:$K$227</definedName>
    <definedName name="_xlnm.Print_Area" localSheetId="2">'1136-1-4-2 - SO 01.4.1- R...'!$C$4:$J$76,'1136-1-4-2 - SO 01.4.1- R...'!$C$82:$J$111,'1136-1-4-2 - SO 01.4.1- R...'!$C$117:$J$227</definedName>
    <definedName name="_xlnm.Print_Titles" localSheetId="2">'1136-1-4-2 - SO 01.4.1- R...'!$133:$133</definedName>
    <definedName name="_xlnm._FilterDatabase" localSheetId="3" hidden="1">'1136-1-4-3 - SO 01.4.2 - ...'!$C$137:$K$283</definedName>
    <definedName name="_xlnm.Print_Area" localSheetId="3">'1136-1-4-3 - SO 01.4.2 - ...'!$C$4:$J$76,'1136-1-4-3 - SO 01.4.2 - ...'!$C$82:$J$115,'1136-1-4-3 - SO 01.4.2 - ...'!$C$121:$J$283</definedName>
    <definedName name="_xlnm.Print_Titles" localSheetId="3">'1136-1-4-3 - SO 01.4.2 - ...'!$137:$137</definedName>
    <definedName name="_xlnm._FilterDatabase" localSheetId="4" hidden="1">'1136-2-20 - SO 02.20 - Rú...'!$C$132:$K$255</definedName>
    <definedName name="_xlnm.Print_Area" localSheetId="4">'1136-2-20 - SO 02.20 - Rú...'!$C$4:$J$76,'1136-2-20 - SO 02.20 - Rú...'!$C$82:$J$112,'1136-2-20 - SO 02.20 - Rú...'!$C$118:$J$255</definedName>
    <definedName name="_xlnm.Print_Titles" localSheetId="4">'1136-2-20 - SO 02.20 - Rú...'!$132:$132</definedName>
    <definedName name="_xlnm._FilterDatabase" localSheetId="5" hidden="1">'1136-2-21 - SO 02.21 - Mo...'!$C$133:$K$300</definedName>
    <definedName name="_xlnm.Print_Area" localSheetId="5">'1136-2-21 - SO 02.21 - Mo...'!$C$4:$J$76,'1136-2-21 - SO 02.21 - Mo...'!$C$82:$J$113,'1136-2-21 - SO 02.21 - Mo...'!$C$119:$J$300</definedName>
    <definedName name="_xlnm.Print_Titles" localSheetId="5">'1136-2-21 - SO 02.21 - Mo...'!$133:$133</definedName>
    <definedName name="_xlnm._FilterDatabase" localSheetId="6" hidden="1">'1136-2-22 - SO 02.22 - Mo...'!$C$133:$K$314</definedName>
    <definedName name="_xlnm.Print_Area" localSheetId="6">'1136-2-22 - SO 02.22 - Mo...'!$C$4:$J$76,'1136-2-22 - SO 02.22 - Mo...'!$C$82:$J$113,'1136-2-22 - SO 02.22 - Mo...'!$C$119:$J$314</definedName>
    <definedName name="_xlnm.Print_Titles" localSheetId="6">'1136-2-22 - SO 02.22 - Mo...'!$133:$133</definedName>
    <definedName name="_xlnm._FilterDatabase" localSheetId="7" hidden="1">'1136-2-23 - SO 02.23 - No...'!$C$129:$K$223</definedName>
    <definedName name="_xlnm.Print_Area" localSheetId="7">'1136-2-23 - SO 02.23 - No...'!$C$4:$J$76,'1136-2-23 - SO 02.23 - No...'!$C$82:$J$109,'1136-2-23 - SO 02.23 - No...'!$C$115:$J$223</definedName>
    <definedName name="_xlnm.Print_Titles" localSheetId="7">'1136-2-23 - SO 02.23 - No...'!$129:$129</definedName>
    <definedName name="_xlnm._FilterDatabase" localSheetId="8" hidden="1">'1136-2-24 - SO 02.24 - Most'!$C$133:$K$280</definedName>
    <definedName name="_xlnm.Print_Area" localSheetId="8">'1136-2-24 - SO 02.24 - Most'!$C$4:$J$76,'1136-2-24 - SO 02.24 - Most'!$C$82:$J$113,'1136-2-24 - SO 02.24 - Most'!$C$119:$J$280</definedName>
    <definedName name="_xlnm.Print_Titles" localSheetId="8">'1136-2-24 - SO 02.24 - Most'!$133:$133</definedName>
    <definedName name="_xlnm._FilterDatabase" localSheetId="9" hidden="1">'1136-4-5 - SO 04.5 - Odpo...'!$C$129:$K$302</definedName>
    <definedName name="_xlnm.Print_Area" localSheetId="9">'1136-4-5 - SO 04.5 - Odpo...'!$C$4:$J$76,'1136-4-5 - SO 04.5 - Odpo...'!$C$82:$J$109,'1136-4-5 - SO 04.5 - Odpo...'!$C$115:$J$302</definedName>
    <definedName name="_xlnm.Print_Titles" localSheetId="9">'1136-4-5 - SO 04.5 - Odpo...'!$129:$129</definedName>
  </definedNames>
  <calcPr/>
</workbook>
</file>

<file path=xl/calcChain.xml><?xml version="1.0" encoding="utf-8"?>
<calcChain xmlns="http://schemas.openxmlformats.org/spreadsheetml/2006/main">
  <c i="10" l="1" r="J39"/>
  <c r="J38"/>
  <c i="1" r="AY107"/>
  <c i="10" r="J37"/>
  <c i="1" r="AX107"/>
  <c i="10" r="BI278"/>
  <c r="BH278"/>
  <c r="BG278"/>
  <c r="BE278"/>
  <c r="T278"/>
  <c r="T252"/>
  <c r="R278"/>
  <c r="R252"/>
  <c r="P278"/>
  <c r="P252"/>
  <c r="BI253"/>
  <c r="BH253"/>
  <c r="BG253"/>
  <c r="BE253"/>
  <c r="T253"/>
  <c r="R253"/>
  <c r="P253"/>
  <c r="BI251"/>
  <c r="BH251"/>
  <c r="BG251"/>
  <c r="BE251"/>
  <c r="T251"/>
  <c r="R251"/>
  <c r="P251"/>
  <c r="BI242"/>
  <c r="BH242"/>
  <c r="BG242"/>
  <c r="BE242"/>
  <c r="T242"/>
  <c r="R242"/>
  <c r="P242"/>
  <c r="BI240"/>
  <c r="BH240"/>
  <c r="BG240"/>
  <c r="BE240"/>
  <c r="T240"/>
  <c r="R240"/>
  <c r="P240"/>
  <c r="BI238"/>
  <c r="BH238"/>
  <c r="BG238"/>
  <c r="BE238"/>
  <c r="T238"/>
  <c r="R238"/>
  <c r="P238"/>
  <c r="BI233"/>
  <c r="BH233"/>
  <c r="BG233"/>
  <c r="BE233"/>
  <c r="T233"/>
  <c r="R233"/>
  <c r="P233"/>
  <c r="BI224"/>
  <c r="BH224"/>
  <c r="BG224"/>
  <c r="BE224"/>
  <c r="T224"/>
  <c r="R224"/>
  <c r="P224"/>
  <c r="BI201"/>
  <c r="BH201"/>
  <c r="BG201"/>
  <c r="BE201"/>
  <c r="T201"/>
  <c r="R201"/>
  <c r="P201"/>
  <c r="BI187"/>
  <c r="BH187"/>
  <c r="BG187"/>
  <c r="BE187"/>
  <c r="T187"/>
  <c r="R187"/>
  <c r="P187"/>
  <c r="BI173"/>
  <c r="BH173"/>
  <c r="BG173"/>
  <c r="BE173"/>
  <c r="T173"/>
  <c r="R173"/>
  <c r="P173"/>
  <c r="BI167"/>
  <c r="BH167"/>
  <c r="BG167"/>
  <c r="BE167"/>
  <c r="T167"/>
  <c r="R167"/>
  <c r="P167"/>
  <c r="BI164"/>
  <c r="BH164"/>
  <c r="BG164"/>
  <c r="BE164"/>
  <c r="T164"/>
  <c r="T163"/>
  <c r="R164"/>
  <c r="R163"/>
  <c r="P164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5"/>
  <c r="BH135"/>
  <c r="BG135"/>
  <c r="BE135"/>
  <c r="T135"/>
  <c r="R135"/>
  <c r="P135"/>
  <c r="BI133"/>
  <c r="BH133"/>
  <c r="BG133"/>
  <c r="BE133"/>
  <c r="T133"/>
  <c r="R133"/>
  <c r="P133"/>
  <c r="J126"/>
  <c r="F126"/>
  <c r="F124"/>
  <c r="E122"/>
  <c r="J93"/>
  <c r="F93"/>
  <c r="F91"/>
  <c r="E89"/>
  <c r="J26"/>
  <c r="E26"/>
  <c r="J94"/>
  <c r="J25"/>
  <c r="J20"/>
  <c r="E20"/>
  <c r="F127"/>
  <c r="J19"/>
  <c r="J14"/>
  <c r="J91"/>
  <c r="E7"/>
  <c r="E118"/>
  <c i="9" r="J39"/>
  <c r="J38"/>
  <c i="1" r="AY105"/>
  <c i="9" r="J37"/>
  <c i="1" r="AX105"/>
  <c i="9" r="BI279"/>
  <c r="BH279"/>
  <c r="BG279"/>
  <c r="BE279"/>
  <c r="T279"/>
  <c r="R279"/>
  <c r="P279"/>
  <c r="BI278"/>
  <c r="BH278"/>
  <c r="BG278"/>
  <c r="BE278"/>
  <c r="T278"/>
  <c r="R278"/>
  <c r="P278"/>
  <c r="BI274"/>
  <c r="BH274"/>
  <c r="BG274"/>
  <c r="BE274"/>
  <c r="T274"/>
  <c r="R274"/>
  <c r="P274"/>
  <c r="BI272"/>
  <c r="BH272"/>
  <c r="BG272"/>
  <c r="BE272"/>
  <c r="T272"/>
  <c r="R272"/>
  <c r="P272"/>
  <c r="BI270"/>
  <c r="BH270"/>
  <c r="BG270"/>
  <c r="BE270"/>
  <c r="T270"/>
  <c r="R270"/>
  <c r="P270"/>
  <c r="BI268"/>
  <c r="BH268"/>
  <c r="BG268"/>
  <c r="BE268"/>
  <c r="T268"/>
  <c r="R268"/>
  <c r="P268"/>
  <c r="BI264"/>
  <c r="BH264"/>
  <c r="BG264"/>
  <c r="BE264"/>
  <c r="T264"/>
  <c r="R264"/>
  <c r="P264"/>
  <c r="BI262"/>
  <c r="BH262"/>
  <c r="BG262"/>
  <c r="BE262"/>
  <c r="T262"/>
  <c r="R262"/>
  <c r="P262"/>
  <c r="BI260"/>
  <c r="BH260"/>
  <c r="BG260"/>
  <c r="BE260"/>
  <c r="T260"/>
  <c r="R260"/>
  <c r="P260"/>
  <c r="BI258"/>
  <c r="BH258"/>
  <c r="BG258"/>
  <c r="BE258"/>
  <c r="T258"/>
  <c r="R258"/>
  <c r="P258"/>
  <c r="BI256"/>
  <c r="BH256"/>
  <c r="BG256"/>
  <c r="BE256"/>
  <c r="T256"/>
  <c r="R256"/>
  <c r="P256"/>
  <c r="BI253"/>
  <c r="BH253"/>
  <c r="BG253"/>
  <c r="BE253"/>
  <c r="T253"/>
  <c r="T252"/>
  <c r="R253"/>
  <c r="R252"/>
  <c r="P253"/>
  <c r="P252"/>
  <c r="BI251"/>
  <c r="BH251"/>
  <c r="BG251"/>
  <c r="BE251"/>
  <c r="T251"/>
  <c r="R251"/>
  <c r="P251"/>
  <c r="BI247"/>
  <c r="BH247"/>
  <c r="BG247"/>
  <c r="BE247"/>
  <c r="T247"/>
  <c r="R247"/>
  <c r="P247"/>
  <c r="BI245"/>
  <c r="BH245"/>
  <c r="BG245"/>
  <c r="BE245"/>
  <c r="T245"/>
  <c r="R245"/>
  <c r="P245"/>
  <c r="BI243"/>
  <c r="BH243"/>
  <c r="BG243"/>
  <c r="BE243"/>
  <c r="T243"/>
  <c r="R243"/>
  <c r="P243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5"/>
  <c r="BH235"/>
  <c r="BG235"/>
  <c r="BE235"/>
  <c r="T235"/>
  <c r="R235"/>
  <c r="P235"/>
  <c r="BI233"/>
  <c r="BH233"/>
  <c r="BG233"/>
  <c r="BE233"/>
  <c r="T233"/>
  <c r="R233"/>
  <c r="P233"/>
  <c r="BI231"/>
  <c r="BH231"/>
  <c r="BG231"/>
  <c r="BE231"/>
  <c r="T231"/>
  <c r="R231"/>
  <c r="P231"/>
  <c r="BI229"/>
  <c r="BH229"/>
  <c r="BG229"/>
  <c r="BE229"/>
  <c r="T229"/>
  <c r="R229"/>
  <c r="P229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21"/>
  <c r="BH221"/>
  <c r="BG221"/>
  <c r="BE221"/>
  <c r="T221"/>
  <c r="R221"/>
  <c r="P221"/>
  <c r="BI219"/>
  <c r="BH219"/>
  <c r="BG219"/>
  <c r="BE219"/>
  <c r="T219"/>
  <c r="R219"/>
  <c r="P219"/>
  <c r="BI217"/>
  <c r="BH217"/>
  <c r="BG217"/>
  <c r="BE217"/>
  <c r="T217"/>
  <c r="R217"/>
  <c r="P217"/>
  <c r="BI215"/>
  <c r="BH215"/>
  <c r="BG215"/>
  <c r="BE215"/>
  <c r="T215"/>
  <c r="R215"/>
  <c r="P215"/>
  <c r="BI210"/>
  <c r="BH210"/>
  <c r="BG210"/>
  <c r="BE210"/>
  <c r="T210"/>
  <c r="R210"/>
  <c r="P210"/>
  <c r="BI207"/>
  <c r="BH207"/>
  <c r="BG207"/>
  <c r="BE207"/>
  <c r="T207"/>
  <c r="R207"/>
  <c r="P207"/>
  <c r="BI204"/>
  <c r="BH204"/>
  <c r="BG204"/>
  <c r="BE204"/>
  <c r="T204"/>
  <c r="R204"/>
  <c r="P204"/>
  <c r="BI202"/>
  <c r="BH202"/>
  <c r="BG202"/>
  <c r="BE202"/>
  <c r="T202"/>
  <c r="R202"/>
  <c r="P202"/>
  <c r="BI200"/>
  <c r="BH200"/>
  <c r="BG200"/>
  <c r="BE200"/>
  <c r="T200"/>
  <c r="R200"/>
  <c r="P200"/>
  <c r="BI196"/>
  <c r="BH196"/>
  <c r="BG196"/>
  <c r="BE196"/>
  <c r="T196"/>
  <c r="R196"/>
  <c r="P196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6"/>
  <c r="BH186"/>
  <c r="BG186"/>
  <c r="BE186"/>
  <c r="T186"/>
  <c r="R186"/>
  <c r="P186"/>
  <c r="BI182"/>
  <c r="BH182"/>
  <c r="BG182"/>
  <c r="BE182"/>
  <c r="T182"/>
  <c r="T181"/>
  <c r="R182"/>
  <c r="R181"/>
  <c r="P182"/>
  <c r="P181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3"/>
  <c r="BH163"/>
  <c r="BG163"/>
  <c r="BE163"/>
  <c r="T163"/>
  <c r="R163"/>
  <c r="P163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47"/>
  <c r="BH147"/>
  <c r="BG147"/>
  <c r="BE147"/>
  <c r="T147"/>
  <c r="R147"/>
  <c r="P147"/>
  <c r="BI143"/>
  <c r="BH143"/>
  <c r="BG143"/>
  <c r="BE143"/>
  <c r="T143"/>
  <c r="R143"/>
  <c r="P143"/>
  <c r="BI142"/>
  <c r="BH142"/>
  <c r="BG142"/>
  <c r="BE142"/>
  <c r="T142"/>
  <c r="R142"/>
  <c r="P142"/>
  <c r="BI139"/>
  <c r="BH139"/>
  <c r="BG139"/>
  <c r="BE139"/>
  <c r="T139"/>
  <c r="R139"/>
  <c r="P139"/>
  <c r="BI137"/>
  <c r="BH137"/>
  <c r="BG137"/>
  <c r="BE137"/>
  <c r="T137"/>
  <c r="R137"/>
  <c r="P137"/>
  <c r="J130"/>
  <c r="F130"/>
  <c r="F128"/>
  <c r="E126"/>
  <c r="J93"/>
  <c r="F93"/>
  <c r="F91"/>
  <c r="E89"/>
  <c r="J26"/>
  <c r="E26"/>
  <c r="J94"/>
  <c r="J25"/>
  <c r="J20"/>
  <c r="E20"/>
  <c r="F131"/>
  <c r="J19"/>
  <c r="J14"/>
  <c r="J128"/>
  <c r="E7"/>
  <c r="E85"/>
  <c i="8" r="J39"/>
  <c r="J38"/>
  <c i="1" r="AY104"/>
  <c i="8" r="J37"/>
  <c i="1" r="AX104"/>
  <c i="8" r="BI223"/>
  <c r="BH223"/>
  <c r="BG223"/>
  <c r="BE223"/>
  <c r="T223"/>
  <c r="R223"/>
  <c r="P223"/>
  <c r="BI222"/>
  <c r="BH222"/>
  <c r="BG222"/>
  <c r="BE222"/>
  <c r="T222"/>
  <c r="R222"/>
  <c r="P222"/>
  <c r="BI219"/>
  <c r="BH219"/>
  <c r="BG219"/>
  <c r="BE219"/>
  <c r="T219"/>
  <c r="R219"/>
  <c r="P219"/>
  <c r="BI217"/>
  <c r="BH217"/>
  <c r="BG217"/>
  <c r="BE217"/>
  <c r="T217"/>
  <c r="R217"/>
  <c r="P217"/>
  <c r="BI214"/>
  <c r="BH214"/>
  <c r="BG214"/>
  <c r="BE214"/>
  <c r="T214"/>
  <c r="T213"/>
  <c r="R214"/>
  <c r="R213"/>
  <c r="P214"/>
  <c r="P213"/>
  <c r="BI212"/>
  <c r="BH212"/>
  <c r="BG212"/>
  <c r="BE212"/>
  <c r="T212"/>
  <c r="R212"/>
  <c r="P212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3"/>
  <c r="BH193"/>
  <c r="BG193"/>
  <c r="BE193"/>
  <c r="T193"/>
  <c r="R193"/>
  <c r="P193"/>
  <c r="BI190"/>
  <c r="BH190"/>
  <c r="BG190"/>
  <c r="BE190"/>
  <c r="T190"/>
  <c r="R190"/>
  <c r="P190"/>
  <c r="BI188"/>
  <c r="BH188"/>
  <c r="BG188"/>
  <c r="BE188"/>
  <c r="T188"/>
  <c r="R188"/>
  <c r="P188"/>
  <c r="BI185"/>
  <c r="BH185"/>
  <c r="BG185"/>
  <c r="BE185"/>
  <c r="T185"/>
  <c r="R185"/>
  <c r="P185"/>
  <c r="BI182"/>
  <c r="BH182"/>
  <c r="BG182"/>
  <c r="BE182"/>
  <c r="T182"/>
  <c r="R182"/>
  <c r="P182"/>
  <c r="BI180"/>
  <c r="BH180"/>
  <c r="BG180"/>
  <c r="BE180"/>
  <c r="T180"/>
  <c r="R180"/>
  <c r="P180"/>
  <c r="BI178"/>
  <c r="BH178"/>
  <c r="BG178"/>
  <c r="BE178"/>
  <c r="T178"/>
  <c r="R178"/>
  <c r="P178"/>
  <c r="BI175"/>
  <c r="BH175"/>
  <c r="BG175"/>
  <c r="BE175"/>
  <c r="T175"/>
  <c r="R175"/>
  <c r="P175"/>
  <c r="BI172"/>
  <c r="BH172"/>
  <c r="BG172"/>
  <c r="BE172"/>
  <c r="T172"/>
  <c r="R172"/>
  <c r="P172"/>
  <c r="BI170"/>
  <c r="BH170"/>
  <c r="BG170"/>
  <c r="BE170"/>
  <c r="T170"/>
  <c r="R170"/>
  <c r="P170"/>
  <c r="BI166"/>
  <c r="BH166"/>
  <c r="BG166"/>
  <c r="BE166"/>
  <c r="T166"/>
  <c r="R166"/>
  <c r="P166"/>
  <c r="BI165"/>
  <c r="BH165"/>
  <c r="BG165"/>
  <c r="BE165"/>
  <c r="T165"/>
  <c r="R165"/>
  <c r="P165"/>
  <c r="BI161"/>
  <c r="BH161"/>
  <c r="BG161"/>
  <c r="BE161"/>
  <c r="T161"/>
  <c r="R161"/>
  <c r="P161"/>
  <c r="BI158"/>
  <c r="BH158"/>
  <c r="BG158"/>
  <c r="BE158"/>
  <c r="T158"/>
  <c r="R158"/>
  <c r="P158"/>
  <c r="BI155"/>
  <c r="BH155"/>
  <c r="BG155"/>
  <c r="BE155"/>
  <c r="T155"/>
  <c r="R155"/>
  <c r="P155"/>
  <c r="BI148"/>
  <c r="BH148"/>
  <c r="BG148"/>
  <c r="BE148"/>
  <c r="T148"/>
  <c r="R148"/>
  <c r="P148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7"/>
  <c r="BH137"/>
  <c r="BG137"/>
  <c r="BE137"/>
  <c r="T137"/>
  <c r="R137"/>
  <c r="P137"/>
  <c r="BI135"/>
  <c r="BH135"/>
  <c r="BG135"/>
  <c r="BE135"/>
  <c r="T135"/>
  <c r="R135"/>
  <c r="P135"/>
  <c r="BI133"/>
  <c r="BH133"/>
  <c r="BG133"/>
  <c r="BE133"/>
  <c r="T133"/>
  <c r="R133"/>
  <c r="P133"/>
  <c r="J126"/>
  <c r="F126"/>
  <c r="F124"/>
  <c r="E122"/>
  <c r="J93"/>
  <c r="F93"/>
  <c r="F91"/>
  <c r="E89"/>
  <c r="J26"/>
  <c r="E26"/>
  <c r="J127"/>
  <c r="J25"/>
  <c r="J20"/>
  <c r="E20"/>
  <c r="F127"/>
  <c r="J19"/>
  <c r="J14"/>
  <c r="J124"/>
  <c r="E7"/>
  <c r="E118"/>
  <c i="7" r="J39"/>
  <c r="J38"/>
  <c i="1" r="AY103"/>
  <c i="7" r="J37"/>
  <c i="1" r="AX103"/>
  <c i="7" r="BI314"/>
  <c r="BH314"/>
  <c r="BG314"/>
  <c r="BE314"/>
  <c r="T314"/>
  <c r="R314"/>
  <c r="P314"/>
  <c r="BI310"/>
  <c r="BH310"/>
  <c r="BG310"/>
  <c r="BE310"/>
  <c r="T310"/>
  <c r="R310"/>
  <c r="P310"/>
  <c r="BI308"/>
  <c r="BH308"/>
  <c r="BG308"/>
  <c r="BE308"/>
  <c r="T308"/>
  <c r="R308"/>
  <c r="P308"/>
  <c r="BI306"/>
  <c r="BH306"/>
  <c r="BG306"/>
  <c r="BE306"/>
  <c r="T306"/>
  <c r="R306"/>
  <c r="P306"/>
  <c r="BI304"/>
  <c r="BH304"/>
  <c r="BG304"/>
  <c r="BE304"/>
  <c r="T304"/>
  <c r="R304"/>
  <c r="P304"/>
  <c r="BI300"/>
  <c r="BH300"/>
  <c r="BG300"/>
  <c r="BE300"/>
  <c r="T300"/>
  <c r="R300"/>
  <c r="P300"/>
  <c r="BI298"/>
  <c r="BH298"/>
  <c r="BG298"/>
  <c r="BE298"/>
  <c r="T298"/>
  <c r="R298"/>
  <c r="P298"/>
  <c r="BI296"/>
  <c r="BH296"/>
  <c r="BG296"/>
  <c r="BE296"/>
  <c r="T296"/>
  <c r="R296"/>
  <c r="P296"/>
  <c r="BI294"/>
  <c r="BH294"/>
  <c r="BG294"/>
  <c r="BE294"/>
  <c r="T294"/>
  <c r="R294"/>
  <c r="P294"/>
  <c r="BI292"/>
  <c r="BH292"/>
  <c r="BG292"/>
  <c r="BE292"/>
  <c r="T292"/>
  <c r="R292"/>
  <c r="P292"/>
  <c r="BI290"/>
  <c r="BH290"/>
  <c r="BG290"/>
  <c r="BE290"/>
  <c r="T290"/>
  <c r="R290"/>
  <c r="P290"/>
  <c r="BI288"/>
  <c r="BH288"/>
  <c r="BG288"/>
  <c r="BE288"/>
  <c r="T288"/>
  <c r="R288"/>
  <c r="P288"/>
  <c r="BI286"/>
  <c r="BH286"/>
  <c r="BG286"/>
  <c r="BE286"/>
  <c r="T286"/>
  <c r="R286"/>
  <c r="P286"/>
  <c r="BI284"/>
  <c r="BH284"/>
  <c r="BG284"/>
  <c r="BE284"/>
  <c r="T284"/>
  <c r="R284"/>
  <c r="P284"/>
  <c r="BI281"/>
  <c r="BH281"/>
  <c r="BG281"/>
  <c r="BE281"/>
  <c r="T281"/>
  <c r="R281"/>
  <c r="P281"/>
  <c r="BI280"/>
  <c r="BH280"/>
  <c r="BG280"/>
  <c r="BE280"/>
  <c r="T280"/>
  <c r="R280"/>
  <c r="P280"/>
  <c r="BI278"/>
  <c r="BH278"/>
  <c r="BG278"/>
  <c r="BE278"/>
  <c r="T278"/>
  <c r="R278"/>
  <c r="P278"/>
  <c r="BI277"/>
  <c r="BH277"/>
  <c r="BG277"/>
  <c r="BE277"/>
  <c r="T277"/>
  <c r="R277"/>
  <c r="P277"/>
  <c r="BI275"/>
  <c r="BH275"/>
  <c r="BG275"/>
  <c r="BE275"/>
  <c r="T275"/>
  <c r="R275"/>
  <c r="P275"/>
  <c r="BI270"/>
  <c r="BH270"/>
  <c r="BG270"/>
  <c r="BE270"/>
  <c r="T270"/>
  <c r="R270"/>
  <c r="P270"/>
  <c r="BI268"/>
  <c r="BH268"/>
  <c r="BG268"/>
  <c r="BE268"/>
  <c r="T268"/>
  <c r="R268"/>
  <c r="P268"/>
  <c r="BI266"/>
  <c r="BH266"/>
  <c r="BG266"/>
  <c r="BE266"/>
  <c r="T266"/>
  <c r="R266"/>
  <c r="P266"/>
  <c r="BI261"/>
  <c r="BH261"/>
  <c r="BG261"/>
  <c r="BE261"/>
  <c r="T261"/>
  <c r="R261"/>
  <c r="P261"/>
  <c r="BI259"/>
  <c r="BH259"/>
  <c r="BG259"/>
  <c r="BE259"/>
  <c r="T259"/>
  <c r="R259"/>
  <c r="P259"/>
  <c r="BI256"/>
  <c r="BH256"/>
  <c r="BG256"/>
  <c r="BE256"/>
  <c r="T256"/>
  <c r="R256"/>
  <c r="P256"/>
  <c r="BI254"/>
  <c r="BH254"/>
  <c r="BG254"/>
  <c r="BE254"/>
  <c r="T254"/>
  <c r="R254"/>
  <c r="P254"/>
  <c r="BI252"/>
  <c r="BH252"/>
  <c r="BG252"/>
  <c r="BE252"/>
  <c r="T252"/>
  <c r="R252"/>
  <c r="P252"/>
  <c r="BI250"/>
  <c r="BH250"/>
  <c r="BG250"/>
  <c r="BE250"/>
  <c r="T250"/>
  <c r="R250"/>
  <c r="P250"/>
  <c r="BI248"/>
  <c r="BH248"/>
  <c r="BG248"/>
  <c r="BE248"/>
  <c r="T248"/>
  <c r="R248"/>
  <c r="P248"/>
  <c r="BI246"/>
  <c r="BH246"/>
  <c r="BG246"/>
  <c r="BE246"/>
  <c r="T246"/>
  <c r="R246"/>
  <c r="P246"/>
  <c r="BI244"/>
  <c r="BH244"/>
  <c r="BG244"/>
  <c r="BE244"/>
  <c r="T244"/>
  <c r="R244"/>
  <c r="P244"/>
  <c r="BI242"/>
  <c r="BH242"/>
  <c r="BG242"/>
  <c r="BE242"/>
  <c r="T242"/>
  <c r="R242"/>
  <c r="P242"/>
  <c r="BI240"/>
  <c r="BH240"/>
  <c r="BG240"/>
  <c r="BE240"/>
  <c r="T240"/>
  <c r="R240"/>
  <c r="P240"/>
  <c r="BI238"/>
  <c r="BH238"/>
  <c r="BG238"/>
  <c r="BE238"/>
  <c r="T238"/>
  <c r="R238"/>
  <c r="P238"/>
  <c r="BI235"/>
  <c r="BH235"/>
  <c r="BG235"/>
  <c r="BE235"/>
  <c r="T235"/>
  <c r="R235"/>
  <c r="P235"/>
  <c r="BI233"/>
  <c r="BH233"/>
  <c r="BG233"/>
  <c r="BE233"/>
  <c r="T233"/>
  <c r="R233"/>
  <c r="P233"/>
  <c r="BI230"/>
  <c r="BH230"/>
  <c r="BG230"/>
  <c r="BE230"/>
  <c r="T230"/>
  <c r="R230"/>
  <c r="P230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19"/>
  <c r="BH219"/>
  <c r="BG219"/>
  <c r="BE219"/>
  <c r="T219"/>
  <c r="R219"/>
  <c r="P219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09"/>
  <c r="BH209"/>
  <c r="BG209"/>
  <c r="BE209"/>
  <c r="T209"/>
  <c r="R209"/>
  <c r="P209"/>
  <c r="BI206"/>
  <c r="BH206"/>
  <c r="BG206"/>
  <c r="BE206"/>
  <c r="T206"/>
  <c r="R206"/>
  <c r="P206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4"/>
  <c r="BH194"/>
  <c r="BG194"/>
  <c r="BE194"/>
  <c r="T194"/>
  <c r="R194"/>
  <c r="P194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R188"/>
  <c r="P188"/>
  <c r="BI186"/>
  <c r="BH186"/>
  <c r="BG186"/>
  <c r="BE186"/>
  <c r="T186"/>
  <c r="R186"/>
  <c r="P186"/>
  <c r="BI184"/>
  <c r="BH184"/>
  <c r="BG184"/>
  <c r="BE184"/>
  <c r="T184"/>
  <c r="R184"/>
  <c r="P184"/>
  <c r="BI182"/>
  <c r="BH182"/>
  <c r="BG182"/>
  <c r="BE182"/>
  <c r="T182"/>
  <c r="R182"/>
  <c r="P182"/>
  <c r="BI180"/>
  <c r="BH180"/>
  <c r="BG180"/>
  <c r="BE180"/>
  <c r="T180"/>
  <c r="R180"/>
  <c r="P180"/>
  <c r="BI178"/>
  <c r="BH178"/>
  <c r="BG178"/>
  <c r="BE178"/>
  <c r="T178"/>
  <c r="R178"/>
  <c r="P178"/>
  <c r="BI175"/>
  <c r="BH175"/>
  <c r="BG175"/>
  <c r="BE175"/>
  <c r="T175"/>
  <c r="R175"/>
  <c r="P175"/>
  <c r="BI174"/>
  <c r="BH174"/>
  <c r="BG174"/>
  <c r="BE174"/>
  <c r="T174"/>
  <c r="R174"/>
  <c r="P174"/>
  <c r="BI170"/>
  <c r="BH170"/>
  <c r="BG170"/>
  <c r="BE170"/>
  <c r="T170"/>
  <c r="R170"/>
  <c r="P170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0"/>
  <c r="BH150"/>
  <c r="BG150"/>
  <c r="BE150"/>
  <c r="T150"/>
  <c r="R150"/>
  <c r="P150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39"/>
  <c r="BH139"/>
  <c r="BG139"/>
  <c r="BE139"/>
  <c r="T139"/>
  <c r="R139"/>
  <c r="P139"/>
  <c r="BI137"/>
  <c r="BH137"/>
  <c r="BG137"/>
  <c r="BE137"/>
  <c r="T137"/>
  <c r="R137"/>
  <c r="P137"/>
  <c r="J130"/>
  <c r="F130"/>
  <c r="F128"/>
  <c r="E126"/>
  <c r="J93"/>
  <c r="F93"/>
  <c r="F91"/>
  <c r="E89"/>
  <c r="J26"/>
  <c r="E26"/>
  <c r="J131"/>
  <c r="J25"/>
  <c r="J20"/>
  <c r="E20"/>
  <c r="F131"/>
  <c r="J19"/>
  <c r="J14"/>
  <c r="J128"/>
  <c r="E7"/>
  <c r="E122"/>
  <c i="6" r="J39"/>
  <c r="J38"/>
  <c i="1" r="AY102"/>
  <c i="6" r="J37"/>
  <c i="1" r="AX102"/>
  <c i="6" r="BI300"/>
  <c r="BH300"/>
  <c r="BG300"/>
  <c r="BE300"/>
  <c r="T300"/>
  <c r="R300"/>
  <c r="P300"/>
  <c r="BI296"/>
  <c r="BH296"/>
  <c r="BG296"/>
  <c r="BE296"/>
  <c r="T296"/>
  <c r="R296"/>
  <c r="P296"/>
  <c r="BI294"/>
  <c r="BH294"/>
  <c r="BG294"/>
  <c r="BE294"/>
  <c r="T294"/>
  <c r="R294"/>
  <c r="P294"/>
  <c r="BI292"/>
  <c r="BH292"/>
  <c r="BG292"/>
  <c r="BE292"/>
  <c r="T292"/>
  <c r="R292"/>
  <c r="P292"/>
  <c r="BI290"/>
  <c r="BH290"/>
  <c r="BG290"/>
  <c r="BE290"/>
  <c r="T290"/>
  <c r="R290"/>
  <c r="P290"/>
  <c r="BI286"/>
  <c r="BH286"/>
  <c r="BG286"/>
  <c r="BE286"/>
  <c r="T286"/>
  <c r="R286"/>
  <c r="P286"/>
  <c r="BI284"/>
  <c r="BH284"/>
  <c r="BG284"/>
  <c r="BE284"/>
  <c r="T284"/>
  <c r="R284"/>
  <c r="P284"/>
  <c r="BI282"/>
  <c r="BH282"/>
  <c r="BG282"/>
  <c r="BE282"/>
  <c r="T282"/>
  <c r="R282"/>
  <c r="P282"/>
  <c r="BI280"/>
  <c r="BH280"/>
  <c r="BG280"/>
  <c r="BE280"/>
  <c r="T280"/>
  <c r="R280"/>
  <c r="P280"/>
  <c r="BI278"/>
  <c r="BH278"/>
  <c r="BG278"/>
  <c r="BE278"/>
  <c r="T278"/>
  <c r="R278"/>
  <c r="P278"/>
  <c r="BI276"/>
  <c r="BH276"/>
  <c r="BG276"/>
  <c r="BE276"/>
  <c r="T276"/>
  <c r="R276"/>
  <c r="P276"/>
  <c r="BI274"/>
  <c r="BH274"/>
  <c r="BG274"/>
  <c r="BE274"/>
  <c r="T274"/>
  <c r="R274"/>
  <c r="P274"/>
  <c r="BI272"/>
  <c r="BH272"/>
  <c r="BG272"/>
  <c r="BE272"/>
  <c r="T272"/>
  <c r="R272"/>
  <c r="P272"/>
  <c r="BI270"/>
  <c r="BH270"/>
  <c r="BG270"/>
  <c r="BE270"/>
  <c r="T270"/>
  <c r="R270"/>
  <c r="P270"/>
  <c r="BI267"/>
  <c r="BH267"/>
  <c r="BG267"/>
  <c r="BE267"/>
  <c r="T267"/>
  <c r="R267"/>
  <c r="P267"/>
  <c r="BI266"/>
  <c r="BH266"/>
  <c r="BG266"/>
  <c r="BE266"/>
  <c r="T266"/>
  <c r="R266"/>
  <c r="P266"/>
  <c r="BI264"/>
  <c r="BH264"/>
  <c r="BG264"/>
  <c r="BE264"/>
  <c r="T264"/>
  <c r="R264"/>
  <c r="P264"/>
  <c r="BI263"/>
  <c r="BH263"/>
  <c r="BG263"/>
  <c r="BE263"/>
  <c r="T263"/>
  <c r="R263"/>
  <c r="P263"/>
  <c r="BI261"/>
  <c r="BH261"/>
  <c r="BG261"/>
  <c r="BE261"/>
  <c r="T261"/>
  <c r="R261"/>
  <c r="P261"/>
  <c r="BI255"/>
  <c r="BH255"/>
  <c r="BG255"/>
  <c r="BE255"/>
  <c r="T255"/>
  <c r="R255"/>
  <c r="P255"/>
  <c r="BI254"/>
  <c r="BH254"/>
  <c r="BG254"/>
  <c r="BE254"/>
  <c r="T254"/>
  <c r="R254"/>
  <c r="P254"/>
  <c r="BI252"/>
  <c r="BH252"/>
  <c r="BG252"/>
  <c r="BE252"/>
  <c r="T252"/>
  <c r="R252"/>
  <c r="P252"/>
  <c r="BI247"/>
  <c r="BH247"/>
  <c r="BG247"/>
  <c r="BE247"/>
  <c r="T247"/>
  <c r="R247"/>
  <c r="P247"/>
  <c r="BI245"/>
  <c r="BH245"/>
  <c r="BG245"/>
  <c r="BE245"/>
  <c r="T245"/>
  <c r="R245"/>
  <c r="P245"/>
  <c r="BI242"/>
  <c r="BH242"/>
  <c r="BG242"/>
  <c r="BE242"/>
  <c r="T242"/>
  <c r="R242"/>
  <c r="P242"/>
  <c r="BI240"/>
  <c r="BH240"/>
  <c r="BG240"/>
  <c r="BE240"/>
  <c r="T240"/>
  <c r="R240"/>
  <c r="P240"/>
  <c r="BI238"/>
  <c r="BH238"/>
  <c r="BG238"/>
  <c r="BE238"/>
  <c r="T238"/>
  <c r="R238"/>
  <c r="P238"/>
  <c r="BI236"/>
  <c r="BH236"/>
  <c r="BG236"/>
  <c r="BE236"/>
  <c r="T236"/>
  <c r="R236"/>
  <c r="P236"/>
  <c r="BI234"/>
  <c r="BH234"/>
  <c r="BG234"/>
  <c r="BE234"/>
  <c r="T234"/>
  <c r="R234"/>
  <c r="P234"/>
  <c r="BI232"/>
  <c r="BH232"/>
  <c r="BG232"/>
  <c r="BE232"/>
  <c r="T232"/>
  <c r="R232"/>
  <c r="P232"/>
  <c r="BI228"/>
  <c r="BH228"/>
  <c r="BG228"/>
  <c r="BE228"/>
  <c r="T228"/>
  <c r="R228"/>
  <c r="P228"/>
  <c r="BI225"/>
  <c r="BH225"/>
  <c r="BG225"/>
  <c r="BE225"/>
  <c r="T225"/>
  <c r="R225"/>
  <c r="P225"/>
  <c r="BI222"/>
  <c r="BH222"/>
  <c r="BG222"/>
  <c r="BE222"/>
  <c r="T222"/>
  <c r="R222"/>
  <c r="P222"/>
  <c r="BI219"/>
  <c r="BH219"/>
  <c r="BG219"/>
  <c r="BE219"/>
  <c r="T219"/>
  <c r="R219"/>
  <c r="P219"/>
  <c r="BI217"/>
  <c r="BH217"/>
  <c r="BG217"/>
  <c r="BE217"/>
  <c r="T217"/>
  <c r="R217"/>
  <c r="P217"/>
  <c r="BI213"/>
  <c r="BH213"/>
  <c r="BG213"/>
  <c r="BE213"/>
  <c r="T213"/>
  <c r="R213"/>
  <c r="P213"/>
  <c r="BI209"/>
  <c r="BH209"/>
  <c r="BG209"/>
  <c r="BE209"/>
  <c r="T209"/>
  <c r="R209"/>
  <c r="P209"/>
  <c r="BI207"/>
  <c r="BH207"/>
  <c r="BG207"/>
  <c r="BE207"/>
  <c r="T207"/>
  <c r="R207"/>
  <c r="P207"/>
  <c r="BI206"/>
  <c r="BH206"/>
  <c r="BG206"/>
  <c r="BE206"/>
  <c r="T206"/>
  <c r="R206"/>
  <c r="P206"/>
  <c r="BI203"/>
  <c r="BH203"/>
  <c r="BG203"/>
  <c r="BE203"/>
  <c r="T203"/>
  <c r="R203"/>
  <c r="P203"/>
  <c r="BI200"/>
  <c r="BH200"/>
  <c r="BG200"/>
  <c r="BE200"/>
  <c r="T200"/>
  <c r="R200"/>
  <c r="P200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8"/>
  <c r="BH188"/>
  <c r="BG188"/>
  <c r="BE188"/>
  <c r="T188"/>
  <c r="R188"/>
  <c r="P188"/>
  <c r="BI185"/>
  <c r="BH185"/>
  <c r="BG185"/>
  <c r="BE185"/>
  <c r="T185"/>
  <c r="R185"/>
  <c r="P185"/>
  <c r="BI184"/>
  <c r="BH184"/>
  <c r="BG184"/>
  <c r="BE184"/>
  <c r="T184"/>
  <c r="R184"/>
  <c r="P184"/>
  <c r="BI182"/>
  <c r="BH182"/>
  <c r="BG182"/>
  <c r="BE182"/>
  <c r="T182"/>
  <c r="R182"/>
  <c r="P182"/>
  <c r="BI180"/>
  <c r="BH180"/>
  <c r="BG180"/>
  <c r="BE180"/>
  <c r="T180"/>
  <c r="R180"/>
  <c r="P180"/>
  <c r="BI178"/>
  <c r="BH178"/>
  <c r="BG178"/>
  <c r="BE178"/>
  <c r="T178"/>
  <c r="R178"/>
  <c r="P178"/>
  <c r="BI177"/>
  <c r="BH177"/>
  <c r="BG177"/>
  <c r="BE177"/>
  <c r="T177"/>
  <c r="R177"/>
  <c r="P177"/>
  <c r="BI174"/>
  <c r="BH174"/>
  <c r="BG174"/>
  <c r="BE174"/>
  <c r="T174"/>
  <c r="T173"/>
  <c r="R174"/>
  <c r="R173"/>
  <c r="P174"/>
  <c r="P173"/>
  <c r="BI171"/>
  <c r="BH171"/>
  <c r="BG171"/>
  <c r="BE171"/>
  <c r="T171"/>
  <c r="R171"/>
  <c r="P171"/>
  <c r="BI170"/>
  <c r="BH170"/>
  <c r="BG170"/>
  <c r="BE170"/>
  <c r="T170"/>
  <c r="R170"/>
  <c r="P170"/>
  <c r="BI166"/>
  <c r="BH166"/>
  <c r="BG166"/>
  <c r="BE166"/>
  <c r="T166"/>
  <c r="R166"/>
  <c r="P166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47"/>
  <c r="BH147"/>
  <c r="BG147"/>
  <c r="BE147"/>
  <c r="T147"/>
  <c r="R147"/>
  <c r="P147"/>
  <c r="BI143"/>
  <c r="BH143"/>
  <c r="BG143"/>
  <c r="BE143"/>
  <c r="T143"/>
  <c r="R143"/>
  <c r="P143"/>
  <c r="BI142"/>
  <c r="BH142"/>
  <c r="BG142"/>
  <c r="BE142"/>
  <c r="T142"/>
  <c r="R142"/>
  <c r="P142"/>
  <c r="BI139"/>
  <c r="BH139"/>
  <c r="BG139"/>
  <c r="BE139"/>
  <c r="T139"/>
  <c r="R139"/>
  <c r="P139"/>
  <c r="BI137"/>
  <c r="BH137"/>
  <c r="BG137"/>
  <c r="BE137"/>
  <c r="T137"/>
  <c r="R137"/>
  <c r="P137"/>
  <c r="J130"/>
  <c r="F130"/>
  <c r="F128"/>
  <c r="E126"/>
  <c r="J93"/>
  <c r="F93"/>
  <c r="F91"/>
  <c r="E89"/>
  <c r="J26"/>
  <c r="E26"/>
  <c r="J131"/>
  <c r="J25"/>
  <c r="J20"/>
  <c r="E20"/>
  <c r="F131"/>
  <c r="J19"/>
  <c r="J14"/>
  <c r="J128"/>
  <c r="E7"/>
  <c r="E122"/>
  <c i="5" r="J39"/>
  <c r="J38"/>
  <c i="1" r="AY101"/>
  <c i="5" r="J37"/>
  <c i="1" r="AX101"/>
  <c i="5" r="BI255"/>
  <c r="BH255"/>
  <c r="BG255"/>
  <c r="BE255"/>
  <c r="T255"/>
  <c r="R255"/>
  <c r="P255"/>
  <c r="BI251"/>
  <c r="BH251"/>
  <c r="BG251"/>
  <c r="BE251"/>
  <c r="T251"/>
  <c r="R251"/>
  <c r="P251"/>
  <c r="BI249"/>
  <c r="BH249"/>
  <c r="BG249"/>
  <c r="BE249"/>
  <c r="T249"/>
  <c r="R249"/>
  <c r="P249"/>
  <c r="BI242"/>
  <c r="BH242"/>
  <c r="BG242"/>
  <c r="BE242"/>
  <c r="T242"/>
  <c r="R242"/>
  <c r="P242"/>
  <c r="BI240"/>
  <c r="BH240"/>
  <c r="BG240"/>
  <c r="BE240"/>
  <c r="T240"/>
  <c r="R240"/>
  <c r="P240"/>
  <c r="BI238"/>
  <c r="BH238"/>
  <c r="BG238"/>
  <c r="BE238"/>
  <c r="T238"/>
  <c r="R238"/>
  <c r="P238"/>
  <c r="BI236"/>
  <c r="BH236"/>
  <c r="BG236"/>
  <c r="BE236"/>
  <c r="T236"/>
  <c r="R236"/>
  <c r="P236"/>
  <c r="BI234"/>
  <c r="BH234"/>
  <c r="BG234"/>
  <c r="BE234"/>
  <c r="T234"/>
  <c r="R234"/>
  <c r="P234"/>
  <c r="BI232"/>
  <c r="BH232"/>
  <c r="BG232"/>
  <c r="BE232"/>
  <c r="T232"/>
  <c r="R232"/>
  <c r="P232"/>
  <c r="BI230"/>
  <c r="BH230"/>
  <c r="BG230"/>
  <c r="BE230"/>
  <c r="T230"/>
  <c r="R230"/>
  <c r="P230"/>
  <c r="BI227"/>
  <c r="BH227"/>
  <c r="BG227"/>
  <c r="BE227"/>
  <c r="T227"/>
  <c r="T226"/>
  <c r="R227"/>
  <c r="R226"/>
  <c r="P227"/>
  <c r="P226"/>
  <c r="BI225"/>
  <c r="BH225"/>
  <c r="BG225"/>
  <c r="BE225"/>
  <c r="T225"/>
  <c r="R225"/>
  <c r="P225"/>
  <c r="BI224"/>
  <c r="BH224"/>
  <c r="BG224"/>
  <c r="BE224"/>
  <c r="T224"/>
  <c r="R224"/>
  <c r="P224"/>
  <c r="BI222"/>
  <c r="BH222"/>
  <c r="BG222"/>
  <c r="BE222"/>
  <c r="T222"/>
  <c r="R222"/>
  <c r="P222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4"/>
  <c r="BH214"/>
  <c r="BG214"/>
  <c r="BE214"/>
  <c r="T214"/>
  <c r="R214"/>
  <c r="P214"/>
  <c r="BI212"/>
  <c r="BH212"/>
  <c r="BG212"/>
  <c r="BE212"/>
  <c r="T212"/>
  <c r="R212"/>
  <c r="P212"/>
  <c r="BI208"/>
  <c r="BH208"/>
  <c r="BG208"/>
  <c r="BE208"/>
  <c r="T208"/>
  <c r="T207"/>
  <c r="R208"/>
  <c r="R207"/>
  <c r="P208"/>
  <c r="P207"/>
  <c r="BI205"/>
  <c r="BH205"/>
  <c r="BG205"/>
  <c r="BE205"/>
  <c r="T205"/>
  <c r="R205"/>
  <c r="P205"/>
  <c r="BI203"/>
  <c r="BH203"/>
  <c r="BG203"/>
  <c r="BE203"/>
  <c r="T203"/>
  <c r="R203"/>
  <c r="P203"/>
  <c r="BI201"/>
  <c r="BH201"/>
  <c r="BG201"/>
  <c r="BE201"/>
  <c r="T201"/>
  <c r="R201"/>
  <c r="P201"/>
  <c r="BI199"/>
  <c r="BH199"/>
  <c r="BG199"/>
  <c r="BE199"/>
  <c r="T199"/>
  <c r="R199"/>
  <c r="P199"/>
  <c r="BI197"/>
  <c r="BH197"/>
  <c r="BG197"/>
  <c r="BE197"/>
  <c r="T197"/>
  <c r="R197"/>
  <c r="P197"/>
  <c r="BI194"/>
  <c r="BH194"/>
  <c r="BG194"/>
  <c r="BE194"/>
  <c r="T194"/>
  <c r="R194"/>
  <c r="P194"/>
  <c r="BI190"/>
  <c r="BH190"/>
  <c r="BG190"/>
  <c r="BE190"/>
  <c r="T190"/>
  <c r="T189"/>
  <c r="R190"/>
  <c r="R189"/>
  <c r="P190"/>
  <c r="P189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78"/>
  <c r="BH178"/>
  <c r="BG178"/>
  <c r="BE178"/>
  <c r="T178"/>
  <c r="R178"/>
  <c r="P178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1"/>
  <c r="BH151"/>
  <c r="BG151"/>
  <c r="BE151"/>
  <c r="T151"/>
  <c r="R151"/>
  <c r="P151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J129"/>
  <c r="F129"/>
  <c r="F127"/>
  <c r="E125"/>
  <c r="J93"/>
  <c r="F93"/>
  <c r="F91"/>
  <c r="E89"/>
  <c r="J26"/>
  <c r="E26"/>
  <c r="J130"/>
  <c r="J25"/>
  <c r="J20"/>
  <c r="E20"/>
  <c r="F130"/>
  <c r="J19"/>
  <c r="J14"/>
  <c r="J127"/>
  <c r="E7"/>
  <c r="E85"/>
  <c i="4" r="R274"/>
  <c r="J41"/>
  <c r="J40"/>
  <c i="1" r="AY99"/>
  <c i="4" r="J39"/>
  <c i="1" r="AX99"/>
  <c i="4" r="BI283"/>
  <c r="BH283"/>
  <c r="BG283"/>
  <c r="BE283"/>
  <c r="T283"/>
  <c r="R283"/>
  <c r="P283"/>
  <c r="BI279"/>
  <c r="BH279"/>
  <c r="BG279"/>
  <c r="BE279"/>
  <c r="T279"/>
  <c r="R279"/>
  <c r="P279"/>
  <c r="BI277"/>
  <c r="BH277"/>
  <c r="BG277"/>
  <c r="BE277"/>
  <c r="T277"/>
  <c r="R277"/>
  <c r="P277"/>
  <c r="BI275"/>
  <c r="BH275"/>
  <c r="BG275"/>
  <c r="BE275"/>
  <c r="T275"/>
  <c r="R275"/>
  <c r="P275"/>
  <c r="BI273"/>
  <c r="BH273"/>
  <c r="BG273"/>
  <c r="BE273"/>
  <c r="T273"/>
  <c r="R273"/>
  <c r="P273"/>
  <c r="BI269"/>
  <c r="BH269"/>
  <c r="BG269"/>
  <c r="BE269"/>
  <c r="T269"/>
  <c r="R269"/>
  <c r="P269"/>
  <c r="BI267"/>
  <c r="BH267"/>
  <c r="BG267"/>
  <c r="BE267"/>
  <c r="T267"/>
  <c r="R267"/>
  <c r="P267"/>
  <c r="BI265"/>
  <c r="BH265"/>
  <c r="BG265"/>
  <c r="BE265"/>
  <c r="T265"/>
  <c r="R265"/>
  <c r="P265"/>
  <c r="BI263"/>
  <c r="BH263"/>
  <c r="BG263"/>
  <c r="BE263"/>
  <c r="T263"/>
  <c r="R263"/>
  <c r="P263"/>
  <c r="BI261"/>
  <c r="BH261"/>
  <c r="BG261"/>
  <c r="BE261"/>
  <c r="T261"/>
  <c r="R261"/>
  <c r="P261"/>
  <c r="BI258"/>
  <c r="BH258"/>
  <c r="BG258"/>
  <c r="BE258"/>
  <c r="T258"/>
  <c r="T257"/>
  <c r="R258"/>
  <c r="R257"/>
  <c r="P258"/>
  <c r="P257"/>
  <c r="BI256"/>
  <c r="BH256"/>
  <c r="BG256"/>
  <c r="BE256"/>
  <c r="T256"/>
  <c r="R256"/>
  <c r="P256"/>
  <c r="BI254"/>
  <c r="BH254"/>
  <c r="BG254"/>
  <c r="BE254"/>
  <c r="T254"/>
  <c r="R254"/>
  <c r="P254"/>
  <c r="BI252"/>
  <c r="BH252"/>
  <c r="BG252"/>
  <c r="BE252"/>
  <c r="T252"/>
  <c r="R252"/>
  <c r="P252"/>
  <c r="BI250"/>
  <c r="BH250"/>
  <c r="BG250"/>
  <c r="BE250"/>
  <c r="T250"/>
  <c r="R250"/>
  <c r="P250"/>
  <c r="BI248"/>
  <c r="BH248"/>
  <c r="BG248"/>
  <c r="BE248"/>
  <c r="T248"/>
  <c r="R248"/>
  <c r="P248"/>
  <c r="BI244"/>
  <c r="BH244"/>
  <c r="BG244"/>
  <c r="BE244"/>
  <c r="T244"/>
  <c r="R244"/>
  <c r="P244"/>
  <c r="BI240"/>
  <c r="BH240"/>
  <c r="BG240"/>
  <c r="BE240"/>
  <c r="T240"/>
  <c r="R240"/>
  <c r="P240"/>
  <c r="BI237"/>
  <c r="BH237"/>
  <c r="BG237"/>
  <c r="BE237"/>
  <c r="T237"/>
  <c r="R237"/>
  <c r="P237"/>
  <c r="BI234"/>
  <c r="BH234"/>
  <c r="BG234"/>
  <c r="BE234"/>
  <c r="T234"/>
  <c r="R234"/>
  <c r="P234"/>
  <c r="BI232"/>
  <c r="BH232"/>
  <c r="BG232"/>
  <c r="BE232"/>
  <c r="T232"/>
  <c r="R232"/>
  <c r="P232"/>
  <c r="BI229"/>
  <c r="BH229"/>
  <c r="BG229"/>
  <c r="BE229"/>
  <c r="T229"/>
  <c r="R229"/>
  <c r="P229"/>
  <c r="BI227"/>
  <c r="BH227"/>
  <c r="BG227"/>
  <c r="BE227"/>
  <c r="T227"/>
  <c r="R227"/>
  <c r="P227"/>
  <c r="BI223"/>
  <c r="BH223"/>
  <c r="BG223"/>
  <c r="BE223"/>
  <c r="T223"/>
  <c r="R223"/>
  <c r="P223"/>
  <c r="BI219"/>
  <c r="BH219"/>
  <c r="BG219"/>
  <c r="BE219"/>
  <c r="T219"/>
  <c r="R219"/>
  <c r="P219"/>
  <c r="BI217"/>
  <c r="BH217"/>
  <c r="BG217"/>
  <c r="BE217"/>
  <c r="T217"/>
  <c r="R217"/>
  <c r="P217"/>
  <c r="BI213"/>
  <c r="BH213"/>
  <c r="BG213"/>
  <c r="BE213"/>
  <c r="T213"/>
  <c r="R213"/>
  <c r="P213"/>
  <c r="BI210"/>
  <c r="BH210"/>
  <c r="BG210"/>
  <c r="BE210"/>
  <c r="T210"/>
  <c r="R210"/>
  <c r="P210"/>
  <c r="BI207"/>
  <c r="BH207"/>
  <c r="BG207"/>
  <c r="BE207"/>
  <c r="T207"/>
  <c r="T206"/>
  <c r="R207"/>
  <c r="R206"/>
  <c r="P207"/>
  <c r="P206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6"/>
  <c r="BH196"/>
  <c r="BG196"/>
  <c r="BE196"/>
  <c r="T196"/>
  <c r="R196"/>
  <c r="P196"/>
  <c r="BI194"/>
  <c r="BH194"/>
  <c r="BG194"/>
  <c r="BE194"/>
  <c r="T194"/>
  <c r="R194"/>
  <c r="P194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5"/>
  <c r="BH185"/>
  <c r="BG185"/>
  <c r="BE185"/>
  <c r="T185"/>
  <c r="R185"/>
  <c r="P185"/>
  <c r="BI181"/>
  <c r="BH181"/>
  <c r="BG181"/>
  <c r="BE181"/>
  <c r="T181"/>
  <c r="R181"/>
  <c r="P181"/>
  <c r="BI178"/>
  <c r="BH178"/>
  <c r="BG178"/>
  <c r="BE178"/>
  <c r="T178"/>
  <c r="R178"/>
  <c r="P178"/>
  <c r="BI176"/>
  <c r="BH176"/>
  <c r="BG176"/>
  <c r="BE176"/>
  <c r="T176"/>
  <c r="R176"/>
  <c r="P176"/>
  <c r="BI172"/>
  <c r="BH172"/>
  <c r="BG172"/>
  <c r="BE172"/>
  <c r="T172"/>
  <c r="R172"/>
  <c r="P172"/>
  <c r="BI171"/>
  <c r="BH171"/>
  <c r="BG171"/>
  <c r="BE171"/>
  <c r="T171"/>
  <c r="R171"/>
  <c r="P171"/>
  <c r="BI167"/>
  <c r="BH167"/>
  <c r="BG167"/>
  <c r="BE167"/>
  <c r="T167"/>
  <c r="R167"/>
  <c r="P167"/>
  <c r="BI165"/>
  <c r="BH165"/>
  <c r="BG165"/>
  <c r="BE165"/>
  <c r="T165"/>
  <c r="R165"/>
  <c r="P165"/>
  <c r="BI160"/>
  <c r="BH160"/>
  <c r="BG160"/>
  <c r="BE160"/>
  <c r="T160"/>
  <c r="R160"/>
  <c r="P160"/>
  <c r="BI156"/>
  <c r="BH156"/>
  <c r="BG156"/>
  <c r="BE156"/>
  <c r="T156"/>
  <c r="R156"/>
  <c r="P156"/>
  <c r="BI155"/>
  <c r="BH155"/>
  <c r="BG155"/>
  <c r="BE155"/>
  <c r="T155"/>
  <c r="R155"/>
  <c r="P155"/>
  <c r="BI151"/>
  <c r="BH151"/>
  <c r="BG151"/>
  <c r="BE151"/>
  <c r="T151"/>
  <c r="R151"/>
  <c r="P151"/>
  <c r="BI150"/>
  <c r="BH150"/>
  <c r="BG150"/>
  <c r="BE150"/>
  <c r="T150"/>
  <c r="R150"/>
  <c r="P150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J134"/>
  <c r="F134"/>
  <c r="F132"/>
  <c r="E130"/>
  <c r="J95"/>
  <c r="F95"/>
  <c r="F93"/>
  <c r="E91"/>
  <c r="J28"/>
  <c r="E28"/>
  <c r="J135"/>
  <c r="J27"/>
  <c r="J22"/>
  <c r="E22"/>
  <c r="F135"/>
  <c r="J21"/>
  <c r="J16"/>
  <c r="J132"/>
  <c r="E7"/>
  <c r="E124"/>
  <c i="3" r="J41"/>
  <c r="J40"/>
  <c i="1" r="AY98"/>
  <c i="3" r="J39"/>
  <c i="1" r="AX98"/>
  <c i="3" r="BI227"/>
  <c r="BH227"/>
  <c r="BG227"/>
  <c r="BE227"/>
  <c r="T227"/>
  <c r="R227"/>
  <c r="P227"/>
  <c r="BI226"/>
  <c r="BH226"/>
  <c r="BG226"/>
  <c r="BE226"/>
  <c r="T226"/>
  <c r="R226"/>
  <c r="P226"/>
  <c r="BI223"/>
  <c r="BH223"/>
  <c r="BG223"/>
  <c r="BE223"/>
  <c r="T223"/>
  <c r="R223"/>
  <c r="P223"/>
  <c r="BI221"/>
  <c r="BH221"/>
  <c r="BG221"/>
  <c r="BE221"/>
  <c r="T221"/>
  <c r="R221"/>
  <c r="P221"/>
  <c r="BI218"/>
  <c r="BH218"/>
  <c r="BG218"/>
  <c r="BE218"/>
  <c r="T218"/>
  <c r="T217"/>
  <c r="R218"/>
  <c r="R217"/>
  <c r="P218"/>
  <c r="P217"/>
  <c r="BI216"/>
  <c r="BH216"/>
  <c r="BG216"/>
  <c r="BE216"/>
  <c r="T216"/>
  <c r="R216"/>
  <c r="P216"/>
  <c r="BI211"/>
  <c r="BH211"/>
  <c r="BG211"/>
  <c r="BE211"/>
  <c r="T211"/>
  <c r="R211"/>
  <c r="P211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R203"/>
  <c r="P203"/>
  <c r="BI202"/>
  <c r="BH202"/>
  <c r="BG202"/>
  <c r="BE202"/>
  <c r="T202"/>
  <c r="R202"/>
  <c r="P202"/>
  <c r="BI197"/>
  <c r="BH197"/>
  <c r="BG197"/>
  <c r="BE197"/>
  <c r="T197"/>
  <c r="R197"/>
  <c r="P197"/>
  <c r="BI194"/>
  <c r="BH194"/>
  <c r="BG194"/>
  <c r="BE194"/>
  <c r="T194"/>
  <c r="R194"/>
  <c r="P194"/>
  <c r="BI192"/>
  <c r="BH192"/>
  <c r="BG192"/>
  <c r="BE192"/>
  <c r="T192"/>
  <c r="R192"/>
  <c r="P192"/>
  <c r="BI189"/>
  <c r="BH189"/>
  <c r="BG189"/>
  <c r="BE189"/>
  <c r="T189"/>
  <c r="R189"/>
  <c r="P189"/>
  <c r="BI186"/>
  <c r="BH186"/>
  <c r="BG186"/>
  <c r="BE186"/>
  <c r="T186"/>
  <c r="R186"/>
  <c r="P186"/>
  <c r="BI184"/>
  <c r="BH184"/>
  <c r="BG184"/>
  <c r="BE184"/>
  <c r="T184"/>
  <c r="R184"/>
  <c r="P184"/>
  <c r="BI182"/>
  <c r="BH182"/>
  <c r="BG182"/>
  <c r="BE182"/>
  <c r="T182"/>
  <c r="R182"/>
  <c r="P182"/>
  <c r="BI179"/>
  <c r="BH179"/>
  <c r="BG179"/>
  <c r="BE179"/>
  <c r="T179"/>
  <c r="R179"/>
  <c r="P179"/>
  <c r="BI176"/>
  <c r="BH176"/>
  <c r="BG176"/>
  <c r="BE176"/>
  <c r="T176"/>
  <c r="R176"/>
  <c r="P176"/>
  <c r="BI174"/>
  <c r="BH174"/>
  <c r="BG174"/>
  <c r="BE174"/>
  <c r="T174"/>
  <c r="R174"/>
  <c r="P174"/>
  <c r="BI170"/>
  <c r="BH170"/>
  <c r="BG170"/>
  <c r="BE170"/>
  <c r="T170"/>
  <c r="R170"/>
  <c r="P170"/>
  <c r="BI169"/>
  <c r="BH169"/>
  <c r="BG169"/>
  <c r="BE169"/>
  <c r="T169"/>
  <c r="R169"/>
  <c r="P169"/>
  <c r="BI165"/>
  <c r="BH165"/>
  <c r="BG165"/>
  <c r="BE165"/>
  <c r="T165"/>
  <c r="R165"/>
  <c r="P165"/>
  <c r="BI162"/>
  <c r="BH162"/>
  <c r="BG162"/>
  <c r="BE162"/>
  <c r="T162"/>
  <c r="R162"/>
  <c r="P162"/>
  <c r="BI159"/>
  <c r="BH159"/>
  <c r="BG159"/>
  <c r="BE159"/>
  <c r="T159"/>
  <c r="R159"/>
  <c r="P159"/>
  <c r="BI152"/>
  <c r="BH152"/>
  <c r="BG152"/>
  <c r="BE152"/>
  <c r="T152"/>
  <c r="R152"/>
  <c r="P152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1"/>
  <c r="BH141"/>
  <c r="BG141"/>
  <c r="BE141"/>
  <c r="T141"/>
  <c r="R141"/>
  <c r="P141"/>
  <c r="BI139"/>
  <c r="BH139"/>
  <c r="BG139"/>
  <c r="BE139"/>
  <c r="T139"/>
  <c r="R139"/>
  <c r="P139"/>
  <c r="BI137"/>
  <c r="BH137"/>
  <c r="BG137"/>
  <c r="BE137"/>
  <c r="T137"/>
  <c r="R137"/>
  <c r="P137"/>
  <c r="J130"/>
  <c r="F130"/>
  <c r="F128"/>
  <c r="E126"/>
  <c r="J95"/>
  <c r="F95"/>
  <c r="F93"/>
  <c r="E91"/>
  <c r="J28"/>
  <c r="E28"/>
  <c r="J131"/>
  <c r="J27"/>
  <c r="J22"/>
  <c r="E22"/>
  <c r="F131"/>
  <c r="J21"/>
  <c r="J16"/>
  <c r="J128"/>
  <c r="E7"/>
  <c r="E85"/>
  <c i="2" r="J41"/>
  <c r="J40"/>
  <c i="1" r="AY97"/>
  <c i="2" r="J39"/>
  <c i="1" r="AX97"/>
  <c i="2" r="BI524"/>
  <c r="BH524"/>
  <c r="BG524"/>
  <c r="BE524"/>
  <c r="T524"/>
  <c r="R524"/>
  <c r="P524"/>
  <c r="BI518"/>
  <c r="BH518"/>
  <c r="BG518"/>
  <c r="BE518"/>
  <c r="T518"/>
  <c r="R518"/>
  <c r="P518"/>
  <c r="BI515"/>
  <c r="BH515"/>
  <c r="BG515"/>
  <c r="BE515"/>
  <c r="T515"/>
  <c r="T514"/>
  <c r="R515"/>
  <c r="R514"/>
  <c r="P515"/>
  <c r="P514"/>
  <c r="BI513"/>
  <c r="BH513"/>
  <c r="BG513"/>
  <c r="BE513"/>
  <c r="T513"/>
  <c r="R513"/>
  <c r="P513"/>
  <c r="BI512"/>
  <c r="BH512"/>
  <c r="BG512"/>
  <c r="BE512"/>
  <c r="T512"/>
  <c r="R512"/>
  <c r="P512"/>
  <c r="BI511"/>
  <c r="BH511"/>
  <c r="BG511"/>
  <c r="BE511"/>
  <c r="T511"/>
  <c r="R511"/>
  <c r="P511"/>
  <c r="BI510"/>
  <c r="BH510"/>
  <c r="BG510"/>
  <c r="BE510"/>
  <c r="T510"/>
  <c r="R510"/>
  <c r="P510"/>
  <c r="BI508"/>
  <c r="BH508"/>
  <c r="BG508"/>
  <c r="BE508"/>
  <c r="T508"/>
  <c r="R508"/>
  <c r="P508"/>
  <c r="BI507"/>
  <c r="BH507"/>
  <c r="BG507"/>
  <c r="BE507"/>
  <c r="T507"/>
  <c r="R507"/>
  <c r="P507"/>
  <c r="BI506"/>
  <c r="BH506"/>
  <c r="BG506"/>
  <c r="BE506"/>
  <c r="T506"/>
  <c r="R506"/>
  <c r="P506"/>
  <c r="BI504"/>
  <c r="BH504"/>
  <c r="BG504"/>
  <c r="BE504"/>
  <c r="T504"/>
  <c r="R504"/>
  <c r="P504"/>
  <c r="BI498"/>
  <c r="BH498"/>
  <c r="BG498"/>
  <c r="BE498"/>
  <c r="T498"/>
  <c r="R498"/>
  <c r="P498"/>
  <c r="BI495"/>
  <c r="BH495"/>
  <c r="BG495"/>
  <c r="BE495"/>
  <c r="T495"/>
  <c r="R495"/>
  <c r="P495"/>
  <c r="BI487"/>
  <c r="BH487"/>
  <c r="BG487"/>
  <c r="BE487"/>
  <c r="T487"/>
  <c r="R487"/>
  <c r="P487"/>
  <c r="BI481"/>
  <c r="BH481"/>
  <c r="BG481"/>
  <c r="BE481"/>
  <c r="T481"/>
  <c r="R481"/>
  <c r="P481"/>
  <c r="BI475"/>
  <c r="BH475"/>
  <c r="BG475"/>
  <c r="BE475"/>
  <c r="T475"/>
  <c r="R475"/>
  <c r="P475"/>
  <c r="BI474"/>
  <c r="BH474"/>
  <c r="BG474"/>
  <c r="BE474"/>
  <c r="T474"/>
  <c r="R474"/>
  <c r="P474"/>
  <c r="BI471"/>
  <c r="BH471"/>
  <c r="BG471"/>
  <c r="BE471"/>
  <c r="T471"/>
  <c r="R471"/>
  <c r="P471"/>
  <c r="BI468"/>
  <c r="BH468"/>
  <c r="BG468"/>
  <c r="BE468"/>
  <c r="T468"/>
  <c r="R468"/>
  <c r="P468"/>
  <c r="BI467"/>
  <c r="BH467"/>
  <c r="BG467"/>
  <c r="BE467"/>
  <c r="T467"/>
  <c r="R467"/>
  <c r="P467"/>
  <c r="BI461"/>
  <c r="BH461"/>
  <c r="BG461"/>
  <c r="BE461"/>
  <c r="T461"/>
  <c r="R461"/>
  <c r="P461"/>
  <c r="BI460"/>
  <c r="BH460"/>
  <c r="BG460"/>
  <c r="BE460"/>
  <c r="T460"/>
  <c r="R460"/>
  <c r="P460"/>
  <c r="BI457"/>
  <c r="BH457"/>
  <c r="BG457"/>
  <c r="BE457"/>
  <c r="T457"/>
  <c r="R457"/>
  <c r="P457"/>
  <c r="BI455"/>
  <c r="BH455"/>
  <c r="BG455"/>
  <c r="BE455"/>
  <c r="T455"/>
  <c r="R455"/>
  <c r="P455"/>
  <c r="BI449"/>
  <c r="BH449"/>
  <c r="BG449"/>
  <c r="BE449"/>
  <c r="T449"/>
  <c r="R449"/>
  <c r="P449"/>
  <c r="BI447"/>
  <c r="BH447"/>
  <c r="BG447"/>
  <c r="BE447"/>
  <c r="T447"/>
  <c r="R447"/>
  <c r="P447"/>
  <c r="BI444"/>
  <c r="BH444"/>
  <c r="BG444"/>
  <c r="BE444"/>
  <c r="T444"/>
  <c r="R444"/>
  <c r="P444"/>
  <c r="BI441"/>
  <c r="BH441"/>
  <c r="BG441"/>
  <c r="BE441"/>
  <c r="T441"/>
  <c r="R441"/>
  <c r="P441"/>
  <c r="BI435"/>
  <c r="BH435"/>
  <c r="BG435"/>
  <c r="BE435"/>
  <c r="T435"/>
  <c r="R435"/>
  <c r="P435"/>
  <c r="BI429"/>
  <c r="BH429"/>
  <c r="BG429"/>
  <c r="BE429"/>
  <c r="T429"/>
  <c r="R429"/>
  <c r="P429"/>
  <c r="BI426"/>
  <c r="BH426"/>
  <c r="BG426"/>
  <c r="BE426"/>
  <c r="T426"/>
  <c r="R426"/>
  <c r="P426"/>
  <c r="BI420"/>
  <c r="BH420"/>
  <c r="BG420"/>
  <c r="BE420"/>
  <c r="T420"/>
  <c r="R420"/>
  <c r="P420"/>
  <c r="BI414"/>
  <c r="BH414"/>
  <c r="BG414"/>
  <c r="BE414"/>
  <c r="T414"/>
  <c r="R414"/>
  <c r="P414"/>
  <c r="BI408"/>
  <c r="BH408"/>
  <c r="BG408"/>
  <c r="BE408"/>
  <c r="T408"/>
  <c r="R408"/>
  <c r="P408"/>
  <c r="BI402"/>
  <c r="BH402"/>
  <c r="BG402"/>
  <c r="BE402"/>
  <c r="T402"/>
  <c r="R402"/>
  <c r="P402"/>
  <c r="BI399"/>
  <c r="BH399"/>
  <c r="BG399"/>
  <c r="BE399"/>
  <c r="T399"/>
  <c r="R399"/>
  <c r="P399"/>
  <c r="BI398"/>
  <c r="BH398"/>
  <c r="BG398"/>
  <c r="BE398"/>
  <c r="T398"/>
  <c r="R398"/>
  <c r="P398"/>
  <c r="BI397"/>
  <c r="BH397"/>
  <c r="BG397"/>
  <c r="BE397"/>
  <c r="T397"/>
  <c r="R397"/>
  <c r="P397"/>
  <c r="BI396"/>
  <c r="BH396"/>
  <c r="BG396"/>
  <c r="BE396"/>
  <c r="T396"/>
  <c r="R396"/>
  <c r="P396"/>
  <c r="BI390"/>
  <c r="BH390"/>
  <c r="BG390"/>
  <c r="BE390"/>
  <c r="T390"/>
  <c r="R390"/>
  <c r="P390"/>
  <c r="BI387"/>
  <c r="BH387"/>
  <c r="BG387"/>
  <c r="BE387"/>
  <c r="T387"/>
  <c r="R387"/>
  <c r="P387"/>
  <c r="BI384"/>
  <c r="BH384"/>
  <c r="BG384"/>
  <c r="BE384"/>
  <c r="T384"/>
  <c r="R384"/>
  <c r="P384"/>
  <c r="BI381"/>
  <c r="BH381"/>
  <c r="BG381"/>
  <c r="BE381"/>
  <c r="T381"/>
  <c r="R381"/>
  <c r="P381"/>
  <c r="BI378"/>
  <c r="BH378"/>
  <c r="BG378"/>
  <c r="BE378"/>
  <c r="T378"/>
  <c r="R378"/>
  <c r="P378"/>
  <c r="BI372"/>
  <c r="BH372"/>
  <c r="BG372"/>
  <c r="BE372"/>
  <c r="T372"/>
  <c r="R372"/>
  <c r="P372"/>
  <c r="BI369"/>
  <c r="BH369"/>
  <c r="BG369"/>
  <c r="BE369"/>
  <c r="T369"/>
  <c r="R369"/>
  <c r="P369"/>
  <c r="BI363"/>
  <c r="BH363"/>
  <c r="BG363"/>
  <c r="BE363"/>
  <c r="T363"/>
  <c r="R363"/>
  <c r="P363"/>
  <c r="BI354"/>
  <c r="BH354"/>
  <c r="BG354"/>
  <c r="BE354"/>
  <c r="T354"/>
  <c r="T353"/>
  <c r="R354"/>
  <c r="R353"/>
  <c r="P354"/>
  <c r="P353"/>
  <c r="BI339"/>
  <c r="BH339"/>
  <c r="BG339"/>
  <c r="BE339"/>
  <c r="T339"/>
  <c r="R339"/>
  <c r="P339"/>
  <c r="BI336"/>
  <c r="BH336"/>
  <c r="BG336"/>
  <c r="BE336"/>
  <c r="T336"/>
  <c r="R336"/>
  <c r="P336"/>
  <c r="BI322"/>
  <c r="BH322"/>
  <c r="BG322"/>
  <c r="BE322"/>
  <c r="T322"/>
  <c r="R322"/>
  <c r="P322"/>
  <c r="BI308"/>
  <c r="BH308"/>
  <c r="BG308"/>
  <c r="BE308"/>
  <c r="T308"/>
  <c r="R308"/>
  <c r="P308"/>
  <c r="BI304"/>
  <c r="BH304"/>
  <c r="BG304"/>
  <c r="BE304"/>
  <c r="T304"/>
  <c r="R304"/>
  <c r="P304"/>
  <c r="BI290"/>
  <c r="BH290"/>
  <c r="BG290"/>
  <c r="BE290"/>
  <c r="T290"/>
  <c r="R290"/>
  <c r="P290"/>
  <c r="BI284"/>
  <c r="BH284"/>
  <c r="BG284"/>
  <c r="BE284"/>
  <c r="T284"/>
  <c r="R284"/>
  <c r="P284"/>
  <c r="BI278"/>
  <c r="BH278"/>
  <c r="BG278"/>
  <c r="BE278"/>
  <c r="T278"/>
  <c r="R278"/>
  <c r="P278"/>
  <c r="BI271"/>
  <c r="BH271"/>
  <c r="BG271"/>
  <c r="BE271"/>
  <c r="T271"/>
  <c r="R271"/>
  <c r="P271"/>
  <c r="BI268"/>
  <c r="BH268"/>
  <c r="BG268"/>
  <c r="BE268"/>
  <c r="T268"/>
  <c r="R268"/>
  <c r="P268"/>
  <c r="BI261"/>
  <c r="BH261"/>
  <c r="BG261"/>
  <c r="BE261"/>
  <c r="T261"/>
  <c r="R261"/>
  <c r="P261"/>
  <c r="BI254"/>
  <c r="BH254"/>
  <c r="BG254"/>
  <c r="BE254"/>
  <c r="T254"/>
  <c r="R254"/>
  <c r="P254"/>
  <c r="BI246"/>
  <c r="BH246"/>
  <c r="BG246"/>
  <c r="BE246"/>
  <c r="T246"/>
  <c r="R246"/>
  <c r="P246"/>
  <c r="BI240"/>
  <c r="BH240"/>
  <c r="BG240"/>
  <c r="BE240"/>
  <c r="T240"/>
  <c r="R240"/>
  <c r="P240"/>
  <c r="BI236"/>
  <c r="BH236"/>
  <c r="BG236"/>
  <c r="BE236"/>
  <c r="T236"/>
  <c r="R236"/>
  <c r="P236"/>
  <c r="BI234"/>
  <c r="BH234"/>
  <c r="BG234"/>
  <c r="BE234"/>
  <c r="T234"/>
  <c r="R234"/>
  <c r="P234"/>
  <c r="BI220"/>
  <c r="BH220"/>
  <c r="BG220"/>
  <c r="BE220"/>
  <c r="T220"/>
  <c r="R220"/>
  <c r="P220"/>
  <c r="BI218"/>
  <c r="BH218"/>
  <c r="BG218"/>
  <c r="BE218"/>
  <c r="T218"/>
  <c r="R218"/>
  <c r="P218"/>
  <c r="BI215"/>
  <c r="BH215"/>
  <c r="BG215"/>
  <c r="BE215"/>
  <c r="T215"/>
  <c r="R215"/>
  <c r="P215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2"/>
  <c r="BH202"/>
  <c r="BG202"/>
  <c r="BE202"/>
  <c r="T202"/>
  <c r="R202"/>
  <c r="P202"/>
  <c r="BI200"/>
  <c r="BH200"/>
  <c r="BG200"/>
  <c r="BE200"/>
  <c r="T200"/>
  <c r="R200"/>
  <c r="P200"/>
  <c r="BI199"/>
  <c r="BH199"/>
  <c r="BG199"/>
  <c r="BE199"/>
  <c r="T199"/>
  <c r="R199"/>
  <c r="P199"/>
  <c r="BI192"/>
  <c r="BH192"/>
  <c r="BG192"/>
  <c r="BE192"/>
  <c r="T192"/>
  <c r="R192"/>
  <c r="P192"/>
  <c r="BI191"/>
  <c r="BH191"/>
  <c r="BG191"/>
  <c r="BE191"/>
  <c r="T191"/>
  <c r="R191"/>
  <c r="P191"/>
  <c r="BI188"/>
  <c r="BH188"/>
  <c r="BG188"/>
  <c r="BE188"/>
  <c r="T188"/>
  <c r="R188"/>
  <c r="P188"/>
  <c r="BI185"/>
  <c r="BH185"/>
  <c r="BG185"/>
  <c r="BE185"/>
  <c r="T185"/>
  <c r="R185"/>
  <c r="P185"/>
  <c r="BI179"/>
  <c r="BH179"/>
  <c r="BG179"/>
  <c r="BE179"/>
  <c r="T179"/>
  <c r="R179"/>
  <c r="P179"/>
  <c r="BI173"/>
  <c r="BH173"/>
  <c r="BG173"/>
  <c r="BE173"/>
  <c r="T173"/>
  <c r="R173"/>
  <c r="P173"/>
  <c r="BI170"/>
  <c r="BH170"/>
  <c r="BG170"/>
  <c r="BE170"/>
  <c r="T170"/>
  <c r="R170"/>
  <c r="P170"/>
  <c r="BI164"/>
  <c r="BH164"/>
  <c r="BG164"/>
  <c r="BE164"/>
  <c r="T164"/>
  <c r="R164"/>
  <c r="P164"/>
  <c r="BI150"/>
  <c r="BH150"/>
  <c r="BG150"/>
  <c r="BE150"/>
  <c r="T150"/>
  <c r="R150"/>
  <c r="P150"/>
  <c r="BI136"/>
  <c r="BH136"/>
  <c r="BG136"/>
  <c r="BE136"/>
  <c r="T136"/>
  <c r="R136"/>
  <c r="P136"/>
  <c r="J129"/>
  <c r="F129"/>
  <c r="F127"/>
  <c r="E125"/>
  <c r="J95"/>
  <c r="F95"/>
  <c r="F93"/>
  <c r="E91"/>
  <c r="J28"/>
  <c r="E28"/>
  <c r="J96"/>
  <c r="J27"/>
  <c r="J22"/>
  <c r="E22"/>
  <c r="F130"/>
  <c r="J21"/>
  <c r="J16"/>
  <c r="J93"/>
  <c r="E7"/>
  <c r="E119"/>
  <c i="1" r="L90"/>
  <c r="AM90"/>
  <c r="AM89"/>
  <c r="L89"/>
  <c r="AM87"/>
  <c r="L87"/>
  <c r="L85"/>
  <c r="L84"/>
  <c i="2" r="J524"/>
  <c r="BK518"/>
  <c r="BK515"/>
  <c r="BK511"/>
  <c r="BK508"/>
  <c r="J506"/>
  <c r="J498"/>
  <c r="J487"/>
  <c r="J474"/>
  <c r="J468"/>
  <c r="BK461"/>
  <c r="BK455"/>
  <c r="BK447"/>
  <c r="BK435"/>
  <c r="J426"/>
  <c r="BK414"/>
  <c r="BK402"/>
  <c r="BK398"/>
  <c r="BK396"/>
  <c r="J387"/>
  <c r="BK381"/>
  <c r="BK372"/>
  <c r="J363"/>
  <c r="J339"/>
  <c r="J322"/>
  <c r="BK304"/>
  <c r="BK284"/>
  <c r="J271"/>
  <c r="J254"/>
  <c r="BK240"/>
  <c r="BK218"/>
  <c r="BK207"/>
  <c r="BK204"/>
  <c r="J200"/>
  <c r="BK192"/>
  <c r="BK188"/>
  <c r="J179"/>
  <c r="BK170"/>
  <c r="BK150"/>
  <c i="1" r="AS100"/>
  <c i="2" r="BK513"/>
  <c r="BK512"/>
  <c r="BK510"/>
  <c r="BK507"/>
  <c r="J504"/>
  <c r="J495"/>
  <c r="J481"/>
  <c r="J475"/>
  <c r="BK471"/>
  <c r="BK467"/>
  <c r="BK460"/>
  <c r="J457"/>
  <c r="J449"/>
  <c r="J444"/>
  <c r="J435"/>
  <c r="BK426"/>
  <c r="J408"/>
  <c r="BK399"/>
  <c r="J396"/>
  <c r="BK387"/>
  <c r="J381"/>
  <c r="J372"/>
  <c r="BK363"/>
  <c r="BK339"/>
  <c r="BK322"/>
  <c r="J304"/>
  <c r="J284"/>
  <c r="BK271"/>
  <c r="BK261"/>
  <c r="J246"/>
  <c r="BK236"/>
  <c r="BK234"/>
  <c r="J220"/>
  <c r="J215"/>
  <c r="J205"/>
  <c r="J202"/>
  <c r="BK199"/>
  <c r="J191"/>
  <c r="BK185"/>
  <c r="BK173"/>
  <c r="J164"/>
  <c r="BK136"/>
  <c i="3" r="J227"/>
  <c r="J223"/>
  <c r="J218"/>
  <c r="BK211"/>
  <c r="BK206"/>
  <c r="J203"/>
  <c r="J197"/>
  <c r="J192"/>
  <c r="BK184"/>
  <c r="BK179"/>
  <c r="J174"/>
  <c r="BK169"/>
  <c r="BK162"/>
  <c r="BK152"/>
  <c r="J147"/>
  <c r="BK144"/>
  <c r="BK141"/>
  <c r="BK137"/>
  <c r="BK226"/>
  <c r="BK218"/>
  <c r="J211"/>
  <c r="BK208"/>
  <c r="J206"/>
  <c r="BK203"/>
  <c r="BK197"/>
  <c r="BK192"/>
  <c r="J186"/>
  <c r="J182"/>
  <c r="J176"/>
  <c r="J170"/>
  <c r="J165"/>
  <c r="J159"/>
  <c r="BK148"/>
  <c r="J145"/>
  <c r="J141"/>
  <c r="J137"/>
  <c i="4" r="BK279"/>
  <c r="J275"/>
  <c r="BK269"/>
  <c r="J265"/>
  <c r="J263"/>
  <c r="J258"/>
  <c r="J256"/>
  <c r="J252"/>
  <c r="J248"/>
  <c r="BK240"/>
  <c r="J234"/>
  <c r="J229"/>
  <c r="BK223"/>
  <c r="J217"/>
  <c r="BK210"/>
  <c r="J202"/>
  <c r="J200"/>
  <c r="J194"/>
  <c r="J190"/>
  <c r="BK187"/>
  <c r="J181"/>
  <c r="J176"/>
  <c r="BK171"/>
  <c r="BK165"/>
  <c r="BK156"/>
  <c r="BK151"/>
  <c r="J145"/>
  <c r="J141"/>
  <c r="J279"/>
  <c r="BK275"/>
  <c r="J269"/>
  <c r="BK265"/>
  <c r="BK258"/>
  <c r="BK252"/>
  <c r="BK248"/>
  <c r="J240"/>
  <c r="BK234"/>
  <c r="BK229"/>
  <c r="J223"/>
  <c r="BK217"/>
  <c r="J210"/>
  <c r="J201"/>
  <c r="BK196"/>
  <c r="BK194"/>
  <c r="BK190"/>
  <c r="J187"/>
  <c r="BK181"/>
  <c r="BK176"/>
  <c r="J171"/>
  <c r="J167"/>
  <c r="J165"/>
  <c r="BK160"/>
  <c r="J156"/>
  <c r="J155"/>
  <c r="J151"/>
  <c r="BK150"/>
  <c r="BK145"/>
  <c r="BK143"/>
  <c r="BK141"/>
  <c i="5" r="BK255"/>
  <c r="J251"/>
  <c r="J249"/>
  <c r="J242"/>
  <c r="BK240"/>
  <c r="J236"/>
  <c r="BK234"/>
  <c r="J232"/>
  <c r="BK230"/>
  <c r="BK227"/>
  <c r="J224"/>
  <c r="J220"/>
  <c r="J217"/>
  <c r="J212"/>
  <c r="BK205"/>
  <c r="BK201"/>
  <c r="J199"/>
  <c r="BK190"/>
  <c r="BK186"/>
  <c r="J178"/>
  <c r="J174"/>
  <c r="BK168"/>
  <c r="BK163"/>
  <c r="J160"/>
  <c r="BK151"/>
  <c r="J147"/>
  <c r="J144"/>
  <c r="J140"/>
  <c r="J136"/>
  <c r="BK251"/>
  <c r="BK242"/>
  <c r="BK238"/>
  <c r="BK236"/>
  <c r="J227"/>
  <c r="J225"/>
  <c r="J222"/>
  <c r="BK218"/>
  <c r="BK214"/>
  <c r="J208"/>
  <c r="J203"/>
  <c r="BK199"/>
  <c r="J197"/>
  <c r="J190"/>
  <c r="J186"/>
  <c r="BK178"/>
  <c r="BK172"/>
  <c r="J168"/>
  <c r="J163"/>
  <c r="BK160"/>
  <c r="BK147"/>
  <c r="BK144"/>
  <c r="BK140"/>
  <c r="BK136"/>
  <c i="6" r="BK300"/>
  <c r="BK296"/>
  <c r="J294"/>
  <c r="J292"/>
  <c r="BK286"/>
  <c r="J282"/>
  <c r="J278"/>
  <c r="J274"/>
  <c r="J272"/>
  <c r="J267"/>
  <c r="BK264"/>
  <c r="BK261"/>
  <c r="J254"/>
  <c r="J247"/>
  <c r="BK242"/>
  <c r="BK238"/>
  <c r="J234"/>
  <c r="BK228"/>
  <c r="J222"/>
  <c r="BK217"/>
  <c r="BK209"/>
  <c r="BK206"/>
  <c r="J200"/>
  <c r="J196"/>
  <c r="BK193"/>
  <c r="J190"/>
  <c r="J185"/>
  <c r="J182"/>
  <c r="J178"/>
  <c r="J174"/>
  <c r="J171"/>
  <c r="BK166"/>
  <c r="J161"/>
  <c r="BK157"/>
  <c r="J154"/>
  <c r="J143"/>
  <c r="BK139"/>
  <c r="J300"/>
  <c r="BK294"/>
  <c r="J290"/>
  <c r="BK284"/>
  <c r="BK280"/>
  <c r="J276"/>
  <c r="J270"/>
  <c r="J266"/>
  <c r="J263"/>
  <c r="BK255"/>
  <c r="J252"/>
  <c r="BK245"/>
  <c r="BK240"/>
  <c r="BK236"/>
  <c r="J232"/>
  <c r="BK225"/>
  <c r="BK219"/>
  <c r="J213"/>
  <c r="BK207"/>
  <c r="J203"/>
  <c r="BK197"/>
  <c r="BK195"/>
  <c r="BK192"/>
  <c r="J188"/>
  <c r="BK184"/>
  <c r="J180"/>
  <c r="BK177"/>
  <c r="BK171"/>
  <c r="J166"/>
  <c r="J157"/>
  <c r="BK154"/>
  <c r="BK143"/>
  <c r="J139"/>
  <c i="7" r="BK314"/>
  <c r="BK310"/>
  <c r="BK306"/>
  <c r="BK300"/>
  <c r="BK298"/>
  <c r="BK296"/>
  <c r="BK294"/>
  <c r="BK292"/>
  <c r="BK290"/>
  <c r="BK288"/>
  <c r="BK286"/>
  <c r="BK284"/>
  <c r="BK281"/>
  <c r="BK280"/>
  <c r="BK278"/>
  <c r="BK277"/>
  <c r="BK275"/>
  <c r="BK270"/>
  <c r="BK268"/>
  <c r="BK266"/>
  <c r="BK261"/>
  <c r="BK259"/>
  <c r="BK256"/>
  <c r="BK254"/>
  <c r="BK252"/>
  <c r="BK250"/>
  <c r="BK248"/>
  <c r="BK246"/>
  <c r="BK244"/>
  <c r="BK242"/>
  <c r="BK240"/>
  <c r="BK235"/>
  <c r="J230"/>
  <c r="J225"/>
  <c r="J219"/>
  <c r="J213"/>
  <c r="BK209"/>
  <c r="BK206"/>
  <c r="J202"/>
  <c r="J199"/>
  <c r="J196"/>
  <c r="BK191"/>
  <c r="BK188"/>
  <c r="BK184"/>
  <c r="BK180"/>
  <c r="BK175"/>
  <c r="BK170"/>
  <c r="BK163"/>
  <c r="BK160"/>
  <c r="J150"/>
  <c r="J145"/>
  <c r="BK142"/>
  <c r="J137"/>
  <c r="BK308"/>
  <c r="J304"/>
  <c r="J238"/>
  <c r="BK233"/>
  <c r="BK227"/>
  <c r="BK223"/>
  <c r="J215"/>
  <c r="J212"/>
  <c r="J203"/>
  <c r="J201"/>
  <c r="BK198"/>
  <c r="BK194"/>
  <c r="J190"/>
  <c r="J186"/>
  <c r="J182"/>
  <c r="J178"/>
  <c r="BK174"/>
  <c r="BK165"/>
  <c r="BK161"/>
  <c r="BK158"/>
  <c r="J146"/>
  <c r="J143"/>
  <c r="BK139"/>
  <c i="8" r="BK223"/>
  <c r="J219"/>
  <c r="J214"/>
  <c r="BK207"/>
  <c r="BK204"/>
  <c r="BK201"/>
  <c r="BK198"/>
  <c r="J190"/>
  <c r="BK185"/>
  <c r="J180"/>
  <c r="BK175"/>
  <c r="BK170"/>
  <c r="BK166"/>
  <c r="J158"/>
  <c r="J155"/>
  <c r="BK144"/>
  <c r="J141"/>
  <c r="J137"/>
  <c r="BK133"/>
  <c r="J222"/>
  <c r="J217"/>
  <c r="BK212"/>
  <c r="J205"/>
  <c r="BK202"/>
  <c r="J199"/>
  <c r="BK193"/>
  <c r="BK188"/>
  <c r="BK182"/>
  <c r="BK178"/>
  <c r="J172"/>
  <c r="J166"/>
  <c r="BK161"/>
  <c r="BK155"/>
  <c r="J144"/>
  <c r="BK141"/>
  <c r="BK137"/>
  <c r="J133"/>
  <c i="9" r="BK279"/>
  <c r="BK278"/>
  <c r="J274"/>
  <c r="BK270"/>
  <c r="J268"/>
  <c r="BK262"/>
  <c r="BK258"/>
  <c r="BK253"/>
  <c r="BK245"/>
  <c r="J240"/>
  <c r="BK238"/>
  <c r="BK233"/>
  <c r="J229"/>
  <c r="J225"/>
  <c r="J221"/>
  <c r="J217"/>
  <c r="J210"/>
  <c r="BK204"/>
  <c r="BK200"/>
  <c r="BK190"/>
  <c r="BK186"/>
  <c r="BK179"/>
  <c r="BK176"/>
  <c r="J172"/>
  <c r="J168"/>
  <c r="BK163"/>
  <c r="BK158"/>
  <c r="BK155"/>
  <c r="BK147"/>
  <c r="J142"/>
  <c r="J137"/>
  <c r="BK272"/>
  <c r="BK264"/>
  <c r="J260"/>
  <c r="BK256"/>
  <c r="BK251"/>
  <c r="BK247"/>
  <c r="BK243"/>
  <c r="BK239"/>
  <c r="BK235"/>
  <c r="J233"/>
  <c r="J231"/>
  <c r="BK227"/>
  <c r="J223"/>
  <c r="BK219"/>
  <c r="J215"/>
  <c r="BK207"/>
  <c r="J202"/>
  <c r="BK196"/>
  <c r="J190"/>
  <c r="J186"/>
  <c r="J179"/>
  <c r="J176"/>
  <c r="BK172"/>
  <c r="BK168"/>
  <c r="J163"/>
  <c r="J158"/>
  <c r="J155"/>
  <c r="J147"/>
  <c r="BK142"/>
  <c r="BK137"/>
  <c i="10" r="BK278"/>
  <c r="J253"/>
  <c r="J242"/>
  <c r="J238"/>
  <c r="BK224"/>
  <c r="J187"/>
  <c r="BK167"/>
  <c r="BK162"/>
  <c r="J161"/>
  <c r="J159"/>
  <c r="BK157"/>
  <c r="J155"/>
  <c r="J152"/>
  <c r="J149"/>
  <c r="J145"/>
  <c r="J143"/>
  <c r="J141"/>
  <c r="BK135"/>
  <c r="J278"/>
  <c r="BK251"/>
  <c r="BK242"/>
  <c r="BK240"/>
  <c r="BK238"/>
  <c r="J224"/>
  <c r="BK187"/>
  <c r="J167"/>
  <c r="J162"/>
  <c r="BK160"/>
  <c r="J158"/>
  <c r="J156"/>
  <c r="J153"/>
  <c r="BK150"/>
  <c r="J148"/>
  <c r="BK144"/>
  <c r="BK142"/>
  <c r="BK141"/>
  <c r="J135"/>
  <c i="2" r="BK524"/>
  <c r="J518"/>
  <c r="J512"/>
  <c r="J510"/>
  <c r="J507"/>
  <c r="BK504"/>
  <c r="BK495"/>
  <c r="BK481"/>
  <c r="J471"/>
  <c r="J467"/>
  <c r="BK457"/>
  <c r="BK449"/>
  <c r="BK444"/>
  <c r="BK441"/>
  <c r="BK429"/>
  <c r="J420"/>
  <c r="BK408"/>
  <c r="J399"/>
  <c r="BK397"/>
  <c r="BK390"/>
  <c r="BK384"/>
  <c r="BK378"/>
  <c r="J369"/>
  <c r="BK354"/>
  <c r="J336"/>
  <c r="J308"/>
  <c r="J290"/>
  <c r="BK278"/>
  <c r="J268"/>
  <c r="J261"/>
  <c r="BK246"/>
  <c r="BK220"/>
  <c r="BK215"/>
  <c r="BK205"/>
  <c r="BK202"/>
  <c r="J199"/>
  <c r="BK191"/>
  <c r="J185"/>
  <c r="J173"/>
  <c r="BK164"/>
  <c r="J136"/>
  <c i="1" r="AS96"/>
  <c i="2" r="J515"/>
  <c r="J513"/>
  <c r="J511"/>
  <c r="J508"/>
  <c r="BK506"/>
  <c r="BK498"/>
  <c r="BK487"/>
  <c r="BK475"/>
  <c r="BK474"/>
  <c r="BK468"/>
  <c r="J461"/>
  <c r="J460"/>
  <c r="J455"/>
  <c r="J447"/>
  <c r="J441"/>
  <c r="J429"/>
  <c r="BK420"/>
  <c r="J414"/>
  <c r="J402"/>
  <c r="J398"/>
  <c r="J397"/>
  <c r="J390"/>
  <c r="J384"/>
  <c r="J378"/>
  <c r="BK369"/>
  <c r="J354"/>
  <c r="BK336"/>
  <c r="BK308"/>
  <c r="BK290"/>
  <c r="J278"/>
  <c r="BK268"/>
  <c r="BK254"/>
  <c r="J240"/>
  <c r="J236"/>
  <c r="J234"/>
  <c r="J218"/>
  <c r="J207"/>
  <c r="J204"/>
  <c r="BK200"/>
  <c r="J192"/>
  <c r="J188"/>
  <c r="BK179"/>
  <c r="J170"/>
  <c r="J150"/>
  <c i="1" r="AS106"/>
  <c i="3" r="J226"/>
  <c r="J221"/>
  <c r="BK216"/>
  <c r="J209"/>
  <c r="BK205"/>
  <c r="J202"/>
  <c r="BK194"/>
  <c r="BK189"/>
  <c r="BK186"/>
  <c r="BK182"/>
  <c r="BK176"/>
  <c r="BK170"/>
  <c r="BK165"/>
  <c r="BK159"/>
  <c r="J148"/>
  <c r="BK145"/>
  <c r="BK139"/>
  <c r="BK227"/>
  <c r="BK223"/>
  <c r="BK221"/>
  <c r="J216"/>
  <c r="BK209"/>
  <c r="J208"/>
  <c r="J205"/>
  <c r="BK202"/>
  <c r="J194"/>
  <c r="J189"/>
  <c r="J184"/>
  <c r="J179"/>
  <c r="BK174"/>
  <c r="J169"/>
  <c r="J162"/>
  <c r="J152"/>
  <c r="BK147"/>
  <c r="J144"/>
  <c r="J139"/>
  <c i="4" r="J283"/>
  <c r="J277"/>
  <c r="BK273"/>
  <c r="J267"/>
  <c r="BK263"/>
  <c r="J261"/>
  <c r="BK256"/>
  <c r="J254"/>
  <c r="J250"/>
  <c r="J244"/>
  <c r="J237"/>
  <c r="BK232"/>
  <c r="J227"/>
  <c r="BK219"/>
  <c r="BK213"/>
  <c r="J207"/>
  <c r="BK201"/>
  <c r="J196"/>
  <c r="J192"/>
  <c r="J189"/>
  <c r="BK185"/>
  <c r="BK178"/>
  <c r="BK172"/>
  <c r="BK167"/>
  <c r="J160"/>
  <c r="BK155"/>
  <c r="J150"/>
  <c r="J143"/>
  <c r="BK283"/>
  <c r="BK277"/>
  <c r="J273"/>
  <c r="BK267"/>
  <c r="BK261"/>
  <c r="BK254"/>
  <c r="BK250"/>
  <c r="BK244"/>
  <c r="BK237"/>
  <c r="J232"/>
  <c r="BK227"/>
  <c r="J219"/>
  <c r="J213"/>
  <c r="BK207"/>
  <c r="BK202"/>
  <c r="BK200"/>
  <c r="BK192"/>
  <c r="BK189"/>
  <c r="J185"/>
  <c r="J178"/>
  <c r="J172"/>
  <c i="5" r="BK232"/>
  <c r="J230"/>
  <c r="BK225"/>
  <c r="BK222"/>
  <c r="J218"/>
  <c r="J214"/>
  <c r="BK208"/>
  <c r="BK203"/>
  <c r="J201"/>
  <c r="BK194"/>
  <c r="BK187"/>
  <c r="BK184"/>
  <c r="J172"/>
  <c r="BK170"/>
  <c r="BK165"/>
  <c r="BK161"/>
  <c r="BK158"/>
  <c r="J151"/>
  <c r="J146"/>
  <c r="BK143"/>
  <c r="BK138"/>
  <c r="J255"/>
  <c r="BK249"/>
  <c r="J240"/>
  <c r="J238"/>
  <c r="J234"/>
  <c r="BK224"/>
  <c r="BK220"/>
  <c r="BK217"/>
  <c r="BK212"/>
  <c r="J205"/>
  <c r="BK197"/>
  <c r="J194"/>
  <c r="J187"/>
  <c r="J184"/>
  <c r="BK174"/>
  <c r="J170"/>
  <c r="J165"/>
  <c r="J161"/>
  <c r="J158"/>
  <c r="BK146"/>
  <c r="J143"/>
  <c r="J138"/>
  <c i="6" r="BK290"/>
  <c r="J284"/>
  <c r="J280"/>
  <c r="BK276"/>
  <c r="BK272"/>
  <c r="BK270"/>
  <c r="BK266"/>
  <c r="BK263"/>
  <c r="J255"/>
  <c r="BK252"/>
  <c r="J245"/>
  <c r="J240"/>
  <c r="J236"/>
  <c r="BK232"/>
  <c r="J225"/>
  <c r="J219"/>
  <c r="BK213"/>
  <c r="J207"/>
  <c r="BK203"/>
  <c r="J197"/>
  <c r="J195"/>
  <c r="J192"/>
  <c r="BK188"/>
  <c r="J184"/>
  <c r="BK180"/>
  <c r="J177"/>
  <c r="J170"/>
  <c r="BK161"/>
  <c r="BK159"/>
  <c r="BK156"/>
  <c r="BK147"/>
  <c r="BK142"/>
  <c r="BK137"/>
  <c r="J296"/>
  <c r="BK292"/>
  <c r="J286"/>
  <c r="BK282"/>
  <c r="BK278"/>
  <c r="BK274"/>
  <c r="BK267"/>
  <c r="J264"/>
  <c r="J261"/>
  <c r="BK254"/>
  <c r="BK247"/>
  <c r="J242"/>
  <c r="J238"/>
  <c r="BK234"/>
  <c r="J228"/>
  <c r="BK222"/>
  <c r="J217"/>
  <c r="J209"/>
  <c r="J206"/>
  <c r="BK200"/>
  <c r="BK196"/>
  <c r="J193"/>
  <c r="BK190"/>
  <c r="BK185"/>
  <c r="BK182"/>
  <c r="BK178"/>
  <c r="BK174"/>
  <c r="BK170"/>
  <c r="J159"/>
  <c r="J156"/>
  <c r="J147"/>
  <c r="J142"/>
  <c r="J137"/>
  <c i="7" r="J314"/>
  <c r="J308"/>
  <c r="BK304"/>
  <c r="J300"/>
  <c r="J298"/>
  <c r="J296"/>
  <c r="J294"/>
  <c r="J292"/>
  <c r="J290"/>
  <c r="J288"/>
  <c r="J286"/>
  <c r="J284"/>
  <c r="J281"/>
  <c r="J280"/>
  <c r="J278"/>
  <c r="J277"/>
  <c r="J275"/>
  <c r="J270"/>
  <c r="J268"/>
  <c r="J266"/>
  <c r="J261"/>
  <c r="J259"/>
  <c r="J256"/>
  <c r="J254"/>
  <c r="J252"/>
  <c r="J250"/>
  <c r="J248"/>
  <c r="J246"/>
  <c r="J244"/>
  <c r="J242"/>
  <c r="BK238"/>
  <c r="J233"/>
  <c r="J227"/>
  <c r="J223"/>
  <c r="BK215"/>
  <c r="BK212"/>
  <c r="J209"/>
  <c r="BK203"/>
  <c r="BK201"/>
  <c r="J198"/>
  <c r="J194"/>
  <c r="BK190"/>
  <c r="BK186"/>
  <c r="BK182"/>
  <c r="BK178"/>
  <c r="J174"/>
  <c r="J165"/>
  <c r="J161"/>
  <c r="J158"/>
  <c r="BK146"/>
  <c r="BK143"/>
  <c r="J139"/>
  <c r="J310"/>
  <c r="J306"/>
  <c r="J240"/>
  <c r="J235"/>
  <c r="BK230"/>
  <c r="BK225"/>
  <c r="BK219"/>
  <c r="BK213"/>
  <c r="J206"/>
  <c r="BK202"/>
  <c r="BK199"/>
  <c r="BK196"/>
  <c r="J191"/>
  <c r="J188"/>
  <c r="J184"/>
  <c r="J180"/>
  <c r="J175"/>
  <c r="J170"/>
  <c r="J163"/>
  <c r="J160"/>
  <c r="BK150"/>
  <c r="BK145"/>
  <c r="J142"/>
  <c r="BK137"/>
  <c i="8" r="BK222"/>
  <c r="BK217"/>
  <c r="J212"/>
  <c r="BK205"/>
  <c r="J202"/>
  <c r="BK199"/>
  <c r="J193"/>
  <c r="J188"/>
  <c r="J182"/>
  <c r="J178"/>
  <c r="BK172"/>
  <c r="BK165"/>
  <c r="J161"/>
  <c r="J148"/>
  <c r="BK143"/>
  <c r="J140"/>
  <c r="J135"/>
  <c r="J223"/>
  <c r="BK219"/>
  <c r="BK214"/>
  <c r="J207"/>
  <c r="J204"/>
  <c r="J201"/>
  <c r="J198"/>
  <c r="BK190"/>
  <c r="J185"/>
  <c r="BK180"/>
  <c r="J175"/>
  <c r="J170"/>
  <c r="J165"/>
  <c r="BK158"/>
  <c r="BK148"/>
  <c r="J143"/>
  <c r="BK140"/>
  <c r="BK135"/>
  <c i="9" r="J279"/>
  <c r="J278"/>
  <c r="J272"/>
  <c r="J270"/>
  <c r="J264"/>
  <c r="BK260"/>
  <c r="J256"/>
  <c r="J247"/>
  <c r="J243"/>
  <c r="J239"/>
  <c r="J235"/>
  <c r="BK231"/>
  <c r="J227"/>
  <c r="BK223"/>
  <c r="J219"/>
  <c r="BK215"/>
  <c r="J207"/>
  <c r="BK202"/>
  <c r="J196"/>
  <c r="BK192"/>
  <c r="BK189"/>
  <c r="J182"/>
  <c r="J178"/>
  <c r="J174"/>
  <c r="J170"/>
  <c r="BK166"/>
  <c r="J160"/>
  <c r="BK156"/>
  <c r="J153"/>
  <c r="BK143"/>
  <c r="BK139"/>
  <c r="BK274"/>
  <c r="BK268"/>
  <c r="J262"/>
  <c r="J258"/>
  <c r="J253"/>
  <c r="J251"/>
  <c r="J245"/>
  <c r="BK240"/>
  <c r="J238"/>
  <c r="BK229"/>
  <c r="BK225"/>
  <c r="BK221"/>
  <c r="BK217"/>
  <c r="BK210"/>
  <c r="J204"/>
  <c r="J200"/>
  <c r="J192"/>
  <c r="J189"/>
  <c r="BK182"/>
  <c r="BK178"/>
  <c r="BK174"/>
  <c r="BK170"/>
  <c r="J166"/>
  <c r="BK160"/>
  <c r="J156"/>
  <c r="BK153"/>
  <c r="J143"/>
  <c r="J139"/>
  <c i="10" r="BK253"/>
  <c r="J251"/>
  <c r="J240"/>
  <c r="J233"/>
  <c r="BK201"/>
  <c r="BK173"/>
  <c r="J164"/>
  <c r="J160"/>
  <c r="BK158"/>
  <c r="BK156"/>
  <c r="BK153"/>
  <c r="J150"/>
  <c r="BK148"/>
  <c r="J144"/>
  <c r="J142"/>
  <c r="BK139"/>
  <c r="J133"/>
  <c r="BK233"/>
  <c r="J201"/>
  <c r="J173"/>
  <c r="BK164"/>
  <c r="BK161"/>
  <c r="BK159"/>
  <c r="J157"/>
  <c r="BK155"/>
  <c r="BK152"/>
  <c r="BK149"/>
  <c r="BK145"/>
  <c r="BK143"/>
  <c r="J139"/>
  <c r="BK133"/>
  <c i="2" l="1" r="BK135"/>
  <c r="J135"/>
  <c r="J102"/>
  <c r="R135"/>
  <c r="BK206"/>
  <c r="J206"/>
  <c r="J103"/>
  <c r="P206"/>
  <c r="T206"/>
  <c r="P239"/>
  <c r="T239"/>
  <c r="BK362"/>
  <c r="J362"/>
  <c r="J106"/>
  <c r="T362"/>
  <c r="BK517"/>
  <c r="J517"/>
  <c r="J109"/>
  <c r="T517"/>
  <c r="T516"/>
  <c i="3" r="BK136"/>
  <c r="J136"/>
  <c r="J102"/>
  <c r="R136"/>
  <c r="BK181"/>
  <c r="J181"/>
  <c r="J103"/>
  <c r="R181"/>
  <c r="BK193"/>
  <c r="J193"/>
  <c r="J104"/>
  <c r="R193"/>
  <c r="BK201"/>
  <c r="J201"/>
  <c r="J105"/>
  <c r="T201"/>
  <c r="BK220"/>
  <c r="J220"/>
  <c r="J108"/>
  <c r="R220"/>
  <c r="R219"/>
  <c r="P225"/>
  <c r="P224"/>
  <c r="T225"/>
  <c r="T224"/>
  <c i="4" r="BK140"/>
  <c r="J140"/>
  <c r="J102"/>
  <c r="R140"/>
  <c r="BK180"/>
  <c r="J180"/>
  <c r="J103"/>
  <c r="R180"/>
  <c r="P209"/>
  <c r="T209"/>
  <c r="P216"/>
  <c r="T216"/>
  <c r="P231"/>
  <c r="T231"/>
  <c r="P239"/>
  <c r="R239"/>
  <c r="BK260"/>
  <c r="J260"/>
  <c r="J111"/>
  <c r="R260"/>
  <c r="BK266"/>
  <c r="J266"/>
  <c r="J112"/>
  <c r="P266"/>
  <c r="T266"/>
  <c r="P274"/>
  <c i="2" r="P135"/>
  <c r="T135"/>
  <c r="T134"/>
  <c r="T133"/>
  <c r="R206"/>
  <c r="BK239"/>
  <c r="J239"/>
  <c r="J104"/>
  <c r="R239"/>
  <c r="P362"/>
  <c r="R362"/>
  <c r="P517"/>
  <c r="P516"/>
  <c r="R517"/>
  <c r="R516"/>
  <c i="3" r="P136"/>
  <c r="T136"/>
  <c r="P181"/>
  <c r="T181"/>
  <c r="P193"/>
  <c r="T193"/>
  <c r="P201"/>
  <c r="R201"/>
  <c r="P220"/>
  <c r="P219"/>
  <c r="T220"/>
  <c r="T219"/>
  <c r="BK225"/>
  <c r="J225"/>
  <c r="J110"/>
  <c r="R225"/>
  <c r="R224"/>
  <c i="4" r="P140"/>
  <c r="T140"/>
  <c r="P180"/>
  <c r="T180"/>
  <c r="BK209"/>
  <c r="J209"/>
  <c r="J105"/>
  <c r="R209"/>
  <c r="BK216"/>
  <c r="J216"/>
  <c r="J106"/>
  <c r="R216"/>
  <c r="BK231"/>
  <c r="J231"/>
  <c r="J107"/>
  <c r="R231"/>
  <c r="BK239"/>
  <c r="J239"/>
  <c r="J108"/>
  <c r="T239"/>
  <c r="P260"/>
  <c r="T260"/>
  <c r="R266"/>
  <c r="BK274"/>
  <c r="J274"/>
  <c r="J113"/>
  <c r="P278"/>
  <c r="R278"/>
  <c i="5" r="P135"/>
  <c r="R135"/>
  <c r="BK171"/>
  <c r="J171"/>
  <c r="J101"/>
  <c r="R171"/>
  <c r="BK177"/>
  <c r="J177"/>
  <c r="J102"/>
  <c r="T177"/>
  <c r="P193"/>
  <c r="T193"/>
  <c r="BK211"/>
  <c r="J211"/>
  <c r="J106"/>
  <c r="T211"/>
  <c r="BK229"/>
  <c r="J229"/>
  <c r="J109"/>
  <c r="R229"/>
  <c r="BK239"/>
  <c r="J239"/>
  <c r="J110"/>
  <c r="R239"/>
  <c r="BK250"/>
  <c r="J250"/>
  <c r="J111"/>
  <c r="R250"/>
  <c i="6" r="BK136"/>
  <c r="J136"/>
  <c r="J100"/>
  <c r="R136"/>
  <c r="P176"/>
  <c r="T176"/>
  <c r="P187"/>
  <c r="T187"/>
  <c r="P202"/>
  <c r="T202"/>
  <c r="P221"/>
  <c r="T221"/>
  <c r="BK227"/>
  <c r="J227"/>
  <c r="J106"/>
  <c r="R227"/>
  <c r="BK262"/>
  <c r="J262"/>
  <c r="J107"/>
  <c r="R262"/>
  <c r="R269"/>
  <c r="T269"/>
  <c r="P283"/>
  <c r="R283"/>
  <c r="P291"/>
  <c r="T291"/>
  <c r="P295"/>
  <c r="R295"/>
  <c i="7" r="BK136"/>
  <c r="J136"/>
  <c r="J100"/>
  <c r="R136"/>
  <c r="BK177"/>
  <c r="J177"/>
  <c r="J101"/>
  <c r="R177"/>
  <c r="BK185"/>
  <c r="J185"/>
  <c r="J102"/>
  <c r="R185"/>
  <c r="BK193"/>
  <c r="J193"/>
  <c r="J103"/>
  <c r="R193"/>
  <c r="BK208"/>
  <c r="J208"/>
  <c r="J104"/>
  <c r="R208"/>
  <c r="BK229"/>
  <c r="J229"/>
  <c r="J105"/>
  <c r="R229"/>
  <c r="BK237"/>
  <c r="J237"/>
  <c r="J106"/>
  <c r="R237"/>
  <c r="BK276"/>
  <c r="J276"/>
  <c r="J107"/>
  <c r="R276"/>
  <c r="P283"/>
  <c r="T283"/>
  <c r="P297"/>
  <c r="T297"/>
  <c r="P305"/>
  <c r="T305"/>
  <c r="P309"/>
  <c r="T309"/>
  <c i="8" r="P132"/>
  <c r="T132"/>
  <c r="P177"/>
  <c r="T177"/>
  <c r="P189"/>
  <c r="T189"/>
  <c r="P197"/>
  <c r="R197"/>
  <c r="P216"/>
  <c r="P215"/>
  <c r="T216"/>
  <c r="T215"/>
  <c r="P221"/>
  <c r="P220"/>
  <c r="R221"/>
  <c r="R220"/>
  <c i="9" r="P136"/>
  <c r="T136"/>
  <c r="P165"/>
  <c r="T165"/>
  <c r="P173"/>
  <c r="T173"/>
  <c r="BK185"/>
  <c r="J185"/>
  <c r="J104"/>
  <c r="R185"/>
  <c r="BK206"/>
  <c r="J206"/>
  <c r="J105"/>
  <c r="R206"/>
  <c r="BK214"/>
  <c r="J214"/>
  <c r="J106"/>
  <c r="R214"/>
  <c r="P255"/>
  <c r="T255"/>
  <c r="P261"/>
  <c r="T261"/>
  <c r="P269"/>
  <c r="T269"/>
  <c r="P273"/>
  <c r="T273"/>
  <c i="10" r="BK132"/>
  <c r="J132"/>
  <c r="J100"/>
  <c r="P132"/>
  <c r="T132"/>
  <c r="R140"/>
  <c r="BK147"/>
  <c r="J147"/>
  <c r="J102"/>
  <c r="P147"/>
  <c r="T147"/>
  <c r="P151"/>
  <c r="T151"/>
  <c r="P166"/>
  <c r="T166"/>
  <c i="4" r="T274"/>
  <c r="BK278"/>
  <c r="J278"/>
  <c r="J114"/>
  <c r="T278"/>
  <c i="5" r="BK135"/>
  <c r="J135"/>
  <c r="J100"/>
  <c r="T135"/>
  <c r="P171"/>
  <c r="T171"/>
  <c r="P177"/>
  <c r="R177"/>
  <c r="BK193"/>
  <c r="J193"/>
  <c r="J104"/>
  <c r="R193"/>
  <c r="P211"/>
  <c r="R211"/>
  <c r="P229"/>
  <c r="T229"/>
  <c r="P239"/>
  <c r="T239"/>
  <c r="P250"/>
  <c r="T250"/>
  <c i="6" r="P136"/>
  <c r="T136"/>
  <c r="BK176"/>
  <c r="J176"/>
  <c r="J102"/>
  <c r="R176"/>
  <c r="BK187"/>
  <c r="J187"/>
  <c r="J103"/>
  <c r="R187"/>
  <c r="BK202"/>
  <c r="J202"/>
  <c r="J104"/>
  <c r="R202"/>
  <c r="BK221"/>
  <c r="J221"/>
  <c r="J105"/>
  <c r="R221"/>
  <c r="P227"/>
  <c r="T227"/>
  <c r="P262"/>
  <c r="T262"/>
  <c r="BK269"/>
  <c r="J269"/>
  <c r="J109"/>
  <c r="P269"/>
  <c r="P268"/>
  <c r="BK283"/>
  <c r="J283"/>
  <c r="J110"/>
  <c r="T283"/>
  <c r="BK291"/>
  <c r="J291"/>
  <c r="J111"/>
  <c r="R291"/>
  <c r="BK295"/>
  <c r="J295"/>
  <c r="J112"/>
  <c r="T295"/>
  <c i="7" r="P136"/>
  <c r="T136"/>
  <c r="P177"/>
  <c r="T177"/>
  <c r="P185"/>
  <c r="T185"/>
  <c r="P193"/>
  <c r="T193"/>
  <c r="P208"/>
  <c r="T208"/>
  <c r="P229"/>
  <c r="T229"/>
  <c r="P237"/>
  <c r="T237"/>
  <c r="P276"/>
  <c r="T276"/>
  <c r="BK283"/>
  <c r="J283"/>
  <c r="J109"/>
  <c r="R283"/>
  <c r="BK297"/>
  <c r="J297"/>
  <c r="J110"/>
  <c r="R297"/>
  <c r="BK305"/>
  <c r="J305"/>
  <c r="J111"/>
  <c r="R305"/>
  <c r="BK309"/>
  <c r="J309"/>
  <c r="J112"/>
  <c r="R309"/>
  <c i="8" r="BK132"/>
  <c r="R132"/>
  <c r="BK177"/>
  <c r="J177"/>
  <c r="J101"/>
  <c r="R177"/>
  <c r="BK189"/>
  <c r="J189"/>
  <c r="J102"/>
  <c r="R189"/>
  <c r="BK197"/>
  <c r="J197"/>
  <c r="J103"/>
  <c r="T197"/>
  <c r="BK216"/>
  <c r="J216"/>
  <c r="J106"/>
  <c r="R216"/>
  <c r="R215"/>
  <c r="BK221"/>
  <c r="J221"/>
  <c r="J108"/>
  <c r="T221"/>
  <c r="T220"/>
  <c i="9" r="BK136"/>
  <c r="J136"/>
  <c r="J100"/>
  <c r="R136"/>
  <c r="BK165"/>
  <c r="J165"/>
  <c r="J101"/>
  <c r="R165"/>
  <c r="BK173"/>
  <c r="J173"/>
  <c r="J102"/>
  <c r="R173"/>
  <c r="P185"/>
  <c r="T185"/>
  <c r="P206"/>
  <c r="T206"/>
  <c r="P214"/>
  <c r="T214"/>
  <c r="BK255"/>
  <c r="J255"/>
  <c r="J109"/>
  <c r="R255"/>
  <c r="BK261"/>
  <c r="J261"/>
  <c r="J110"/>
  <c r="R261"/>
  <c r="BK269"/>
  <c r="J269"/>
  <c r="J111"/>
  <c r="R269"/>
  <c r="BK273"/>
  <c r="J273"/>
  <c r="J112"/>
  <c r="R273"/>
  <c i="10" r="R132"/>
  <c r="BK140"/>
  <c r="J140"/>
  <c r="J101"/>
  <c r="P140"/>
  <c r="T140"/>
  <c r="R147"/>
  <c r="BK151"/>
  <c r="J151"/>
  <c r="J103"/>
  <c r="R151"/>
  <c r="BK166"/>
  <c r="J166"/>
  <c r="J106"/>
  <c r="R166"/>
  <c r="BK241"/>
  <c r="J241"/>
  <c r="J107"/>
  <c r="P241"/>
  <c r="R241"/>
  <c r="T241"/>
  <c i="4" r="BK206"/>
  <c r="J206"/>
  <c r="J104"/>
  <c i="2" r="BK353"/>
  <c r="J353"/>
  <c r="J105"/>
  <c r="BK514"/>
  <c r="J514"/>
  <c r="J107"/>
  <c i="3" r="BK217"/>
  <c r="J217"/>
  <c r="J106"/>
  <c i="4" r="BK257"/>
  <c r="J257"/>
  <c r="J109"/>
  <c i="6" r="BK173"/>
  <c r="J173"/>
  <c r="J101"/>
  <c i="8" r="BK213"/>
  <c r="J213"/>
  <c r="J104"/>
  <c i="9" r="BK252"/>
  <c r="J252"/>
  <c r="J107"/>
  <c i="10" r="BK252"/>
  <c r="J252"/>
  <c r="J108"/>
  <c i="5" r="BK189"/>
  <c r="J189"/>
  <c r="J103"/>
  <c r="BK207"/>
  <c r="J207"/>
  <c r="J105"/>
  <c r="BK226"/>
  <c r="J226"/>
  <c r="J107"/>
  <c i="9" r="BK181"/>
  <c r="J181"/>
  <c r="J103"/>
  <c i="10" r="BK163"/>
  <c r="J163"/>
  <c r="J104"/>
  <c r="E85"/>
  <c r="F94"/>
  <c r="J124"/>
  <c r="J127"/>
  <c r="BF133"/>
  <c r="BF135"/>
  <c r="BF145"/>
  <c r="BF152"/>
  <c r="BF155"/>
  <c r="BF156"/>
  <c r="BF159"/>
  <c r="BF161"/>
  <c r="BF164"/>
  <c r="BF167"/>
  <c r="BF187"/>
  <c r="BF201"/>
  <c r="BF240"/>
  <c r="BF251"/>
  <c r="BF139"/>
  <c r="BF141"/>
  <c r="BF142"/>
  <c r="BF143"/>
  <c r="BF144"/>
  <c r="BF148"/>
  <c r="BF149"/>
  <c r="BF150"/>
  <c r="BF153"/>
  <c r="BF157"/>
  <c r="BF158"/>
  <c r="BF160"/>
  <c r="BF162"/>
  <c r="BF173"/>
  <c r="BF224"/>
  <c r="BF233"/>
  <c r="BF238"/>
  <c r="BF242"/>
  <c r="BF253"/>
  <c r="BF278"/>
  <c i="8" r="J132"/>
  <c r="J100"/>
  <c i="9" r="J91"/>
  <c r="F94"/>
  <c r="E122"/>
  <c r="J131"/>
  <c r="BF137"/>
  <c r="BF142"/>
  <c r="BF143"/>
  <c r="BF147"/>
  <c r="BF153"/>
  <c r="BF155"/>
  <c r="BF156"/>
  <c r="BF160"/>
  <c r="BF163"/>
  <c r="BF172"/>
  <c r="BF174"/>
  <c r="BF178"/>
  <c r="BF179"/>
  <c r="BF186"/>
  <c r="BF189"/>
  <c r="BF190"/>
  <c r="BF196"/>
  <c r="BF200"/>
  <c r="BF202"/>
  <c r="BF204"/>
  <c r="BF229"/>
  <c r="BF231"/>
  <c r="BF235"/>
  <c r="BF239"/>
  <c r="BF243"/>
  <c r="BF247"/>
  <c r="BF251"/>
  <c r="BF253"/>
  <c r="BF256"/>
  <c r="BF258"/>
  <c r="BF262"/>
  <c r="BF272"/>
  <c r="BF139"/>
  <c r="BF158"/>
  <c r="BF166"/>
  <c r="BF168"/>
  <c r="BF170"/>
  <c r="BF176"/>
  <c r="BF182"/>
  <c r="BF192"/>
  <c r="BF207"/>
  <c r="BF210"/>
  <c r="BF215"/>
  <c r="BF217"/>
  <c r="BF219"/>
  <c r="BF221"/>
  <c r="BF223"/>
  <c r="BF225"/>
  <c r="BF227"/>
  <c r="BF233"/>
  <c r="BF238"/>
  <c r="BF240"/>
  <c r="BF245"/>
  <c r="BF260"/>
  <c r="BF264"/>
  <c r="BF268"/>
  <c r="BF270"/>
  <c r="BF274"/>
  <c r="BF278"/>
  <c r="BF279"/>
  <c i="8" r="E85"/>
  <c r="J94"/>
  <c r="J91"/>
  <c r="F94"/>
  <c r="BF137"/>
  <c r="BF141"/>
  <c r="BF161"/>
  <c r="BF165"/>
  <c r="BF166"/>
  <c r="BF170"/>
  <c r="BF172"/>
  <c r="BF175"/>
  <c r="BF182"/>
  <c r="BF188"/>
  <c r="BF198"/>
  <c r="BF199"/>
  <c r="BF202"/>
  <c r="BF204"/>
  <c r="BF205"/>
  <c r="BF214"/>
  <c r="BF219"/>
  <c r="BF223"/>
  <c r="BF133"/>
  <c r="BF135"/>
  <c r="BF140"/>
  <c r="BF143"/>
  <c r="BF144"/>
  <c r="BF148"/>
  <c r="BF155"/>
  <c r="BF158"/>
  <c r="BF178"/>
  <c r="BF180"/>
  <c r="BF185"/>
  <c r="BF190"/>
  <c r="BF193"/>
  <c r="BF201"/>
  <c r="BF207"/>
  <c r="BF212"/>
  <c r="BF217"/>
  <c r="BF222"/>
  <c i="7" r="J91"/>
  <c r="J94"/>
  <c r="BF142"/>
  <c r="BF145"/>
  <c r="BF158"/>
  <c r="BF165"/>
  <c r="BF174"/>
  <c r="BF175"/>
  <c r="BF178"/>
  <c r="BF180"/>
  <c r="BF182"/>
  <c r="BF186"/>
  <c r="BF190"/>
  <c r="BF191"/>
  <c r="BF196"/>
  <c r="BF199"/>
  <c r="BF202"/>
  <c r="BF203"/>
  <c r="BF209"/>
  <c r="BF213"/>
  <c r="BF227"/>
  <c r="BF233"/>
  <c r="BF235"/>
  <c r="BF238"/>
  <c r="BF304"/>
  <c r="BF306"/>
  <c r="BF308"/>
  <c r="E85"/>
  <c r="F94"/>
  <c r="BF137"/>
  <c r="BF139"/>
  <c r="BF143"/>
  <c r="BF146"/>
  <c r="BF150"/>
  <c r="BF160"/>
  <c r="BF161"/>
  <c r="BF163"/>
  <c r="BF170"/>
  <c r="BF184"/>
  <c r="BF188"/>
  <c r="BF194"/>
  <c r="BF198"/>
  <c r="BF201"/>
  <c r="BF206"/>
  <c r="BF212"/>
  <c r="BF215"/>
  <c r="BF219"/>
  <c r="BF223"/>
  <c r="BF225"/>
  <c r="BF230"/>
  <c r="BF240"/>
  <c r="BF242"/>
  <c r="BF244"/>
  <c r="BF246"/>
  <c r="BF248"/>
  <c r="BF250"/>
  <c r="BF252"/>
  <c r="BF254"/>
  <c r="BF256"/>
  <c r="BF259"/>
  <c r="BF261"/>
  <c r="BF266"/>
  <c r="BF268"/>
  <c r="BF270"/>
  <c r="BF275"/>
  <c r="BF277"/>
  <c r="BF278"/>
  <c r="BF280"/>
  <c r="BF281"/>
  <c r="BF284"/>
  <c r="BF286"/>
  <c r="BF288"/>
  <c r="BF290"/>
  <c r="BF292"/>
  <c r="BF294"/>
  <c r="BF296"/>
  <c r="BF298"/>
  <c r="BF300"/>
  <c r="BF310"/>
  <c r="BF314"/>
  <c i="6" r="E85"/>
  <c r="J91"/>
  <c r="J94"/>
  <c r="BF139"/>
  <c r="BF143"/>
  <c r="BF154"/>
  <c r="BF156"/>
  <c r="BF161"/>
  <c r="BF174"/>
  <c r="BF178"/>
  <c r="BF185"/>
  <c r="BF192"/>
  <c r="BF193"/>
  <c r="BF206"/>
  <c r="BF209"/>
  <c r="BF213"/>
  <c r="BF225"/>
  <c r="BF228"/>
  <c r="BF240"/>
  <c r="BF247"/>
  <c r="BF255"/>
  <c r="BF261"/>
  <c r="BF263"/>
  <c r="BF264"/>
  <c r="BF267"/>
  <c r="BF274"/>
  <c r="BF276"/>
  <c r="BF282"/>
  <c r="BF284"/>
  <c r="BF286"/>
  <c r="BF290"/>
  <c r="F94"/>
  <c r="BF137"/>
  <c r="BF142"/>
  <c r="BF147"/>
  <c r="BF157"/>
  <c r="BF159"/>
  <c r="BF166"/>
  <c r="BF170"/>
  <c r="BF171"/>
  <c r="BF177"/>
  <c r="BF180"/>
  <c r="BF182"/>
  <c r="BF184"/>
  <c r="BF188"/>
  <c r="BF190"/>
  <c r="BF195"/>
  <c r="BF196"/>
  <c r="BF197"/>
  <c r="BF200"/>
  <c r="BF203"/>
  <c r="BF207"/>
  <c r="BF217"/>
  <c r="BF219"/>
  <c r="BF222"/>
  <c r="BF232"/>
  <c r="BF234"/>
  <c r="BF236"/>
  <c r="BF238"/>
  <c r="BF242"/>
  <c r="BF245"/>
  <c r="BF252"/>
  <c r="BF254"/>
  <c r="BF266"/>
  <c r="BF270"/>
  <c r="BF272"/>
  <c r="BF278"/>
  <c r="BF280"/>
  <c r="BF292"/>
  <c r="BF294"/>
  <c r="BF296"/>
  <c r="BF300"/>
  <c i="5" r="F94"/>
  <c r="E121"/>
  <c r="BF136"/>
  <c r="BF140"/>
  <c r="BF151"/>
  <c r="BF160"/>
  <c r="BF163"/>
  <c r="BF165"/>
  <c r="BF168"/>
  <c r="BF170"/>
  <c r="BF178"/>
  <c r="BF184"/>
  <c r="BF186"/>
  <c r="BF194"/>
  <c r="BF201"/>
  <c r="BF203"/>
  <c r="BF205"/>
  <c r="BF208"/>
  <c r="BF220"/>
  <c r="BF224"/>
  <c r="BF225"/>
  <c r="BF232"/>
  <c r="BF236"/>
  <c r="BF238"/>
  <c r="BF240"/>
  <c r="BF242"/>
  <c r="BF251"/>
  <c r="BF255"/>
  <c r="J91"/>
  <c r="J94"/>
  <c r="BF138"/>
  <c r="BF143"/>
  <c r="BF144"/>
  <c r="BF146"/>
  <c r="BF147"/>
  <c r="BF158"/>
  <c r="BF161"/>
  <c r="BF172"/>
  <c r="BF174"/>
  <c r="BF187"/>
  <c r="BF190"/>
  <c r="BF197"/>
  <c r="BF199"/>
  <c r="BF212"/>
  <c r="BF214"/>
  <c r="BF217"/>
  <c r="BF218"/>
  <c r="BF222"/>
  <c r="BF227"/>
  <c r="BF230"/>
  <c r="BF234"/>
  <c r="BF249"/>
  <c i="4" r="E85"/>
  <c r="J93"/>
  <c r="J96"/>
  <c r="BF150"/>
  <c r="BF151"/>
  <c r="BF155"/>
  <c r="BF160"/>
  <c r="BF165"/>
  <c r="BF167"/>
  <c r="BF171"/>
  <c r="BF176"/>
  <c r="BF178"/>
  <c r="BF185"/>
  <c r="BF194"/>
  <c r="BF200"/>
  <c r="BF202"/>
  <c r="BF210"/>
  <c r="BF213"/>
  <c r="BF217"/>
  <c r="BF219"/>
  <c r="BF223"/>
  <c r="BF227"/>
  <c r="BF250"/>
  <c r="BF254"/>
  <c r="BF256"/>
  <c r="BF263"/>
  <c r="BF269"/>
  <c r="BF273"/>
  <c r="BF279"/>
  <c r="BF283"/>
  <c r="F96"/>
  <c r="BF141"/>
  <c r="BF143"/>
  <c r="BF145"/>
  <c r="BF156"/>
  <c r="BF172"/>
  <c r="BF181"/>
  <c r="BF187"/>
  <c r="BF189"/>
  <c r="BF190"/>
  <c r="BF192"/>
  <c r="BF196"/>
  <c r="BF201"/>
  <c r="BF207"/>
  <c r="BF229"/>
  <c r="BF232"/>
  <c r="BF234"/>
  <c r="BF237"/>
  <c r="BF240"/>
  <c r="BF244"/>
  <c r="BF248"/>
  <c r="BF252"/>
  <c r="BF258"/>
  <c r="BF261"/>
  <c r="BF265"/>
  <c r="BF267"/>
  <c r="BF275"/>
  <c r="BF277"/>
  <c i="3" r="J93"/>
  <c r="F96"/>
  <c r="E120"/>
  <c r="BF137"/>
  <c r="BF139"/>
  <c r="BF141"/>
  <c r="BF144"/>
  <c r="BF148"/>
  <c r="BF152"/>
  <c r="BF159"/>
  <c r="BF162"/>
  <c r="BF165"/>
  <c r="BF169"/>
  <c r="BF174"/>
  <c r="BF176"/>
  <c r="BF179"/>
  <c r="BF182"/>
  <c r="BF184"/>
  <c r="BF186"/>
  <c r="BF192"/>
  <c r="BF194"/>
  <c r="BF203"/>
  <c r="BF206"/>
  <c r="BF208"/>
  <c r="BF209"/>
  <c r="BF211"/>
  <c r="BF216"/>
  <c r="BF226"/>
  <c r="BF227"/>
  <c r="J96"/>
  <c r="BF145"/>
  <c r="BF147"/>
  <c r="BF170"/>
  <c r="BF189"/>
  <c r="BF197"/>
  <c r="BF202"/>
  <c r="BF205"/>
  <c r="BF218"/>
  <c r="BF221"/>
  <c r="BF223"/>
  <c i="2" r="E85"/>
  <c r="F96"/>
  <c r="J127"/>
  <c r="J130"/>
  <c r="BF136"/>
  <c r="BF150"/>
  <c r="BF164"/>
  <c r="BF185"/>
  <c r="BF188"/>
  <c r="BF191"/>
  <c r="BF200"/>
  <c r="BF202"/>
  <c r="BF204"/>
  <c r="BF207"/>
  <c r="BF215"/>
  <c r="BF218"/>
  <c r="BF220"/>
  <c r="BF234"/>
  <c r="BF240"/>
  <c r="BF268"/>
  <c r="BF271"/>
  <c r="BF278"/>
  <c r="BF339"/>
  <c r="BF354"/>
  <c r="BF372"/>
  <c r="BF378"/>
  <c r="BF381"/>
  <c r="BF387"/>
  <c r="BF390"/>
  <c r="BF396"/>
  <c r="BF397"/>
  <c r="BF398"/>
  <c r="BF402"/>
  <c r="BF408"/>
  <c r="BF426"/>
  <c r="BF429"/>
  <c r="BF435"/>
  <c r="BF441"/>
  <c r="BF444"/>
  <c r="BF447"/>
  <c r="BF449"/>
  <c r="BF455"/>
  <c r="BF457"/>
  <c r="BF460"/>
  <c r="BF474"/>
  <c r="BF475"/>
  <c r="BF487"/>
  <c r="BF498"/>
  <c r="BF507"/>
  <c r="BF510"/>
  <c r="BF515"/>
  <c r="BF170"/>
  <c r="BF173"/>
  <c r="BF179"/>
  <c r="BF192"/>
  <c r="BF199"/>
  <c r="BF205"/>
  <c r="BF236"/>
  <c r="BF246"/>
  <c r="BF254"/>
  <c r="BF261"/>
  <c r="BF284"/>
  <c r="BF290"/>
  <c r="BF304"/>
  <c r="BF308"/>
  <c r="BF322"/>
  <c r="BF336"/>
  <c r="BF363"/>
  <c r="BF369"/>
  <c r="BF384"/>
  <c r="BF399"/>
  <c r="BF414"/>
  <c r="BF420"/>
  <c r="BF461"/>
  <c r="BF467"/>
  <c r="BF468"/>
  <c r="BF471"/>
  <c r="BF481"/>
  <c r="BF495"/>
  <c r="BF504"/>
  <c r="BF506"/>
  <c r="BF508"/>
  <c r="BF511"/>
  <c r="BF512"/>
  <c r="BF513"/>
  <c r="BF518"/>
  <c r="BF524"/>
  <c r="F37"/>
  <c i="1" r="AZ97"/>
  <c i="2" r="F41"/>
  <c i="1" r="BD97"/>
  <c r="AS95"/>
  <c r="AS94"/>
  <c i="3" r="J37"/>
  <c i="1" r="AV98"/>
  <c i="3" r="F41"/>
  <c i="1" r="BD98"/>
  <c i="3" r="F39"/>
  <c i="1" r="BB98"/>
  <c i="4" r="J37"/>
  <c i="1" r="AV99"/>
  <c i="4" r="F40"/>
  <c i="1" r="BC99"/>
  <c i="5" r="J35"/>
  <c i="1" r="AV101"/>
  <c i="5" r="F39"/>
  <c i="1" r="BD101"/>
  <c i="5" r="F37"/>
  <c i="1" r="BB101"/>
  <c i="6" r="J35"/>
  <c i="1" r="AV102"/>
  <c i="6" r="F37"/>
  <c i="1" r="BB102"/>
  <c i="6" r="F39"/>
  <c i="1" r="BD102"/>
  <c i="7" r="F37"/>
  <c i="1" r="BB103"/>
  <c i="7" r="J35"/>
  <c i="1" r="AV103"/>
  <c i="7" r="F38"/>
  <c i="1" r="BC103"/>
  <c i="8" r="F35"/>
  <c i="1" r="AZ104"/>
  <c i="8" r="F38"/>
  <c i="1" r="BC104"/>
  <c i="8" r="F39"/>
  <c i="1" r="BD104"/>
  <c i="9" r="F38"/>
  <c i="1" r="BC105"/>
  <c i="9" r="J35"/>
  <c i="1" r="AV105"/>
  <c i="9" r="F39"/>
  <c i="1" r="BD105"/>
  <c i="10" r="F39"/>
  <c i="1" r="BD107"/>
  <c r="BD106"/>
  <c i="10" r="F37"/>
  <c i="1" r="BB107"/>
  <c r="BB106"/>
  <c r="AX106"/>
  <c i="2" r="J37"/>
  <c i="1" r="AV97"/>
  <c i="2" r="F40"/>
  <c i="1" r="BC97"/>
  <c i="2" r="F39"/>
  <c i="1" r="BB97"/>
  <c i="3" r="F37"/>
  <c i="1" r="AZ98"/>
  <c i="3" r="F40"/>
  <c i="1" r="BC98"/>
  <c i="4" r="F37"/>
  <c i="1" r="AZ99"/>
  <c i="4" r="F41"/>
  <c i="1" r="BD99"/>
  <c i="4" r="F39"/>
  <c i="1" r="BB99"/>
  <c i="5" r="F35"/>
  <c i="1" r="AZ101"/>
  <c i="5" r="F38"/>
  <c i="1" r="BC101"/>
  <c i="6" r="F35"/>
  <c i="1" r="AZ102"/>
  <c i="6" r="F38"/>
  <c i="1" r="BC102"/>
  <c i="7" r="F35"/>
  <c i="1" r="AZ103"/>
  <c i="7" r="F39"/>
  <c i="1" r="BD103"/>
  <c i="8" r="J35"/>
  <c i="1" r="AV104"/>
  <c i="8" r="F37"/>
  <c i="1" r="BB104"/>
  <c i="9" r="F35"/>
  <c i="1" r="AZ105"/>
  <c i="9" r="F37"/>
  <c i="1" r="BB105"/>
  <c i="10" r="F35"/>
  <c i="1" r="AZ107"/>
  <c r="AZ106"/>
  <c r="AV106"/>
  <c i="10" r="J35"/>
  <c i="1" r="AV107"/>
  <c i="10" r="F38"/>
  <c i="1" r="BC107"/>
  <c r="BC106"/>
  <c r="AY106"/>
  <c i="9" l="1" r="R135"/>
  <c i="8" r="R131"/>
  <c r="R130"/>
  <c i="7" r="R282"/>
  <c r="P135"/>
  <c i="6" r="P135"/>
  <c r="P134"/>
  <c i="1" r="AU102"/>
  <c i="5" r="P228"/>
  <c r="T134"/>
  <c i="10" r="P165"/>
  <c r="T131"/>
  <c r="P131"/>
  <c r="P130"/>
  <c i="1" r="AU107"/>
  <c i="9" r="P254"/>
  <c r="P135"/>
  <c r="P134"/>
  <c i="1" r="AU105"/>
  <c i="8" r="T131"/>
  <c r="T130"/>
  <c i="7" r="T282"/>
  <c r="R135"/>
  <c r="R134"/>
  <c i="6" r="T268"/>
  <c i="5" r="R228"/>
  <c r="P134"/>
  <c r="P133"/>
  <c i="1" r="AU101"/>
  <c i="4" r="T259"/>
  <c r="P259"/>
  <c r="T139"/>
  <c r="T138"/>
  <c i="3" r="P135"/>
  <c r="P134"/>
  <c i="1" r="AU98"/>
  <c i="2" r="P134"/>
  <c r="P133"/>
  <c i="1" r="AU97"/>
  <c i="4" r="R259"/>
  <c i="2" r="R134"/>
  <c r="R133"/>
  <c i="10" r="R165"/>
  <c r="R131"/>
  <c r="R130"/>
  <c i="9" r="R254"/>
  <c i="8" r="BK131"/>
  <c r="J131"/>
  <c r="J99"/>
  <c i="7" r="T135"/>
  <c r="T134"/>
  <c i="6" r="T135"/>
  <c r="T134"/>
  <c i="5" r="T228"/>
  <c i="10" r="T165"/>
  <c i="9" r="T254"/>
  <c r="T135"/>
  <c r="T134"/>
  <c i="8" r="P131"/>
  <c r="P130"/>
  <c i="1" r="AU104"/>
  <c i="7" r="P282"/>
  <c i="6" r="R268"/>
  <c r="R135"/>
  <c r="R134"/>
  <c i="5" r="R134"/>
  <c r="R133"/>
  <c i="4" r="P139"/>
  <c r="P138"/>
  <c i="1" r="AU99"/>
  <c i="3" r="T135"/>
  <c r="T134"/>
  <c i="4" r="R139"/>
  <c r="R138"/>
  <c i="3" r="R135"/>
  <c r="R134"/>
  <c i="2" r="BK516"/>
  <c r="J516"/>
  <c r="J108"/>
  <c i="3" r="BK219"/>
  <c r="J219"/>
  <c r="J107"/>
  <c r="BK224"/>
  <c r="J224"/>
  <c r="J109"/>
  <c i="4" r="BK139"/>
  <c r="J139"/>
  <c r="J101"/>
  <c r="BK259"/>
  <c r="J259"/>
  <c r="J110"/>
  <c i="2" r="BK134"/>
  <c r="J134"/>
  <c r="J101"/>
  <c i="3" r="BK135"/>
  <c r="J135"/>
  <c r="J101"/>
  <c i="5" r="BK228"/>
  <c r="J228"/>
  <c r="J108"/>
  <c i="6" r="BK268"/>
  <c r="J268"/>
  <c r="J108"/>
  <c i="7" r="BK282"/>
  <c r="J282"/>
  <c r="J108"/>
  <c i="9" r="BK135"/>
  <c r="J135"/>
  <c r="J99"/>
  <c i="10" r="BK131"/>
  <c r="J131"/>
  <c r="J99"/>
  <c i="5" r="BK134"/>
  <c r="J134"/>
  <c r="J99"/>
  <c i="6" r="BK135"/>
  <c r="J135"/>
  <c r="J99"/>
  <c i="7" r="BK135"/>
  <c r="J135"/>
  <c r="J99"/>
  <c i="8" r="BK215"/>
  <c r="J215"/>
  <c r="J105"/>
  <c r="BK220"/>
  <c r="J220"/>
  <c r="J107"/>
  <c i="9" r="BK254"/>
  <c r="J254"/>
  <c r="J108"/>
  <c i="10" r="BK165"/>
  <c r="J165"/>
  <c r="J105"/>
  <c i="2" r="F38"/>
  <c i="1" r="BA97"/>
  <c i="3" r="J38"/>
  <c i="1" r="AW98"/>
  <c r="AT98"/>
  <c r="BB96"/>
  <c r="BB95"/>
  <c r="BD96"/>
  <c r="BD95"/>
  <c i="4" r="F38"/>
  <c i="1" r="BA99"/>
  <c r="AZ96"/>
  <c r="AV96"/>
  <c i="5" r="F36"/>
  <c i="1" r="BA101"/>
  <c i="6" r="F36"/>
  <c i="1" r="BA102"/>
  <c i="7" r="F36"/>
  <c i="1" r="BA103"/>
  <c i="8" r="J36"/>
  <c i="1" r="AW104"/>
  <c r="AT104"/>
  <c r="BB100"/>
  <c r="AX100"/>
  <c r="AZ100"/>
  <c r="AV100"/>
  <c i="9" r="J36"/>
  <c i="1" r="AW105"/>
  <c r="AT105"/>
  <c r="BC100"/>
  <c r="AY100"/>
  <c i="10" r="J36"/>
  <c i="1" r="AW107"/>
  <c r="AT107"/>
  <c r="AU106"/>
  <c i="2" r="J38"/>
  <c i="1" r="AW97"/>
  <c r="AT97"/>
  <c i="3" r="F38"/>
  <c i="1" r="BA98"/>
  <c i="4" r="J38"/>
  <c i="1" r="AW99"/>
  <c r="AT99"/>
  <c r="BC96"/>
  <c r="AY96"/>
  <c i="5" r="J36"/>
  <c i="1" r="AW101"/>
  <c r="AT101"/>
  <c i="6" r="J36"/>
  <c i="1" r="AW102"/>
  <c r="AT102"/>
  <c i="7" r="J36"/>
  <c i="1" r="AW103"/>
  <c r="AT103"/>
  <c i="8" r="F36"/>
  <c i="1" r="BA104"/>
  <c i="9" r="F36"/>
  <c i="1" r="BA105"/>
  <c r="BD100"/>
  <c i="10" r="F36"/>
  <c i="1" r="BA107"/>
  <c r="BA106"/>
  <c r="AW106"/>
  <c r="AT106"/>
  <c i="10" l="1" r="T130"/>
  <c i="5" r="T133"/>
  <c i="7" r="P134"/>
  <c i="1" r="AU103"/>
  <c i="9" r="R134"/>
  <c i="2" r="BK133"/>
  <c r="J133"/>
  <c r="J100"/>
  <c i="3" r="BK134"/>
  <c r="J134"/>
  <c r="J100"/>
  <c i="4" r="BK138"/>
  <c r="J138"/>
  <c r="J100"/>
  <c i="5" r="BK133"/>
  <c r="J133"/>
  <c r="J98"/>
  <c i="8" r="BK130"/>
  <c r="J130"/>
  <c r="J98"/>
  <c i="10" r="BK130"/>
  <c r="J130"/>
  <c r="J98"/>
  <c i="6" r="BK134"/>
  <c r="J134"/>
  <c r="J98"/>
  <c i="7" r="BK134"/>
  <c r="J134"/>
  <c i="9" r="BK134"/>
  <c r="J134"/>
  <c r="J98"/>
  <c i="1" r="AU100"/>
  <c r="AZ95"/>
  <c r="AV95"/>
  <c r="AX95"/>
  <c r="BA100"/>
  <c r="AW100"/>
  <c r="AT100"/>
  <c r="BB94"/>
  <c r="W31"/>
  <c r="AU96"/>
  <c r="AU95"/>
  <c r="AU94"/>
  <c i="7" r="J32"/>
  <c i="1" r="AG103"/>
  <c r="BA96"/>
  <c r="AW96"/>
  <c r="AT96"/>
  <c r="AX96"/>
  <c r="BC95"/>
  <c r="AY95"/>
  <c r="BD94"/>
  <c r="W33"/>
  <c i="7" l="1" r="J41"/>
  <c r="J98"/>
  <c i="1" r="AN103"/>
  <c i="10" r="J32"/>
  <c i="1" r="AG107"/>
  <c r="AG106"/>
  <c i="6" r="J32"/>
  <c i="1" r="AG102"/>
  <c i="4" r="J34"/>
  <c i="1" r="AG99"/>
  <c i="9" r="J32"/>
  <c i="1" r="AG105"/>
  <c i="2" r="J34"/>
  <c i="1" r="AG97"/>
  <c r="BA95"/>
  <c r="AW95"/>
  <c r="AT95"/>
  <c r="BC94"/>
  <c r="AY94"/>
  <c i="5" r="J32"/>
  <c i="1" r="AG101"/>
  <c i="8" r="J32"/>
  <c i="1" r="AG104"/>
  <c r="AN104"/>
  <c i="3" r="J34"/>
  <c i="1" r="AG98"/>
  <c r="AX94"/>
  <c r="AZ94"/>
  <c r="W29"/>
  <c i="9" l="1" r="J41"/>
  <c i="2" r="J43"/>
  <c i="3" r="J43"/>
  <c i="10" r="J41"/>
  <c i="6" r="J41"/>
  <c i="5" r="J41"/>
  <c i="8" r="J41"/>
  <c i="4" r="J43"/>
  <c i="1" r="AN98"/>
  <c r="AN105"/>
  <c r="AN107"/>
  <c r="AN97"/>
  <c r="AN99"/>
  <c r="AN101"/>
  <c r="AN102"/>
  <c r="AN106"/>
  <c r="AG100"/>
  <c r="AG96"/>
  <c r="AG95"/>
  <c r="AG94"/>
  <c r="AK26"/>
  <c r="AV94"/>
  <c r="AK29"/>
  <c r="W32"/>
  <c r="BA94"/>
  <c r="W30"/>
  <c l="1" r="AN100"/>
  <c r="AN96"/>
  <c r="AN95"/>
  <c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<sst xmlns="http://schemas.openxmlformats.org/spreadsheetml/2006/main">
  <si>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</si>
  <si>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</si>
  <si>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</si>
  <si>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</si>
  <si>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</si>
  <si>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{368ae4a0-1c35-4a74-9f2a-68f875a1446f}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</si>
  <si>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</si>
  <si>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</si>
  <si>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</si>
  <si>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</si>
  <si>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</si>
  <si>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</si>
  <si>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</si>
  <si>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11363,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</si>
  <si>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</si>
  <si>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</si>
  <si>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Cyklotrasa Rimavská Sobota - Poltár</t>
  </si>
  <si>
    <t>JKSO:</t>
  </si>
  <si>
    <t>KS:</t>
  </si>
  <si>
    <t>Miesto:</t>
  </si>
  <si>
    <t>Rimavská Sobota, Poltár</t>
  </si>
  <si>
    <t>Dátum:</t>
  </si>
  <si>
    <t>24. 11. 2020</t>
  </si>
  <si>
    <t>Objednávateľ:</t>
  </si>
  <si>
    <t>IČO:</t>
  </si>
  <si>
    <t>37828100</t>
  </si>
  <si>
    <t>Banskobystrický samosprávny kraj, B. Bystrica</t>
  </si>
  <si>
    <t>IČ DPH:</t>
  </si>
  <si>
    <t>Zhotoviteľ:</t>
  </si>
  <si>
    <t>Vyplň údaj</t>
  </si>
  <si>
    <t>Projektant:</t>
  </si>
  <si>
    <t>47553111</t>
  </si>
  <si>
    <t>Cykloprojekt s.r.o., Bratislava, Laurinská 18</t>
  </si>
  <si>
    <t>SK202369321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</si>
  <si>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</si>
  <si>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</si>
  <si>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</si>
  <si>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</si>
  <si>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</si>
  <si>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</si>
  <si>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</si>
  <si>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</si>
  <si>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</si>
  <si>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</si>
  <si>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</si>
  <si>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</si>
  <si>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</si>
  <si>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</si>
  <si>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</si>
  <si>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</si>
  <si>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</si>
  <si>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</si>
  <si>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</si>
  <si>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</si>
  <si>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</si>
  <si>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</si>
  <si>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</si>
  <si>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</si>
  <si>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</si>
  <si>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</si>
  <si>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</si>
  <si>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</si>
  <si>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</si>
  <si>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</si>
  <si>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</si>
  <si>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</si>
  <si>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</si>
  <si>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</si>
  <si>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</si>
  <si>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</si>
  <si>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</si>
  <si>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</si>
  <si>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</si>
  <si>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</si>
  <si>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</si>
  <si>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</si>
  <si>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</si>
  <si>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</si>
  <si>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</si>
  <si>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</si>
  <si>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</si>
  <si>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</si>
  <si>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1136-1</t>
  </si>
  <si>
    <t>SO 01 Cyklotrasa</t>
  </si>
  <si>
    <t>STA</t>
  </si>
  <si>
    <t>1</t>
  </si>
  <si>
    <t>{0a8b6065-2795-48f5-9f5f-b687fb08f945}</t>
  </si>
  <si>
    <t>1136-1-4</t>
  </si>
  <si>
    <t>SO 01.4 - Cyklotrasa Hrnčiarska Ves - Poltár</t>
  </si>
  <si>
    <t>Časť</t>
  </si>
  <si>
    <t>2</t>
  </si>
  <si>
    <t>{1a9184f8-debd-4c41-98c7-131668afacfa}</t>
  </si>
  <si>
    <t>/</t>
  </si>
  <si>
    <t>1136-1-4-1</t>
  </si>
  <si>
    <t>SO 01.4 Cyklotrasa</t>
  </si>
  <si>
    <t>3</t>
  </si>
  <si>
    <t>{cb893192-a8ae-4cf9-a0b7-42660097ab9c}</t>
  </si>
  <si>
    <t>1136-1-4-2</t>
  </si>
  <si>
    <t>SO 01.4.1- Rúrový priepust</t>
  </si>
  <si>
    <t>{f6473dc2-96a8-4f27-8bd2-7fb1f468d72c}</t>
  </si>
  <si>
    <t>1136-1-4-3</t>
  </si>
  <si>
    <t>SO 01.4.2 - Most cez potok Šťavica</t>
  </si>
  <si>
    <t>{fb2be90d-00d4-4a1f-875a-1b825b9eb928}</t>
  </si>
  <si>
    <t>1136-2</t>
  </si>
  <si>
    <t>SO 02 Mosty a priepusty</t>
  </si>
  <si>
    <t>{64629f85-292a-48f6-a34b-3455efb017e3}</t>
  </si>
  <si>
    <t>1136-2-20</t>
  </si>
  <si>
    <t>SO 02.20 - Rúrový priepust</t>
  </si>
  <si>
    <t>{3b595d27-b012-43ab-8a70-ffecad1d2174}</t>
  </si>
  <si>
    <t>1136-2-21</t>
  </si>
  <si>
    <t>SO 02.21 - Most ( priepust )</t>
  </si>
  <si>
    <t>{63bae611-2b8c-4ffd-8a47-cc382f3d4b76}</t>
  </si>
  <si>
    <t>1136-2-22</t>
  </si>
  <si>
    <t>SO 02.22 - Most ( priepust )</t>
  </si>
  <si>
    <t>{fc8fe26a-ac18-4298-b0d5-e2163b6dc52e}</t>
  </si>
  <si>
    <t>1136-2-23</t>
  </si>
  <si>
    <t>SO 02.23 - Novostavba priepustu</t>
  </si>
  <si>
    <t>{7e3d29e8-331e-41b3-a8e7-d149508b80f8}</t>
  </si>
  <si>
    <t>1136-2-24</t>
  </si>
  <si>
    <t>SO 02.24 - Most</t>
  </si>
  <si>
    <t>{472a7e28-c104-40ae-b322-ad19a13265aa}</t>
  </si>
  <si>
    <t>1136-4</t>
  </si>
  <si>
    <t>SO 04 Architektúra</t>
  </si>
  <si>
    <t>{8afdaaa1-f469-4414-89d4-4eaadd195f4c}</t>
  </si>
  <si>
    <t>1136-4-5</t>
  </si>
  <si>
    <t>SO 04.5 - Odpočívadlo pre cyklistov Maštinec</t>
  </si>
  <si>
    <t>{d788ea4c-4d20-4353-aa8e-fe822201d5b0}</t>
  </si>
  <si>
    <t>KRYCÍ LIST ROZPOČTU</t>
  </si>
  <si>
    <t>Objekt:</t>
  </si>
  <si>
    <t>1136-1 - SO 01 Cyklotrasa</t>
  </si>
  <si>
    <t>Časť:</t>
  </si>
  <si>
    <t>1136-1-4 - SO 01.4 - Cyklotrasa Hrnčiarska Ves - Poltár</t>
  </si>
  <si>
    <t>Úroveň 3:</t>
  </si>
  <si>
    <t>1136-1-4-1 - SO 01.4 Cyklotrasa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</si>
  <si>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</si>
  <si>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</si>
  <si>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</si>
  <si>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</si>
  <si>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</si>
  <si>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</si>
  <si>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</si>
  <si>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</si>
  <si>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</si>
  <si>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</si>
  <si>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</si>
  <si>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</si>
  <si>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</si>
  <si>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</si>
  <si>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</si>
  <si>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</si>
  <si>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</si>
  <si>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</si>
  <si>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</si>
  <si>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</si>
  <si>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</si>
  <si>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</si>
  <si>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</si>
  <si>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</si>
  <si>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</si>
  <si>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</si>
  <si>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</si>
  <si>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</si>
  <si>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</si>
  <si>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</si>
  <si>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</si>
  <si>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111101103</t>
  </si>
  <si>
    <t>Odstránenie travín a tŕstia s príp. premiestnením a uložením na hromady do 50 m, pri celk. ploche nad 10000m2</t>
  </si>
  <si>
    <t>m2</t>
  </si>
  <si>
    <t>4</t>
  </si>
  <si>
    <t>938702006</t>
  </si>
  <si>
    <t>VV</t>
  </si>
  <si>
    <t>"čistenie koridoru cyklotrasy- 3 m šírka , 20% plochy"</t>
  </si>
  <si>
    <t>"SO 01.4 úsek- cesta III/2713- Maštinec"</t>
  </si>
  <si>
    <t>2532,54</t>
  </si>
  <si>
    <t xml:space="preserve">"SO 01.4 úsek-  Maštinec - Poltár"</t>
  </si>
  <si>
    <t>2095,74</t>
  </si>
  <si>
    <t>Medzisúčet</t>
  </si>
  <si>
    <t xml:space="preserve">"čistenie  krídel koridoru cyklotrasy - 1+1 m šírka,  25% plochy"</t>
  </si>
  <si>
    <t>2110,45</t>
  </si>
  <si>
    <t>1746,45</t>
  </si>
  <si>
    <t>Súčet</t>
  </si>
  <si>
    <t>111201103</t>
  </si>
  <si>
    <t>Odstránenie krovín a stromov s koreňom s priemerom kmeňa do 100 mm, nad 10000 m2</t>
  </si>
  <si>
    <t>455236316</t>
  </si>
  <si>
    <t>"čistenie koridoru cyklotrasy- 3 m šírka , 30% plochy"</t>
  </si>
  <si>
    <t>3798,81</t>
  </si>
  <si>
    <t>3143,61</t>
  </si>
  <si>
    <t xml:space="preserve">"čistenie  krídel koridoru cyklotrasy - 1+1 m šírka,  75% plochy"</t>
  </si>
  <si>
    <t>6331,35</t>
  </si>
  <si>
    <t>5239,35</t>
  </si>
  <si>
    <t>111251112</t>
  </si>
  <si>
    <t>Drvenie orezaných vetiev, s odvozom drevnej drviny do 20 km a so zložením priemeru vetiev do 150 mm</t>
  </si>
  <si>
    <t>m3</t>
  </si>
  <si>
    <t>-2144481140</t>
  </si>
  <si>
    <t>10130,16*0,005</t>
  </si>
  <si>
    <t>8382,96*0,005</t>
  </si>
  <si>
    <t>113107113</t>
  </si>
  <si>
    <t xml:space="preserve">Odstránenie krytu v ploche do 200 m2 z kameniva ťaženého- zemitej cesty - hr.vrstvy 200 do 300 mm,  -0,50000t</t>
  </si>
  <si>
    <t>-1106837723</t>
  </si>
  <si>
    <t>150,00</t>
  </si>
  <si>
    <t>5</t>
  </si>
  <si>
    <t>113107122</t>
  </si>
  <si>
    <t xml:space="preserve">Odstránenie krytu v ploche do 200 m2 z kameniva hrubého drveného, hr.100 do 200 mm,  -0,23500t</t>
  </si>
  <si>
    <t>-1966023018</t>
  </si>
  <si>
    <t>92,00</t>
  </si>
  <si>
    <t>110,00</t>
  </si>
  <si>
    <t>6</t>
  </si>
  <si>
    <t>113107143</t>
  </si>
  <si>
    <t xml:space="preserve">Odstránenie krytu asfaltového v ploche do 200 m2, hr. nad 100 do 150 mm,  -0,31600t</t>
  </si>
  <si>
    <t>-769706428</t>
  </si>
  <si>
    <t>7</t>
  </si>
  <si>
    <t>113152130</t>
  </si>
  <si>
    <t xml:space="preserve">Frézovanie asf. podkladu alebo krytu bez prek., plochy do 500 m2, pruh š. do 0,5 m, hr. 50 mm  0,127 t</t>
  </si>
  <si>
    <t>-188275695</t>
  </si>
  <si>
    <t>9,00*0,50</t>
  </si>
  <si>
    <t>8</t>
  </si>
  <si>
    <t>122202202</t>
  </si>
  <si>
    <t>Odkopávka a prekopávka nezapažená pre cesty, v hornine 3 nad 100 do 1000 m3- sanácia podložia</t>
  </si>
  <si>
    <t>-649361795</t>
  </si>
  <si>
    <t>"sanácia podložia na 5%dĺžky trasy"</t>
  </si>
  <si>
    <t>396,7285*4,50*0,20</t>
  </si>
  <si>
    <t>9</t>
  </si>
  <si>
    <t>122202209</t>
  </si>
  <si>
    <t>Odkopávky a prekopávky nezapažené pre cesty. Príplatok za lepivosť horniny 3</t>
  </si>
  <si>
    <t>1992929611</t>
  </si>
  <si>
    <t>10</t>
  </si>
  <si>
    <t>122202202.1</t>
  </si>
  <si>
    <t>Odkopávka a prekopávka nezapažená pre cesty, v hornine 3 nad 100 do 1000 m3 - pri križovaní s poľnými cestami</t>
  </si>
  <si>
    <t>2003351898</t>
  </si>
  <si>
    <t>"výmena podložia pri križovaní s poľnými cestami"</t>
  </si>
  <si>
    <t>238,00*0,61</t>
  </si>
  <si>
    <t>34,00*0,61</t>
  </si>
  <si>
    <t>11</t>
  </si>
  <si>
    <t>1981240139</t>
  </si>
  <si>
    <t>12</t>
  </si>
  <si>
    <t>162501112</t>
  </si>
  <si>
    <t>Vodorovné premiestnenie výkopku po nespevnenej ceste z horniny tr.1-4, do 100 m3 na vzdialenosť do 3000 m</t>
  </si>
  <si>
    <t>-240455176</t>
  </si>
  <si>
    <t>357,056+165,92</t>
  </si>
  <si>
    <t>13</t>
  </si>
  <si>
    <t>162501113</t>
  </si>
  <si>
    <t>Vodorovné premiestnenie výkopku po nespevnenej ceste z horniny tr.1-4, do 100 m3, príplatok k cene za každých ďalšich a začatých 1000 m</t>
  </si>
  <si>
    <t>1835366008</t>
  </si>
  <si>
    <t>522,976*4 'Prepočítané koeficientom množstva</t>
  </si>
  <si>
    <t>14</t>
  </si>
  <si>
    <t>167102102</t>
  </si>
  <si>
    <t>Nakladanie neuľahnutého výkopku z hornín tr.1-4 nad 1000 do 10000 m3</t>
  </si>
  <si>
    <t>748356434</t>
  </si>
  <si>
    <t>15</t>
  </si>
  <si>
    <t>171201203</t>
  </si>
  <si>
    <t>Uloženie sypaniny na skládky nad 1000 do 10000 m3</t>
  </si>
  <si>
    <t>1921112474</t>
  </si>
  <si>
    <t>Zakladanie</t>
  </si>
  <si>
    <t>16</t>
  </si>
  <si>
    <t>216904411</t>
  </si>
  <si>
    <t xml:space="preserve">Očistenie skalných, murív a betónových  stien vysokotlakovým vodným lúčom - odstránenie nečistôt, machu a nesúrodých častí</t>
  </si>
  <si>
    <t>-110878592</t>
  </si>
  <si>
    <t>"čistenie oporných rebier od porastu - km 22,6 -km 22,80 "</t>
  </si>
  <si>
    <t>2000,00</t>
  </si>
  <si>
    <t xml:space="preserve">"čistenie oporných stien a zvodov  - km 27,6 -km 27,94 "</t>
  </si>
  <si>
    <t>237,50</t>
  </si>
  <si>
    <t>17</t>
  </si>
  <si>
    <t>289971211</t>
  </si>
  <si>
    <t>Zhotovenie vrstvy z geotextílie na upravenom povrchu sklon do 1 : 5 , šírky od 0 do 3 m- sanácia podložia</t>
  </si>
  <si>
    <t>1206523218</t>
  </si>
  <si>
    <t>396,7285</t>
  </si>
  <si>
    <t>18</t>
  </si>
  <si>
    <t>M</t>
  </si>
  <si>
    <t>693110001100</t>
  </si>
  <si>
    <t xml:space="preserve">Geotextília netkaná ref. výrobok Polyfelt TS 50 </t>
  </si>
  <si>
    <t>-108649437</t>
  </si>
  <si>
    <t>396,729*1,02 'Prepočítané koeficientom množstva</t>
  </si>
  <si>
    <t>19</t>
  </si>
  <si>
    <t>289971211.1</t>
  </si>
  <si>
    <t>Zhotovenie vrstvy z geotextílie na upravenom povrchu sklon do 1 : 5 , šírky od 0 do 3 m- križovanie+ K1</t>
  </si>
  <si>
    <t>187957052</t>
  </si>
  <si>
    <t>"K1"</t>
  </si>
  <si>
    <t>15997,40</t>
  </si>
  <si>
    <t>13371,70</t>
  </si>
  <si>
    <t>"križovanie s poľnými cestami"</t>
  </si>
  <si>
    <t>238,00</t>
  </si>
  <si>
    <t>34,00</t>
  </si>
  <si>
    <t>693110001200</t>
  </si>
  <si>
    <t>Geotextília polypropylénová PP 300</t>
  </si>
  <si>
    <t>1301376611</t>
  </si>
  <si>
    <t>29641,1*1,02 'Prepočítané koeficientom množstva</t>
  </si>
  <si>
    <t>21</t>
  </si>
  <si>
    <t>289971441</t>
  </si>
  <si>
    <t xml:space="preserve">Geomreža pre stabilizáciu podkladu, ref. výrobok TENSAR TriAx TX160, šxl 4x75 m,  tuhá dvojosá z polypropylénu pevnosť v ťahu do 20 kN/m sklon do 1 : 5- sanácia podložia</t>
  </si>
  <si>
    <t>1225395844</t>
  </si>
  <si>
    <t>Komunikácie</t>
  </si>
  <si>
    <t>22</t>
  </si>
  <si>
    <t>525080011</t>
  </si>
  <si>
    <t xml:space="preserve">Priečne podvaly drevené odstránenie,  -0,150t</t>
  </si>
  <si>
    <t>ks</t>
  </si>
  <si>
    <t>23910370</t>
  </si>
  <si>
    <t>1335,00</t>
  </si>
  <si>
    <t>100,00</t>
  </si>
  <si>
    <t>23</t>
  </si>
  <si>
    <t>564851111</t>
  </si>
  <si>
    <t>Podklad zo štrkodrviny 0-63 mm s rozprestretím a zhutnením, po zhutnení hr. 150 mm- výmena podložia pri križovaní s poľnými cestami</t>
  </si>
  <si>
    <t>195070558</t>
  </si>
  <si>
    <t>"výmena podložia"</t>
  </si>
  <si>
    <t>24</t>
  </si>
  <si>
    <t>564851111.1</t>
  </si>
  <si>
    <t>Podklad zo štrkodrviny s rozprestretím a zhutnením, po zhutnení hr. 150 mm - križovanie s poľnými cestami</t>
  </si>
  <si>
    <t>132208501</t>
  </si>
  <si>
    <t>25</t>
  </si>
  <si>
    <t>564851111.2</t>
  </si>
  <si>
    <t>Podklad zo štrkodrviny s rozprestretím a zhutnením, po zhutnení hr. 150 mm- K1</t>
  </si>
  <si>
    <t>843086579</t>
  </si>
  <si>
    <t>26</t>
  </si>
  <si>
    <t>564861111</t>
  </si>
  <si>
    <t xml:space="preserve">Podklad zo štrkodrviny 0-63 mm s rozprestretím a zhutnením, po zhutnení hr. 200 mm - sanácia  podložia</t>
  </si>
  <si>
    <t>197318977</t>
  </si>
  <si>
    <t>27</t>
  </si>
  <si>
    <t>564861111.1</t>
  </si>
  <si>
    <t>Podklad zo štrkodrviny 0-63 mm s rozprestretím a zhutnením, po zhutnení hr. 200 mm - výmena podložia pri križovaní s poľnými cestami</t>
  </si>
  <si>
    <t>-1191237575</t>
  </si>
  <si>
    <t>28</t>
  </si>
  <si>
    <t>566902224</t>
  </si>
  <si>
    <t xml:space="preserve">Vyspravenie , rozhrnutie kolajového lôžka  zo štrkodrviny po bokoch pôvodnej železničnej trate so zhutnením,  hr. 260 mm</t>
  </si>
  <si>
    <t>1743015864</t>
  </si>
  <si>
    <t>4220,90*4,50</t>
  </si>
  <si>
    <t>3492,90*4,50</t>
  </si>
  <si>
    <t>29</t>
  </si>
  <si>
    <t>569841111</t>
  </si>
  <si>
    <t>Spevnenie krajníc alebo komun. pre peších s rozpr. a zhutnením, štrkodrvinou hr. 120 mm</t>
  </si>
  <si>
    <t>-2097797029</t>
  </si>
  <si>
    <t>4220,90</t>
  </si>
  <si>
    <t>3492,90</t>
  </si>
  <si>
    <t>30</t>
  </si>
  <si>
    <t>573111111</t>
  </si>
  <si>
    <t>Postrek asfaltový infiltračný s posypom kamenivom z asfaltu cestného v množstve 0,60 kg/m2 - križovanie + K1</t>
  </si>
  <si>
    <t>1486617961</t>
  </si>
  <si>
    <t>13688,40</t>
  </si>
  <si>
    <t>11450,70</t>
  </si>
  <si>
    <t>196,00</t>
  </si>
  <si>
    <t>28,00</t>
  </si>
  <si>
    <t>31</t>
  </si>
  <si>
    <t>573211111</t>
  </si>
  <si>
    <t>Postrek asfaltový spojovací bez posypu kamenivom z asfaltu cestného v množstve od 0,50 do 0,70 kg/m2</t>
  </si>
  <si>
    <t>718853122</t>
  </si>
  <si>
    <t>"napojenie na cestné komunikácie"</t>
  </si>
  <si>
    <t>32</t>
  </si>
  <si>
    <t>573211111.1</t>
  </si>
  <si>
    <t>Postrek asfaltový spojovací bez posypu kamenivom z asfaltu cestného v množstve od 0,30 kg/m2- K1+ križovanie</t>
  </si>
  <si>
    <t>2065799223</t>
  </si>
  <si>
    <t>13082,40</t>
  </si>
  <si>
    <t>10945,70</t>
  </si>
  <si>
    <t>182,00</t>
  </si>
  <si>
    <t>26,00</t>
  </si>
  <si>
    <t>33</t>
  </si>
  <si>
    <t>577134231</t>
  </si>
  <si>
    <t>Asfaltový betón vrstva obrusná AC 11 O v pruhu š. do 3 m z nemodifik. asfaltu tr. II, po zhutnení hr. 40 mm- K1+ križovanie</t>
  </si>
  <si>
    <t>-2003065218</t>
  </si>
  <si>
    <t>34</t>
  </si>
  <si>
    <t>577144231</t>
  </si>
  <si>
    <t>Asfaltový betón vrstva obrusná AC 11 O v pruhu š. do 3 m z nemodifik. asfaltu tr. II, po zhutnení hr. 50 mm - napojenie na cestné komunikácie</t>
  </si>
  <si>
    <t>-1713211351</t>
  </si>
  <si>
    <t>35</t>
  </si>
  <si>
    <t>577164331</t>
  </si>
  <si>
    <t>Asfaltový betón vrstva obrusná alebo ložná AC 16 v pruhu š. do 3 m z nemodifik. asfaltu tr. II, po zhutnení hr. 70 mm - K1+ križovanie</t>
  </si>
  <si>
    <t>1349168160</t>
  </si>
  <si>
    <t>Úpravy povrchov, podlahy, osadenie</t>
  </si>
  <si>
    <t>36</t>
  </si>
  <si>
    <t>627471151</t>
  </si>
  <si>
    <t>Reprofilácia stien sanačnou maltou, 1 vrstva hr.10 mm</t>
  </si>
  <si>
    <t>-1396902380</t>
  </si>
  <si>
    <t>Ostatné konštrukcie a práce-búranie</t>
  </si>
  <si>
    <t>37</t>
  </si>
  <si>
    <t>914001111</t>
  </si>
  <si>
    <t>Osadenie a montáž cestnej zvislej dopravnej značky na stĺpik, stĺp, konzolu alebo objekt</t>
  </si>
  <si>
    <t>809991243</t>
  </si>
  <si>
    <t>6,00</t>
  </si>
  <si>
    <t>19,00</t>
  </si>
  <si>
    <t>38</t>
  </si>
  <si>
    <t>404410113700</t>
  </si>
  <si>
    <t>Informatívna prevádzková značka IP7 (Priechod pre cyklistov), rozmer 600x600 mm, fólia RA1, pozinkovaná</t>
  </si>
  <si>
    <t>938177004</t>
  </si>
  <si>
    <t>39</t>
  </si>
  <si>
    <t>404410087900</t>
  </si>
  <si>
    <t>Príkazová značka C8 (Cestička pre cyklistov), rozmer 420 mm, fólia RA1, pozinkovaná-ozn.221</t>
  </si>
  <si>
    <t>-899154399</t>
  </si>
  <si>
    <t>4,00</t>
  </si>
  <si>
    <t>40</t>
  </si>
  <si>
    <t>404410010500</t>
  </si>
  <si>
    <t>Výstražná značka A16 (Cyklisti), rozmer 900 mm, fólia RA1, pozinkovaná-ozn. 143</t>
  </si>
  <si>
    <t>326895937</t>
  </si>
  <si>
    <t>41</t>
  </si>
  <si>
    <t>404410000200</t>
  </si>
  <si>
    <t>Výstražná značka A18 (Zver), rozmer 900 mm, fólia RA1, pozinkovaná</t>
  </si>
  <si>
    <t>-157306742</t>
  </si>
  <si>
    <t>1,00</t>
  </si>
  <si>
    <t>42</t>
  </si>
  <si>
    <t>404410010500.1</t>
  </si>
  <si>
    <t>Dodatková značka E16d (Cyklisti), rozmer 600x600 mm, fólia RA1, pozinkovaná-ozn. 513</t>
  </si>
  <si>
    <t>1937855257</t>
  </si>
  <si>
    <t>5,00</t>
  </si>
  <si>
    <t>43</t>
  </si>
  <si>
    <t>404410010500.2</t>
  </si>
  <si>
    <t>Dodatková značka E16c (Cyklisti), rozmer 600x600 mm, fólia RA1, pozinkovaná-ozn. 514</t>
  </si>
  <si>
    <t>441517133</t>
  </si>
  <si>
    <t>44</t>
  </si>
  <si>
    <t>914501121</t>
  </si>
  <si>
    <t>Montáž stĺpika zvislej dopravnej značky dĺžky do 3,5 m do betónového základu</t>
  </si>
  <si>
    <t>602142757</t>
  </si>
  <si>
    <t>13,00</t>
  </si>
  <si>
    <t>45</t>
  </si>
  <si>
    <t>404490008400</t>
  </si>
  <si>
    <t>Stĺpik Zn, d 60 mm/1 bm, pre dopravné značky</t>
  </si>
  <si>
    <t>-829840172</t>
  </si>
  <si>
    <t>46</t>
  </si>
  <si>
    <t>404440000200</t>
  </si>
  <si>
    <t>Úchyt na stĺpik, d 40x40 mm</t>
  </si>
  <si>
    <t>-1749522943</t>
  </si>
  <si>
    <t>47</t>
  </si>
  <si>
    <t>404490008600</t>
  </si>
  <si>
    <t>Krytka stĺpika, d 60 mm, plastová</t>
  </si>
  <si>
    <t>1897687060</t>
  </si>
  <si>
    <t>48</t>
  </si>
  <si>
    <t>91455555</t>
  </si>
  <si>
    <t>Sčítač cyklistov</t>
  </si>
  <si>
    <t>-411204842</t>
  </si>
  <si>
    <t>49</t>
  </si>
  <si>
    <t>915711212</t>
  </si>
  <si>
    <t>Vodorovné dopravné značenie striekané farbou deliacich čiar súvislých šírky 125 mm biela retroreflexná</t>
  </si>
  <si>
    <t>m</t>
  </si>
  <si>
    <t>-472910025</t>
  </si>
  <si>
    <t>60,00</t>
  </si>
  <si>
    <t>50</t>
  </si>
  <si>
    <t>915711312</t>
  </si>
  <si>
    <t>Vodorovné dopravné značenie striekané farbou deliacich čiar prerušovaných šírky 125 mm biela retroreflexná</t>
  </si>
  <si>
    <t>1839596617</t>
  </si>
  <si>
    <t>4158,00</t>
  </si>
  <si>
    <t>3329,00</t>
  </si>
  <si>
    <t>51</t>
  </si>
  <si>
    <t>915721212</t>
  </si>
  <si>
    <t xml:space="preserve">Vodorovné dopravné značenie striekané farbou  symboly a pod., biela retroreflexná s predznačením- cyklistický trojuholník</t>
  </si>
  <si>
    <t>-2107673094</t>
  </si>
  <si>
    <t>52</t>
  </si>
  <si>
    <t>915721212.2</t>
  </si>
  <si>
    <t>Vodorovné dopravné značenie striekané farbou miesto na prechádzanie, šípky, symboly a pod., biela retroreflexná</t>
  </si>
  <si>
    <t>-973062757</t>
  </si>
  <si>
    <t>0,40</t>
  </si>
  <si>
    <t>1,25</t>
  </si>
  <si>
    <t>53</t>
  </si>
  <si>
    <t>915721212.3</t>
  </si>
  <si>
    <t>Vodorovné dopravné značenie striekané farbou prechodov pre cyklistov, šípky, symboly a pod., biela retroreflexná</t>
  </si>
  <si>
    <t>958792771</t>
  </si>
  <si>
    <t>2,50</t>
  </si>
  <si>
    <t>54</t>
  </si>
  <si>
    <t>9157212121</t>
  </si>
  <si>
    <t xml:space="preserve">Vodorovné dopravné značenie striekané farbou , symboly a pod., biela retroreflexná s predznačením -  piktogram bicykla</t>
  </si>
  <si>
    <t>1177988098</t>
  </si>
  <si>
    <t>82,00</t>
  </si>
  <si>
    <t>64,00</t>
  </si>
  <si>
    <t>55</t>
  </si>
  <si>
    <t>9157212122</t>
  </si>
  <si>
    <t>Vodorovné dopravné značenie striekané farbou , symboly a pod., biela retroreflexná s predznačením - piktogram bicykla so šípkou</t>
  </si>
  <si>
    <t>454968265</t>
  </si>
  <si>
    <t>8,00</t>
  </si>
  <si>
    <t>56</t>
  </si>
  <si>
    <t>91572121221</t>
  </si>
  <si>
    <t>Vodorovné dopravné značenie striekané farbou , symboly a pod., biela retroreflexná s predznačením - koridor pre cyklistov</t>
  </si>
  <si>
    <t>-907359004</t>
  </si>
  <si>
    <t>57</t>
  </si>
  <si>
    <t>915721512</t>
  </si>
  <si>
    <t xml:space="preserve">Vodorovné dopravné značenie termoplastom prechodov pre chodcov, šípky, symboly a pod.,  retroreflexná zelená</t>
  </si>
  <si>
    <t>1813311984</t>
  </si>
  <si>
    <t>33,50</t>
  </si>
  <si>
    <t>58</t>
  </si>
  <si>
    <t>915791111</t>
  </si>
  <si>
    <t>Predznačenie pre značenie striekané farbou z náterových hmôt deliace čiary, vodiace prúžky</t>
  </si>
  <si>
    <t>-1708489831</t>
  </si>
  <si>
    <t>7487,00+210,00</t>
  </si>
  <si>
    <t>59</t>
  </si>
  <si>
    <t>915791111000</t>
  </si>
  <si>
    <t xml:space="preserve">Projekt cykloturistického značenia s realizáciou značenia  </t>
  </si>
  <si>
    <t>km</t>
  </si>
  <si>
    <t>-314102117</t>
  </si>
  <si>
    <t>4,2209</t>
  </si>
  <si>
    <t>3,4929</t>
  </si>
  <si>
    <t>60</t>
  </si>
  <si>
    <t>915791112</t>
  </si>
  <si>
    <t>Predznačenie pre vodorovné značenie striekané farbou alebo vykonávané z náterových hmôt</t>
  </si>
  <si>
    <t>-1436021420</t>
  </si>
  <si>
    <t>1,65+2,50</t>
  </si>
  <si>
    <t>61</t>
  </si>
  <si>
    <t>915930002</t>
  </si>
  <si>
    <t xml:space="preserve">Osadenie  stĺpika sklopného </t>
  </si>
  <si>
    <t>-1142998019</t>
  </si>
  <si>
    <t>62</t>
  </si>
  <si>
    <t>404490003200</t>
  </si>
  <si>
    <t>Stĺpik sklopný</t>
  </si>
  <si>
    <t>-1198175939</t>
  </si>
  <si>
    <t>63</t>
  </si>
  <si>
    <t>915930011</t>
  </si>
  <si>
    <t xml:space="preserve">Osadenie  zábrany cyklistickej</t>
  </si>
  <si>
    <t>1626110739</t>
  </si>
  <si>
    <t>15,00</t>
  </si>
  <si>
    <t>64</t>
  </si>
  <si>
    <t>404490003500</t>
  </si>
  <si>
    <t>Cyklistická zábrana na zamedzenie vstupu motorových vozidiel</t>
  </si>
  <si>
    <t>-1302801853</t>
  </si>
  <si>
    <t>65</t>
  </si>
  <si>
    <t>919735111</t>
  </si>
  <si>
    <t>Rezanie existujúceho asfaltového krytu alebo podkladu hĺbky do 50 mm</t>
  </si>
  <si>
    <t>577130823</t>
  </si>
  <si>
    <t>9,00</t>
  </si>
  <si>
    <t>66</t>
  </si>
  <si>
    <t>935152111</t>
  </si>
  <si>
    <t xml:space="preserve">Osadenie  štrbinového žľabu</t>
  </si>
  <si>
    <t>-226373847</t>
  </si>
  <si>
    <t>18,00</t>
  </si>
  <si>
    <t>67</t>
  </si>
  <si>
    <t>286630003144</t>
  </si>
  <si>
    <t>Odvodňovací žľab betónový s vnútornym sklonom , priemer výtoku 500 cm2</t>
  </si>
  <si>
    <t>1114772026</t>
  </si>
  <si>
    <t>68</t>
  </si>
  <si>
    <t>938909422</t>
  </si>
  <si>
    <t>Čistenie priekop komunikácií strojne priekopovým rýpadlom o objeme nánosu nad 0,15 do 0,30 m3/m, -0,19460 t</t>
  </si>
  <si>
    <t>-542119321</t>
  </si>
  <si>
    <t>5056,00</t>
  </si>
  <si>
    <t>3713,00</t>
  </si>
  <si>
    <t>69</t>
  </si>
  <si>
    <t>938909511</t>
  </si>
  <si>
    <t>Čistenie rigolov komunikácií od nánosu strojne hrúbky od 150 mm do 200 mm , -0,08800 t</t>
  </si>
  <si>
    <t>-1154381979</t>
  </si>
  <si>
    <t>302,40</t>
  </si>
  <si>
    <t>205,45</t>
  </si>
  <si>
    <t>70</t>
  </si>
  <si>
    <t>938909723</t>
  </si>
  <si>
    <t>Čistenie priepustov ručne priemeru nad 1,0 do 1,5 m, hrúbka nánosu do 50%, -0,21416 t</t>
  </si>
  <si>
    <t>-1153480296</t>
  </si>
  <si>
    <t>20,00</t>
  </si>
  <si>
    <t>"rezerva"</t>
  </si>
  <si>
    <t>5*5,00</t>
  </si>
  <si>
    <t>71</t>
  </si>
  <si>
    <t>966006211</t>
  </si>
  <si>
    <t xml:space="preserve">Odstránenie (demontáž) zvislej dopravnej značky zo stĺpov, stĺpikov alebo konzol,  -0,00400t</t>
  </si>
  <si>
    <t>-533934830</t>
  </si>
  <si>
    <t>72</t>
  </si>
  <si>
    <t>979082213</t>
  </si>
  <si>
    <t>Vodorovná doprava sutiny so zložením a hrubým urovnaním na vzdialenosť do 1 km - čierna skládka</t>
  </si>
  <si>
    <t>t</t>
  </si>
  <si>
    <t>97971207</t>
  </si>
  <si>
    <t>7,00*1,8</t>
  </si>
  <si>
    <t>8,00*1,8</t>
  </si>
  <si>
    <t>73</t>
  </si>
  <si>
    <t>979082219</t>
  </si>
  <si>
    <t>Príplatok k cene za každý ďalší aj začatý 1 km nad 1 km pre vodorovnú dopravu sutiny - čierna skládka</t>
  </si>
  <si>
    <t>476932803</t>
  </si>
  <si>
    <t>27*20 'Prepočítané koeficientom množstva</t>
  </si>
  <si>
    <t>74</t>
  </si>
  <si>
    <t>979087212</t>
  </si>
  <si>
    <t>Nakladanie na dopravné prostriedky pre vodorovnú dopravu sutiny - odstránenie čiernych skládok</t>
  </si>
  <si>
    <t>648663869</t>
  </si>
  <si>
    <t>75</t>
  </si>
  <si>
    <t>979082213.1</t>
  </si>
  <si>
    <t xml:space="preserve">Vodorovná doprava sutiny so zložením a hrubým urovnaním na vzdialenosť do 1 km </t>
  </si>
  <si>
    <t>-812721469</t>
  </si>
  <si>
    <t>76</t>
  </si>
  <si>
    <t>979082219.1</t>
  </si>
  <si>
    <t xml:space="preserve">Príplatok k cene za každý ďalší aj začatý 1 km nad 1 km pre vodorovnú dopravu sutiny </t>
  </si>
  <si>
    <t>517622441</t>
  </si>
  <si>
    <t>2164,616*15 'Prepočítané koeficientom množstva</t>
  </si>
  <si>
    <t>77</t>
  </si>
  <si>
    <t>979087212.1</t>
  </si>
  <si>
    <t xml:space="preserve">Nakladanie na dopravné prostriedky pre vodorovnú dopravu sutiny </t>
  </si>
  <si>
    <t>1444532782</t>
  </si>
  <si>
    <t>78</t>
  </si>
  <si>
    <t>979089012</t>
  </si>
  <si>
    <t>Poplatok za skladovanie - štrk, beton, ostatné</t>
  </si>
  <si>
    <t>1539408664</t>
  </si>
  <si>
    <t>79</t>
  </si>
  <si>
    <t>979089112</t>
  </si>
  <si>
    <t>Poplatok za skladovanie - drevo</t>
  </si>
  <si>
    <t>1597274968</t>
  </si>
  <si>
    <t>80</t>
  </si>
  <si>
    <t>979089211</t>
  </si>
  <si>
    <t>Poplatok za skladovanie - miešaný odpad - z čiernej skládky</t>
  </si>
  <si>
    <t>-1255980488</t>
  </si>
  <si>
    <t>99</t>
  </si>
  <si>
    <t>Presun hmôt HSV</t>
  </si>
  <si>
    <t>81</t>
  </si>
  <si>
    <t>998225111</t>
  </si>
  <si>
    <t>Presun hmôt pre pozemnú komunikáciu a letisko s krytom asfaltovým akejkoľvek dĺžky objektu</t>
  </si>
  <si>
    <t>-1812687122</t>
  </si>
  <si>
    <t>PSV</t>
  </si>
  <si>
    <t>Práce a dodávky PSV</t>
  </si>
  <si>
    <t>767</t>
  </si>
  <si>
    <t>Konštrukcie doplnkové kovové</t>
  </si>
  <si>
    <t>82</t>
  </si>
  <si>
    <t>76711111</t>
  </si>
  <si>
    <t xml:space="preserve">Osadenie a dodávka oceľového zábradlia  v. 1400 mm s pozinkovanou úpravou+ zabaranenie </t>
  </si>
  <si>
    <t>159530956</t>
  </si>
  <si>
    <t>1010,00</t>
  </si>
  <si>
    <t>1570,00</t>
  </si>
  <si>
    <t>83</t>
  </si>
  <si>
    <t>998767201</t>
  </si>
  <si>
    <t>Presun hmôt pre kovové stavebné doplnkové konštrukcie v objektoch výšky do 6 m</t>
  </si>
  <si>
    <t>%</t>
  </si>
  <si>
    <t>-375551237</t>
  </si>
  <si>
    <t>1136-1-4-2 - SO 01.4.1- Rúrový priepust</t>
  </si>
  <si>
    <t xml:space="preserve">    783 - Nátery</t>
  </si>
  <si>
    <t>OST - Ostatné</t>
  </si>
  <si>
    <t xml:space="preserve">    OST - Ostatné</t>
  </si>
  <si>
    <t>111201101</t>
  </si>
  <si>
    <t>Odstránenie krovín a stromov s koreňom s priemerom kmeňa do 100 mm, do 1000 m2</t>
  </si>
  <si>
    <t>-1929083866</t>
  </si>
  <si>
    <t>"odstránenie krovín v okolí priepusta " 10,00</t>
  </si>
  <si>
    <t>121101111</t>
  </si>
  <si>
    <t>Odstránenie ornice s vodor. premiestn. na hromady, so zložením na vzdialenosť do 100 m a do 100m3</t>
  </si>
  <si>
    <t>143032422</t>
  </si>
  <si>
    <t>"odstránenie ornice v mieste úpravy rigola"(4,00*2,00*5,00)*0,20</t>
  </si>
  <si>
    <t>122302501</t>
  </si>
  <si>
    <t xml:space="preserve">Odkopávky a prekopávky nezapaž. pre spodnú stavbu  v hornine 4 do 100 m3</t>
  </si>
  <si>
    <t>379445689</t>
  </si>
  <si>
    <t xml:space="preserve">"odkopávka sute a usadenín okolitých rigolov do prjektovaného sklonu " </t>
  </si>
  <si>
    <t>4,00*1,00*2,00</t>
  </si>
  <si>
    <t>122302508</t>
  </si>
  <si>
    <t>Odkopávky a prekopávky nezapažené pre spodnú stavbu . Príplatok k cenám za sťaženie pri rekonštruk. horniny 4</t>
  </si>
  <si>
    <t>-1639759317</t>
  </si>
  <si>
    <t>133301101</t>
  </si>
  <si>
    <t>Výkop šachty zapaženej hornina 4 do 100 m3</t>
  </si>
  <si>
    <t>1898606003</t>
  </si>
  <si>
    <t>"odkopanie rúry priepusta " 2,65*10,00</t>
  </si>
  <si>
    <t>133301109</t>
  </si>
  <si>
    <t>Príplatok k cenám za lepivosť pri hĺbení šachiet zapažených i nezapažených v hornine 4</t>
  </si>
  <si>
    <t>1401267376</t>
  </si>
  <si>
    <t>162201102</t>
  </si>
  <si>
    <t>Vodorovné premiestnenie výkopku z horniny 1-4 nad 20-50m</t>
  </si>
  <si>
    <t>501864936</t>
  </si>
  <si>
    <t>"výkopy , ktoré sa použijú na spätný zásyp tam" 34,50</t>
  </si>
  <si>
    <t>"výkopy , ktoré sa použijú na spätný zásyp späť" 34,50</t>
  </si>
  <si>
    <t>1213735410</t>
  </si>
  <si>
    <t>"odkopanie rúry priepustu" 26,50</t>
  </si>
  <si>
    <t>"prečistenie rigolov" 8,00</t>
  </si>
  <si>
    <t>"odhumusovanie" 8,00</t>
  </si>
  <si>
    <t>"spätný zásyp novej rúry priepustu" -26,50</t>
  </si>
  <si>
    <t>"ornica rozprestretá" -8,00</t>
  </si>
  <si>
    <t>346937582</t>
  </si>
  <si>
    <t>"preprava na skládku "</t>
  </si>
  <si>
    <t>485645152</t>
  </si>
  <si>
    <t>18*7 'Prepočítané koeficientom množstva</t>
  </si>
  <si>
    <t>167101102</t>
  </si>
  <si>
    <t>Nakladanie neuľahnutého výkopku z hornín tr.1-4 nad 100 do 1000 m3</t>
  </si>
  <si>
    <t>-12027825</t>
  </si>
  <si>
    <t>"manipulácia so zeminou v rámci staveniska - výkop + ornica" 34,50</t>
  </si>
  <si>
    <t>"nakladanie zeminy - prebytočná zemina" 18,00</t>
  </si>
  <si>
    <t>167101103</t>
  </si>
  <si>
    <t>Prekladanie neuľahnutého výkopku z hornín 1 až 4</t>
  </si>
  <si>
    <t>-1592646139</t>
  </si>
  <si>
    <t>171201201</t>
  </si>
  <si>
    <t>Uloženie sypaniny na skládky do 100 m3</t>
  </si>
  <si>
    <t>972333949</t>
  </si>
  <si>
    <t>"zriadenie dočasnej skládky zeminy v okolí staveniska" 34,50</t>
  </si>
  <si>
    <t>" prebytočná zemina" 18,00</t>
  </si>
  <si>
    <t>171209002</t>
  </si>
  <si>
    <t>Poplatok za skladovanie - zemina a kamenivo (17 05) ostatné</t>
  </si>
  <si>
    <t>-189044135</t>
  </si>
  <si>
    <t>18,00*1,8</t>
  </si>
  <si>
    <t>174101001.1</t>
  </si>
  <si>
    <t>Zásyp so štrkom so zhutnením jám, šachiet, rýh, zárezov alebo okolo objektov do 100 m3</t>
  </si>
  <si>
    <t>186351309</t>
  </si>
  <si>
    <t xml:space="preserve">"spätný zásyp priepusta - pôvodný materiál   "</t>
  </si>
  <si>
    <t>2,25*10,00</t>
  </si>
  <si>
    <t>182301123</t>
  </si>
  <si>
    <t>Rozprestretie ornice na svaho so sklonom nad 1:5, plocha do 500 m2, hr.nad 150 do 200 mm</t>
  </si>
  <si>
    <t>1041547086</t>
  </si>
  <si>
    <t>(4,00*2,00*5,00)*0,20</t>
  </si>
  <si>
    <t>212532111</t>
  </si>
  <si>
    <t>Lôžko pre priepust z kameniva hrubého drveného frakcie 16-32 mm - podsyp</t>
  </si>
  <si>
    <t>-1542772477</t>
  </si>
  <si>
    <t>0,13*10,00</t>
  </si>
  <si>
    <t>212572111</t>
  </si>
  <si>
    <t>Lôžko pre priepust zo štrkopiesku triedeného</t>
  </si>
  <si>
    <t>-1725910462</t>
  </si>
  <si>
    <t>0,27*10,00</t>
  </si>
  <si>
    <t>275313711</t>
  </si>
  <si>
    <t>Betón základových pätiek, prostý tr. C 25/30</t>
  </si>
  <si>
    <t>2043908235</t>
  </si>
  <si>
    <t>"podkladný beton pre opevnenie čela priepustu"</t>
  </si>
  <si>
    <t>1,80*2,10*2</t>
  </si>
  <si>
    <t>275351217</t>
  </si>
  <si>
    <t>Debnenie stien základových pätiek, zhotovenie-tradičné</t>
  </si>
  <si>
    <t>-776298365</t>
  </si>
  <si>
    <t>"debnenie pre opevnenie čela priepustu"</t>
  </si>
  <si>
    <t>(1,80+2,10)*0,20*2,00</t>
  </si>
  <si>
    <t>275351218</t>
  </si>
  <si>
    <t>Debnenie stien základových pätiek, odstránenie-tradičné</t>
  </si>
  <si>
    <t>54018679</t>
  </si>
  <si>
    <t>512505121</t>
  </si>
  <si>
    <t xml:space="preserve">Odstránenie koľaj. lôžka z kameniva po rozobraní koľaje alebo koľajového rozvetvenia,  -1,60t</t>
  </si>
  <si>
    <t>1162001989</t>
  </si>
  <si>
    <t>"nános sute + kolajové lôžko hr.0,20 m"</t>
  </si>
  <si>
    <t>0,50*4,00*5,00</t>
  </si>
  <si>
    <t>597161111</t>
  </si>
  <si>
    <t>Rigol dláždený do lôžka z betónu prostého tr. C 8/10 hr. 100 mm, z lomového kameňa</t>
  </si>
  <si>
    <t>492553920</t>
  </si>
  <si>
    <t>"opevnenie svahov rigola, kameň do betónu" 4,00*2,00*2,00</t>
  </si>
  <si>
    <t>"opevnenie čela priepustu , kameň do betonu " 1,80*2,10*2</t>
  </si>
  <si>
    <t>5531431000</t>
  </si>
  <si>
    <t xml:space="preserve">Rúra Hel-Cor DN600 </t>
  </si>
  <si>
    <t>1286850013</t>
  </si>
  <si>
    <t>918101113</t>
  </si>
  <si>
    <t>Lôžko pod dláždený rigol z betónu prostého tr. C 25/30</t>
  </si>
  <si>
    <t>643306093</t>
  </si>
  <si>
    <t>4,00*2,00*2,00*0,10</t>
  </si>
  <si>
    <t>919551121</t>
  </si>
  <si>
    <t>Zhotovenie priepustu alebo zjazdu z rúr oceľových nad D 400 do 700 mm</t>
  </si>
  <si>
    <t>-1313226038</t>
  </si>
  <si>
    <t>966008111</t>
  </si>
  <si>
    <t xml:space="preserve">Búranie čela  priepustu</t>
  </si>
  <si>
    <t>1251200737</t>
  </si>
  <si>
    <t>1,50*2*0,50*2</t>
  </si>
  <si>
    <t>966008113</t>
  </si>
  <si>
    <t xml:space="preserve">Búranie rúrového priepustu, z rúr DN 500 do 800 mm,  -2,05500t</t>
  </si>
  <si>
    <t>449645452</t>
  </si>
  <si>
    <t>Poplatok za skladovanie - betón, tehly, dlaždice (17 01 ), ostatné</t>
  </si>
  <si>
    <t>531384002</t>
  </si>
  <si>
    <t>"beton a drevené podvali na skládku, prebytky železničného zvršku sa používajú v násypoch cyklotrasy" 7,60</t>
  </si>
  <si>
    <t>979091111</t>
  </si>
  <si>
    <t>Vodorovné premiestnenie vybúraných hmôt alebo konštrukcií na vzdialenosť do 7000 m</t>
  </si>
  <si>
    <t>1079770256</t>
  </si>
  <si>
    <t>"odbúranie pôvodných ríms a časti drieku opory" 6,60</t>
  </si>
  <si>
    <t xml:space="preserve">"suť a zvršok" 16,00 </t>
  </si>
  <si>
    <t>"rúra priepustu" 20,55</t>
  </si>
  <si>
    <t>979094211</t>
  </si>
  <si>
    <t>Nakladanie alebo prekladanie sutiny</t>
  </si>
  <si>
    <t>1710480592</t>
  </si>
  <si>
    <t>998212111</t>
  </si>
  <si>
    <t>Presun hmôt pre priekopy</t>
  </si>
  <si>
    <t>-392337375</t>
  </si>
  <si>
    <t>783</t>
  </si>
  <si>
    <t>Nátery</t>
  </si>
  <si>
    <t>783143004</t>
  </si>
  <si>
    <t xml:space="preserve">Nátery oceľ.konštr. vinylové polymerátové  jednonásobné </t>
  </si>
  <si>
    <t>-354154010</t>
  </si>
  <si>
    <t>23,00*2</t>
  </si>
  <si>
    <t>783152312.1.1</t>
  </si>
  <si>
    <t>Nátery oceľ.konštr- žiarovým zinkovaním dvojnásobné</t>
  </si>
  <si>
    <t>183358718</t>
  </si>
  <si>
    <t>OST</t>
  </si>
  <si>
    <t>Ostatné</t>
  </si>
  <si>
    <t>000200061</t>
  </si>
  <si>
    <t>Prieskumné práce - stavebný prieskum stavebno - statického stavu</t>
  </si>
  <si>
    <t>eur</t>
  </si>
  <si>
    <t>262144</t>
  </si>
  <si>
    <t>-1335774921</t>
  </si>
  <si>
    <t>000400021</t>
  </si>
  <si>
    <t>Projektové práce - stavebná časť (stavebné objekty vrátane ich technického vybavenia). náklady na vypracovanie DRS</t>
  </si>
  <si>
    <t>629109553</t>
  </si>
  <si>
    <t>1136-1-4-3 - SO 01.4.2 - Most cez potok Šťavica</t>
  </si>
  <si>
    <t xml:space="preserve">    3 - Zvislé a kompletné konštrukcie</t>
  </si>
  <si>
    <t xml:space="preserve">    4 - Vodorovné konštrukcie</t>
  </si>
  <si>
    <t xml:space="preserve">    711 - Izolácie proti vode a vlhkosti</t>
  </si>
  <si>
    <t xml:space="preserve">    777 - Podlahy syntetické</t>
  </si>
  <si>
    <t>274972455</t>
  </si>
  <si>
    <t>"vyčistenie okolia staveniska" 11,70+6,20*1,00*4,00</t>
  </si>
  <si>
    <t>2127618773</t>
  </si>
  <si>
    <t>"odstránenie ornice hr.20 cm" 4,14</t>
  </si>
  <si>
    <t>-1809430646</t>
  </si>
  <si>
    <t>"odkopávka časti nadnásypu pod roznášacou doskou" 1,42*7</t>
  </si>
  <si>
    <t>"odkopávka pôvodných svahov do projektovaného sklonu" 0,75*7+0,93*7</t>
  </si>
  <si>
    <t>"odkopávka dna tunela pre opevnenie koryta" 3,02*0,20*20+2,60*0,20*5*2</t>
  </si>
  <si>
    <t>-334370166</t>
  </si>
  <si>
    <t>132301101</t>
  </si>
  <si>
    <t>Výkop ryhy do šírky 600 mm v horn.4 do 100 m3</t>
  </si>
  <si>
    <t>720826582</t>
  </si>
  <si>
    <t xml:space="preserve">"výkop rýh pre základové pásy "  0,60*0,50*7,00*2,00</t>
  </si>
  <si>
    <t>"výkop rýh pre základ opevnenia koryta" 0,45*0,50*10,50*2</t>
  </si>
  <si>
    <t>132301109</t>
  </si>
  <si>
    <t>Príplatok za lepivosť pri hĺbení rýh šírky do 600 mm zapažených i nezapažených s urovnaním dna v hornine 4</t>
  </si>
  <si>
    <t>1020639737</t>
  </si>
  <si>
    <t>511327109</t>
  </si>
  <si>
    <t>"výkopy , ktoré sa použijú na spätný zásyp tam" 11,41</t>
  </si>
  <si>
    <t>"výkopy , ktoré sa použijú na spätný zásyp späť" 11,41</t>
  </si>
  <si>
    <t>994722053</t>
  </si>
  <si>
    <t>"výkopové práce " 47,91</t>
  </si>
  <si>
    <t xml:space="preserve">"odhumusovanie  " 4,14</t>
  </si>
  <si>
    <t xml:space="preserve">"zahumusovanie " -11,41 </t>
  </si>
  <si>
    <t>58967056</t>
  </si>
  <si>
    <t>40,64*7 'Prepočítané koeficientom množstva</t>
  </si>
  <si>
    <t>-1653895913</t>
  </si>
  <si>
    <t>"manipulácia so zeminou v rámci staveniska - výkop + ornica" 11,41</t>
  </si>
  <si>
    <t>"prevytočná zemina na skládku" 40,64</t>
  </si>
  <si>
    <t>1422652509</t>
  </si>
  <si>
    <t>619902539</t>
  </si>
  <si>
    <t>"zriadenie dočasnej skládky zeminy v okolí staveniska" 11,41</t>
  </si>
  <si>
    <t>-153685371</t>
  </si>
  <si>
    <t>40,64*1,8</t>
  </si>
  <si>
    <t>182301122</t>
  </si>
  <si>
    <t>Rozprestretie ornice na svahu so sklonom nad 1:5, plocha do 500 m2, hr.nad 100 do 150 mm</t>
  </si>
  <si>
    <t>-800735381</t>
  </si>
  <si>
    <t>"ornica na svahu, dosypanie násypových svahov" 3,10*2,00*9,20</t>
  </si>
  <si>
    <t>273313711</t>
  </si>
  <si>
    <t>Betón základových dosiek, prostý tr. C 25/30</t>
  </si>
  <si>
    <t>-1506868102</t>
  </si>
  <si>
    <t>"podkladný beton pod roznášaciu dosku" (0,10*0,50*2+0,10*2,90)*7</t>
  </si>
  <si>
    <t>"betónové lôžko opevnenia koryta" 4,80*5,00*0,10*2+2,02*0,10*10,50</t>
  </si>
  <si>
    <t>273321611</t>
  </si>
  <si>
    <t>Betón základových dosiek, železový (bez výstuže), tr. C 35/45</t>
  </si>
  <si>
    <t>-141666503</t>
  </si>
  <si>
    <t>"doska roznášacia" 3,90*7,00*0,15</t>
  </si>
  <si>
    <t>273351215</t>
  </si>
  <si>
    <t>Debnenie stien základových dosiek, zhotovenie-dielce</t>
  </si>
  <si>
    <t>125403189</t>
  </si>
  <si>
    <t>"doska výhliadkovej plošiny" (0,30*7,00+0,15*7,00)*2+3,90*0,15*2</t>
  </si>
  <si>
    <t>273351216</t>
  </si>
  <si>
    <t>Debnenie stien základových dosiek, odstránenie-dielce</t>
  </si>
  <si>
    <t>-439352838</t>
  </si>
  <si>
    <t>273362510</t>
  </si>
  <si>
    <t>Dodatočné vystužovanie betónových konštrukcií betonárskou oceľou chemickou injektážnou kotvou VME, D 10 mm -0.00001t</t>
  </si>
  <si>
    <t>cm</t>
  </si>
  <si>
    <t>291629745</t>
  </si>
  <si>
    <t>"pre kotvenie nového zábradlia" 640,00*1,1</t>
  </si>
  <si>
    <t>274313811</t>
  </si>
  <si>
    <t>Betón základových pásov, prostý tr. C 30/37</t>
  </si>
  <si>
    <t>456805440</t>
  </si>
  <si>
    <t>"základové pásy opevnenia koryta" 1,00*0,50*10,50*2</t>
  </si>
  <si>
    <t>274321611</t>
  </si>
  <si>
    <t>Betón základových pásov, železový (bez výstuže), tr. C 35/45</t>
  </si>
  <si>
    <t>-724814142</t>
  </si>
  <si>
    <t xml:space="preserve">"základové pásy dosky"  0,50*0,60*7,00*2</t>
  </si>
  <si>
    <t>274351215</t>
  </si>
  <si>
    <t>Debnenie stien základových pásov, zhotovenie-dielce</t>
  </si>
  <si>
    <t>1319592152</t>
  </si>
  <si>
    <t>"debnenie základov opevnenia koryta" 1,00*10,50*2+1,00*0,50*4</t>
  </si>
  <si>
    <t xml:space="preserve">"debnenie základov roznášacej dosky"  (0,60*7,00*2,00+0,60*0,50*2)*2</t>
  </si>
  <si>
    <t>274351216</t>
  </si>
  <si>
    <t>Debnenie stien základových pásov, odstránenie-dielce</t>
  </si>
  <si>
    <t>-1269441448</t>
  </si>
  <si>
    <t>274361821</t>
  </si>
  <si>
    <t xml:space="preserve">Výstuž základových pásov a dosky  z ocele 10505</t>
  </si>
  <si>
    <t>885332190</t>
  </si>
  <si>
    <t>274362021</t>
  </si>
  <si>
    <t xml:space="preserve">Výstuž základových pásov a dosky  zo zvár. sietí KARI</t>
  </si>
  <si>
    <t>831790779</t>
  </si>
  <si>
    <t>"KY81" 0,131</t>
  </si>
  <si>
    <t>"Q503" 0,417</t>
  </si>
  <si>
    <t>Zvislé a kompletné konštrukcie</t>
  </si>
  <si>
    <t>326211211</t>
  </si>
  <si>
    <t>Murivo nadzákladové z lomového kameňa, objemu do 3 m3 neomietnuté</t>
  </si>
  <si>
    <t>-21141987</t>
  </si>
  <si>
    <t>"domurovanie poškodeného muriva opor" 1,50</t>
  </si>
  <si>
    <t>Vodorovné konštrukcie</t>
  </si>
  <si>
    <t>4524711011</t>
  </si>
  <si>
    <t>Podliatie kotevných platní zábradlia plastmaltou hr.5 mm</t>
  </si>
  <si>
    <t>1441709047</t>
  </si>
  <si>
    <t>"podliatie kotevných platní zábradlia"</t>
  </si>
  <si>
    <t>(0,12*0,17*2+0,22*0,17*4)*2</t>
  </si>
  <si>
    <t>465513156</t>
  </si>
  <si>
    <t>Dlažba svahu pri oporách z upraveného lomového žulového kameňa LK 20 do lôžka C 25/30 plochy do 10 m2</t>
  </si>
  <si>
    <t>46599623</t>
  </si>
  <si>
    <t>"opevnenie koryta"</t>
  </si>
  <si>
    <t>2,02*10,50+4,90*5,00*2</t>
  </si>
  <si>
    <t>Podklad zo štrkodrviny s rozprestretím a zhutnením, po zhutnení hr. 150 mm- V1</t>
  </si>
  <si>
    <t>1174545282</t>
  </si>
  <si>
    <t>"podkladná vrtsva novej cesty" 1,20*2*3,50</t>
  </si>
  <si>
    <t>573231111</t>
  </si>
  <si>
    <t>Postrek asfaltový spojovací bez posypu kamenivom z cestnej emulzie v množstve od 0,50 do 0,80 kg/m2 - V1+V2</t>
  </si>
  <si>
    <t>1735682278</t>
  </si>
  <si>
    <t>"V1 -vozovka medzi krídlami opory" 1,20*3,50*2</t>
  </si>
  <si>
    <t>"V2- vozovka na moste" 7,00*3,50*2</t>
  </si>
  <si>
    <t>577134131</t>
  </si>
  <si>
    <t>Asfaltový betón vrstva obrusná AC 8 O v pruhu š. do 3 m z modifik. asfaltu tr. II, po zhutnení hr. 40 mm - V1+V2</t>
  </si>
  <si>
    <t>565022766</t>
  </si>
  <si>
    <t>"V2- vozovka na moste" 7,00*3,50</t>
  </si>
  <si>
    <t>577154371</t>
  </si>
  <si>
    <t>Asfaltový betón vrstva obrusná alebo ložná AC 16 v pruhu š. do 3 m z modifik. asfaltu tr. II, po zhutnení hr. 65 mm - V2</t>
  </si>
  <si>
    <t>641436718</t>
  </si>
  <si>
    <t>577164371</t>
  </si>
  <si>
    <t>Asfaltový betón vrstva obrusná alebo ložná AC 16 v pruhu š. do 3 m z modifik. asfaltu tr. II, po zhutnení hr. 70 mm - V1</t>
  </si>
  <si>
    <t>-1432162684</t>
  </si>
  <si>
    <t>627455111</t>
  </si>
  <si>
    <t xml:space="preserve">Škarovanie muriva portálov a spodku klemby  (uvažuje sa s  30% plochy)</t>
  </si>
  <si>
    <t>100813570</t>
  </si>
  <si>
    <t>(10,20*1,30*2+6,50*4)*0,30</t>
  </si>
  <si>
    <t>627471152</t>
  </si>
  <si>
    <t>Reprofilácia stien mostných konštrukcií sanačnou maltou, 1 vrstva hr.20 mm</t>
  </si>
  <si>
    <t>1965498295</t>
  </si>
  <si>
    <t xml:space="preserve">"reprofilácia opôr ,steny + klemba tunela  30% otriskaného povrchu"</t>
  </si>
  <si>
    <t>14,69</t>
  </si>
  <si>
    <t>631312711</t>
  </si>
  <si>
    <t>Mazanina z betónu prostého (m3) tr. C 25/30 hr.nad 50 do 80 mm - spádový poter</t>
  </si>
  <si>
    <t>683429527</t>
  </si>
  <si>
    <t>"spádový beton na roznášacej doske " 0,20*7,00</t>
  </si>
  <si>
    <t>919722111</t>
  </si>
  <si>
    <t>Dilatačné škáry rezané v cementobet. kryte priečne rezanie škár šírky 2 až 5 mm</t>
  </si>
  <si>
    <t>1289862896</t>
  </si>
  <si>
    <t>" na mieste styku rímsy a vozovky - detail D " 7,00*2</t>
  </si>
  <si>
    <t>" na konci roznášacej dosky - detail C" 3,50*2</t>
  </si>
  <si>
    <t>931994102.1</t>
  </si>
  <si>
    <t>Úprava škár pri opravách , elastická zálievka bez predstesnenia v priečnom smere</t>
  </si>
  <si>
    <t>1249742935</t>
  </si>
  <si>
    <t>938902051</t>
  </si>
  <si>
    <t xml:space="preserve">Očistenie povrchu betónových konštrukcií otryskaním  s tlakovou vodou, odstránenie odlúpanej a uvoľnenej vstvy betónu</t>
  </si>
  <si>
    <t>94958910</t>
  </si>
  <si>
    <t xml:space="preserve">"očistenie stien a klenby tunela  - povrchová vrstva 0-30 mm " (10,20*7+6,50*4)</t>
  </si>
  <si>
    <t>9771411322</t>
  </si>
  <si>
    <t>Vrty pre kotvy do betónu hĺbky 200 mm s vyplnením epoxidovým tmelom</t>
  </si>
  <si>
    <t>-2016094690</t>
  </si>
  <si>
    <t>"vrty pre osadenie zábradlia na rímsach dosky" 16,00*2</t>
  </si>
  <si>
    <t>-234383832</t>
  </si>
  <si>
    <t>"drevené podvali na skládku, beton, asfaltová vozovka + záklop na skládku" 1,88</t>
  </si>
  <si>
    <t>-150669982</t>
  </si>
  <si>
    <t>"odbúraná povrchová vrtsva betónu " 1,88</t>
  </si>
  <si>
    <t>266856329</t>
  </si>
  <si>
    <t>Presun hmôt pre mosty murované, monolitické,betónové,kovové,výšky mosta do 20 m</t>
  </si>
  <si>
    <t>-585438895</t>
  </si>
  <si>
    <t>711</t>
  </si>
  <si>
    <t>Izolácie proti vode a vlhkosti</t>
  </si>
  <si>
    <t>711141559</t>
  </si>
  <si>
    <t xml:space="preserve">Zhotovenie  izolácie proti zemnej vlhkosti a tlakovej vode vodorovná NAIP pritavením</t>
  </si>
  <si>
    <t>1913078823</t>
  </si>
  <si>
    <t>"hydroizolácia mostovky -1.vrstva " 3,80*7,00</t>
  </si>
  <si>
    <t>628310001000</t>
  </si>
  <si>
    <t>Pás asfaltový HYDROBIT V 60 S 35 pre spodné vrstvy hydroizolačných systémov, ICOPAL</t>
  </si>
  <si>
    <t>-966749330</t>
  </si>
  <si>
    <t>26,6*1,15 'Prepočítané koeficientom množstva</t>
  </si>
  <si>
    <t>998711201</t>
  </si>
  <si>
    <t>Presun hmôt pre izoláciu proti vode v objektoch výšky do 6 m</t>
  </si>
  <si>
    <t>1946840525</t>
  </si>
  <si>
    <t>767162150</t>
  </si>
  <si>
    <t>Montáž zábradlia rovného z profilovej ocele , s hmotnosťou 1 m zábradlia nad 60 kg - kotvenie so závitovými tyčmi M16</t>
  </si>
  <si>
    <t>1764338679</t>
  </si>
  <si>
    <t xml:space="preserve">"oceľové zábradlie na krídlach  " 7,00*2</t>
  </si>
  <si>
    <t>553520002900.2</t>
  </si>
  <si>
    <t xml:space="preserve">Zábradlie oceľové s výpletom z ťahokovu, výška zábradlia 1450 mm , výkr.č.D-27.4 </t>
  </si>
  <si>
    <t>-777604465</t>
  </si>
  <si>
    <t>"výkaz ocele - 285,46x2kg = 570,92 kg "</t>
  </si>
  <si>
    <t>"výkaz ťahokov" 5,17m2 x 2= 10,34 m2"</t>
  </si>
  <si>
    <t>7,00*2</t>
  </si>
  <si>
    <t>-206373028</t>
  </si>
  <si>
    <t>777</t>
  </si>
  <si>
    <t>Podlahy syntetické</t>
  </si>
  <si>
    <t>777610200.1</t>
  </si>
  <si>
    <t>Epoxidový uzatvárací náter CHS-EPODUR 474 PRIMER, pečatiaca vrstva hladká</t>
  </si>
  <si>
    <t>-1188293228</t>
  </si>
  <si>
    <t xml:space="preserve"> 3,80*7,00</t>
  </si>
  <si>
    <t>998777201</t>
  </si>
  <si>
    <t>Presun hmôt pre podlahy syntetické v objektoch výšky do 6 m</t>
  </si>
  <si>
    <t>-1153724315</t>
  </si>
  <si>
    <t>783152312.1</t>
  </si>
  <si>
    <t xml:space="preserve">Nátery oceľ.konštr. epoxidové dvojnás. so základným náterom žiarovým zinkovaním ponorným postupom </t>
  </si>
  <si>
    <t>830230371</t>
  </si>
  <si>
    <t>"zábradlie konštrukcia " 8,50*2</t>
  </si>
  <si>
    <t>" náter ťahokov " 5,17*2*2</t>
  </si>
  <si>
    <t xml:space="preserve">Nátery oceľ.konštr- žiarovým zinkovaním ponorným postupom </t>
  </si>
  <si>
    <t>921059814</t>
  </si>
  <si>
    <t>1136-2 - SO 02 Mosty a priepusty</t>
  </si>
  <si>
    <t>1136-2-20 - SO 02.20 - Rúrový priepust</t>
  </si>
  <si>
    <t>1717122058</t>
  </si>
  <si>
    <t xml:space="preserve">"odstránenie krovín v okolí priepusta "  4,00</t>
  </si>
  <si>
    <t>1736751626</t>
  </si>
  <si>
    <t>"odstránenie ornice v mieste úpravy rigola" (5,80*1,00+2,90*1,00+1,70*2,80)*0,20</t>
  </si>
  <si>
    <t>-54325644</t>
  </si>
  <si>
    <t xml:space="preserve">"odkopávka časti zvršku za oporami" </t>
  </si>
  <si>
    <t>0,20*4,90*4,70</t>
  </si>
  <si>
    <t>-1191770321</t>
  </si>
  <si>
    <t>1171090621</t>
  </si>
  <si>
    <t>"základ opevnenia dna potoka" 0,40*0,75*1,00*2,00</t>
  </si>
  <si>
    <t>986281435</t>
  </si>
  <si>
    <t>736551052</t>
  </si>
  <si>
    <t>"výkopy , ktoré sa použijú na spätný zásyp tam" 7,42</t>
  </si>
  <si>
    <t>"výkopy , ktoré sa použijú na spätný zásyp späť" 7,42</t>
  </si>
  <si>
    <t>-1833898508</t>
  </si>
  <si>
    <t>"časť zvršku pred oporami" 4,61</t>
  </si>
  <si>
    <t>"rýha pre základ opevnenia" 0,60</t>
  </si>
  <si>
    <t>"odstránené kolajové lôžko" 4,61</t>
  </si>
  <si>
    <t>"spätný zásyp pri nadbetonávke" -1,56</t>
  </si>
  <si>
    <t>"podkladná vrtsva vozovky V1" -5,87</t>
  </si>
  <si>
    <t>28632683</t>
  </si>
  <si>
    <t>"manipulácia so zeminou v rámci staveniska - výkop + ornica" 7,42</t>
  </si>
  <si>
    <t>-1793490213</t>
  </si>
  <si>
    <t>-1166072804</t>
  </si>
  <si>
    <t>"zriadenie dočasnej skládky zeminy v okolí staveniska" 7,42</t>
  </si>
  <si>
    <t>178255186</t>
  </si>
  <si>
    <t>2,39*1,8</t>
  </si>
  <si>
    <t>-1592510654</t>
  </si>
  <si>
    <t xml:space="preserve">"spätný zásyp pri nadbetonávke  ríms- pôvodný materiál   "</t>
  </si>
  <si>
    <t>0,24*1,585+0,35*4,87</t>
  </si>
  <si>
    <t>174201101</t>
  </si>
  <si>
    <t>Zásyp sypaninou bez zhutnenia jám, šachiet, rýh, zárezov alebo okolo objektov do 100 m3</t>
  </si>
  <si>
    <t>1871092740</t>
  </si>
  <si>
    <t>"dosypanie násypových kúžeľov pri oporách ornicou" 2,69</t>
  </si>
  <si>
    <t>103640000100</t>
  </si>
  <si>
    <t>Zemina pre terénne úpravy - ornica</t>
  </si>
  <si>
    <t>1622870327</t>
  </si>
  <si>
    <t>1100771035</t>
  </si>
  <si>
    <t>390,00*1,1</t>
  </si>
  <si>
    <t>274313711</t>
  </si>
  <si>
    <t>Betón základových pásov, prostý tr. C 25/30</t>
  </si>
  <si>
    <t>81103602</t>
  </si>
  <si>
    <t>"základ opevnenia dna koryta , 1 m na obe strany priepusta"</t>
  </si>
  <si>
    <t>0,50*1,000*2,00</t>
  </si>
  <si>
    <t>334313118</t>
  </si>
  <si>
    <t>Nadbetonávka čela priepusta z betónu prostého tr. C 35/45</t>
  </si>
  <si>
    <t>-1148818340</t>
  </si>
  <si>
    <t>"dobetonávka múrika"</t>
  </si>
  <si>
    <t>0,29*4,86+0,125*1,585</t>
  </si>
  <si>
    <t>"vrchol dobetonávky múrika"</t>
  </si>
  <si>
    <t>0,21*4,86+0,21*1,585</t>
  </si>
  <si>
    <t>334351112</t>
  </si>
  <si>
    <t xml:space="preserve">Debnenie  konštrukcií- výšky do 20 m, zhotovenie</t>
  </si>
  <si>
    <t>1036704578</t>
  </si>
  <si>
    <t>"debnenie nadbetonávky" (0,70*2*4,86)+(0,40+0,50)*1,585+0,50*2+0,34*2</t>
  </si>
  <si>
    <t>334351212</t>
  </si>
  <si>
    <t xml:space="preserve">Debnenie  konštrukcií-opôr výšky do 20 m, odstránenie</t>
  </si>
  <si>
    <t>804907181</t>
  </si>
  <si>
    <t>334362116</t>
  </si>
  <si>
    <t xml:space="preserve">Výstuž   z betonárskej ocele 10 505 mostných konštrukcií</t>
  </si>
  <si>
    <t>-427547895</t>
  </si>
  <si>
    <t>"výstuž hornej časti nadbetonávky " 0,05*2</t>
  </si>
  <si>
    <t>1090008029</t>
  </si>
  <si>
    <t>0,12*0,17*4+0,17*0,22*2</t>
  </si>
  <si>
    <t>-1750759312</t>
  </si>
  <si>
    <t>4,70*4,90*0,20</t>
  </si>
  <si>
    <t>1816019045</t>
  </si>
  <si>
    <t xml:space="preserve">"V1 - podkladná vrtsva novek cesty  " 4,65*4,90</t>
  </si>
  <si>
    <t>Postrek asfaltový spojovací bez posypu kamenivom z cestnej emulzie v množstve od 0,50 do 0,80 kg/m2 - V1</t>
  </si>
  <si>
    <t>990459990</t>
  </si>
  <si>
    <t>"V1 - ložná vrstva na priepuste a za priepustom " 3,50*4,90</t>
  </si>
  <si>
    <t>Asfaltový betón vrstva obrusná AC 8 O v pruhu š. do 3 m z modifik. asfaltu tr. II, po zhutnení hr. 40 mm - V1</t>
  </si>
  <si>
    <t>-516332129</t>
  </si>
  <si>
    <t>-946851724</t>
  </si>
  <si>
    <t>151612086</t>
  </si>
  <si>
    <t>0,10*2,50*1,00*2,00+1,00*1,00*0,10*2,00</t>
  </si>
  <si>
    <t>1897682183</t>
  </si>
  <si>
    <t>"reprofilácia opôr , 90% otriskaného povrchu"</t>
  </si>
  <si>
    <t>"opora 1 a 2"5,04</t>
  </si>
  <si>
    <t>1613222763</t>
  </si>
  <si>
    <t>1150032648</t>
  </si>
  <si>
    <t>"očistenie čela priepustu"</t>
  </si>
  <si>
    <t>2,80*2</t>
  </si>
  <si>
    <t>938909712</t>
  </si>
  <si>
    <t>Čistenie priepustov ručne priemeru nad 0,5 do 1,0 m, hrúbka nánosu do 25%, -0,05711 t</t>
  </si>
  <si>
    <t>-446117840</t>
  </si>
  <si>
    <t>961051111</t>
  </si>
  <si>
    <t xml:space="preserve">Búranie mostných základov, muriva a pilierov alebo nosných konštrukcií zo železobetónu,  -2,20000t</t>
  </si>
  <si>
    <t>-1453739703</t>
  </si>
  <si>
    <t xml:space="preserve">"odbúranie hornej časti ríms čela  priepusta" 0,25*4,90+0,10*1,585</t>
  </si>
  <si>
    <t>977141124</t>
  </si>
  <si>
    <t xml:space="preserve">Vrty pre kotvy do betónu  hĺbky 150 mm s vyplnením epoxidovým tmelom</t>
  </si>
  <si>
    <t>-1641450554</t>
  </si>
  <si>
    <t>"kotvenie nadbetonácky opory" 26</t>
  </si>
  <si>
    <t>48569514</t>
  </si>
  <si>
    <t>"beton a drevené podvali na skládku, prebytky železničného zvršku sa používajú v násypoch cyklotrasy" 3,94</t>
  </si>
  <si>
    <t>1635559816</t>
  </si>
  <si>
    <t>-1392562273</t>
  </si>
  <si>
    <t>-1032994045</t>
  </si>
  <si>
    <t>711112001</t>
  </si>
  <si>
    <t xml:space="preserve">Zhotovenie  izolácie proti zemnej vlhkosti zvislá penetračným náterom za studena</t>
  </si>
  <si>
    <t>1829010078</t>
  </si>
  <si>
    <t>"náter vnútornej strany nadbetonávky ríms" 0,50*1,585+0,70*4,86</t>
  </si>
  <si>
    <t>246170000900</t>
  </si>
  <si>
    <t>Lak asfaltový ALP-PENETRAL SN v sudoch</t>
  </si>
  <si>
    <t>-1861877878</t>
  </si>
  <si>
    <t>4,195*0,00035 'Prepočítané koeficientom množstva</t>
  </si>
  <si>
    <t>711112011</t>
  </si>
  <si>
    <t xml:space="preserve">Zhotovenie  izolácie proti zemnej vlhkosti zvislá asfaltovou suspenziou za studena</t>
  </si>
  <si>
    <t>-865017473</t>
  </si>
  <si>
    <t>"náter vnútornej strany nadbetonávky ríms" 0,50*1,585+0,70*4,86*2</t>
  </si>
  <si>
    <t>111630002400</t>
  </si>
  <si>
    <t>Suspenzia asfaltová SA 10 v sudoch do 150 kg</t>
  </si>
  <si>
    <t>-562536091</t>
  </si>
  <si>
    <t>7,597*0,0011 'Prepočítané koeficientom množstva</t>
  </si>
  <si>
    <t>-1150150117</t>
  </si>
  <si>
    <t>Montáž zábradlia rovného z profilovej ocele , s hmotnosťou 1 m zábradlia nad 60 kg - kotvenie so závitovými tyčmi M12</t>
  </si>
  <si>
    <t>1234627113</t>
  </si>
  <si>
    <t>1,45+4,13</t>
  </si>
  <si>
    <t>553520002900.1</t>
  </si>
  <si>
    <t>Zábradlie oceľové s výpletom z ťahokovu, výška zábradlia 1300 mm , výkr.č.D-20.4</t>
  </si>
  <si>
    <t>-225693293</t>
  </si>
  <si>
    <t>"Z1"</t>
  </si>
  <si>
    <t>"výkaz ocele - 171,98 kg"</t>
  </si>
  <si>
    <t xml:space="preserve">"výplň zábradlia ťahokov - 3,11 m2" </t>
  </si>
  <si>
    <t>"Z2"</t>
  </si>
  <si>
    <t>"výkaz ocele - 42,83 kg"</t>
  </si>
  <si>
    <t>157487560</t>
  </si>
  <si>
    <t>1801593420</t>
  </si>
  <si>
    <t>"zábradlie konštrukcia "9,50</t>
  </si>
  <si>
    <t>"zábradlie ťahokov" (3,11+1,04)*2</t>
  </si>
  <si>
    <t>-1962306912</t>
  </si>
  <si>
    <t>1136-2-21 - SO 02.21 - Most ( priepust )</t>
  </si>
  <si>
    <t>-1379790034</t>
  </si>
  <si>
    <t xml:space="preserve">"odstránenie krovín v okolí priepusta "  2,00*5,56*2</t>
  </si>
  <si>
    <t>940210410</t>
  </si>
  <si>
    <t>0,304*5,10*2</t>
  </si>
  <si>
    <t>724961217</t>
  </si>
  <si>
    <t>-1861853100</t>
  </si>
  <si>
    <t>"výkopy , ktoré sa použijú na spätný zásyp tam" 4,51</t>
  </si>
  <si>
    <t>"výkopy , ktoré sa použijú na spätný zásyp späť" 4,51</t>
  </si>
  <si>
    <t>736748653</t>
  </si>
  <si>
    <t xml:space="preserve">"výkop za  oporami" 3,10</t>
  </si>
  <si>
    <t>"odstránené kolajové lôžko" 4,99</t>
  </si>
  <si>
    <t>"spätný zásyp opory" -3,10</t>
  </si>
  <si>
    <t>"podkladná vrtsva vozovky V1" -1,41</t>
  </si>
  <si>
    <t>"dovezenie ornice" 6,00</t>
  </si>
  <si>
    <t>2001887508</t>
  </si>
  <si>
    <t>"manipulácia so zeminou v rámci staveniska - výkop + ornica" 8,51</t>
  </si>
  <si>
    <t>116379359</t>
  </si>
  <si>
    <t>-545044869</t>
  </si>
  <si>
    <t>"zriadenie dočasnej skládky zeminy v okolí staveniska" 4,51</t>
  </si>
  <si>
    <t>283903280</t>
  </si>
  <si>
    <t>3,58*1,8</t>
  </si>
  <si>
    <t>881493670</t>
  </si>
  <si>
    <t xml:space="preserve">"spätný zásyp novýcvh opôr- pôvodný materiál   "</t>
  </si>
  <si>
    <t>"O1.1 zásyp opory" 0,304*5,10</t>
  </si>
  <si>
    <t>"O1.2 zásyp opory" 0,304*5,10</t>
  </si>
  <si>
    <t>1946000327</t>
  </si>
  <si>
    <t>"dosypanie násypových kúžeľov pri oporách ornicou" 2,00</t>
  </si>
  <si>
    <t>"dosypanie nýsypov za oporami a ich napojenie na cyklotrasu " 4,00</t>
  </si>
  <si>
    <t>-310814713</t>
  </si>
  <si>
    <t>95430820</t>
  </si>
  <si>
    <t>"ornica na svahu, dosypanie násypových kúželov" 1,60*1,00*2,00+1,75*2,00</t>
  </si>
  <si>
    <t>-958081229</t>
  </si>
  <si>
    <t>420,00*1,1</t>
  </si>
  <si>
    <t>327281113</t>
  </si>
  <si>
    <t>Oporné múry samonosné z betónových uholníkov tvaru L, priamy diel výšky 1050 mm</t>
  </si>
  <si>
    <t>-980218378</t>
  </si>
  <si>
    <t>593840000600</t>
  </si>
  <si>
    <t>Oporný uholník betónový ref. výrobok PREMAC ELKO, šírka 500 mm, výška 1050 mm, dĺžka päty 600 mm, hrúbka 120 mm</t>
  </si>
  <si>
    <t>492211768</t>
  </si>
  <si>
    <t>4,50*2</t>
  </si>
  <si>
    <t>334313118.1</t>
  </si>
  <si>
    <t>Mostné opory z betónu prostého tr. C 35/45</t>
  </si>
  <si>
    <t>2101294183</t>
  </si>
  <si>
    <t>"nadbetonávka opory 1 a 2 " 4,70*1,20*0,25*2</t>
  </si>
  <si>
    <t xml:space="preserve">Debnenie  konštrukcií- opôr  výšky do 20 m, zhotovenie</t>
  </si>
  <si>
    <t>-565060461</t>
  </si>
  <si>
    <t>"debnenie nadbetonávky" (4,70*0,25+1,20*0,25*2)*2</t>
  </si>
  <si>
    <t>537581243</t>
  </si>
  <si>
    <t>334864521</t>
  </si>
  <si>
    <t>"kotvenie nadbetonávky na pôvodnú oporu" 0,01</t>
  </si>
  <si>
    <t>421321239</t>
  </si>
  <si>
    <t>Mostné nosné konštrukcie doskové z betónu železového tr. C 35/45</t>
  </si>
  <si>
    <t>118093529</t>
  </si>
  <si>
    <t>"monolitická ŽB doska medzi prefabrikovanými rímsami" 3,50*0,20*3,00</t>
  </si>
  <si>
    <t>421351212</t>
  </si>
  <si>
    <t>Debnenie spodného povrchu dosky konštrukcie mostov - zhotovenie</t>
  </si>
  <si>
    <t>-1683274801</t>
  </si>
  <si>
    <t>"spodný povrch ŽB dosky" 3,50*0,60</t>
  </si>
  <si>
    <t>421351312</t>
  </si>
  <si>
    <t>Debnenie spodného povrchu dosky konštrukcie mostov - odstránenie</t>
  </si>
  <si>
    <t>1849023615</t>
  </si>
  <si>
    <t>421362126</t>
  </si>
  <si>
    <t>Výstuž doskového mosta z betonárskej ocele 10 505 mostných konštrukcií</t>
  </si>
  <si>
    <t>1217497709</t>
  </si>
  <si>
    <t>"medzi prefabrikovanými rímsami" 0,585</t>
  </si>
  <si>
    <t>423121111</t>
  </si>
  <si>
    <t>Osadenie mostného prefabrikovaného nosníka v celku hm. do 5 t</t>
  </si>
  <si>
    <t>-241648142</t>
  </si>
  <si>
    <t>5938300027.1</t>
  </si>
  <si>
    <t>Prefabrikát - rímsa z betónu železového tr.C35/45 - dl.3,00m - výkr.č. D-21.4</t>
  </si>
  <si>
    <t>-1149820012</t>
  </si>
  <si>
    <t>-1425572045</t>
  </si>
  <si>
    <t>(0,15*0,12*2+0,15*0,22)</t>
  </si>
  <si>
    <t>4524711012</t>
  </si>
  <si>
    <t>Podliatie prefabrikovaných ríms plastmaltou hr.5 mm</t>
  </si>
  <si>
    <t>-1633338040</t>
  </si>
  <si>
    <t>0,60*1,20*4</t>
  </si>
  <si>
    <t>-1198931500</t>
  </si>
  <si>
    <t>"nános sute + kolajové lôžko hr.0,50 m"</t>
  </si>
  <si>
    <t>2,125*4,70*2*0,25</t>
  </si>
  <si>
    <t>1251965705</t>
  </si>
  <si>
    <t>1597234303</t>
  </si>
  <si>
    <t xml:space="preserve">"V1 - vozovka medzi krídlami  " 4,70*1,00*2,00</t>
  </si>
  <si>
    <t>1286071516</t>
  </si>
  <si>
    <t>"V2 - vrstva na moste " 4,70*3,00*2</t>
  </si>
  <si>
    <t>"V1 - vrstva medzi krídlami opory" 4,70*1,00*2,00</t>
  </si>
  <si>
    <t>1987271436</t>
  </si>
  <si>
    <t>"V2 - obrusná vrstva na moste " 4,70*3,00</t>
  </si>
  <si>
    <t>"V1 - obrusná vrstva medzi krídlami opory" 4,70*1,00*2,00</t>
  </si>
  <si>
    <t>-2053456336</t>
  </si>
  <si>
    <t>"V2 - ložná vrstva na moste " 4,70*3,00</t>
  </si>
  <si>
    <t>-1859072182</t>
  </si>
  <si>
    <t>"V1 - oložná vrstva medzi krídlami opory" 4,70*1,00*2,00</t>
  </si>
  <si>
    <t>-1992287020</t>
  </si>
  <si>
    <t>"opora 1 a 2"4,36</t>
  </si>
  <si>
    <t>-637671408</t>
  </si>
  <si>
    <t>"spádový poter mostovky " 0,25*3,00</t>
  </si>
  <si>
    <t xml:space="preserve">Betónové lôžko  z betónu prostého tr. C 25/30</t>
  </si>
  <si>
    <t>2090435541</t>
  </si>
  <si>
    <t>"lôžko pod odvodňovacie žľaby medzi oporami" 5,50*0,10*0,60</t>
  </si>
  <si>
    <t>"lôžko pod betónové uholníky" 4,50*0,10*0,72</t>
  </si>
  <si>
    <t>-1187414562</t>
  </si>
  <si>
    <t>"vytvorenie zárezu vozovky na konci opory" 4,70*2</t>
  </si>
  <si>
    <t>-864666853</t>
  </si>
  <si>
    <t>4,70*2</t>
  </si>
  <si>
    <t>935111111</t>
  </si>
  <si>
    <t xml:space="preserve">Osadenie  žľabu z betónových  tvárnic šírky do 500 mm</t>
  </si>
  <si>
    <t>-1147614512</t>
  </si>
  <si>
    <t>592270017800.1</t>
  </si>
  <si>
    <t>Odvodňovacie žľabové tvárnice 400x300x120 mm</t>
  </si>
  <si>
    <t>-1023802973</t>
  </si>
  <si>
    <t>12,5*1,02 'Prepočítané koeficientom množstva</t>
  </si>
  <si>
    <t>935111911</t>
  </si>
  <si>
    <t>Príplatok za každých ďalších aj začatých 10 mm hr. lôžka nad 100 mm, pri šírke do 500 mm</t>
  </si>
  <si>
    <t>394760234</t>
  </si>
  <si>
    <t>5,00*0,50</t>
  </si>
  <si>
    <t>317179235</t>
  </si>
  <si>
    <t>"očistenie povrchu opory 1 a 2"</t>
  </si>
  <si>
    <t>(2,35+0,037*2)*2</t>
  </si>
  <si>
    <t>943943221.1</t>
  </si>
  <si>
    <t>Lešenie priestorové, lešeňová podlaha bez priečníkov alebo pozdlžníkov, dočasná ochranná konštrukcia pre prejazd stavebných strojov , oceľová platňa P10 / preprava , manipulácia, osadenie,odstránenie</t>
  </si>
  <si>
    <t>-2092695137</t>
  </si>
  <si>
    <t>3,00*1,50</t>
  </si>
  <si>
    <t>492559897</t>
  </si>
  <si>
    <t xml:space="preserve">"odbúranie pôvodných ríms a časti drieku opory" </t>
  </si>
  <si>
    <t>"opora č.1" 2,022*1,20</t>
  </si>
  <si>
    <t>"opora č.2" 2,022*1,20</t>
  </si>
  <si>
    <t>-425094590</t>
  </si>
  <si>
    <t>"kotvenie nadbetonácky opory" 14,00*2</t>
  </si>
  <si>
    <t>-1904165650</t>
  </si>
  <si>
    <t>-49344086</t>
  </si>
  <si>
    <t>"odbúranie pôvodných ríms a časti drieku opory" 10,68</t>
  </si>
  <si>
    <t>"suť+ zvršok" 7,99</t>
  </si>
  <si>
    <t>"železničné podvali" 2,70</t>
  </si>
  <si>
    <t>"zásyp opory" -3,10</t>
  </si>
  <si>
    <t>-1461323650</t>
  </si>
  <si>
    <t>992124111</t>
  </si>
  <si>
    <t>Vodorovné premiestnenie mostných dielcov prefabr. do 1km do 5 t</t>
  </si>
  <si>
    <t>-1207414246</t>
  </si>
  <si>
    <t>992124191</t>
  </si>
  <si>
    <t>Príplatok za vodorovné premiestnenie mostných dielcov za každých ďalších i začatých 1000 m, do 5 t</t>
  </si>
  <si>
    <t>-1470802810</t>
  </si>
  <si>
    <t>2*30 'Prepočítané koeficientom množstva</t>
  </si>
  <si>
    <t>992124291</t>
  </si>
  <si>
    <t>Príplatok k cene za každé zloženie hmotnosti dielcov alebo nosníkov jednotlivo do 5 t</t>
  </si>
  <si>
    <t>2140156035</t>
  </si>
  <si>
    <t>1054046761</t>
  </si>
  <si>
    <t>1091614175</t>
  </si>
  <si>
    <t xml:space="preserve">"náter zadnej a bočnej strany  opôr  odkrytej pri odkopávkach " 5,10*0,50*2</t>
  </si>
  <si>
    <t>-9208856</t>
  </si>
  <si>
    <t>5,1*0,00035 'Prepočítané koeficientom množstva</t>
  </si>
  <si>
    <t>-258333087</t>
  </si>
  <si>
    <t xml:space="preserve">"náter zadnej a bočnej strany  opôr  odkrytej pri odkopávkach " 5,10*0,50*2*2</t>
  </si>
  <si>
    <t>-1877365247</t>
  </si>
  <si>
    <t>10,2*0,0011 'Prepočítané koeficientom množstva</t>
  </si>
  <si>
    <t>-311207379</t>
  </si>
  <si>
    <t>"hydroizolácia mostovky -1.vrstva " 5*3,00</t>
  </si>
  <si>
    <t>-175375675</t>
  </si>
  <si>
    <t>15*1,15 'Prepočítané koeficientom množstva</t>
  </si>
  <si>
    <t>588567742</t>
  </si>
  <si>
    <t>-1667814985</t>
  </si>
  <si>
    <t>2,79*2</t>
  </si>
  <si>
    <t>Zábradlie oceľové s výpletom z ťahokovu, výška zábradlia 1300 mm , výkr.č.D-21.5</t>
  </si>
  <si>
    <t>1096478954</t>
  </si>
  <si>
    <t>"výkaz ocele - 118,24x2 kg= 236,48 kg"</t>
  </si>
  <si>
    <t xml:space="preserve">"výplň zábradlia ťahokov - 2,08 m2x2 = 4,16 m2" </t>
  </si>
  <si>
    <t>50994644</t>
  </si>
  <si>
    <t>1599074013</t>
  </si>
  <si>
    <t>4,70*3,00</t>
  </si>
  <si>
    <t>-706006635</t>
  </si>
  <si>
    <t>-1793846178</t>
  </si>
  <si>
    <t>"zábradlie konštrukcia " 4,50*2</t>
  </si>
  <si>
    <t>"zábradlie ťahokov" 2,08*2*2</t>
  </si>
  <si>
    <t>-1546644827</t>
  </si>
  <si>
    <t>1136-2-22 - SO 02.22 - Most ( priepust )</t>
  </si>
  <si>
    <t>832974083</t>
  </si>
  <si>
    <t>"odstránenie krovín v okolí priepusta " 2,00*5,56*2</t>
  </si>
  <si>
    <t>2054731300</t>
  </si>
  <si>
    <t>0,21*3,90*2</t>
  </si>
  <si>
    <t>-2133542287</t>
  </si>
  <si>
    <t>-2134300974</t>
  </si>
  <si>
    <t>"základové pätky odvodňovacieho žľabu" 0,43*0,50*2</t>
  </si>
  <si>
    <t>-626365552</t>
  </si>
  <si>
    <t>1359003805</t>
  </si>
  <si>
    <t>"výkopy , ktoré sa použijú na spätný zásyp tam" 2,69</t>
  </si>
  <si>
    <t>"výkopy , ktoré sa použijú na spätný zásyp späť" 2,69</t>
  </si>
  <si>
    <t>-9058900</t>
  </si>
  <si>
    <t xml:space="preserve">"výkop za  oporami" 1,64</t>
  </si>
  <si>
    <t>"výkop pre žľab" 0,43</t>
  </si>
  <si>
    <t>"odstránené kolajové lôžko" 5,98</t>
  </si>
  <si>
    <t>"spätný zásyp opory" -1,64</t>
  </si>
  <si>
    <t>"podkladná vrtsva vozovky V1" -1,05</t>
  </si>
  <si>
    <t>"dovezenie ornice" 8,00</t>
  </si>
  <si>
    <t>-396162554</t>
  </si>
  <si>
    <t>"manipulácia so zeminou v rámci staveniska - výkop + ornica" 10,69</t>
  </si>
  <si>
    <t>-278586730</t>
  </si>
  <si>
    <t>662787030</t>
  </si>
  <si>
    <t>"zriadenie dočasnej skládky zeminy v okolí staveniska" 2,69</t>
  </si>
  <si>
    <t>1186582105</t>
  </si>
  <si>
    <t>5,36*1,8</t>
  </si>
  <si>
    <t>66617091</t>
  </si>
  <si>
    <t xml:space="preserve">"spätný zásyp nových opôr- pôvodný materiál   "</t>
  </si>
  <si>
    <t>"O1.1 zásyp opory" 0,21*3,90</t>
  </si>
  <si>
    <t>"O1.2 zásyp opory" 0,21*3,90</t>
  </si>
  <si>
    <t>2011778114</t>
  </si>
  <si>
    <t>"dosypanie násypových kúžeľov pri oporách ornicou" 4,00</t>
  </si>
  <si>
    <t>-303716822</t>
  </si>
  <si>
    <t>-1680155936</t>
  </si>
  <si>
    <t>"ornica na svahu, dosypanie násypových kúželov" 5,50*4+2,17*1,00*4,00</t>
  </si>
  <si>
    <t>-1564514788</t>
  </si>
  <si>
    <t>330,00*1,1</t>
  </si>
  <si>
    <t>907724744</t>
  </si>
  <si>
    <t>"základová pätka pre odvodňovací žľab "0,40*0,50*2</t>
  </si>
  <si>
    <t>275351215</t>
  </si>
  <si>
    <t>Debnenie stien základových pätiek, zhotovenie-dielce</t>
  </si>
  <si>
    <t>1853389010</t>
  </si>
  <si>
    <t>"základová pätka pre odvodňovací žľab " 1,00</t>
  </si>
  <si>
    <t>275351216</t>
  </si>
  <si>
    <t>Debnenie stien základovýcb pätiek, odstránenie-dielce</t>
  </si>
  <si>
    <t>-1519018685</t>
  </si>
  <si>
    <t>352254195</t>
  </si>
  <si>
    <t>"nadbetonávka opory 1 a 2 " 3,50*1,30*0,20*2</t>
  </si>
  <si>
    <t>-1529472230</t>
  </si>
  <si>
    <t>"debnenie nadbetonávky" (3,50*0,20*2+1,30*0,20*2)*2</t>
  </si>
  <si>
    <t>795054370</t>
  </si>
  <si>
    <t>390093874</t>
  </si>
  <si>
    <t>132337841</t>
  </si>
  <si>
    <t>"monolitická ŽB doska medzi prefabrikovanými rímsami" 2,30*0,20*3,20</t>
  </si>
  <si>
    <t>195980953</t>
  </si>
  <si>
    <t>"spodný povrch ŽB dosky" 2,30*0,60</t>
  </si>
  <si>
    <t>-1434384758</t>
  </si>
  <si>
    <t>1059085385</t>
  </si>
  <si>
    <t>"medzi prefabrikovanými rímsami" 0,403</t>
  </si>
  <si>
    <t>-2000224313</t>
  </si>
  <si>
    <t>Prefabrikát - rímsa z betónu železového tr.C35/45 - dl.3,20m - výkr.č. D-22.4</t>
  </si>
  <si>
    <t>1402301317</t>
  </si>
  <si>
    <t>-1043704104</t>
  </si>
  <si>
    <t>(0,15*0,12*2+0,15*0,22)*2</t>
  </si>
  <si>
    <t>-245294335</t>
  </si>
  <si>
    <t>0,60*1,30*4</t>
  </si>
  <si>
    <t>-1299444978</t>
  </si>
  <si>
    <t>2,60*2,30*2*0,50</t>
  </si>
  <si>
    <t>-226297427</t>
  </si>
  <si>
    <t>1020083718</t>
  </si>
  <si>
    <t xml:space="preserve">"V1 - vozovka medzi krídlami  " 3,50*1,00*2</t>
  </si>
  <si>
    <t>-1187923295</t>
  </si>
  <si>
    <t>"V2 - vrstva na moste " 3,50*3,20*2</t>
  </si>
  <si>
    <t>"V1 - vrstva medzi krídlami opory" 3,50*1,00*2,00</t>
  </si>
  <si>
    <t>484837084</t>
  </si>
  <si>
    <t>"V2 - obrusná vrstva na moste " 3,50*3,20</t>
  </si>
  <si>
    <t>"V1 - obrusná vrstva medzi krídlami opory" 3,50*1,00*2,00</t>
  </si>
  <si>
    <t>-1410494024</t>
  </si>
  <si>
    <t>"V2 - ložná vrstva na moste " 3,50*3,20</t>
  </si>
  <si>
    <t>-1470040093</t>
  </si>
  <si>
    <t>"V1 - oložná vrstva medzi krídlami opory" 3,50*1,00*2,00</t>
  </si>
  <si>
    <t>594111111</t>
  </si>
  <si>
    <t>Dlažba z lomového kameňa do lôžka z kameniva ťaženého</t>
  </si>
  <si>
    <t>-1057982059</t>
  </si>
  <si>
    <t>"sklz vozovky do betónového žľabu z komového kameňa " 0,12*2</t>
  </si>
  <si>
    <t>231494314</t>
  </si>
  <si>
    <t>"opora 1 a 2" 5,22</t>
  </si>
  <si>
    <t>640315912</t>
  </si>
  <si>
    <t>"spádový poter mostovky " 0,18*3,20</t>
  </si>
  <si>
    <t>632451507</t>
  </si>
  <si>
    <t>Opravná a vyrovnávacia hmota , vo vonkajších aj vnútorných priestoroch, hr. 20 mm</t>
  </si>
  <si>
    <t>1383162385</t>
  </si>
  <si>
    <t>"maltove lôžko pod odvodňovacie žľaby"0,13*3,20*2</t>
  </si>
  <si>
    <t>917862112</t>
  </si>
  <si>
    <t>Osadenie chodník. obrubníka betónového stojatého do lôžka z betónu prosteho tr. C 16/20 s bočnou oporou</t>
  </si>
  <si>
    <t>475535368</t>
  </si>
  <si>
    <t>"pri sklze opory"(0,50+0,265)*2</t>
  </si>
  <si>
    <t>592170003300</t>
  </si>
  <si>
    <t xml:space="preserve">Obrubník  palisádový, lxšxv 500x80x250 mm, sivá</t>
  </si>
  <si>
    <t>734118689</t>
  </si>
  <si>
    <t>1,53*2,01 'Prepočítané koeficientom množstva</t>
  </si>
  <si>
    <t>-1386373654</t>
  </si>
  <si>
    <t>"vytvorenie zárezu vozovky na konci opory" 3,50*2</t>
  </si>
  <si>
    <t>1113777006</t>
  </si>
  <si>
    <t>3,50*2</t>
  </si>
  <si>
    <t>-1374646604</t>
  </si>
  <si>
    <t>2,20*2</t>
  </si>
  <si>
    <t>997504568</t>
  </si>
  <si>
    <t>11*1,02 'Prepočítané koeficientom množstva</t>
  </si>
  <si>
    <t>-1726114538</t>
  </si>
  <si>
    <t>2,20*2*0,50</t>
  </si>
  <si>
    <t>935114223</t>
  </si>
  <si>
    <t xml:space="preserve">Osadenie odvodňovacieho betónového žľabu  s ochrannou hranou vnútornej šírky 150 mm a s roštom triedy C 250</t>
  </si>
  <si>
    <t>1842828926</t>
  </si>
  <si>
    <t>"odvodňovací žľab na nových oporách" 3,20*2</t>
  </si>
  <si>
    <t>592270050900</t>
  </si>
  <si>
    <t xml:space="preserve">Odvodňovací žľab MultiDrain  V100S bez spádu, dĺ. 1 m, svetlá šírka 100 mm, s pozinkovanou ochrannou hranou, polymérbetón, líniový odvodňovací systém podľa normy STN EN 1433 s Drainlock®, s ochranou hrán- ACO</t>
  </si>
  <si>
    <t>146681027</t>
  </si>
  <si>
    <t>6,4*1,08 'Prepočítané koeficientom množstva</t>
  </si>
  <si>
    <t>-1172665563</t>
  </si>
  <si>
    <t>(2,20+0,35*2)*2</t>
  </si>
  <si>
    <t>-58647548</t>
  </si>
  <si>
    <t>3,00*1,50*2</t>
  </si>
  <si>
    <t>785932545</t>
  </si>
  <si>
    <t>"opora č.1" 1,43*1,30</t>
  </si>
  <si>
    <t>"opora č.2" 1,43*1,30</t>
  </si>
  <si>
    <t>-1518554698</t>
  </si>
  <si>
    <t>"kotvenie nadbetonácky opory" 11,00*2</t>
  </si>
  <si>
    <t>-10780964</t>
  </si>
  <si>
    <t>"beton a drevené podvali na skládku, prebytky železničného zvršku sa používajú v násypoch cyklotrasy" 9,68</t>
  </si>
  <si>
    <t>-861745323</t>
  </si>
  <si>
    <t>"odbúranie pôvodných ríms a časti drieku opory" 8,18</t>
  </si>
  <si>
    <t>"suť+ zvršok" 9,57</t>
  </si>
  <si>
    <t>"železničné podvali" 1,50</t>
  </si>
  <si>
    <t>-537138662</t>
  </si>
  <si>
    <t>1655691721</t>
  </si>
  <si>
    <t>-1132744803</t>
  </si>
  <si>
    <t>839628032</t>
  </si>
  <si>
    <t>72118200</t>
  </si>
  <si>
    <t>1059714291</t>
  </si>
  <si>
    <t xml:space="preserve">"náter zadnej a bočnej strany  opôr  odkrytej pri odkopávkach " 3,50*0,50*2,00+0,10*4</t>
  </si>
  <si>
    <t>1674559082</t>
  </si>
  <si>
    <t>3,9*0,00035 'Prepočítané koeficientom množstva</t>
  </si>
  <si>
    <t>-948525773</t>
  </si>
  <si>
    <t xml:space="preserve">"náter zadnej a bočnej strany  opôr  odkrytej pri odkopávkach " (3,50*0,50*2,00+0,10*4)*2</t>
  </si>
  <si>
    <t>469989954</t>
  </si>
  <si>
    <t>7,8*0,0011 'Prepočítané koeficientom množstva</t>
  </si>
  <si>
    <t>135524015</t>
  </si>
  <si>
    <t>"hydroizolácia mostovky -1.vrstva "3,50*3,20</t>
  </si>
  <si>
    <t>-1986364851</t>
  </si>
  <si>
    <t>11,2*1,15 'Prepočítané koeficientom množstva</t>
  </si>
  <si>
    <t>-972759118</t>
  </si>
  <si>
    <t>-493950468</t>
  </si>
  <si>
    <t>Zábradlie oceľové s výpletom z ťahokovu, výška zábradlia 1300 mm , výkr.č.D-22.5</t>
  </si>
  <si>
    <t>1831895734</t>
  </si>
  <si>
    <t>-5145741</t>
  </si>
  <si>
    <t>1463521815</t>
  </si>
  <si>
    <t>5,02*3,58</t>
  </si>
  <si>
    <t>1517866950</t>
  </si>
  <si>
    <t>-811796143</t>
  </si>
  <si>
    <t>-2067959597</t>
  </si>
  <si>
    <t>1136-2-23 - SO 02.23 - Novostavba priepustu</t>
  </si>
  <si>
    <t>2053616872</t>
  </si>
  <si>
    <t>1051846990</t>
  </si>
  <si>
    <t>1789133293</t>
  </si>
  <si>
    <t>-1064752652</t>
  </si>
  <si>
    <t>-943720742</t>
  </si>
  <si>
    <t>1316972948</t>
  </si>
  <si>
    <t>-204786251</t>
  </si>
  <si>
    <t>2135294322</t>
  </si>
  <si>
    <t>1426935657</t>
  </si>
  <si>
    <t>325814560</t>
  </si>
  <si>
    <t>940724624</t>
  </si>
  <si>
    <t>-953055501</t>
  </si>
  <si>
    <t>-537059282</t>
  </si>
  <si>
    <t>-98954056</t>
  </si>
  <si>
    <t>-887232818</t>
  </si>
  <si>
    <t>79464106</t>
  </si>
  <si>
    <t>-439185171</t>
  </si>
  <si>
    <t>-362694513</t>
  </si>
  <si>
    <t>742283612</t>
  </si>
  <si>
    <t>1591694155</t>
  </si>
  <si>
    <t>2054005692</t>
  </si>
  <si>
    <t>1559462931</t>
  </si>
  <si>
    <t>-236697839</t>
  </si>
  <si>
    <t>-1370812349</t>
  </si>
  <si>
    <t>1570194008</t>
  </si>
  <si>
    <t>1019450202</t>
  </si>
  <si>
    <t>358916103</t>
  </si>
  <si>
    <t>568368823</t>
  </si>
  <si>
    <t>1770425871</t>
  </si>
  <si>
    <t>1639406036</t>
  </si>
  <si>
    <t>1324505408</t>
  </si>
  <si>
    <t>-24599204</t>
  </si>
  <si>
    <t>800302139</t>
  </si>
  <si>
    <t>-1938690133</t>
  </si>
  <si>
    <t>-475037312</t>
  </si>
  <si>
    <t>1318083856</t>
  </si>
  <si>
    <t>1136-2-24 - SO 02.24 - Most</t>
  </si>
  <si>
    <t>Odstránenie porastov krovín a stromov s koreňom s priemerom kmeňa do 100 mm, do 1000 m2</t>
  </si>
  <si>
    <t>-1855284345</t>
  </si>
  <si>
    <t>"vyčistenie násypových svahov , 2 m od konca rímsy na každú stranu" (7,80+9,00)*2,00*2</t>
  </si>
  <si>
    <t>-2104972077</t>
  </si>
  <si>
    <t>"výkop pre osadenie odvodňovacích žľabov"</t>
  </si>
  <si>
    <t>2,68*0,45*2</t>
  </si>
  <si>
    <t>1383899458</t>
  </si>
  <si>
    <t>1426722418</t>
  </si>
  <si>
    <t>"výkopy , ktoré sa použijú na spätný zásyp tam" 11,89</t>
  </si>
  <si>
    <t>"výkopy , ktoré sa použijú na spätný zásyp späť" 11,89</t>
  </si>
  <si>
    <t>-708907830</t>
  </si>
  <si>
    <t>"výkop pre žľab" 2,41</t>
  </si>
  <si>
    <t>"odstránené kolajové lôžko" 15,70</t>
  </si>
  <si>
    <t>"spätný zásyp opory" -0,974</t>
  </si>
  <si>
    <t>"podkladná vrtsva vozovky V1" -10,92</t>
  </si>
  <si>
    <t>1089384184</t>
  </si>
  <si>
    <t>"manipulácia so zeminou v rámci staveniska - výkop + ornica" 11,89</t>
  </si>
  <si>
    <t>-303883555</t>
  </si>
  <si>
    <t>-1915724713</t>
  </si>
  <si>
    <t>"zriadenie dočasnej skládky zeminy v okolí staveniska" 11,89</t>
  </si>
  <si>
    <t>-98544274</t>
  </si>
  <si>
    <t>6,22*1,8</t>
  </si>
  <si>
    <t>1587944194</t>
  </si>
  <si>
    <t>"zásyp na moste"</t>
  </si>
  <si>
    <t>1,75*3,12*2</t>
  </si>
  <si>
    <t>583310003900</t>
  </si>
  <si>
    <t xml:space="preserve">Štrkopiesok </t>
  </si>
  <si>
    <t>-915385837</t>
  </si>
  <si>
    <t>10,92*2,2</t>
  </si>
  <si>
    <t>-329668320</t>
  </si>
  <si>
    <t>230,00*1,1</t>
  </si>
  <si>
    <t>2005419195</t>
  </si>
  <si>
    <t>"základ odvodňovacieho žľabu" 1,32*0,50*2</t>
  </si>
  <si>
    <t>-956006326</t>
  </si>
  <si>
    <t>0,80*2*2</t>
  </si>
  <si>
    <t>448784769</t>
  </si>
  <si>
    <t>334323129</t>
  </si>
  <si>
    <t xml:space="preserve">Mostné opory a úložné prahy, rímsa  z betónu železového tr. C 35/45</t>
  </si>
  <si>
    <t>-869723419</t>
  </si>
  <si>
    <t>"nadbetonávka ríms "0,68*0,25*11,37*2</t>
  </si>
  <si>
    <t xml:space="preserve">Debnenie  konštrukcií- ríms  výšky do 20 m, zhotovenie</t>
  </si>
  <si>
    <t>-37404536</t>
  </si>
  <si>
    <t>"debnenie nadbetonávky" 0,25*11,37*2*2</t>
  </si>
  <si>
    <t xml:space="preserve">Debnenie  konštrukcií- ríms výšky do 20 m, odstránenie</t>
  </si>
  <si>
    <t>1364959690</t>
  </si>
  <si>
    <t>2059979422</t>
  </si>
  <si>
    <t>"kotvenie nadbetonávky na pôvodnú oporu" 0,085*2</t>
  </si>
  <si>
    <t>-1563359861</t>
  </si>
  <si>
    <t>(0,15*0,17*2+0,22*0,17*7)*2</t>
  </si>
  <si>
    <t>613464734</t>
  </si>
  <si>
    <t xml:space="preserve">"odstránenies sute a  kolajového lôžka po úroveň NK"</t>
  </si>
  <si>
    <t>3,12*0,37*13,60</t>
  </si>
  <si>
    <t>211786206</t>
  </si>
  <si>
    <t>71858479</t>
  </si>
  <si>
    <t xml:space="preserve">"V1 - vozovka medzi krídlami  " 3,24*1,00*2</t>
  </si>
  <si>
    <t>-703669855</t>
  </si>
  <si>
    <t>"V2 - vrstva na moste " 3,24*12,00*2</t>
  </si>
  <si>
    <t>"V1 - vrstva medzi krídlami opory" 3,24*1,00*2,00</t>
  </si>
  <si>
    <t>-273597505</t>
  </si>
  <si>
    <t>"V2 - obrusná vrstva na moste " 3,24*12,00</t>
  </si>
  <si>
    <t>"V1 - obrusná vrstva medzi krídlami opory" 3,24*1,00*2,00</t>
  </si>
  <si>
    <t>1726635040</t>
  </si>
  <si>
    <t>"V2 - ložná vrstva na moste " 3,24*12,00</t>
  </si>
  <si>
    <t>-5602459</t>
  </si>
  <si>
    <t>"V1 - ložná vrstva medzi krídlami opory" 3,24*1,00*2,00</t>
  </si>
  <si>
    <t>12823320</t>
  </si>
  <si>
    <t>-470306105</t>
  </si>
  <si>
    <t>"reprofilácia opôr , 50% otriskaného povrchu"</t>
  </si>
  <si>
    <t>"opora 1 a 2" 79,28</t>
  </si>
  <si>
    <t>-1823138115</t>
  </si>
  <si>
    <t>"spádový poter mostovky " 0,78*3,12*2</t>
  </si>
  <si>
    <t>"podkladný beton vozovky " 3,24*14*0,10</t>
  </si>
  <si>
    <t>-1039507689</t>
  </si>
  <si>
    <t>"pri sklze opory"(0,50+0,30)*2</t>
  </si>
  <si>
    <t>-167925312</t>
  </si>
  <si>
    <t>1,6*2,01 'Prepočítané koeficientom množstva</t>
  </si>
  <si>
    <t>-2145987362</t>
  </si>
  <si>
    <t>"lôžko pod odvodňovacie žľaby medzi oporami" 0,13*0,065*10,37*2</t>
  </si>
  <si>
    <t>1250714718</t>
  </si>
  <si>
    <t>"vytvorenie zárezu vozovky na konci opory" 3,24*2</t>
  </si>
  <si>
    <t>-247709679</t>
  </si>
  <si>
    <t>3,24*2</t>
  </si>
  <si>
    <t>-1775509330</t>
  </si>
  <si>
    <t>9+8,75</t>
  </si>
  <si>
    <t>114903808</t>
  </si>
  <si>
    <t>44,375*1,02 'Prepočítané koeficientom množstva</t>
  </si>
  <si>
    <t>-1037495364</t>
  </si>
  <si>
    <t>(9,00+8,75)*0,50</t>
  </si>
  <si>
    <t>1932924765</t>
  </si>
  <si>
    <t>"odvodňovací žľab na nových oporách"11,37*2</t>
  </si>
  <si>
    <t>2043645191</t>
  </si>
  <si>
    <t>22,74*1,08 'Prepočítané koeficientom množstva</t>
  </si>
  <si>
    <t>-2145644293</t>
  </si>
  <si>
    <t>(49,60*2+10,48*2+4,80*8,00)</t>
  </si>
  <si>
    <t>944943101</t>
  </si>
  <si>
    <t>Záchytné ohradenie na vonkajších stranách objektov so zábradlím s podlahou upevnenou na nosnej konštrukcii</t>
  </si>
  <si>
    <t>1908365124</t>
  </si>
  <si>
    <t>944943101.1</t>
  </si>
  <si>
    <t>Záchytné ohradenie na vonkajších stranách objektov so zábradlím s podlahou upevnenou na nosnej konštrukcii-odstránenie</t>
  </si>
  <si>
    <t>495054116</t>
  </si>
  <si>
    <t>219778371</t>
  </si>
  <si>
    <t xml:space="preserve">"odbúranie  ríms " </t>
  </si>
  <si>
    <t>0,06*11,37*2</t>
  </si>
  <si>
    <t>-1862035768</t>
  </si>
  <si>
    <t>"kotvenie nadbetonácky ríms" 46,00*2</t>
  </si>
  <si>
    <t>-508045527</t>
  </si>
  <si>
    <t>"beton a drevené podvali na skládku, prebytky železničného zvršku sa používajú v násypoch cyklotrasy" 6,63</t>
  </si>
  <si>
    <t>1731422580</t>
  </si>
  <si>
    <t>"odbúranie vrchnej časti ZM a krídel opory" 3,14</t>
  </si>
  <si>
    <t>"odstránená vrtva betónu" 3,49</t>
  </si>
  <si>
    <t>137821306</t>
  </si>
  <si>
    <t>-1090913156</t>
  </si>
  <si>
    <t>-562464082</t>
  </si>
  <si>
    <t>"hydroizolácia mostovky -1.vrstva "3,80*11,37</t>
  </si>
  <si>
    <t>1534279304</t>
  </si>
  <si>
    <t>43,206*1,15 'Prepočítané koeficientom množstva</t>
  </si>
  <si>
    <t>-1606857619</t>
  </si>
  <si>
    <t>-416334727</t>
  </si>
  <si>
    <t>10,80*2</t>
  </si>
  <si>
    <t>Zábradlie oceľové s výpletom z ťahokovu, výška zábradlia 1300 mm , výkr.č.D-24.3</t>
  </si>
  <si>
    <t>-943183149</t>
  </si>
  <si>
    <t>"výkaz ocele - 455,033x2 kg= 910,66 kg"</t>
  </si>
  <si>
    <t xml:space="preserve">"výplň zábradlia ťahokov - 8,30 m2x2 = 16,60 m2" </t>
  </si>
  <si>
    <t>-1541758910</t>
  </si>
  <si>
    <t>-2075284033</t>
  </si>
  <si>
    <t>3,40*11,37</t>
  </si>
  <si>
    <t>1822510107</t>
  </si>
  <si>
    <t>1052351072</t>
  </si>
  <si>
    <t>"zábradlie konštrukcia " 10,80*2</t>
  </si>
  <si>
    <t>"zábradlie ťahokov" 8,30*2*2</t>
  </si>
  <si>
    <t>2043869408</t>
  </si>
  <si>
    <t>783851212</t>
  </si>
  <si>
    <t xml:space="preserve">Nátery epoxidové  omietok stien </t>
  </si>
  <si>
    <t>2028006285</t>
  </si>
  <si>
    <t>"náter opory 1 a 2 zjednocujúcim náterom" (6,60*8,0+49,00*2,00+3,00*2,00*2,00)</t>
  </si>
  <si>
    <t>1136-4 - SO 04 Architektúra</t>
  </si>
  <si>
    <t>1136-4-5 - SO 04.5 - Odpočívadlo pre cyklistov Maštinec</t>
  </si>
  <si>
    <t xml:space="preserve">    762 - Konštrukcie tesárske</t>
  </si>
  <si>
    <t xml:space="preserve">    765 - Konštrukcie - krytiny tvrdé</t>
  </si>
  <si>
    <t>510786289</t>
  </si>
  <si>
    <t>33,95*0,25</t>
  </si>
  <si>
    <t>-1322240387</t>
  </si>
  <si>
    <t>"pätky mapy" 0,41</t>
  </si>
  <si>
    <t>"pätky prístrešku" 1,96</t>
  </si>
  <si>
    <t>-1082022636</t>
  </si>
  <si>
    <t>275313612</t>
  </si>
  <si>
    <t>Betón základových pätiek, prostý tr. C 20/25</t>
  </si>
  <si>
    <t>-892422441</t>
  </si>
  <si>
    <t>-197196836</t>
  </si>
  <si>
    <t>703943826</t>
  </si>
  <si>
    <t>Zhotovenie vrstvy z geotextílie na upravenom povrchu sklon do 1 : 5 , šírky od 0 do 3 m- K3</t>
  </si>
  <si>
    <t>1943119243</t>
  </si>
  <si>
    <t>Geotextília polypropylénová Tatratex GTX N PP 300, šírka 1,27; 1,75-3,5 m, dĺžka 20-60; 90 m, hrúbka 2,7 mm, netkaná, MIVA</t>
  </si>
  <si>
    <t>1909238987</t>
  </si>
  <si>
    <t>27,3*1,02 'Prepočítané koeficientom množstva</t>
  </si>
  <si>
    <t>451577777</t>
  </si>
  <si>
    <t>Podklad pod dlažbu v ploche vodorovnej alebo v sklone do 1:5 hr. 30-100 mm z kameniva ťaženého drveného KD 4/8 hr.40 mm -K3</t>
  </si>
  <si>
    <t>1048414621</t>
  </si>
  <si>
    <t>Podklad zo štrkodrviny ŠD 0/63 s rozprestretím a zhutnením, po zhutnení hr. 150 mm-K3</t>
  </si>
  <si>
    <t>1935192350</t>
  </si>
  <si>
    <t>5648511112</t>
  </si>
  <si>
    <t>Mlatová konštrukcia , hr. 60 mm</t>
  </si>
  <si>
    <t>1391175989</t>
  </si>
  <si>
    <t>916561111</t>
  </si>
  <si>
    <t>Osadenie záhonového alebo parkového obrubníka betón., do lôžka z bet. pros. tr. C 12/15 s bočnou oporou</t>
  </si>
  <si>
    <t>307991526</t>
  </si>
  <si>
    <t>592170001800</t>
  </si>
  <si>
    <t xml:space="preserve">Obrubník  parkový, lxšxv 1000x50x200 mm</t>
  </si>
  <si>
    <t>1154554044</t>
  </si>
  <si>
    <t>25*1,01 'Prepočítané koeficientom množstva</t>
  </si>
  <si>
    <t>918101111</t>
  </si>
  <si>
    <t>Lôžko pod obrubníky, krajníky alebo obruby z dlažobných kociek z betónu prostého tr. C 12/15</t>
  </si>
  <si>
    <t>-1017430142</t>
  </si>
  <si>
    <t>936104211</t>
  </si>
  <si>
    <t xml:space="preserve">Osadenie odpadkového koša </t>
  </si>
  <si>
    <t>-1765989297</t>
  </si>
  <si>
    <t>553560003800</t>
  </si>
  <si>
    <t xml:space="preserve">Kôš odpadkový betónový, opláštený drevenými lamelami </t>
  </si>
  <si>
    <t>891403044</t>
  </si>
  <si>
    <t>936124122</t>
  </si>
  <si>
    <t xml:space="preserve">Osadenie parkovej lavičky  bez zabetónovania nôh </t>
  </si>
  <si>
    <t>254283811</t>
  </si>
  <si>
    <t>553560000100</t>
  </si>
  <si>
    <t>Lavička parková, konštrukcia betónová , sedadlo z dosiek , dĺžky 2000 mm, bez operadla</t>
  </si>
  <si>
    <t>1473503402</t>
  </si>
  <si>
    <t>936124122.1</t>
  </si>
  <si>
    <t xml:space="preserve">Osadenie stola  bez zabetónovania nôh </t>
  </si>
  <si>
    <t>-519682488</t>
  </si>
  <si>
    <t>5535600001001</t>
  </si>
  <si>
    <t>Stôl , konštrukcia betónová , s drevenou doskou , dĺžky 2000 mm</t>
  </si>
  <si>
    <t>-1914949094</t>
  </si>
  <si>
    <t>936124122.2</t>
  </si>
  <si>
    <t>Osadenie a dodávka oceľového stojana na zavesenie bicyklov, atyp</t>
  </si>
  <si>
    <t>-1658624471</t>
  </si>
  <si>
    <t>998011001</t>
  </si>
  <si>
    <t xml:space="preserve">Presun hmôt pre budovy  (801, 803, 812), zvislá konštr. z tehál, tvárnic, z kovu výšky do 6 m</t>
  </si>
  <si>
    <t>1134422159</t>
  </si>
  <si>
    <t>762</t>
  </si>
  <si>
    <t>Konštrukcie tesárske</t>
  </si>
  <si>
    <t>762311103</t>
  </si>
  <si>
    <t>Kotevné želiezo, príložiek, pätiek, ťahadiel, s pripojením k drevenej konštrukcii</t>
  </si>
  <si>
    <t>1802182640</t>
  </si>
  <si>
    <t>"stojan na mapu "</t>
  </si>
  <si>
    <t>2,00</t>
  </si>
  <si>
    <t>"prístrešok"</t>
  </si>
  <si>
    <t>762332110</t>
  </si>
  <si>
    <t>Montáž viazaných konštrukcií krovov striech z reziva priemernej plochy do 120 cm2</t>
  </si>
  <si>
    <t>-919921418</t>
  </si>
  <si>
    <t>"stojan na mapu"</t>
  </si>
  <si>
    <t>"priečľa 100/100" 1,20*2</t>
  </si>
  <si>
    <t>"krokva 80/80"0,325*4</t>
  </si>
  <si>
    <t>"klieština 40/120" 2,59*10</t>
  </si>
  <si>
    <t>1,14*4</t>
  </si>
  <si>
    <t>"krokva 80/120" 2,21*5</t>
  </si>
  <si>
    <t>2,71*5</t>
  </si>
  <si>
    <t>"pásik vzpera 80/140"</t>
  </si>
  <si>
    <t>2,095*2</t>
  </si>
  <si>
    <t>1,30*2</t>
  </si>
  <si>
    <t>762332120</t>
  </si>
  <si>
    <t xml:space="preserve">Montáž  konštrukcie  z reziva priemernej plochy 120-224 cm2</t>
  </si>
  <si>
    <t>1177140220</t>
  </si>
  <si>
    <t>"stlpik 120/120" 1,92*2</t>
  </si>
  <si>
    <t xml:space="preserve">"stlpik 140/140" </t>
  </si>
  <si>
    <t>1,98*2</t>
  </si>
  <si>
    <t>1,37*2</t>
  </si>
  <si>
    <t xml:space="preserve">"väznica 140/140" </t>
  </si>
  <si>
    <t>2,90*2</t>
  </si>
  <si>
    <t>"pásik vzpera 140/140"</t>
  </si>
  <si>
    <t>0,96*4</t>
  </si>
  <si>
    <t>6051591600</t>
  </si>
  <si>
    <t>Hranoly smrekovec akosť I dĺžky 100-175 140x140,160,200</t>
  </si>
  <si>
    <t>-1737061377</t>
  </si>
  <si>
    <t>"priečľa 100/100" 1,20*2*0,10*0,10</t>
  </si>
  <si>
    <t>"krokva 80/80"0,325*4*0,08*0,08</t>
  </si>
  <si>
    <t>"stlpik 120/120" 1,92*2*0,12*0,12</t>
  </si>
  <si>
    <t>"klieština 40/120" 2,59*10*0,04*0,12</t>
  </si>
  <si>
    <t>1,14*4*0,04*0,12</t>
  </si>
  <si>
    <t>"krokva 80/120" 2,21*5*0,08*0,12</t>
  </si>
  <si>
    <t>2,71*5*0,08*0,12</t>
  </si>
  <si>
    <t>2,095*2*0,08*0,14</t>
  </si>
  <si>
    <t>1,30*2*0,08*0,14</t>
  </si>
  <si>
    <t>1,98*2*0,14*0,14</t>
  </si>
  <si>
    <t>1,37*2*0,14*0,14</t>
  </si>
  <si>
    <t>2,90*2*0,14*0,14</t>
  </si>
  <si>
    <t>0,96*4*0,14*0,14</t>
  </si>
  <si>
    <t>0,866*1,1 'Prepočítané koeficientom množstva</t>
  </si>
  <si>
    <t>762341210</t>
  </si>
  <si>
    <t>Montáž debnenia a latovania striech rovných alebo oblukových z dosiek hrubých na zraz hr. do 32 m</t>
  </si>
  <si>
    <t>-277526305</t>
  </si>
  <si>
    <t>1,60*2*0,35</t>
  </si>
  <si>
    <t>3,08*2,21</t>
  </si>
  <si>
    <t>3,08*2,71</t>
  </si>
  <si>
    <t>6051010200</t>
  </si>
  <si>
    <t>Dosky a fošne neomietané SM/JD akosť I 13-15x60-130</t>
  </si>
  <si>
    <t>582164631</t>
  </si>
  <si>
    <t>1,12*0,05</t>
  </si>
  <si>
    <t>15,154*0,05</t>
  </si>
  <si>
    <t>0,814*1,1 'Prepočítané koeficientom množstva</t>
  </si>
  <si>
    <t>762395000</t>
  </si>
  <si>
    <t>Spojovacie a ochranné prostriedky svorky, dosky, klince, pásová oceľ, vruty, impregnácia</t>
  </si>
  <si>
    <t>-928459468</t>
  </si>
  <si>
    <t>0,953+0,895</t>
  </si>
  <si>
    <t>998762202</t>
  </si>
  <si>
    <t>Presun hmôt pre konštrukcie tesárske v objektoch výšky do 12 m</t>
  </si>
  <si>
    <t>1903890981</t>
  </si>
  <si>
    <t>765</t>
  </si>
  <si>
    <t>Konštrukcie - krytiny tvrdé</t>
  </si>
  <si>
    <t>765363001</t>
  </si>
  <si>
    <t xml:space="preserve">Krytina z asfaltových šindľov </t>
  </si>
  <si>
    <t>600669844</t>
  </si>
  <si>
    <t>0,35*1,60*2</t>
  </si>
  <si>
    <t>"prístrešok</t>
  </si>
  <si>
    <t>998765201</t>
  </si>
  <si>
    <t>Presun hmôt pre tvrdé krytiny v objektoch výšky do 6 m</t>
  </si>
  <si>
    <t>777340507</t>
  </si>
  <si>
    <t>783626200</t>
  </si>
  <si>
    <t>Nátery stolárskych výrobkov syntetické lazurovacím lakom 2x lakovaním</t>
  </si>
  <si>
    <t>-1710389695</t>
  </si>
  <si>
    <t>"priečľa 100/100" 1,20*2*0,10*4</t>
  </si>
  <si>
    <t>"krokva 80/80"0,325*4*0,08*4</t>
  </si>
  <si>
    <t>"stlpik 120/120" 1,92*2*0,12*4</t>
  </si>
  <si>
    <t>"klieština 40/120" 2,59*10*(0,04+0,12)*2</t>
  </si>
  <si>
    <t>1,14*4*(0,04+0,12)*2</t>
  </si>
  <si>
    <t>"krokva 80/120" 2,21*5*(0,08+0,12)*2</t>
  </si>
  <si>
    <t>2,71*5*(0,08+0,12)*2</t>
  </si>
  <si>
    <t>2,095*2*(0,08+0,14)*2</t>
  </si>
  <si>
    <t>1,30*2*(0,08+0,14)*2</t>
  </si>
  <si>
    <t>1,98*2*0,14*4</t>
  </si>
  <si>
    <t>1,37*2*0,14*4</t>
  </si>
  <si>
    <t>2,90*2*0,14*4</t>
  </si>
  <si>
    <t>0,96*4*0,14*4</t>
  </si>
  <si>
    <t>1,12</t>
  </si>
  <si>
    <t>15,154</t>
  </si>
  <si>
    <t>783782203</t>
  </si>
  <si>
    <t xml:space="preserve">Nátery tesárskych konštrukcií povrchová impregnácia </t>
  </si>
  <si>
    <t>1161581193</t>
  </si>
  <si>
    <t>1,12*2</t>
  </si>
  <si>
    <t>15,154*2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</si>
</sst>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D274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2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164" fontId="19" fillId="0" borderId="0" xfId="0" applyNumberFormat="1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4" fillId="0" borderId="14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5" fillId="4" borderId="6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5" fillId="4" borderId="7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right" vertical="center"/>
    </xf>
    <xf numFmtId="0" fontId="25" fillId="4" borderId="8" xfId="0" applyFont="1" applyFill="1" applyBorder="1" applyAlignment="1" applyProtection="1">
      <alignment horizontal="left" vertical="center"/>
    </xf>
    <xf numFmtId="0" fontId="25" fillId="4" borderId="0" xfId="0" applyFont="1" applyFill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4" fontId="30" fillId="0" borderId="0" xfId="0" applyNumberFormat="1" applyFont="1" applyAlignment="1" applyProtection="1">
      <alignment horizontal="right" vertical="center"/>
    </xf>
    <xf numFmtId="4" fontId="30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33" fillId="0" borderId="0" xfId="1" applyFont="1" applyAlignment="1">
      <alignment horizontal="center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left" vertical="center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right" vertical="center"/>
    </xf>
    <xf numFmtId="0" fontId="35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5" fillId="4" borderId="16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 vertical="center" wrapText="1"/>
    </xf>
    <xf numFmtId="0" fontId="25" fillId="4" borderId="18" xfId="0" applyFont="1" applyFill="1" applyBorder="1" applyAlignment="1" applyProtection="1">
      <alignment horizontal="center" vertical="center" wrapText="1"/>
    </xf>
    <xf numFmtId="0" fontId="25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6" fillId="0" borderId="12" xfId="0" applyNumberFormat="1" applyFont="1" applyBorder="1" applyAlignment="1" applyProtection="1"/>
    <xf numFmtId="166" fontId="36" fillId="0" borderId="13" xfId="0" applyNumberFormat="1" applyFont="1" applyBorder="1" applyAlignment="1" applyProtection="1"/>
    <xf numFmtId="4" fontId="37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5" fillId="0" borderId="22" xfId="0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167" fontId="25" fillId="0" borderId="22" xfId="0" applyNumberFormat="1" applyFont="1" applyBorder="1" applyAlignment="1" applyProtection="1">
      <alignment vertical="center"/>
    </xf>
    <xf numFmtId="4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center" vertical="center"/>
    </xf>
    <xf numFmtId="166" fontId="26" fillId="0" borderId="0" xfId="0" applyNumberFormat="1" applyFont="1" applyBorder="1" applyAlignment="1" applyProtection="1">
      <alignment vertical="center"/>
    </xf>
    <xf numFmtId="166" fontId="26" fillId="0" borderId="15" xfId="0" applyNumberFormat="1" applyFont="1" applyBorder="1" applyAlignment="1" applyProtection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5" fillId="5" borderId="22" xfId="0" applyFont="1" applyFill="1" applyBorder="1" applyAlignment="1" applyProtection="1">
      <alignment horizontal="center" vertical="center"/>
    </xf>
    <xf numFmtId="0" fontId="39" fillId="0" borderId="22" xfId="0" applyFont="1" applyBorder="1" applyAlignment="1" applyProtection="1">
      <alignment horizontal="center" vertical="center"/>
    </xf>
    <xf numFmtId="49" fontId="39" fillId="0" borderId="22" xfId="0" applyNumberFormat="1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center" vertical="center" wrapText="1"/>
    </xf>
    <xf numFmtId="167" fontId="39" fillId="0" borderId="22" xfId="0" applyNumberFormat="1" applyFont="1" applyBorder="1" applyAlignment="1" applyProtection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</xf>
    <xf numFmtId="0" fontId="40" fillId="0" borderId="22" xfId="0" applyFont="1" applyBorder="1" applyAlignment="1" applyProtection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167" fontId="25" fillId="2" borderId="22" xfId="0" applyNumberFormat="1" applyFont="1" applyFill="1" applyBorder="1" applyAlignment="1" applyProtection="1">
      <alignment vertical="center"/>
      <protection locked="0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vertical="center"/>
    </xf>
    <xf numFmtId="0" fontId="12" fillId="0" borderId="20" xfId="0" applyFont="1" applyBorder="1" applyAlignment="1" applyProtection="1">
      <alignment vertical="center"/>
    </xf>
    <xf numFmtId="0" fontId="12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styles" Target="styles.xml" /><Relationship Id="rId12" Type="http://schemas.openxmlformats.org/officeDocument/2006/relationships/theme" Target="theme/theme1.xml" /><Relationship Id="rId13" Type="http://schemas.openxmlformats.org/officeDocument/2006/relationships/calcChain" Target="calcChain.xml" /><Relationship Id="rId1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hidden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2"/>
      <c r="C4" s="23"/>
      <c r="D4" s="24" t="s">
        <v>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9</v>
      </c>
      <c r="BE4" s="26" t="s">
        <v>10</v>
      </c>
      <c r="BS4" s="18" t="s">
        <v>11</v>
      </c>
    </row>
    <row r="5" s="1" customFormat="1" ht="12" customHeight="1">
      <c r="B5" s="22"/>
      <c r="C5" s="23"/>
      <c r="D5" s="27" t="s">
        <v>12</v>
      </c>
      <c r="E5" s="23"/>
      <c r="F5" s="23"/>
      <c r="G5" s="23"/>
      <c r="H5" s="23"/>
      <c r="I5" s="23"/>
      <c r="J5" s="23"/>
      <c r="K5" s="28" t="s">
        <v>13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14</v>
      </c>
      <c r="BS5" s="18" t="s">
        <v>6</v>
      </c>
    </row>
    <row r="6" s="1" customFormat="1" ht="36.96" customHeight="1">
      <c r="B6" s="22"/>
      <c r="C6" s="23"/>
      <c r="D6" s="30" t="s">
        <v>15</v>
      </c>
      <c r="E6" s="23"/>
      <c r="F6" s="23"/>
      <c r="G6" s="23"/>
      <c r="H6" s="23"/>
      <c r="I6" s="23"/>
      <c r="J6" s="23"/>
      <c r="K6" s="31" t="s">
        <v>16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17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18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21</v>
      </c>
      <c r="AL8" s="23"/>
      <c r="AM8" s="23"/>
      <c r="AN8" s="34" t="s">
        <v>22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24</v>
      </c>
      <c r="AL10" s="23"/>
      <c r="AM10" s="23"/>
      <c r="AN10" s="28" t="s">
        <v>25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24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24</v>
      </c>
      <c r="AL16" s="23"/>
      <c r="AM16" s="23"/>
      <c r="AN16" s="28" t="s">
        <v>31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33</v>
      </c>
      <c r="AO17" s="23"/>
      <c r="AP17" s="23"/>
      <c r="AQ17" s="23"/>
      <c r="AR17" s="21"/>
      <c r="BE17" s="32"/>
      <c r="BS17" s="18" t="s">
        <v>34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35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4.4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49" t="s">
        <v>43</v>
      </c>
      <c r="G29" s="48"/>
      <c r="H29" s="48"/>
      <c r="I29" s="48"/>
      <c r="J29" s="48"/>
      <c r="K29" s="48"/>
      <c r="L29" s="50">
        <v>0.20000000000000001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>
        <f>ROUND(AZ94, 2)</f>
        <v>0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>
        <f>ROUND(AV94, 2)</f>
        <v>0</v>
      </c>
      <c r="AL29" s="51"/>
      <c r="AM29" s="51"/>
      <c r="AN29" s="51"/>
      <c r="AO29" s="51"/>
      <c r="AP29" s="51"/>
      <c r="AQ29" s="51"/>
      <c r="AR29" s="53"/>
      <c r="AS29" s="54"/>
      <c r="AT29" s="54"/>
      <c r="AU29" s="54"/>
      <c r="AV29" s="54"/>
      <c r="AW29" s="54"/>
      <c r="AX29" s="54"/>
      <c r="AY29" s="54"/>
      <c r="AZ29" s="54"/>
      <c r="BE29" s="55"/>
    </row>
    <row r="30" s="3" customFormat="1" ht="14.4" customHeight="1">
      <c r="A30" s="3"/>
      <c r="B30" s="47"/>
      <c r="C30" s="48"/>
      <c r="D30" s="48"/>
      <c r="E30" s="48"/>
      <c r="F30" s="49" t="s">
        <v>44</v>
      </c>
      <c r="G30" s="48"/>
      <c r="H30" s="48"/>
      <c r="I30" s="48"/>
      <c r="J30" s="48"/>
      <c r="K30" s="48"/>
      <c r="L30" s="50">
        <v>0.20000000000000001</v>
      </c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>
        <f>ROUND(BA94, 2)</f>
        <v>0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>
        <f>ROUND(AW94, 2)</f>
        <v>0</v>
      </c>
      <c r="AL30" s="51"/>
      <c r="AM30" s="51"/>
      <c r="AN30" s="51"/>
      <c r="AO30" s="51"/>
      <c r="AP30" s="51"/>
      <c r="AQ30" s="51"/>
      <c r="AR30" s="53"/>
      <c r="AS30" s="54"/>
      <c r="AT30" s="54"/>
      <c r="AU30" s="54"/>
      <c r="AV30" s="54"/>
      <c r="AW30" s="54"/>
      <c r="AX30" s="54"/>
      <c r="AY30" s="54"/>
      <c r="AZ30" s="54"/>
      <c r="BE30" s="55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56">
        <v>0.20000000000000001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7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7">
        <v>0</v>
      </c>
      <c r="AL31" s="48"/>
      <c r="AM31" s="48"/>
      <c r="AN31" s="48"/>
      <c r="AO31" s="48"/>
      <c r="AP31" s="48"/>
      <c r="AQ31" s="48"/>
      <c r="AR31" s="58"/>
      <c r="BE31" s="55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56">
        <v>0.20000000000000001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7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7">
        <v>0</v>
      </c>
      <c r="AL32" s="48"/>
      <c r="AM32" s="48"/>
      <c r="AN32" s="48"/>
      <c r="AO32" s="48"/>
      <c r="AP32" s="48"/>
      <c r="AQ32" s="48"/>
      <c r="AR32" s="58"/>
      <c r="BE32" s="55"/>
    </row>
    <row r="33" hidden="1" s="3" customFormat="1" ht="14.4" customHeight="1">
      <c r="A33" s="3"/>
      <c r="B33" s="47"/>
      <c r="C33" s="48"/>
      <c r="D33" s="48"/>
      <c r="E33" s="48"/>
      <c r="F33" s="49" t="s">
        <v>47</v>
      </c>
      <c r="G33" s="48"/>
      <c r="H33" s="48"/>
      <c r="I33" s="48"/>
      <c r="J33" s="48"/>
      <c r="K33" s="48"/>
      <c r="L33" s="50">
        <v>0</v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>
        <f>ROUND(BD94, 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>
        <v>0</v>
      </c>
      <c r="AL33" s="51"/>
      <c r="AM33" s="51"/>
      <c r="AN33" s="51"/>
      <c r="AO33" s="51"/>
      <c r="AP33" s="51"/>
      <c r="AQ33" s="51"/>
      <c r="AR33" s="53"/>
      <c r="AS33" s="54"/>
      <c r="AT33" s="54"/>
      <c r="AU33" s="54"/>
      <c r="AV33" s="54"/>
      <c r="AW33" s="54"/>
      <c r="AX33" s="54"/>
      <c r="AY33" s="54"/>
      <c r="AZ33" s="54"/>
      <c r="BE33" s="55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9"/>
      <c r="D35" s="60" t="s">
        <v>48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2" t="s">
        <v>49</v>
      </c>
      <c r="U35" s="61"/>
      <c r="V35" s="61"/>
      <c r="W35" s="61"/>
      <c r="X35" s="63" t="s">
        <v>50</v>
      </c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4">
        <f>SUM(AK26:AK33)</f>
        <v>0</v>
      </c>
      <c r="AL35" s="61"/>
      <c r="AM35" s="61"/>
      <c r="AN35" s="61"/>
      <c r="AO35" s="65"/>
      <c r="AP35" s="59"/>
      <c r="AQ35" s="59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6"/>
      <c r="C49" s="67"/>
      <c r="D49" s="68" t="s">
        <v>51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8" t="s">
        <v>52</v>
      </c>
      <c r="AI49" s="69"/>
      <c r="AJ49" s="69"/>
      <c r="AK49" s="69"/>
      <c r="AL49" s="69"/>
      <c r="AM49" s="69"/>
      <c r="AN49" s="69"/>
      <c r="AO49" s="69"/>
      <c r="AP49" s="67"/>
      <c r="AQ49" s="67"/>
      <c r="AR49" s="70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71" t="s">
        <v>53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71" t="s">
        <v>54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71" t="s">
        <v>53</v>
      </c>
      <c r="AI60" s="43"/>
      <c r="AJ60" s="43"/>
      <c r="AK60" s="43"/>
      <c r="AL60" s="43"/>
      <c r="AM60" s="71" t="s">
        <v>54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8" t="s">
        <v>55</v>
      </c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68" t="s">
        <v>56</v>
      </c>
      <c r="AI64" s="72"/>
      <c r="AJ64" s="72"/>
      <c r="AK64" s="72"/>
      <c r="AL64" s="72"/>
      <c r="AM64" s="72"/>
      <c r="AN64" s="72"/>
      <c r="AO64" s="72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71" t="s">
        <v>53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71" t="s">
        <v>54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71" t="s">
        <v>53</v>
      </c>
      <c r="AI75" s="43"/>
      <c r="AJ75" s="43"/>
      <c r="AK75" s="43"/>
      <c r="AL75" s="43"/>
      <c r="AM75" s="71" t="s">
        <v>54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73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45"/>
      <c r="BE77" s="39"/>
    </row>
    <row r="81" s="2" customFormat="1" ht="6.96" customHeight="1">
      <c r="A81" s="39"/>
      <c r="B81" s="75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45"/>
      <c r="BE81" s="39"/>
    </row>
    <row r="82" s="2" customFormat="1" ht="24.96" customHeight="1">
      <c r="A82" s="39"/>
      <c r="B82" s="40"/>
      <c r="C82" s="24" t="s">
        <v>57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7"/>
      <c r="C84" s="33" t="s">
        <v>12</v>
      </c>
      <c r="D84" s="78"/>
      <c r="E84" s="78"/>
      <c r="F84" s="78"/>
      <c r="G84" s="78"/>
      <c r="H84" s="78"/>
      <c r="I84" s="78"/>
      <c r="J84" s="78"/>
      <c r="K84" s="78"/>
      <c r="L84" s="78" t="str">
        <f>K5</f>
        <v>11363,</v>
      </c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9"/>
      <c r="BE84" s="4"/>
    </row>
    <row r="85" s="5" customFormat="1" ht="36.96" customHeight="1">
      <c r="A85" s="5"/>
      <c r="B85" s="80"/>
      <c r="C85" s="81" t="s">
        <v>15</v>
      </c>
      <c r="D85" s="82"/>
      <c r="E85" s="82"/>
      <c r="F85" s="82"/>
      <c r="G85" s="82"/>
      <c r="H85" s="82"/>
      <c r="I85" s="82"/>
      <c r="J85" s="82"/>
      <c r="K85" s="82"/>
      <c r="L85" s="83" t="str">
        <f>K6</f>
        <v>Cyklotrasa Rimavská Sobota - Poltár</v>
      </c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4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19</v>
      </c>
      <c r="D87" s="41"/>
      <c r="E87" s="41"/>
      <c r="F87" s="41"/>
      <c r="G87" s="41"/>
      <c r="H87" s="41"/>
      <c r="I87" s="41"/>
      <c r="J87" s="41"/>
      <c r="K87" s="41"/>
      <c r="L87" s="85" t="str">
        <f>IF(K8="","",K8)</f>
        <v>Rimavská Sobota, Poltár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21</v>
      </c>
      <c r="AJ87" s="41"/>
      <c r="AK87" s="41"/>
      <c r="AL87" s="41"/>
      <c r="AM87" s="86" t="str">
        <f>IF(AN8= "","",AN8)</f>
        <v>24. 11. 2020</v>
      </c>
      <c r="AN87" s="86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26.4" customHeight="1">
      <c r="A89" s="39"/>
      <c r="B89" s="40"/>
      <c r="C89" s="33" t="s">
        <v>23</v>
      </c>
      <c r="D89" s="41"/>
      <c r="E89" s="41"/>
      <c r="F89" s="41"/>
      <c r="G89" s="41"/>
      <c r="H89" s="41"/>
      <c r="I89" s="41"/>
      <c r="J89" s="41"/>
      <c r="K89" s="41"/>
      <c r="L89" s="78" t="str">
        <f>IF(E11= "","",E11)</f>
        <v>Banskobystrický samosprávny kraj, B. Bystrica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7" t="str">
        <f>IF(E17="","",E17)</f>
        <v>Cykloprojekt s.r.o., Bratislava, Laurinská 18</v>
      </c>
      <c r="AN89" s="78"/>
      <c r="AO89" s="78"/>
      <c r="AP89" s="78"/>
      <c r="AQ89" s="41"/>
      <c r="AR89" s="45"/>
      <c r="AS89" s="88" t="s">
        <v>58</v>
      </c>
      <c r="AT89" s="89"/>
      <c r="AU89" s="90"/>
      <c r="AV89" s="90"/>
      <c r="AW89" s="90"/>
      <c r="AX89" s="90"/>
      <c r="AY89" s="90"/>
      <c r="AZ89" s="90"/>
      <c r="BA89" s="90"/>
      <c r="BB89" s="90"/>
      <c r="BC89" s="90"/>
      <c r="BD89" s="91"/>
      <c r="BE89" s="39"/>
    </row>
    <row r="90" s="2" customFormat="1" ht="15.6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8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35</v>
      </c>
      <c r="AJ90" s="41"/>
      <c r="AK90" s="41"/>
      <c r="AL90" s="41"/>
      <c r="AM90" s="87" t="str">
        <f>IF(E20="","",E20)</f>
        <v xml:space="preserve"> </v>
      </c>
      <c r="AN90" s="78"/>
      <c r="AO90" s="78"/>
      <c r="AP90" s="78"/>
      <c r="AQ90" s="41"/>
      <c r="AR90" s="45"/>
      <c r="AS90" s="92"/>
      <c r="AT90" s="93"/>
      <c r="AU90" s="94"/>
      <c r="AV90" s="94"/>
      <c r="AW90" s="94"/>
      <c r="AX90" s="94"/>
      <c r="AY90" s="94"/>
      <c r="AZ90" s="94"/>
      <c r="BA90" s="94"/>
      <c r="BB90" s="94"/>
      <c r="BC90" s="94"/>
      <c r="BD90" s="95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6"/>
      <c r="AT91" s="97"/>
      <c r="AU91" s="98"/>
      <c r="AV91" s="98"/>
      <c r="AW91" s="98"/>
      <c r="AX91" s="98"/>
      <c r="AY91" s="98"/>
      <c r="AZ91" s="98"/>
      <c r="BA91" s="98"/>
      <c r="BB91" s="98"/>
      <c r="BC91" s="98"/>
      <c r="BD91" s="99"/>
      <c r="BE91" s="39"/>
    </row>
    <row r="92" s="2" customFormat="1" ht="29.28" customHeight="1">
      <c r="A92" s="39"/>
      <c r="B92" s="40"/>
      <c r="C92" s="100" t="s">
        <v>59</v>
      </c>
      <c r="D92" s="101"/>
      <c r="E92" s="101"/>
      <c r="F92" s="101"/>
      <c r="G92" s="101"/>
      <c r="H92" s="102"/>
      <c r="I92" s="103" t="s">
        <v>60</v>
      </c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4" t="s">
        <v>61</v>
      </c>
      <c r="AH92" s="101"/>
      <c r="AI92" s="101"/>
      <c r="AJ92" s="101"/>
      <c r="AK92" s="101"/>
      <c r="AL92" s="101"/>
      <c r="AM92" s="101"/>
      <c r="AN92" s="103" t="s">
        <v>62</v>
      </c>
      <c r="AO92" s="101"/>
      <c r="AP92" s="105"/>
      <c r="AQ92" s="106" t="s">
        <v>63</v>
      </c>
      <c r="AR92" s="45"/>
      <c r="AS92" s="107" t="s">
        <v>64</v>
      </c>
      <c r="AT92" s="108" t="s">
        <v>65</v>
      </c>
      <c r="AU92" s="108" t="s">
        <v>66</v>
      </c>
      <c r="AV92" s="108" t="s">
        <v>67</v>
      </c>
      <c r="AW92" s="108" t="s">
        <v>68</v>
      </c>
      <c r="AX92" s="108" t="s">
        <v>69</v>
      </c>
      <c r="AY92" s="108" t="s">
        <v>70</v>
      </c>
      <c r="AZ92" s="108" t="s">
        <v>71</v>
      </c>
      <c r="BA92" s="108" t="s">
        <v>72</v>
      </c>
      <c r="BB92" s="108" t="s">
        <v>73</v>
      </c>
      <c r="BC92" s="108" t="s">
        <v>74</v>
      </c>
      <c r="BD92" s="109" t="s">
        <v>75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10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2"/>
      <c r="BE93" s="39"/>
    </row>
    <row r="94" s="6" customFormat="1" ht="32.4" customHeight="1">
      <c r="A94" s="6"/>
      <c r="B94" s="113"/>
      <c r="C94" s="114" t="s">
        <v>76</v>
      </c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6">
        <f>ROUND(AG95+AG100+AG106,2)</f>
        <v>0</v>
      </c>
      <c r="AH94" s="116"/>
      <c r="AI94" s="116"/>
      <c r="AJ94" s="116"/>
      <c r="AK94" s="116"/>
      <c r="AL94" s="116"/>
      <c r="AM94" s="116"/>
      <c r="AN94" s="117">
        <f>SUM(AG94,AT94)</f>
        <v>0</v>
      </c>
      <c r="AO94" s="117"/>
      <c r="AP94" s="117"/>
      <c r="AQ94" s="118" t="s">
        <v>1</v>
      </c>
      <c r="AR94" s="119"/>
      <c r="AS94" s="120">
        <f>ROUND(AS95+AS100+AS106,2)</f>
        <v>0</v>
      </c>
      <c r="AT94" s="121">
        <f>ROUND(SUM(AV94:AW94),2)</f>
        <v>0</v>
      </c>
      <c r="AU94" s="122">
        <f>ROUND(AU95+AU100+AU106,5)</f>
        <v>0</v>
      </c>
      <c r="AV94" s="121">
        <f>ROUND(AZ94*L29,2)</f>
        <v>0</v>
      </c>
      <c r="AW94" s="121">
        <f>ROUND(BA94*L30,2)</f>
        <v>0</v>
      </c>
      <c r="AX94" s="121">
        <f>ROUND(BB94*L29,2)</f>
        <v>0</v>
      </c>
      <c r="AY94" s="121">
        <f>ROUND(BC94*L30,2)</f>
        <v>0</v>
      </c>
      <c r="AZ94" s="121">
        <f>ROUND(AZ95+AZ100+AZ106,2)</f>
        <v>0</v>
      </c>
      <c r="BA94" s="121">
        <f>ROUND(BA95+BA100+BA106,2)</f>
        <v>0</v>
      </c>
      <c r="BB94" s="121">
        <f>ROUND(BB95+BB100+BB106,2)</f>
        <v>0</v>
      </c>
      <c r="BC94" s="121">
        <f>ROUND(BC95+BC100+BC106,2)</f>
        <v>0</v>
      </c>
      <c r="BD94" s="123">
        <f>ROUND(BD95+BD100+BD106,2)</f>
        <v>0</v>
      </c>
      <c r="BE94" s="6"/>
      <c r="BS94" s="124" t="s">
        <v>77</v>
      </c>
      <c r="BT94" s="124" t="s">
        <v>78</v>
      </c>
      <c r="BU94" s="125" t="s">
        <v>79</v>
      </c>
      <c r="BV94" s="124" t="s">
        <v>80</v>
      </c>
      <c r="BW94" s="124" t="s">
        <v>5</v>
      </c>
      <c r="BX94" s="124" t="s">
        <v>81</v>
      </c>
      <c r="CL94" s="124" t="s">
        <v>1</v>
      </c>
    </row>
    <row r="95" s="7" customFormat="1" ht="14.4" customHeight="1">
      <c r="A95" s="7"/>
      <c r="B95" s="126"/>
      <c r="C95" s="127"/>
      <c r="D95" s="128" t="s">
        <v>82</v>
      </c>
      <c r="E95" s="128"/>
      <c r="F95" s="128"/>
      <c r="G95" s="128"/>
      <c r="H95" s="128"/>
      <c r="I95" s="129"/>
      <c r="J95" s="128" t="s">
        <v>83</v>
      </c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30">
        <f>ROUND(AG96,2)</f>
        <v>0</v>
      </c>
      <c r="AH95" s="129"/>
      <c r="AI95" s="129"/>
      <c r="AJ95" s="129"/>
      <c r="AK95" s="129"/>
      <c r="AL95" s="129"/>
      <c r="AM95" s="129"/>
      <c r="AN95" s="131">
        <f>SUM(AG95,AT95)</f>
        <v>0</v>
      </c>
      <c r="AO95" s="129"/>
      <c r="AP95" s="129"/>
      <c r="AQ95" s="132" t="s">
        <v>84</v>
      </c>
      <c r="AR95" s="133"/>
      <c r="AS95" s="134">
        <f>ROUND(AS96,2)</f>
        <v>0</v>
      </c>
      <c r="AT95" s="135">
        <f>ROUND(SUM(AV95:AW95),2)</f>
        <v>0</v>
      </c>
      <c r="AU95" s="136">
        <f>ROUND(AU96,5)</f>
        <v>0</v>
      </c>
      <c r="AV95" s="135">
        <f>ROUND(AZ95*L29,2)</f>
        <v>0</v>
      </c>
      <c r="AW95" s="135">
        <f>ROUND(BA95*L30,2)</f>
        <v>0</v>
      </c>
      <c r="AX95" s="135">
        <f>ROUND(BB95*L29,2)</f>
        <v>0</v>
      </c>
      <c r="AY95" s="135">
        <f>ROUND(BC95*L30,2)</f>
        <v>0</v>
      </c>
      <c r="AZ95" s="135">
        <f>ROUND(AZ96,2)</f>
        <v>0</v>
      </c>
      <c r="BA95" s="135">
        <f>ROUND(BA96,2)</f>
        <v>0</v>
      </c>
      <c r="BB95" s="135">
        <f>ROUND(BB96,2)</f>
        <v>0</v>
      </c>
      <c r="BC95" s="135">
        <f>ROUND(BC96,2)</f>
        <v>0</v>
      </c>
      <c r="BD95" s="137">
        <f>ROUND(BD96,2)</f>
        <v>0</v>
      </c>
      <c r="BE95" s="7"/>
      <c r="BS95" s="138" t="s">
        <v>77</v>
      </c>
      <c r="BT95" s="138" t="s">
        <v>85</v>
      </c>
      <c r="BU95" s="138" t="s">
        <v>79</v>
      </c>
      <c r="BV95" s="138" t="s">
        <v>80</v>
      </c>
      <c r="BW95" s="138" t="s">
        <v>86</v>
      </c>
      <c r="BX95" s="138" t="s">
        <v>5</v>
      </c>
      <c r="CL95" s="138" t="s">
        <v>1</v>
      </c>
      <c r="CM95" s="138" t="s">
        <v>78</v>
      </c>
    </row>
    <row r="96" s="4" customFormat="1" ht="24" customHeight="1">
      <c r="A96" s="4"/>
      <c r="B96" s="77"/>
      <c r="C96" s="139"/>
      <c r="D96" s="139"/>
      <c r="E96" s="140" t="s">
        <v>87</v>
      </c>
      <c r="F96" s="140"/>
      <c r="G96" s="140"/>
      <c r="H96" s="140"/>
      <c r="I96" s="140"/>
      <c r="J96" s="139"/>
      <c r="K96" s="140" t="s">
        <v>88</v>
      </c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1">
        <f>ROUND(SUM(AG97:AG99),2)</f>
        <v>0</v>
      </c>
      <c r="AH96" s="139"/>
      <c r="AI96" s="139"/>
      <c r="AJ96" s="139"/>
      <c r="AK96" s="139"/>
      <c r="AL96" s="139"/>
      <c r="AM96" s="139"/>
      <c r="AN96" s="142">
        <f>SUM(AG96,AT96)</f>
        <v>0</v>
      </c>
      <c r="AO96" s="139"/>
      <c r="AP96" s="139"/>
      <c r="AQ96" s="143" t="s">
        <v>89</v>
      </c>
      <c r="AR96" s="79"/>
      <c r="AS96" s="144">
        <f>ROUND(SUM(AS97:AS99),2)</f>
        <v>0</v>
      </c>
      <c r="AT96" s="145">
        <f>ROUND(SUM(AV96:AW96),2)</f>
        <v>0</v>
      </c>
      <c r="AU96" s="146">
        <f>ROUND(SUM(AU97:AU99),5)</f>
        <v>0</v>
      </c>
      <c r="AV96" s="145">
        <f>ROUND(AZ96*L29,2)</f>
        <v>0</v>
      </c>
      <c r="AW96" s="145">
        <f>ROUND(BA96*L30,2)</f>
        <v>0</v>
      </c>
      <c r="AX96" s="145">
        <f>ROUND(BB96*L29,2)</f>
        <v>0</v>
      </c>
      <c r="AY96" s="145">
        <f>ROUND(BC96*L30,2)</f>
        <v>0</v>
      </c>
      <c r="AZ96" s="145">
        <f>ROUND(SUM(AZ97:AZ99),2)</f>
        <v>0</v>
      </c>
      <c r="BA96" s="145">
        <f>ROUND(SUM(BA97:BA99),2)</f>
        <v>0</v>
      </c>
      <c r="BB96" s="145">
        <f>ROUND(SUM(BB97:BB99),2)</f>
        <v>0</v>
      </c>
      <c r="BC96" s="145">
        <f>ROUND(SUM(BC97:BC99),2)</f>
        <v>0</v>
      </c>
      <c r="BD96" s="147">
        <f>ROUND(SUM(BD97:BD99),2)</f>
        <v>0</v>
      </c>
      <c r="BE96" s="4"/>
      <c r="BS96" s="148" t="s">
        <v>77</v>
      </c>
      <c r="BT96" s="148" t="s">
        <v>90</v>
      </c>
      <c r="BU96" s="148" t="s">
        <v>79</v>
      </c>
      <c r="BV96" s="148" t="s">
        <v>80</v>
      </c>
      <c r="BW96" s="148" t="s">
        <v>91</v>
      </c>
      <c r="BX96" s="148" t="s">
        <v>86</v>
      </c>
      <c r="CL96" s="148" t="s">
        <v>1</v>
      </c>
    </row>
    <row r="97" s="4" customFormat="1" ht="24" customHeight="1">
      <c r="A97" s="149" t="s">
        <v>92</v>
      </c>
      <c r="B97" s="77"/>
      <c r="C97" s="139"/>
      <c r="D97" s="139"/>
      <c r="E97" s="139"/>
      <c r="F97" s="140" t="s">
        <v>93</v>
      </c>
      <c r="G97" s="140"/>
      <c r="H97" s="140"/>
      <c r="I97" s="140"/>
      <c r="J97" s="140"/>
      <c r="K97" s="139"/>
      <c r="L97" s="140" t="s">
        <v>94</v>
      </c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2">
        <f>'1136-1-4-1 - SO 01.4 Cykl...'!J34</f>
        <v>0</v>
      </c>
      <c r="AH97" s="139"/>
      <c r="AI97" s="139"/>
      <c r="AJ97" s="139"/>
      <c r="AK97" s="139"/>
      <c r="AL97" s="139"/>
      <c r="AM97" s="139"/>
      <c r="AN97" s="142">
        <f>SUM(AG97,AT97)</f>
        <v>0</v>
      </c>
      <c r="AO97" s="139"/>
      <c r="AP97" s="139"/>
      <c r="AQ97" s="143" t="s">
        <v>89</v>
      </c>
      <c r="AR97" s="79"/>
      <c r="AS97" s="144">
        <v>0</v>
      </c>
      <c r="AT97" s="145">
        <f>ROUND(SUM(AV97:AW97),2)</f>
        <v>0</v>
      </c>
      <c r="AU97" s="146">
        <f>'1136-1-4-1 - SO 01.4 Cykl...'!P133</f>
        <v>0</v>
      </c>
      <c r="AV97" s="145">
        <f>'1136-1-4-1 - SO 01.4 Cykl...'!J37</f>
        <v>0</v>
      </c>
      <c r="AW97" s="145">
        <f>'1136-1-4-1 - SO 01.4 Cykl...'!J38</f>
        <v>0</v>
      </c>
      <c r="AX97" s="145">
        <f>'1136-1-4-1 - SO 01.4 Cykl...'!J39</f>
        <v>0</v>
      </c>
      <c r="AY97" s="145">
        <f>'1136-1-4-1 - SO 01.4 Cykl...'!J40</f>
        <v>0</v>
      </c>
      <c r="AZ97" s="145">
        <f>'1136-1-4-1 - SO 01.4 Cykl...'!F37</f>
        <v>0</v>
      </c>
      <c r="BA97" s="145">
        <f>'1136-1-4-1 - SO 01.4 Cykl...'!F38</f>
        <v>0</v>
      </c>
      <c r="BB97" s="145">
        <f>'1136-1-4-1 - SO 01.4 Cykl...'!F39</f>
        <v>0</v>
      </c>
      <c r="BC97" s="145">
        <f>'1136-1-4-1 - SO 01.4 Cykl...'!F40</f>
        <v>0</v>
      </c>
      <c r="BD97" s="147">
        <f>'1136-1-4-1 - SO 01.4 Cykl...'!F41</f>
        <v>0</v>
      </c>
      <c r="BE97" s="4"/>
      <c r="BT97" s="148" t="s">
        <v>95</v>
      </c>
      <c r="BV97" s="148" t="s">
        <v>80</v>
      </c>
      <c r="BW97" s="148" t="s">
        <v>96</v>
      </c>
      <c r="BX97" s="148" t="s">
        <v>91</v>
      </c>
      <c r="CL97" s="148" t="s">
        <v>1</v>
      </c>
    </row>
    <row r="98" s="4" customFormat="1" ht="24" customHeight="1">
      <c r="A98" s="149" t="s">
        <v>92</v>
      </c>
      <c r="B98" s="77"/>
      <c r="C98" s="139"/>
      <c r="D98" s="139"/>
      <c r="E98" s="139"/>
      <c r="F98" s="140" t="s">
        <v>97</v>
      </c>
      <c r="G98" s="140"/>
      <c r="H98" s="140"/>
      <c r="I98" s="140"/>
      <c r="J98" s="140"/>
      <c r="K98" s="139"/>
      <c r="L98" s="140" t="s">
        <v>98</v>
      </c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2">
        <f>'1136-1-4-2 - SO 01.4.1- R...'!J34</f>
        <v>0</v>
      </c>
      <c r="AH98" s="139"/>
      <c r="AI98" s="139"/>
      <c r="AJ98" s="139"/>
      <c r="AK98" s="139"/>
      <c r="AL98" s="139"/>
      <c r="AM98" s="139"/>
      <c r="AN98" s="142">
        <f>SUM(AG98,AT98)</f>
        <v>0</v>
      </c>
      <c r="AO98" s="139"/>
      <c r="AP98" s="139"/>
      <c r="AQ98" s="143" t="s">
        <v>89</v>
      </c>
      <c r="AR98" s="79"/>
      <c r="AS98" s="144">
        <v>0</v>
      </c>
      <c r="AT98" s="145">
        <f>ROUND(SUM(AV98:AW98),2)</f>
        <v>0</v>
      </c>
      <c r="AU98" s="146">
        <f>'1136-1-4-2 - SO 01.4.1- R...'!P134</f>
        <v>0</v>
      </c>
      <c r="AV98" s="145">
        <f>'1136-1-4-2 - SO 01.4.1- R...'!J37</f>
        <v>0</v>
      </c>
      <c r="AW98" s="145">
        <f>'1136-1-4-2 - SO 01.4.1- R...'!J38</f>
        <v>0</v>
      </c>
      <c r="AX98" s="145">
        <f>'1136-1-4-2 - SO 01.4.1- R...'!J39</f>
        <v>0</v>
      </c>
      <c r="AY98" s="145">
        <f>'1136-1-4-2 - SO 01.4.1- R...'!J40</f>
        <v>0</v>
      </c>
      <c r="AZ98" s="145">
        <f>'1136-1-4-2 - SO 01.4.1- R...'!F37</f>
        <v>0</v>
      </c>
      <c r="BA98" s="145">
        <f>'1136-1-4-2 - SO 01.4.1- R...'!F38</f>
        <v>0</v>
      </c>
      <c r="BB98" s="145">
        <f>'1136-1-4-2 - SO 01.4.1- R...'!F39</f>
        <v>0</v>
      </c>
      <c r="BC98" s="145">
        <f>'1136-1-4-2 - SO 01.4.1- R...'!F40</f>
        <v>0</v>
      </c>
      <c r="BD98" s="147">
        <f>'1136-1-4-2 - SO 01.4.1- R...'!F41</f>
        <v>0</v>
      </c>
      <c r="BE98" s="4"/>
      <c r="BT98" s="148" t="s">
        <v>95</v>
      </c>
      <c r="BV98" s="148" t="s">
        <v>80</v>
      </c>
      <c r="BW98" s="148" t="s">
        <v>99</v>
      </c>
      <c r="BX98" s="148" t="s">
        <v>91</v>
      </c>
      <c r="CL98" s="148" t="s">
        <v>1</v>
      </c>
    </row>
    <row r="99" s="4" customFormat="1" ht="24" customHeight="1">
      <c r="A99" s="149" t="s">
        <v>92</v>
      </c>
      <c r="B99" s="77"/>
      <c r="C99" s="139"/>
      <c r="D99" s="139"/>
      <c r="E99" s="139"/>
      <c r="F99" s="140" t="s">
        <v>100</v>
      </c>
      <c r="G99" s="140"/>
      <c r="H99" s="140"/>
      <c r="I99" s="140"/>
      <c r="J99" s="140"/>
      <c r="K99" s="139"/>
      <c r="L99" s="140" t="s">
        <v>101</v>
      </c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2">
        <f>'1136-1-4-3 - SO 01.4.2 - ...'!J34</f>
        <v>0</v>
      </c>
      <c r="AH99" s="139"/>
      <c r="AI99" s="139"/>
      <c r="AJ99" s="139"/>
      <c r="AK99" s="139"/>
      <c r="AL99" s="139"/>
      <c r="AM99" s="139"/>
      <c r="AN99" s="142">
        <f>SUM(AG99,AT99)</f>
        <v>0</v>
      </c>
      <c r="AO99" s="139"/>
      <c r="AP99" s="139"/>
      <c r="AQ99" s="143" t="s">
        <v>89</v>
      </c>
      <c r="AR99" s="79"/>
      <c r="AS99" s="144">
        <v>0</v>
      </c>
      <c r="AT99" s="145">
        <f>ROUND(SUM(AV99:AW99),2)</f>
        <v>0</v>
      </c>
      <c r="AU99" s="146">
        <f>'1136-1-4-3 - SO 01.4.2 - ...'!P138</f>
        <v>0</v>
      </c>
      <c r="AV99" s="145">
        <f>'1136-1-4-3 - SO 01.4.2 - ...'!J37</f>
        <v>0</v>
      </c>
      <c r="AW99" s="145">
        <f>'1136-1-4-3 - SO 01.4.2 - ...'!J38</f>
        <v>0</v>
      </c>
      <c r="AX99" s="145">
        <f>'1136-1-4-3 - SO 01.4.2 - ...'!J39</f>
        <v>0</v>
      </c>
      <c r="AY99" s="145">
        <f>'1136-1-4-3 - SO 01.4.2 - ...'!J40</f>
        <v>0</v>
      </c>
      <c r="AZ99" s="145">
        <f>'1136-1-4-3 - SO 01.4.2 - ...'!F37</f>
        <v>0</v>
      </c>
      <c r="BA99" s="145">
        <f>'1136-1-4-3 - SO 01.4.2 - ...'!F38</f>
        <v>0</v>
      </c>
      <c r="BB99" s="145">
        <f>'1136-1-4-3 - SO 01.4.2 - ...'!F39</f>
        <v>0</v>
      </c>
      <c r="BC99" s="145">
        <f>'1136-1-4-3 - SO 01.4.2 - ...'!F40</f>
        <v>0</v>
      </c>
      <c r="BD99" s="147">
        <f>'1136-1-4-3 - SO 01.4.2 - ...'!F41</f>
        <v>0</v>
      </c>
      <c r="BE99" s="4"/>
      <c r="BT99" s="148" t="s">
        <v>95</v>
      </c>
      <c r="BV99" s="148" t="s">
        <v>80</v>
      </c>
      <c r="BW99" s="148" t="s">
        <v>102</v>
      </c>
      <c r="BX99" s="148" t="s">
        <v>91</v>
      </c>
      <c r="CL99" s="148" t="s">
        <v>1</v>
      </c>
    </row>
    <row r="100" s="7" customFormat="1" ht="14.4" customHeight="1">
      <c r="A100" s="7"/>
      <c r="B100" s="126"/>
      <c r="C100" s="127"/>
      <c r="D100" s="128" t="s">
        <v>103</v>
      </c>
      <c r="E100" s="128"/>
      <c r="F100" s="128"/>
      <c r="G100" s="128"/>
      <c r="H100" s="128"/>
      <c r="I100" s="129"/>
      <c r="J100" s="128" t="s">
        <v>104</v>
      </c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30">
        <f>ROUND(SUM(AG101:AG105),2)</f>
        <v>0</v>
      </c>
      <c r="AH100" s="129"/>
      <c r="AI100" s="129"/>
      <c r="AJ100" s="129"/>
      <c r="AK100" s="129"/>
      <c r="AL100" s="129"/>
      <c r="AM100" s="129"/>
      <c r="AN100" s="131">
        <f>SUM(AG100,AT100)</f>
        <v>0</v>
      </c>
      <c r="AO100" s="129"/>
      <c r="AP100" s="129"/>
      <c r="AQ100" s="132" t="s">
        <v>84</v>
      </c>
      <c r="AR100" s="133"/>
      <c r="AS100" s="134">
        <f>ROUND(SUM(AS101:AS105),2)</f>
        <v>0</v>
      </c>
      <c r="AT100" s="135">
        <f>ROUND(SUM(AV100:AW100),2)</f>
        <v>0</v>
      </c>
      <c r="AU100" s="136">
        <f>ROUND(SUM(AU101:AU105),5)</f>
        <v>0</v>
      </c>
      <c r="AV100" s="135">
        <f>ROUND(AZ100*L29,2)</f>
        <v>0</v>
      </c>
      <c r="AW100" s="135">
        <f>ROUND(BA100*L30,2)</f>
        <v>0</v>
      </c>
      <c r="AX100" s="135">
        <f>ROUND(BB100*L29,2)</f>
        <v>0</v>
      </c>
      <c r="AY100" s="135">
        <f>ROUND(BC100*L30,2)</f>
        <v>0</v>
      </c>
      <c r="AZ100" s="135">
        <f>ROUND(SUM(AZ101:AZ105),2)</f>
        <v>0</v>
      </c>
      <c r="BA100" s="135">
        <f>ROUND(SUM(BA101:BA105),2)</f>
        <v>0</v>
      </c>
      <c r="BB100" s="135">
        <f>ROUND(SUM(BB101:BB105),2)</f>
        <v>0</v>
      </c>
      <c r="BC100" s="135">
        <f>ROUND(SUM(BC101:BC105),2)</f>
        <v>0</v>
      </c>
      <c r="BD100" s="137">
        <f>ROUND(SUM(BD101:BD105),2)</f>
        <v>0</v>
      </c>
      <c r="BE100" s="7"/>
      <c r="BS100" s="138" t="s">
        <v>77</v>
      </c>
      <c r="BT100" s="138" t="s">
        <v>85</v>
      </c>
      <c r="BU100" s="138" t="s">
        <v>79</v>
      </c>
      <c r="BV100" s="138" t="s">
        <v>80</v>
      </c>
      <c r="BW100" s="138" t="s">
        <v>105</v>
      </c>
      <c r="BX100" s="138" t="s">
        <v>5</v>
      </c>
      <c r="CL100" s="138" t="s">
        <v>1</v>
      </c>
      <c r="CM100" s="138" t="s">
        <v>78</v>
      </c>
    </row>
    <row r="101" s="4" customFormat="1" ht="24" customHeight="1">
      <c r="A101" s="149" t="s">
        <v>92</v>
      </c>
      <c r="B101" s="77"/>
      <c r="C101" s="139"/>
      <c r="D101" s="139"/>
      <c r="E101" s="140" t="s">
        <v>106</v>
      </c>
      <c r="F101" s="140"/>
      <c r="G101" s="140"/>
      <c r="H101" s="140"/>
      <c r="I101" s="140"/>
      <c r="J101" s="139"/>
      <c r="K101" s="140" t="s">
        <v>107</v>
      </c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2">
        <f>'1136-2-20 - SO 02.20 - Rú...'!J32</f>
        <v>0</v>
      </c>
      <c r="AH101" s="139"/>
      <c r="AI101" s="139"/>
      <c r="AJ101" s="139"/>
      <c r="AK101" s="139"/>
      <c r="AL101" s="139"/>
      <c r="AM101" s="139"/>
      <c r="AN101" s="142">
        <f>SUM(AG101,AT101)</f>
        <v>0</v>
      </c>
      <c r="AO101" s="139"/>
      <c r="AP101" s="139"/>
      <c r="AQ101" s="143" t="s">
        <v>89</v>
      </c>
      <c r="AR101" s="79"/>
      <c r="AS101" s="144">
        <v>0</v>
      </c>
      <c r="AT101" s="145">
        <f>ROUND(SUM(AV101:AW101),2)</f>
        <v>0</v>
      </c>
      <c r="AU101" s="146">
        <f>'1136-2-20 - SO 02.20 - Rú...'!P133</f>
        <v>0</v>
      </c>
      <c r="AV101" s="145">
        <f>'1136-2-20 - SO 02.20 - Rú...'!J35</f>
        <v>0</v>
      </c>
      <c r="AW101" s="145">
        <f>'1136-2-20 - SO 02.20 - Rú...'!J36</f>
        <v>0</v>
      </c>
      <c r="AX101" s="145">
        <f>'1136-2-20 - SO 02.20 - Rú...'!J37</f>
        <v>0</v>
      </c>
      <c r="AY101" s="145">
        <f>'1136-2-20 - SO 02.20 - Rú...'!J38</f>
        <v>0</v>
      </c>
      <c r="AZ101" s="145">
        <f>'1136-2-20 - SO 02.20 - Rú...'!F35</f>
        <v>0</v>
      </c>
      <c r="BA101" s="145">
        <f>'1136-2-20 - SO 02.20 - Rú...'!F36</f>
        <v>0</v>
      </c>
      <c r="BB101" s="145">
        <f>'1136-2-20 - SO 02.20 - Rú...'!F37</f>
        <v>0</v>
      </c>
      <c r="BC101" s="145">
        <f>'1136-2-20 - SO 02.20 - Rú...'!F38</f>
        <v>0</v>
      </c>
      <c r="BD101" s="147">
        <f>'1136-2-20 - SO 02.20 - Rú...'!F39</f>
        <v>0</v>
      </c>
      <c r="BE101" s="4"/>
      <c r="BT101" s="148" t="s">
        <v>90</v>
      </c>
      <c r="BV101" s="148" t="s">
        <v>80</v>
      </c>
      <c r="BW101" s="148" t="s">
        <v>108</v>
      </c>
      <c r="BX101" s="148" t="s">
        <v>105</v>
      </c>
      <c r="CL101" s="148" t="s">
        <v>1</v>
      </c>
    </row>
    <row r="102" s="4" customFormat="1" ht="24" customHeight="1">
      <c r="A102" s="149" t="s">
        <v>92</v>
      </c>
      <c r="B102" s="77"/>
      <c r="C102" s="139"/>
      <c r="D102" s="139"/>
      <c r="E102" s="140" t="s">
        <v>109</v>
      </c>
      <c r="F102" s="140"/>
      <c r="G102" s="140"/>
      <c r="H102" s="140"/>
      <c r="I102" s="140"/>
      <c r="J102" s="139"/>
      <c r="K102" s="140" t="s">
        <v>110</v>
      </c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2">
        <f>'1136-2-21 - SO 02.21 - Mo...'!J32</f>
        <v>0</v>
      </c>
      <c r="AH102" s="139"/>
      <c r="AI102" s="139"/>
      <c r="AJ102" s="139"/>
      <c r="AK102" s="139"/>
      <c r="AL102" s="139"/>
      <c r="AM102" s="139"/>
      <c r="AN102" s="142">
        <f>SUM(AG102,AT102)</f>
        <v>0</v>
      </c>
      <c r="AO102" s="139"/>
      <c r="AP102" s="139"/>
      <c r="AQ102" s="143" t="s">
        <v>89</v>
      </c>
      <c r="AR102" s="79"/>
      <c r="AS102" s="144">
        <v>0</v>
      </c>
      <c r="AT102" s="145">
        <f>ROUND(SUM(AV102:AW102),2)</f>
        <v>0</v>
      </c>
      <c r="AU102" s="146">
        <f>'1136-2-21 - SO 02.21 - Mo...'!P134</f>
        <v>0</v>
      </c>
      <c r="AV102" s="145">
        <f>'1136-2-21 - SO 02.21 - Mo...'!J35</f>
        <v>0</v>
      </c>
      <c r="AW102" s="145">
        <f>'1136-2-21 - SO 02.21 - Mo...'!J36</f>
        <v>0</v>
      </c>
      <c r="AX102" s="145">
        <f>'1136-2-21 - SO 02.21 - Mo...'!J37</f>
        <v>0</v>
      </c>
      <c r="AY102" s="145">
        <f>'1136-2-21 - SO 02.21 - Mo...'!J38</f>
        <v>0</v>
      </c>
      <c r="AZ102" s="145">
        <f>'1136-2-21 - SO 02.21 - Mo...'!F35</f>
        <v>0</v>
      </c>
      <c r="BA102" s="145">
        <f>'1136-2-21 - SO 02.21 - Mo...'!F36</f>
        <v>0</v>
      </c>
      <c r="BB102" s="145">
        <f>'1136-2-21 - SO 02.21 - Mo...'!F37</f>
        <v>0</v>
      </c>
      <c r="BC102" s="145">
        <f>'1136-2-21 - SO 02.21 - Mo...'!F38</f>
        <v>0</v>
      </c>
      <c r="BD102" s="147">
        <f>'1136-2-21 - SO 02.21 - Mo...'!F39</f>
        <v>0</v>
      </c>
      <c r="BE102" s="4"/>
      <c r="BT102" s="148" t="s">
        <v>90</v>
      </c>
      <c r="BV102" s="148" t="s">
        <v>80</v>
      </c>
      <c r="BW102" s="148" t="s">
        <v>111</v>
      </c>
      <c r="BX102" s="148" t="s">
        <v>105</v>
      </c>
      <c r="CL102" s="148" t="s">
        <v>1</v>
      </c>
    </row>
    <row r="103" s="4" customFormat="1" ht="24" customHeight="1">
      <c r="A103" s="149" t="s">
        <v>92</v>
      </c>
      <c r="B103" s="77"/>
      <c r="C103" s="139"/>
      <c r="D103" s="139"/>
      <c r="E103" s="140" t="s">
        <v>112</v>
      </c>
      <c r="F103" s="140"/>
      <c r="G103" s="140"/>
      <c r="H103" s="140"/>
      <c r="I103" s="140"/>
      <c r="J103" s="139"/>
      <c r="K103" s="140" t="s">
        <v>113</v>
      </c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2">
        <f>'1136-2-22 - SO 02.22 - Mo...'!J32</f>
        <v>0</v>
      </c>
      <c r="AH103" s="139"/>
      <c r="AI103" s="139"/>
      <c r="AJ103" s="139"/>
      <c r="AK103" s="139"/>
      <c r="AL103" s="139"/>
      <c r="AM103" s="139"/>
      <c r="AN103" s="142">
        <f>SUM(AG103,AT103)</f>
        <v>0</v>
      </c>
      <c r="AO103" s="139"/>
      <c r="AP103" s="139"/>
      <c r="AQ103" s="143" t="s">
        <v>89</v>
      </c>
      <c r="AR103" s="79"/>
      <c r="AS103" s="144">
        <v>0</v>
      </c>
      <c r="AT103" s="145">
        <f>ROUND(SUM(AV103:AW103),2)</f>
        <v>0</v>
      </c>
      <c r="AU103" s="146">
        <f>'1136-2-22 - SO 02.22 - Mo...'!P134</f>
        <v>0</v>
      </c>
      <c r="AV103" s="145">
        <f>'1136-2-22 - SO 02.22 - Mo...'!J35</f>
        <v>0</v>
      </c>
      <c r="AW103" s="145">
        <f>'1136-2-22 - SO 02.22 - Mo...'!J36</f>
        <v>0</v>
      </c>
      <c r="AX103" s="145">
        <f>'1136-2-22 - SO 02.22 - Mo...'!J37</f>
        <v>0</v>
      </c>
      <c r="AY103" s="145">
        <f>'1136-2-22 - SO 02.22 - Mo...'!J38</f>
        <v>0</v>
      </c>
      <c r="AZ103" s="145">
        <f>'1136-2-22 - SO 02.22 - Mo...'!F35</f>
        <v>0</v>
      </c>
      <c r="BA103" s="145">
        <f>'1136-2-22 - SO 02.22 - Mo...'!F36</f>
        <v>0</v>
      </c>
      <c r="BB103" s="145">
        <f>'1136-2-22 - SO 02.22 - Mo...'!F37</f>
        <v>0</v>
      </c>
      <c r="BC103" s="145">
        <f>'1136-2-22 - SO 02.22 - Mo...'!F38</f>
        <v>0</v>
      </c>
      <c r="BD103" s="147">
        <f>'1136-2-22 - SO 02.22 - Mo...'!F39</f>
        <v>0</v>
      </c>
      <c r="BE103" s="4"/>
      <c r="BT103" s="148" t="s">
        <v>90</v>
      </c>
      <c r="BV103" s="148" t="s">
        <v>80</v>
      </c>
      <c r="BW103" s="148" t="s">
        <v>114</v>
      </c>
      <c r="BX103" s="148" t="s">
        <v>105</v>
      </c>
      <c r="CL103" s="148" t="s">
        <v>1</v>
      </c>
    </row>
    <row r="104" s="4" customFormat="1" ht="24" customHeight="1">
      <c r="A104" s="149" t="s">
        <v>92</v>
      </c>
      <c r="B104" s="77"/>
      <c r="C104" s="139"/>
      <c r="D104" s="139"/>
      <c r="E104" s="140" t="s">
        <v>115</v>
      </c>
      <c r="F104" s="140"/>
      <c r="G104" s="140"/>
      <c r="H104" s="140"/>
      <c r="I104" s="140"/>
      <c r="J104" s="139"/>
      <c r="K104" s="140" t="s">
        <v>116</v>
      </c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2">
        <f>'1136-2-23 - SO 02.23 - No...'!J32</f>
        <v>0</v>
      </c>
      <c r="AH104" s="139"/>
      <c r="AI104" s="139"/>
      <c r="AJ104" s="139"/>
      <c r="AK104" s="139"/>
      <c r="AL104" s="139"/>
      <c r="AM104" s="139"/>
      <c r="AN104" s="142">
        <f>SUM(AG104,AT104)</f>
        <v>0</v>
      </c>
      <c r="AO104" s="139"/>
      <c r="AP104" s="139"/>
      <c r="AQ104" s="143" t="s">
        <v>89</v>
      </c>
      <c r="AR104" s="79"/>
      <c r="AS104" s="144">
        <v>0</v>
      </c>
      <c r="AT104" s="145">
        <f>ROUND(SUM(AV104:AW104),2)</f>
        <v>0</v>
      </c>
      <c r="AU104" s="146">
        <f>'1136-2-23 - SO 02.23 - No...'!P130</f>
        <v>0</v>
      </c>
      <c r="AV104" s="145">
        <f>'1136-2-23 - SO 02.23 - No...'!J35</f>
        <v>0</v>
      </c>
      <c r="AW104" s="145">
        <f>'1136-2-23 - SO 02.23 - No...'!J36</f>
        <v>0</v>
      </c>
      <c r="AX104" s="145">
        <f>'1136-2-23 - SO 02.23 - No...'!J37</f>
        <v>0</v>
      </c>
      <c r="AY104" s="145">
        <f>'1136-2-23 - SO 02.23 - No...'!J38</f>
        <v>0</v>
      </c>
      <c r="AZ104" s="145">
        <f>'1136-2-23 - SO 02.23 - No...'!F35</f>
        <v>0</v>
      </c>
      <c r="BA104" s="145">
        <f>'1136-2-23 - SO 02.23 - No...'!F36</f>
        <v>0</v>
      </c>
      <c r="BB104" s="145">
        <f>'1136-2-23 - SO 02.23 - No...'!F37</f>
        <v>0</v>
      </c>
      <c r="BC104" s="145">
        <f>'1136-2-23 - SO 02.23 - No...'!F38</f>
        <v>0</v>
      </c>
      <c r="BD104" s="147">
        <f>'1136-2-23 - SO 02.23 - No...'!F39</f>
        <v>0</v>
      </c>
      <c r="BE104" s="4"/>
      <c r="BT104" s="148" t="s">
        <v>90</v>
      </c>
      <c r="BV104" s="148" t="s">
        <v>80</v>
      </c>
      <c r="BW104" s="148" t="s">
        <v>117</v>
      </c>
      <c r="BX104" s="148" t="s">
        <v>105</v>
      </c>
      <c r="CL104" s="148" t="s">
        <v>1</v>
      </c>
    </row>
    <row r="105" s="4" customFormat="1" ht="24" customHeight="1">
      <c r="A105" s="149" t="s">
        <v>92</v>
      </c>
      <c r="B105" s="77"/>
      <c r="C105" s="139"/>
      <c r="D105" s="139"/>
      <c r="E105" s="140" t="s">
        <v>118</v>
      </c>
      <c r="F105" s="140"/>
      <c r="G105" s="140"/>
      <c r="H105" s="140"/>
      <c r="I105" s="140"/>
      <c r="J105" s="139"/>
      <c r="K105" s="140" t="s">
        <v>119</v>
      </c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2">
        <f>'1136-2-24 - SO 02.24 - Most'!J32</f>
        <v>0</v>
      </c>
      <c r="AH105" s="139"/>
      <c r="AI105" s="139"/>
      <c r="AJ105" s="139"/>
      <c r="AK105" s="139"/>
      <c r="AL105" s="139"/>
      <c r="AM105" s="139"/>
      <c r="AN105" s="142">
        <f>SUM(AG105,AT105)</f>
        <v>0</v>
      </c>
      <c r="AO105" s="139"/>
      <c r="AP105" s="139"/>
      <c r="AQ105" s="143" t="s">
        <v>89</v>
      </c>
      <c r="AR105" s="79"/>
      <c r="AS105" s="144">
        <v>0</v>
      </c>
      <c r="AT105" s="145">
        <f>ROUND(SUM(AV105:AW105),2)</f>
        <v>0</v>
      </c>
      <c r="AU105" s="146">
        <f>'1136-2-24 - SO 02.24 - Most'!P134</f>
        <v>0</v>
      </c>
      <c r="AV105" s="145">
        <f>'1136-2-24 - SO 02.24 - Most'!J35</f>
        <v>0</v>
      </c>
      <c r="AW105" s="145">
        <f>'1136-2-24 - SO 02.24 - Most'!J36</f>
        <v>0</v>
      </c>
      <c r="AX105" s="145">
        <f>'1136-2-24 - SO 02.24 - Most'!J37</f>
        <v>0</v>
      </c>
      <c r="AY105" s="145">
        <f>'1136-2-24 - SO 02.24 - Most'!J38</f>
        <v>0</v>
      </c>
      <c r="AZ105" s="145">
        <f>'1136-2-24 - SO 02.24 - Most'!F35</f>
        <v>0</v>
      </c>
      <c r="BA105" s="145">
        <f>'1136-2-24 - SO 02.24 - Most'!F36</f>
        <v>0</v>
      </c>
      <c r="BB105" s="145">
        <f>'1136-2-24 - SO 02.24 - Most'!F37</f>
        <v>0</v>
      </c>
      <c r="BC105" s="145">
        <f>'1136-2-24 - SO 02.24 - Most'!F38</f>
        <v>0</v>
      </c>
      <c r="BD105" s="147">
        <f>'1136-2-24 - SO 02.24 - Most'!F39</f>
        <v>0</v>
      </c>
      <c r="BE105" s="4"/>
      <c r="BT105" s="148" t="s">
        <v>90</v>
      </c>
      <c r="BV105" s="148" t="s">
        <v>80</v>
      </c>
      <c r="BW105" s="148" t="s">
        <v>120</v>
      </c>
      <c r="BX105" s="148" t="s">
        <v>105</v>
      </c>
      <c r="CL105" s="148" t="s">
        <v>1</v>
      </c>
    </row>
    <row r="106" s="7" customFormat="1" ht="14.4" customHeight="1">
      <c r="A106" s="7"/>
      <c r="B106" s="126"/>
      <c r="C106" s="127"/>
      <c r="D106" s="128" t="s">
        <v>121</v>
      </c>
      <c r="E106" s="128"/>
      <c r="F106" s="128"/>
      <c r="G106" s="128"/>
      <c r="H106" s="128"/>
      <c r="I106" s="129"/>
      <c r="J106" s="128" t="s">
        <v>122</v>
      </c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30">
        <f>ROUND(AG107,2)</f>
        <v>0</v>
      </c>
      <c r="AH106" s="129"/>
      <c r="AI106" s="129"/>
      <c r="AJ106" s="129"/>
      <c r="AK106" s="129"/>
      <c r="AL106" s="129"/>
      <c r="AM106" s="129"/>
      <c r="AN106" s="131">
        <f>SUM(AG106,AT106)</f>
        <v>0</v>
      </c>
      <c r="AO106" s="129"/>
      <c r="AP106" s="129"/>
      <c r="AQ106" s="132" t="s">
        <v>84</v>
      </c>
      <c r="AR106" s="133"/>
      <c r="AS106" s="134">
        <f>ROUND(AS107,2)</f>
        <v>0</v>
      </c>
      <c r="AT106" s="135">
        <f>ROUND(SUM(AV106:AW106),2)</f>
        <v>0</v>
      </c>
      <c r="AU106" s="136">
        <f>ROUND(AU107,5)</f>
        <v>0</v>
      </c>
      <c r="AV106" s="135">
        <f>ROUND(AZ106*L29,2)</f>
        <v>0</v>
      </c>
      <c r="AW106" s="135">
        <f>ROUND(BA106*L30,2)</f>
        <v>0</v>
      </c>
      <c r="AX106" s="135">
        <f>ROUND(BB106*L29,2)</f>
        <v>0</v>
      </c>
      <c r="AY106" s="135">
        <f>ROUND(BC106*L30,2)</f>
        <v>0</v>
      </c>
      <c r="AZ106" s="135">
        <f>ROUND(AZ107,2)</f>
        <v>0</v>
      </c>
      <c r="BA106" s="135">
        <f>ROUND(BA107,2)</f>
        <v>0</v>
      </c>
      <c r="BB106" s="135">
        <f>ROUND(BB107,2)</f>
        <v>0</v>
      </c>
      <c r="BC106" s="135">
        <f>ROUND(BC107,2)</f>
        <v>0</v>
      </c>
      <c r="BD106" s="137">
        <f>ROUND(BD107,2)</f>
        <v>0</v>
      </c>
      <c r="BE106" s="7"/>
      <c r="BS106" s="138" t="s">
        <v>77</v>
      </c>
      <c r="BT106" s="138" t="s">
        <v>85</v>
      </c>
      <c r="BU106" s="138" t="s">
        <v>79</v>
      </c>
      <c r="BV106" s="138" t="s">
        <v>80</v>
      </c>
      <c r="BW106" s="138" t="s">
        <v>123</v>
      </c>
      <c r="BX106" s="138" t="s">
        <v>5</v>
      </c>
      <c r="CL106" s="138" t="s">
        <v>1</v>
      </c>
      <c r="CM106" s="138" t="s">
        <v>78</v>
      </c>
    </row>
    <row r="107" s="4" customFormat="1" ht="24" customHeight="1">
      <c r="A107" s="149" t="s">
        <v>92</v>
      </c>
      <c r="B107" s="77"/>
      <c r="C107" s="139"/>
      <c r="D107" s="139"/>
      <c r="E107" s="140" t="s">
        <v>124</v>
      </c>
      <c r="F107" s="140"/>
      <c r="G107" s="140"/>
      <c r="H107" s="140"/>
      <c r="I107" s="140"/>
      <c r="J107" s="139"/>
      <c r="K107" s="140" t="s">
        <v>125</v>
      </c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2">
        <f>'1136-4-5 - SO 04.5 - Odpo...'!J32</f>
        <v>0</v>
      </c>
      <c r="AH107" s="139"/>
      <c r="AI107" s="139"/>
      <c r="AJ107" s="139"/>
      <c r="AK107" s="139"/>
      <c r="AL107" s="139"/>
      <c r="AM107" s="139"/>
      <c r="AN107" s="142">
        <f>SUM(AG107,AT107)</f>
        <v>0</v>
      </c>
      <c r="AO107" s="139"/>
      <c r="AP107" s="139"/>
      <c r="AQ107" s="143" t="s">
        <v>89</v>
      </c>
      <c r="AR107" s="79"/>
      <c r="AS107" s="150">
        <v>0</v>
      </c>
      <c r="AT107" s="151">
        <f>ROUND(SUM(AV107:AW107),2)</f>
        <v>0</v>
      </c>
      <c r="AU107" s="152">
        <f>'1136-4-5 - SO 04.5 - Odpo...'!P130</f>
        <v>0</v>
      </c>
      <c r="AV107" s="151">
        <f>'1136-4-5 - SO 04.5 - Odpo...'!J35</f>
        <v>0</v>
      </c>
      <c r="AW107" s="151">
        <f>'1136-4-5 - SO 04.5 - Odpo...'!J36</f>
        <v>0</v>
      </c>
      <c r="AX107" s="151">
        <f>'1136-4-5 - SO 04.5 - Odpo...'!J37</f>
        <v>0</v>
      </c>
      <c r="AY107" s="151">
        <f>'1136-4-5 - SO 04.5 - Odpo...'!J38</f>
        <v>0</v>
      </c>
      <c r="AZ107" s="151">
        <f>'1136-4-5 - SO 04.5 - Odpo...'!F35</f>
        <v>0</v>
      </c>
      <c r="BA107" s="151">
        <f>'1136-4-5 - SO 04.5 - Odpo...'!F36</f>
        <v>0</v>
      </c>
      <c r="BB107" s="151">
        <f>'1136-4-5 - SO 04.5 - Odpo...'!F37</f>
        <v>0</v>
      </c>
      <c r="BC107" s="151">
        <f>'1136-4-5 - SO 04.5 - Odpo...'!F38</f>
        <v>0</v>
      </c>
      <c r="BD107" s="153">
        <f>'1136-4-5 - SO 04.5 - Odpo...'!F39</f>
        <v>0</v>
      </c>
      <c r="BE107" s="4"/>
      <c r="BT107" s="148" t="s">
        <v>90</v>
      </c>
      <c r="BV107" s="148" t="s">
        <v>80</v>
      </c>
      <c r="BW107" s="148" t="s">
        <v>126</v>
      </c>
      <c r="BX107" s="148" t="s">
        <v>123</v>
      </c>
      <c r="CL107" s="148" t="s">
        <v>1</v>
      </c>
    </row>
    <row r="108" s="2" customFormat="1" ht="30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5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</row>
    <row r="109" s="2" customFormat="1" ht="6.96" customHeight="1">
      <c r="A109" s="39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45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</row>
  </sheetData>
  <sheetProtection sheet="1" formatColumns="0" formatRows="0" objects="1" scenarios="1" spinCount="100000" saltValue="vaJS5rg34tEY1Tfez/s58zx2D3NfDNdxtlq/5ur2uKAbw2lPnuRfI4kT/HiUWKmRwvwETPj5QljZLjFXxmMqNg==" hashValue="QCjG7uMHpbyR9R6eQwWzgB6+miQL+P23KaMjO8563LUovUzAuBmEiSP2W/4SkPE6nlRTm92xFRqTOdgF46JEZw==" algorithmName="SHA-512" password="CC35"/>
  <mergeCells count="90">
    <mergeCell ref="C92:G92"/>
    <mergeCell ref="D100:H100"/>
    <mergeCell ref="D95:H95"/>
    <mergeCell ref="E104:I104"/>
    <mergeCell ref="E103:I103"/>
    <mergeCell ref="E102:I102"/>
    <mergeCell ref="E101:I101"/>
    <mergeCell ref="E96:I96"/>
    <mergeCell ref="F99:J99"/>
    <mergeCell ref="F97:J97"/>
    <mergeCell ref="F98:J98"/>
    <mergeCell ref="I92:AF92"/>
    <mergeCell ref="J95:AF95"/>
    <mergeCell ref="J100:AF100"/>
    <mergeCell ref="K104:AF104"/>
    <mergeCell ref="K103:AF103"/>
    <mergeCell ref="K102:AF102"/>
    <mergeCell ref="K96:AF96"/>
    <mergeCell ref="K101:AF101"/>
    <mergeCell ref="L99:AF99"/>
    <mergeCell ref="L98:AF98"/>
    <mergeCell ref="L85:AO85"/>
    <mergeCell ref="L97:AF97"/>
    <mergeCell ref="E105:I105"/>
    <mergeCell ref="K105:AF105"/>
    <mergeCell ref="D106:H106"/>
    <mergeCell ref="J106:AF106"/>
    <mergeCell ref="E107:I107"/>
    <mergeCell ref="K107:AF107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AK30:AO30"/>
    <mergeCell ref="W30:AE30"/>
    <mergeCell ref="L30:P30"/>
    <mergeCell ref="AK31:AO31"/>
    <mergeCell ref="L31:P31"/>
    <mergeCell ref="W31:AE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97:AM97"/>
    <mergeCell ref="AG95:AM95"/>
    <mergeCell ref="AG103:AM103"/>
    <mergeCell ref="AG102:AM102"/>
    <mergeCell ref="AG96:AM96"/>
    <mergeCell ref="AG101:AM101"/>
    <mergeCell ref="AG92:AM92"/>
    <mergeCell ref="AG100:AM100"/>
    <mergeCell ref="AG99:AM99"/>
    <mergeCell ref="AG98:AM98"/>
    <mergeCell ref="AG104:AM104"/>
    <mergeCell ref="AM87:AN87"/>
    <mergeCell ref="AM89:AP89"/>
    <mergeCell ref="AM90:AP90"/>
    <mergeCell ref="AN101:AP101"/>
    <mergeCell ref="AN97:AP97"/>
    <mergeCell ref="AN96:AP96"/>
    <mergeCell ref="AN92:AP92"/>
    <mergeCell ref="AN102:AP102"/>
    <mergeCell ref="AN95:AP95"/>
    <mergeCell ref="AN100:AP100"/>
    <mergeCell ref="AN103:AP103"/>
    <mergeCell ref="AN98:AP98"/>
    <mergeCell ref="AN104:AP104"/>
    <mergeCell ref="AN99:AP99"/>
    <mergeCell ref="AS89:AT91"/>
    <mergeCell ref="AN105:AP105"/>
    <mergeCell ref="AG105:AM105"/>
    <mergeCell ref="AN106:AP106"/>
    <mergeCell ref="AG106:AM106"/>
    <mergeCell ref="AN107:AP107"/>
    <mergeCell ref="AG107:AM107"/>
    <mergeCell ref="AN94:AP94"/>
  </mergeCells>
  <hyperlinks>
    <hyperlink ref="A97" location="'1136-1-4-1 - SO 01.4 Cykl...'!C2" display="/"/>
    <hyperlink ref="A98" location="'1136-1-4-2 - SO 01.4.1- R...'!C2" display="/"/>
    <hyperlink ref="A99" location="'1136-1-4-3 - SO 01.4.2 - ...'!C2" display="/"/>
    <hyperlink ref="A101" location="'1136-2-20 - SO 02.20 - Rú...'!C2" display="/"/>
    <hyperlink ref="A102" location="'1136-2-21 - SO 02.21 - Mo...'!C2" display="/"/>
    <hyperlink ref="A103" location="'1136-2-22 - SO 02.22 - Mo...'!C2" display="/"/>
    <hyperlink ref="A104" location="'1136-2-23 - SO 02.23 - No...'!C2" display="/"/>
    <hyperlink ref="A105" location="'1136-2-24 - SO 02.24 - Most'!C2" display="/"/>
    <hyperlink ref="A107" location="'1136-4-5 - SO 04.5 - Odp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126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78</v>
      </c>
    </row>
    <row r="4" s="1" customFormat="1" ht="24.96" customHeight="1">
      <c r="B4" s="21"/>
      <c r="D4" s="156" t="s">
        <v>127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14.4" customHeight="1">
      <c r="B7" s="21"/>
      <c r="E7" s="159" t="str">
        <f>'Rekapitulácia stavby'!K6</f>
        <v>Cyklotrasa Rimavská Sobota - Poltár</v>
      </c>
      <c r="F7" s="158"/>
      <c r="G7" s="158"/>
      <c r="H7" s="158"/>
      <c r="L7" s="21"/>
    </row>
    <row r="8" s="1" customFormat="1" ht="12" customHeight="1">
      <c r="B8" s="21"/>
      <c r="D8" s="158" t="s">
        <v>128</v>
      </c>
      <c r="L8" s="21"/>
    </row>
    <row r="9" s="2" customFormat="1" ht="14.4" customHeight="1">
      <c r="A9" s="39"/>
      <c r="B9" s="45"/>
      <c r="C9" s="39"/>
      <c r="D9" s="39"/>
      <c r="E9" s="159" t="s">
        <v>1595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8" t="s">
        <v>130</v>
      </c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5.6" customHeight="1">
      <c r="A11" s="39"/>
      <c r="B11" s="45"/>
      <c r="C11" s="39"/>
      <c r="D11" s="39"/>
      <c r="E11" s="161" t="s">
        <v>1596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8" t="s">
        <v>17</v>
      </c>
      <c r="E13" s="39"/>
      <c r="F13" s="148" t="s">
        <v>1</v>
      </c>
      <c r="G13" s="39"/>
      <c r="H13" s="39"/>
      <c r="I13" s="158" t="s">
        <v>18</v>
      </c>
      <c r="J13" s="148" t="s">
        <v>1</v>
      </c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8" t="s">
        <v>19</v>
      </c>
      <c r="E14" s="39"/>
      <c r="F14" s="148" t="s">
        <v>20</v>
      </c>
      <c r="G14" s="39"/>
      <c r="H14" s="39"/>
      <c r="I14" s="158" t="s">
        <v>21</v>
      </c>
      <c r="J14" s="162" t="str">
        <f>'Rekapitulácia stavby'!AN8</f>
        <v>24. 11. 2020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23</v>
      </c>
      <c r="E16" s="39"/>
      <c r="F16" s="39"/>
      <c r="G16" s="39"/>
      <c r="H16" s="39"/>
      <c r="I16" s="158" t="s">
        <v>24</v>
      </c>
      <c r="J16" s="148" t="s">
        <v>25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8" t="s">
        <v>26</v>
      </c>
      <c r="F17" s="39"/>
      <c r="G17" s="39"/>
      <c r="H17" s="39"/>
      <c r="I17" s="158" t="s">
        <v>27</v>
      </c>
      <c r="J17" s="148" t="s">
        <v>1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8" t="s">
        <v>28</v>
      </c>
      <c r="E19" s="39"/>
      <c r="F19" s="39"/>
      <c r="G19" s="39"/>
      <c r="H19" s="39"/>
      <c r="I19" s="158" t="s">
        <v>24</v>
      </c>
      <c r="J19" s="34" t="str">
        <f>'Rekapitulácia stavby'!AN13</f>
        <v>Vyplň údaj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'Rekapitulácia stavby'!E14</f>
        <v>Vyplň údaj</v>
      </c>
      <c r="F20" s="148"/>
      <c r="G20" s="148"/>
      <c r="H20" s="148"/>
      <c r="I20" s="158" t="s">
        <v>27</v>
      </c>
      <c r="J20" s="34" t="str">
        <f>'Rekapitulácia stavby'!AN14</f>
        <v>Vyplň údaj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8" t="s">
        <v>30</v>
      </c>
      <c r="E22" s="39"/>
      <c r="F22" s="39"/>
      <c r="G22" s="39"/>
      <c r="H22" s="39"/>
      <c r="I22" s="158" t="s">
        <v>24</v>
      </c>
      <c r="J22" s="148" t="s">
        <v>31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8" t="s">
        <v>32</v>
      </c>
      <c r="F23" s="39"/>
      <c r="G23" s="39"/>
      <c r="H23" s="39"/>
      <c r="I23" s="158" t="s">
        <v>27</v>
      </c>
      <c r="J23" s="148" t="s">
        <v>33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8" t="s">
        <v>35</v>
      </c>
      <c r="E25" s="39"/>
      <c r="F25" s="39"/>
      <c r="G25" s="39"/>
      <c r="H25" s="39"/>
      <c r="I25" s="158" t="s">
        <v>24</v>
      </c>
      <c r="J25" s="148" t="str">
        <f>IF('Rekapitulácia stavby'!AN19="","",'Rekapitulácia stavby'!AN19)</f>
        <v/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8" t="str">
        <f>IF('Rekapitulácia stavby'!E20="","",'Rekapitulácia stavby'!E20)</f>
        <v xml:space="preserve"> </v>
      </c>
      <c r="F26" s="39"/>
      <c r="G26" s="39"/>
      <c r="H26" s="39"/>
      <c r="I26" s="158" t="s">
        <v>27</v>
      </c>
      <c r="J26" s="148" t="str">
        <f>IF('Rekapitulácia stavby'!AN20="","",'Rekapitulácia stavby'!AN20)</f>
        <v/>
      </c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8" t="s">
        <v>37</v>
      </c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4.4" customHeight="1">
      <c r="A29" s="163"/>
      <c r="B29" s="164"/>
      <c r="C29" s="163"/>
      <c r="D29" s="163"/>
      <c r="E29" s="165" t="s">
        <v>1</v>
      </c>
      <c r="F29" s="165"/>
      <c r="G29" s="165"/>
      <c r="H29" s="165"/>
      <c r="I29" s="163"/>
      <c r="J29" s="163"/>
      <c r="K29" s="163"/>
      <c r="L29" s="166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7"/>
      <c r="E31" s="167"/>
      <c r="F31" s="167"/>
      <c r="G31" s="167"/>
      <c r="H31" s="167"/>
      <c r="I31" s="167"/>
      <c r="J31" s="167"/>
      <c r="K31" s="167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8" t="s">
        <v>38</v>
      </c>
      <c r="E32" s="39"/>
      <c r="F32" s="39"/>
      <c r="G32" s="39"/>
      <c r="H32" s="39"/>
      <c r="I32" s="39"/>
      <c r="J32" s="169">
        <f>ROUND(J130, 2)</f>
        <v>0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7"/>
      <c r="E33" s="167"/>
      <c r="F33" s="167"/>
      <c r="G33" s="167"/>
      <c r="H33" s="167"/>
      <c r="I33" s="167"/>
      <c r="J33" s="167"/>
      <c r="K33" s="167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70" t="s">
        <v>40</v>
      </c>
      <c r="G34" s="39"/>
      <c r="H34" s="39"/>
      <c r="I34" s="170" t="s">
        <v>39</v>
      </c>
      <c r="J34" s="170" t="s">
        <v>41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0" t="s">
        <v>42</v>
      </c>
      <c r="E35" s="171" t="s">
        <v>43</v>
      </c>
      <c r="F35" s="172">
        <f>ROUND((SUM(BE130:BE302)),  2)</f>
        <v>0</v>
      </c>
      <c r="G35" s="173"/>
      <c r="H35" s="173"/>
      <c r="I35" s="174">
        <v>0.20000000000000001</v>
      </c>
      <c r="J35" s="172">
        <f>ROUND(((SUM(BE130:BE302))*I35),  2)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71" t="s">
        <v>44</v>
      </c>
      <c r="F36" s="172">
        <f>ROUND((SUM(BF130:BF302)),  2)</f>
        <v>0</v>
      </c>
      <c r="G36" s="173"/>
      <c r="H36" s="173"/>
      <c r="I36" s="174">
        <v>0.20000000000000001</v>
      </c>
      <c r="J36" s="172">
        <f>ROUND(((SUM(BF130:BF302))*I36),  2)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8" t="s">
        <v>45</v>
      </c>
      <c r="F37" s="175">
        <f>ROUND((SUM(BG130:BG302)),  2)</f>
        <v>0</v>
      </c>
      <c r="G37" s="39"/>
      <c r="H37" s="39"/>
      <c r="I37" s="176">
        <v>0.20000000000000001</v>
      </c>
      <c r="J37" s="175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8" t="s">
        <v>46</v>
      </c>
      <c r="F38" s="175">
        <f>ROUND((SUM(BH130:BH302)),  2)</f>
        <v>0</v>
      </c>
      <c r="G38" s="39"/>
      <c r="H38" s="39"/>
      <c r="I38" s="176">
        <v>0.20000000000000001</v>
      </c>
      <c r="J38" s="175">
        <f>0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71" t="s">
        <v>47</v>
      </c>
      <c r="F39" s="172">
        <f>ROUND((SUM(BI130:BI302)),  2)</f>
        <v>0</v>
      </c>
      <c r="G39" s="173"/>
      <c r="H39" s="173"/>
      <c r="I39" s="174">
        <v>0</v>
      </c>
      <c r="J39" s="172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77"/>
      <c r="D41" s="178" t="s">
        <v>48</v>
      </c>
      <c r="E41" s="179"/>
      <c r="F41" s="179"/>
      <c r="G41" s="180" t="s">
        <v>49</v>
      </c>
      <c r="H41" s="181" t="s">
        <v>50</v>
      </c>
      <c r="I41" s="179"/>
      <c r="J41" s="182">
        <f>SUM(J32:J39)</f>
        <v>0</v>
      </c>
      <c r="K41" s="183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51</v>
      </c>
      <c r="E50" s="185"/>
      <c r="F50" s="185"/>
      <c r="G50" s="184" t="s">
        <v>52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53</v>
      </c>
      <c r="E61" s="187"/>
      <c r="F61" s="188" t="s">
        <v>54</v>
      </c>
      <c r="G61" s="186" t="s">
        <v>53</v>
      </c>
      <c r="H61" s="187"/>
      <c r="I61" s="187"/>
      <c r="J61" s="189" t="s">
        <v>54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55</v>
      </c>
      <c r="E65" s="190"/>
      <c r="F65" s="190"/>
      <c r="G65" s="184" t="s">
        <v>56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53</v>
      </c>
      <c r="E76" s="187"/>
      <c r="F76" s="188" t="s">
        <v>54</v>
      </c>
      <c r="G76" s="186" t="s">
        <v>53</v>
      </c>
      <c r="H76" s="187"/>
      <c r="I76" s="187"/>
      <c r="J76" s="189" t="s">
        <v>54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134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4.4" customHeight="1">
      <c r="A85" s="39"/>
      <c r="B85" s="40"/>
      <c r="C85" s="41"/>
      <c r="D85" s="41"/>
      <c r="E85" s="195" t="str">
        <f>E7</f>
        <v>Cyklotrasa Rimavská Sobota - Poltár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128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4.4" customHeight="1">
      <c r="A87" s="39"/>
      <c r="B87" s="40"/>
      <c r="C87" s="41"/>
      <c r="D87" s="41"/>
      <c r="E87" s="195" t="s">
        <v>1595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130</v>
      </c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6" customHeight="1">
      <c r="A89" s="39"/>
      <c r="B89" s="40"/>
      <c r="C89" s="41"/>
      <c r="D89" s="41"/>
      <c r="E89" s="83" t="str">
        <f>E11</f>
        <v>1136-4-5 - SO 04.5 - Odpočívadlo pre cyklistov Maštinec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19</v>
      </c>
      <c r="D91" s="41"/>
      <c r="E91" s="41"/>
      <c r="F91" s="28" t="str">
        <f>F14</f>
        <v>Rimavská Sobota, Poltár</v>
      </c>
      <c r="G91" s="41"/>
      <c r="H91" s="41"/>
      <c r="I91" s="33" t="s">
        <v>21</v>
      </c>
      <c r="J91" s="86" t="str">
        <f>IF(J14="","",J14)</f>
        <v>24. 11. 2020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40.8" customHeight="1">
      <c r="A93" s="39"/>
      <c r="B93" s="40"/>
      <c r="C93" s="33" t="s">
        <v>23</v>
      </c>
      <c r="D93" s="41"/>
      <c r="E93" s="41"/>
      <c r="F93" s="28" t="str">
        <f>E17</f>
        <v>Banskobystrický samosprávny kraj, B. Bystrica</v>
      </c>
      <c r="G93" s="41"/>
      <c r="H93" s="41"/>
      <c r="I93" s="33" t="s">
        <v>30</v>
      </c>
      <c r="J93" s="37" t="str">
        <f>E23</f>
        <v>Cykloprojekt s.r.o., Bratislava, Laurinská 18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6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35</v>
      </c>
      <c r="J94" s="37" t="str">
        <f>E26</f>
        <v xml:space="preserve"> </v>
      </c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97" t="s">
        <v>135</v>
      </c>
      <c r="D96" s="198"/>
      <c r="E96" s="198"/>
      <c r="F96" s="198"/>
      <c r="G96" s="198"/>
      <c r="H96" s="198"/>
      <c r="I96" s="198"/>
      <c r="J96" s="199" t="s">
        <v>136</v>
      </c>
      <c r="K96" s="198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200" t="s">
        <v>137</v>
      </c>
      <c r="D98" s="41"/>
      <c r="E98" s="41"/>
      <c r="F98" s="41"/>
      <c r="G98" s="41"/>
      <c r="H98" s="41"/>
      <c r="I98" s="41"/>
      <c r="J98" s="117">
        <f>J130</f>
        <v>0</v>
      </c>
      <c r="K98" s="41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138</v>
      </c>
    </row>
    <row r="99" s="9" customFormat="1" ht="24.96" customHeight="1">
      <c r="A99" s="9"/>
      <c r="B99" s="201"/>
      <c r="C99" s="202"/>
      <c r="D99" s="203" t="s">
        <v>139</v>
      </c>
      <c r="E99" s="204"/>
      <c r="F99" s="204"/>
      <c r="G99" s="204"/>
      <c r="H99" s="204"/>
      <c r="I99" s="204"/>
      <c r="J99" s="205">
        <f>J131</f>
        <v>0</v>
      </c>
      <c r="K99" s="202"/>
      <c r="L99" s="20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7"/>
      <c r="C100" s="139"/>
      <c r="D100" s="208" t="s">
        <v>140</v>
      </c>
      <c r="E100" s="209"/>
      <c r="F100" s="209"/>
      <c r="G100" s="209"/>
      <c r="H100" s="209"/>
      <c r="I100" s="209"/>
      <c r="J100" s="210">
        <f>J132</f>
        <v>0</v>
      </c>
      <c r="K100" s="139"/>
      <c r="L100" s="21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7"/>
      <c r="C101" s="139"/>
      <c r="D101" s="208" t="s">
        <v>141</v>
      </c>
      <c r="E101" s="209"/>
      <c r="F101" s="209"/>
      <c r="G101" s="209"/>
      <c r="H101" s="209"/>
      <c r="I101" s="209"/>
      <c r="J101" s="210">
        <f>J140</f>
        <v>0</v>
      </c>
      <c r="K101" s="139"/>
      <c r="L101" s="21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7"/>
      <c r="C102" s="139"/>
      <c r="D102" s="208" t="s">
        <v>142</v>
      </c>
      <c r="E102" s="209"/>
      <c r="F102" s="209"/>
      <c r="G102" s="209"/>
      <c r="H102" s="209"/>
      <c r="I102" s="209"/>
      <c r="J102" s="210">
        <f>J147</f>
        <v>0</v>
      </c>
      <c r="K102" s="139"/>
      <c r="L102" s="21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9"/>
      <c r="D103" s="208" t="s">
        <v>144</v>
      </c>
      <c r="E103" s="209"/>
      <c r="F103" s="209"/>
      <c r="G103" s="209"/>
      <c r="H103" s="209"/>
      <c r="I103" s="209"/>
      <c r="J103" s="210">
        <f>J151</f>
        <v>0</v>
      </c>
      <c r="K103" s="139"/>
      <c r="L103" s="21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9"/>
      <c r="D104" s="208" t="s">
        <v>145</v>
      </c>
      <c r="E104" s="209"/>
      <c r="F104" s="209"/>
      <c r="G104" s="209"/>
      <c r="H104" s="209"/>
      <c r="I104" s="209"/>
      <c r="J104" s="210">
        <f>J163</f>
        <v>0</v>
      </c>
      <c r="K104" s="139"/>
      <c r="L104" s="2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201"/>
      <c r="C105" s="202"/>
      <c r="D105" s="203" t="s">
        <v>146</v>
      </c>
      <c r="E105" s="204"/>
      <c r="F105" s="204"/>
      <c r="G105" s="204"/>
      <c r="H105" s="204"/>
      <c r="I105" s="204"/>
      <c r="J105" s="205">
        <f>J165</f>
        <v>0</v>
      </c>
      <c r="K105" s="202"/>
      <c r="L105" s="20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7"/>
      <c r="C106" s="139"/>
      <c r="D106" s="208" t="s">
        <v>1597</v>
      </c>
      <c r="E106" s="209"/>
      <c r="F106" s="209"/>
      <c r="G106" s="209"/>
      <c r="H106" s="209"/>
      <c r="I106" s="209"/>
      <c r="J106" s="210">
        <f>J166</f>
        <v>0</v>
      </c>
      <c r="K106" s="139"/>
      <c r="L106" s="21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7"/>
      <c r="C107" s="139"/>
      <c r="D107" s="208" t="s">
        <v>1598</v>
      </c>
      <c r="E107" s="209"/>
      <c r="F107" s="209"/>
      <c r="G107" s="209"/>
      <c r="H107" s="209"/>
      <c r="I107" s="209"/>
      <c r="J107" s="210">
        <f>J241</f>
        <v>0</v>
      </c>
      <c r="K107" s="139"/>
      <c r="L107" s="21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7"/>
      <c r="C108" s="139"/>
      <c r="D108" s="208" t="s">
        <v>605</v>
      </c>
      <c r="E108" s="209"/>
      <c r="F108" s="209"/>
      <c r="G108" s="209"/>
      <c r="H108" s="209"/>
      <c r="I108" s="209"/>
      <c r="J108" s="210">
        <f>J252</f>
        <v>0</v>
      </c>
      <c r="K108" s="139"/>
      <c r="L108" s="21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75"/>
      <c r="C114" s="76"/>
      <c r="D114" s="76"/>
      <c r="E114" s="76"/>
      <c r="F114" s="76"/>
      <c r="G114" s="76"/>
      <c r="H114" s="76"/>
      <c r="I114" s="76"/>
      <c r="J114" s="76"/>
      <c r="K114" s="76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148</v>
      </c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15</v>
      </c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4.4" customHeight="1">
      <c r="A118" s="39"/>
      <c r="B118" s="40"/>
      <c r="C118" s="41"/>
      <c r="D118" s="41"/>
      <c r="E118" s="195" t="str">
        <f>E7</f>
        <v>Cyklotrasa Rimavská Sobota - Poltár</v>
      </c>
      <c r="F118" s="33"/>
      <c r="G118" s="33"/>
      <c r="H118" s="33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" customFormat="1" ht="12" customHeight="1">
      <c r="B119" s="22"/>
      <c r="C119" s="33" t="s">
        <v>128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="2" customFormat="1" ht="14.4" customHeight="1">
      <c r="A120" s="39"/>
      <c r="B120" s="40"/>
      <c r="C120" s="41"/>
      <c r="D120" s="41"/>
      <c r="E120" s="195" t="s">
        <v>1595</v>
      </c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130</v>
      </c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6" customHeight="1">
      <c r="A122" s="39"/>
      <c r="B122" s="40"/>
      <c r="C122" s="41"/>
      <c r="D122" s="41"/>
      <c r="E122" s="83" t="str">
        <f>E11</f>
        <v>1136-4-5 - SO 04.5 - Odpočívadlo pre cyklistov Maštinec</v>
      </c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19</v>
      </c>
      <c r="D124" s="41"/>
      <c r="E124" s="41"/>
      <c r="F124" s="28" t="str">
        <f>F14</f>
        <v>Rimavská Sobota, Poltár</v>
      </c>
      <c r="G124" s="41"/>
      <c r="H124" s="41"/>
      <c r="I124" s="33" t="s">
        <v>21</v>
      </c>
      <c r="J124" s="86" t="str">
        <f>IF(J14="","",J14)</f>
        <v>24. 11. 2020</v>
      </c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6.96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40.8" customHeight="1">
      <c r="A126" s="39"/>
      <c r="B126" s="40"/>
      <c r="C126" s="33" t="s">
        <v>23</v>
      </c>
      <c r="D126" s="41"/>
      <c r="E126" s="41"/>
      <c r="F126" s="28" t="str">
        <f>E17</f>
        <v>Banskobystrický samosprávny kraj, B. Bystrica</v>
      </c>
      <c r="G126" s="41"/>
      <c r="H126" s="41"/>
      <c r="I126" s="33" t="s">
        <v>30</v>
      </c>
      <c r="J126" s="37" t="str">
        <f>E23</f>
        <v>Cykloprojekt s.r.o., Bratislava, Laurinská 18</v>
      </c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5.6" customHeight="1">
      <c r="A127" s="39"/>
      <c r="B127" s="40"/>
      <c r="C127" s="33" t="s">
        <v>28</v>
      </c>
      <c r="D127" s="41"/>
      <c r="E127" s="41"/>
      <c r="F127" s="28" t="str">
        <f>IF(E20="","",E20)</f>
        <v>Vyplň údaj</v>
      </c>
      <c r="G127" s="41"/>
      <c r="H127" s="41"/>
      <c r="I127" s="33" t="s">
        <v>35</v>
      </c>
      <c r="J127" s="37" t="str">
        <f>E26</f>
        <v xml:space="preserve"> </v>
      </c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0.32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11" customFormat="1" ht="29.28" customHeight="1">
      <c r="A129" s="212"/>
      <c r="B129" s="213"/>
      <c r="C129" s="214" t="s">
        <v>149</v>
      </c>
      <c r="D129" s="215" t="s">
        <v>63</v>
      </c>
      <c r="E129" s="215" t="s">
        <v>59</v>
      </c>
      <c r="F129" s="215" t="s">
        <v>60</v>
      </c>
      <c r="G129" s="215" t="s">
        <v>150</v>
      </c>
      <c r="H129" s="215" t="s">
        <v>151</v>
      </c>
      <c r="I129" s="215" t="s">
        <v>152</v>
      </c>
      <c r="J129" s="216" t="s">
        <v>136</v>
      </c>
      <c r="K129" s="217" t="s">
        <v>153</v>
      </c>
      <c r="L129" s="218"/>
      <c r="M129" s="107" t="s">
        <v>1</v>
      </c>
      <c r="N129" s="108" t="s">
        <v>42</v>
      </c>
      <c r="O129" s="108" t="s">
        <v>154</v>
      </c>
      <c r="P129" s="108" t="s">
        <v>155</v>
      </c>
      <c r="Q129" s="108" t="s">
        <v>156</v>
      </c>
      <c r="R129" s="108" t="s">
        <v>157</v>
      </c>
      <c r="S129" s="108" t="s">
        <v>158</v>
      </c>
      <c r="T129" s="109" t="s">
        <v>159</v>
      </c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</row>
    <row r="130" s="2" customFormat="1" ht="22.8" customHeight="1">
      <c r="A130" s="39"/>
      <c r="B130" s="40"/>
      <c r="C130" s="114" t="s">
        <v>137</v>
      </c>
      <c r="D130" s="41"/>
      <c r="E130" s="41"/>
      <c r="F130" s="41"/>
      <c r="G130" s="41"/>
      <c r="H130" s="41"/>
      <c r="I130" s="41"/>
      <c r="J130" s="219">
        <f>BK130</f>
        <v>0</v>
      </c>
      <c r="K130" s="41"/>
      <c r="L130" s="45"/>
      <c r="M130" s="110"/>
      <c r="N130" s="220"/>
      <c r="O130" s="111"/>
      <c r="P130" s="221">
        <f>P131+P165</f>
        <v>0</v>
      </c>
      <c r="Q130" s="111"/>
      <c r="R130" s="221">
        <f>R131+R165</f>
        <v>24.155697480000001</v>
      </c>
      <c r="S130" s="111"/>
      <c r="T130" s="222">
        <f>T131+T165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77</v>
      </c>
      <c r="AU130" s="18" t="s">
        <v>138</v>
      </c>
      <c r="BK130" s="223">
        <f>BK131+BK165</f>
        <v>0</v>
      </c>
    </row>
    <row r="131" s="12" customFormat="1" ht="25.92" customHeight="1">
      <c r="A131" s="12"/>
      <c r="B131" s="224"/>
      <c r="C131" s="225"/>
      <c r="D131" s="226" t="s">
        <v>77</v>
      </c>
      <c r="E131" s="227" t="s">
        <v>160</v>
      </c>
      <c r="F131" s="227" t="s">
        <v>161</v>
      </c>
      <c r="G131" s="225"/>
      <c r="H131" s="225"/>
      <c r="I131" s="228"/>
      <c r="J131" s="229">
        <f>BK131</f>
        <v>0</v>
      </c>
      <c r="K131" s="225"/>
      <c r="L131" s="230"/>
      <c r="M131" s="231"/>
      <c r="N131" s="232"/>
      <c r="O131" s="232"/>
      <c r="P131" s="233">
        <f>P132+P140+P147+P151+P163</f>
        <v>0</v>
      </c>
      <c r="Q131" s="232"/>
      <c r="R131" s="233">
        <f>R132+R140+R147+R151+R163</f>
        <v>22.830499800000002</v>
      </c>
      <c r="S131" s="232"/>
      <c r="T131" s="234">
        <f>T132+T140+T147+T151+T163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35" t="s">
        <v>85</v>
      </c>
      <c r="AT131" s="236" t="s">
        <v>77</v>
      </c>
      <c r="AU131" s="236" t="s">
        <v>78</v>
      </c>
      <c r="AY131" s="235" t="s">
        <v>162</v>
      </c>
      <c r="BK131" s="237">
        <f>BK132+BK140+BK147+BK151+BK163</f>
        <v>0</v>
      </c>
    </row>
    <row r="132" s="12" customFormat="1" ht="22.8" customHeight="1">
      <c r="A132" s="12"/>
      <c r="B132" s="224"/>
      <c r="C132" s="225"/>
      <c r="D132" s="226" t="s">
        <v>77</v>
      </c>
      <c r="E132" s="238" t="s">
        <v>85</v>
      </c>
      <c r="F132" s="238" t="s">
        <v>163</v>
      </c>
      <c r="G132" s="225"/>
      <c r="H132" s="225"/>
      <c r="I132" s="228"/>
      <c r="J132" s="239">
        <f>BK132</f>
        <v>0</v>
      </c>
      <c r="K132" s="225"/>
      <c r="L132" s="230"/>
      <c r="M132" s="231"/>
      <c r="N132" s="232"/>
      <c r="O132" s="232"/>
      <c r="P132" s="233">
        <f>SUM(P133:P139)</f>
        <v>0</v>
      </c>
      <c r="Q132" s="232"/>
      <c r="R132" s="233">
        <f>SUM(R133:R139)</f>
        <v>0</v>
      </c>
      <c r="S132" s="232"/>
      <c r="T132" s="234">
        <f>SUM(T133:T139)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35" t="s">
        <v>85</v>
      </c>
      <c r="AT132" s="236" t="s">
        <v>77</v>
      </c>
      <c r="AU132" s="236" t="s">
        <v>85</v>
      </c>
      <c r="AY132" s="235" t="s">
        <v>162</v>
      </c>
      <c r="BK132" s="237">
        <f>SUM(BK133:BK139)</f>
        <v>0</v>
      </c>
    </row>
    <row r="133" s="2" customFormat="1" ht="30" customHeight="1">
      <c r="A133" s="39"/>
      <c r="B133" s="40"/>
      <c r="C133" s="240" t="s">
        <v>85</v>
      </c>
      <c r="D133" s="240" t="s">
        <v>164</v>
      </c>
      <c r="E133" s="241" t="s">
        <v>612</v>
      </c>
      <c r="F133" s="242" t="s">
        <v>613</v>
      </c>
      <c r="G133" s="243" t="s">
        <v>192</v>
      </c>
      <c r="H133" s="244">
        <v>8.4879999999999995</v>
      </c>
      <c r="I133" s="245"/>
      <c r="J133" s="246">
        <f>ROUND(I133*H133,2)</f>
        <v>0</v>
      </c>
      <c r="K133" s="247"/>
      <c r="L133" s="45"/>
      <c r="M133" s="248" t="s">
        <v>1</v>
      </c>
      <c r="N133" s="249" t="s">
        <v>44</v>
      </c>
      <c r="O133" s="98"/>
      <c r="P133" s="250">
        <f>O133*H133</f>
        <v>0</v>
      </c>
      <c r="Q133" s="250">
        <v>0</v>
      </c>
      <c r="R133" s="250">
        <f>Q133*H133</f>
        <v>0</v>
      </c>
      <c r="S133" s="250">
        <v>0</v>
      </c>
      <c r="T133" s="25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52" t="s">
        <v>168</v>
      </c>
      <c r="AT133" s="252" t="s">
        <v>164</v>
      </c>
      <c r="AU133" s="252" t="s">
        <v>90</v>
      </c>
      <c r="AY133" s="18" t="s">
        <v>162</v>
      </c>
      <c r="BE133" s="253">
        <f>IF(N133="základná",J133,0)</f>
        <v>0</v>
      </c>
      <c r="BF133" s="253">
        <f>IF(N133="znížená",J133,0)</f>
        <v>0</v>
      </c>
      <c r="BG133" s="253">
        <f>IF(N133="zákl. prenesená",J133,0)</f>
        <v>0</v>
      </c>
      <c r="BH133" s="253">
        <f>IF(N133="zníž. prenesená",J133,0)</f>
        <v>0</v>
      </c>
      <c r="BI133" s="253">
        <f>IF(N133="nulová",J133,0)</f>
        <v>0</v>
      </c>
      <c r="BJ133" s="18" t="s">
        <v>90</v>
      </c>
      <c r="BK133" s="253">
        <f>ROUND(I133*H133,2)</f>
        <v>0</v>
      </c>
      <c r="BL133" s="18" t="s">
        <v>168</v>
      </c>
      <c r="BM133" s="252" t="s">
        <v>1599</v>
      </c>
    </row>
    <row r="134" s="14" customFormat="1">
      <c r="A134" s="14"/>
      <c r="B134" s="265"/>
      <c r="C134" s="266"/>
      <c r="D134" s="256" t="s">
        <v>170</v>
      </c>
      <c r="E134" s="267" t="s">
        <v>1</v>
      </c>
      <c r="F134" s="268" t="s">
        <v>1600</v>
      </c>
      <c r="G134" s="266"/>
      <c r="H134" s="269">
        <v>8.4879999999999995</v>
      </c>
      <c r="I134" s="270"/>
      <c r="J134" s="266"/>
      <c r="K134" s="266"/>
      <c r="L134" s="271"/>
      <c r="M134" s="272"/>
      <c r="N134" s="273"/>
      <c r="O134" s="273"/>
      <c r="P134" s="273"/>
      <c r="Q134" s="273"/>
      <c r="R134" s="273"/>
      <c r="S134" s="273"/>
      <c r="T134" s="27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75" t="s">
        <v>170</v>
      </c>
      <c r="AU134" s="275" t="s">
        <v>90</v>
      </c>
      <c r="AV134" s="14" t="s">
        <v>90</v>
      </c>
      <c r="AW134" s="14" t="s">
        <v>34</v>
      </c>
      <c r="AX134" s="14" t="s">
        <v>85</v>
      </c>
      <c r="AY134" s="275" t="s">
        <v>162</v>
      </c>
    </row>
    <row r="135" s="2" customFormat="1" ht="14.4" customHeight="1">
      <c r="A135" s="39"/>
      <c r="B135" s="40"/>
      <c r="C135" s="240" t="s">
        <v>90</v>
      </c>
      <c r="D135" s="240" t="s">
        <v>164</v>
      </c>
      <c r="E135" s="241" t="s">
        <v>624</v>
      </c>
      <c r="F135" s="242" t="s">
        <v>625</v>
      </c>
      <c r="G135" s="243" t="s">
        <v>192</v>
      </c>
      <c r="H135" s="244">
        <v>2.3700000000000001</v>
      </c>
      <c r="I135" s="245"/>
      <c r="J135" s="246">
        <f>ROUND(I135*H135,2)</f>
        <v>0</v>
      </c>
      <c r="K135" s="247"/>
      <c r="L135" s="45"/>
      <c r="M135" s="248" t="s">
        <v>1</v>
      </c>
      <c r="N135" s="249" t="s">
        <v>44</v>
      </c>
      <c r="O135" s="98"/>
      <c r="P135" s="250">
        <f>O135*H135</f>
        <v>0</v>
      </c>
      <c r="Q135" s="250">
        <v>0</v>
      </c>
      <c r="R135" s="250">
        <f>Q135*H135</f>
        <v>0</v>
      </c>
      <c r="S135" s="250">
        <v>0</v>
      </c>
      <c r="T135" s="25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52" t="s">
        <v>168</v>
      </c>
      <c r="AT135" s="252" t="s">
        <v>164</v>
      </c>
      <c r="AU135" s="252" t="s">
        <v>90</v>
      </c>
      <c r="AY135" s="18" t="s">
        <v>162</v>
      </c>
      <c r="BE135" s="253">
        <f>IF(N135="základná",J135,0)</f>
        <v>0</v>
      </c>
      <c r="BF135" s="253">
        <f>IF(N135="znížená",J135,0)</f>
        <v>0</v>
      </c>
      <c r="BG135" s="253">
        <f>IF(N135="zákl. prenesená",J135,0)</f>
        <v>0</v>
      </c>
      <c r="BH135" s="253">
        <f>IF(N135="zníž. prenesená",J135,0)</f>
        <v>0</v>
      </c>
      <c r="BI135" s="253">
        <f>IF(N135="nulová",J135,0)</f>
        <v>0</v>
      </c>
      <c r="BJ135" s="18" t="s">
        <v>90</v>
      </c>
      <c r="BK135" s="253">
        <f>ROUND(I135*H135,2)</f>
        <v>0</v>
      </c>
      <c r="BL135" s="18" t="s">
        <v>168</v>
      </c>
      <c r="BM135" s="252" t="s">
        <v>1601</v>
      </c>
    </row>
    <row r="136" s="14" customFormat="1">
      <c r="A136" s="14"/>
      <c r="B136" s="265"/>
      <c r="C136" s="266"/>
      <c r="D136" s="256" t="s">
        <v>170</v>
      </c>
      <c r="E136" s="267" t="s">
        <v>1</v>
      </c>
      <c r="F136" s="268" t="s">
        <v>1602</v>
      </c>
      <c r="G136" s="266"/>
      <c r="H136" s="269">
        <v>0.40999999999999998</v>
      </c>
      <c r="I136" s="270"/>
      <c r="J136" s="266"/>
      <c r="K136" s="266"/>
      <c r="L136" s="271"/>
      <c r="M136" s="272"/>
      <c r="N136" s="273"/>
      <c r="O136" s="273"/>
      <c r="P136" s="273"/>
      <c r="Q136" s="273"/>
      <c r="R136" s="273"/>
      <c r="S136" s="273"/>
      <c r="T136" s="27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75" t="s">
        <v>170</v>
      </c>
      <c r="AU136" s="275" t="s">
        <v>90</v>
      </c>
      <c r="AV136" s="14" t="s">
        <v>90</v>
      </c>
      <c r="AW136" s="14" t="s">
        <v>34</v>
      </c>
      <c r="AX136" s="14" t="s">
        <v>78</v>
      </c>
      <c r="AY136" s="275" t="s">
        <v>162</v>
      </c>
    </row>
    <row r="137" s="14" customFormat="1">
      <c r="A137" s="14"/>
      <c r="B137" s="265"/>
      <c r="C137" s="266"/>
      <c r="D137" s="256" t="s">
        <v>170</v>
      </c>
      <c r="E137" s="267" t="s">
        <v>1</v>
      </c>
      <c r="F137" s="268" t="s">
        <v>1603</v>
      </c>
      <c r="G137" s="266"/>
      <c r="H137" s="269">
        <v>1.96</v>
      </c>
      <c r="I137" s="270"/>
      <c r="J137" s="266"/>
      <c r="K137" s="266"/>
      <c r="L137" s="271"/>
      <c r="M137" s="272"/>
      <c r="N137" s="273"/>
      <c r="O137" s="273"/>
      <c r="P137" s="273"/>
      <c r="Q137" s="273"/>
      <c r="R137" s="273"/>
      <c r="S137" s="273"/>
      <c r="T137" s="27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75" t="s">
        <v>170</v>
      </c>
      <c r="AU137" s="275" t="s">
        <v>90</v>
      </c>
      <c r="AV137" s="14" t="s">
        <v>90</v>
      </c>
      <c r="AW137" s="14" t="s">
        <v>34</v>
      </c>
      <c r="AX137" s="14" t="s">
        <v>78</v>
      </c>
      <c r="AY137" s="275" t="s">
        <v>162</v>
      </c>
    </row>
    <row r="138" s="16" customFormat="1">
      <c r="A138" s="16"/>
      <c r="B138" s="287"/>
      <c r="C138" s="288"/>
      <c r="D138" s="256" t="s">
        <v>170</v>
      </c>
      <c r="E138" s="289" t="s">
        <v>1</v>
      </c>
      <c r="F138" s="290" t="s">
        <v>180</v>
      </c>
      <c r="G138" s="288"/>
      <c r="H138" s="291">
        <v>2.3700000000000001</v>
      </c>
      <c r="I138" s="292"/>
      <c r="J138" s="288"/>
      <c r="K138" s="288"/>
      <c r="L138" s="293"/>
      <c r="M138" s="294"/>
      <c r="N138" s="295"/>
      <c r="O138" s="295"/>
      <c r="P138" s="295"/>
      <c r="Q138" s="295"/>
      <c r="R138" s="295"/>
      <c r="S138" s="295"/>
      <c r="T138" s="29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T138" s="297" t="s">
        <v>170</v>
      </c>
      <c r="AU138" s="297" t="s">
        <v>90</v>
      </c>
      <c r="AV138" s="16" t="s">
        <v>168</v>
      </c>
      <c r="AW138" s="16" t="s">
        <v>34</v>
      </c>
      <c r="AX138" s="16" t="s">
        <v>85</v>
      </c>
      <c r="AY138" s="297" t="s">
        <v>162</v>
      </c>
    </row>
    <row r="139" s="2" customFormat="1" ht="22.2" customHeight="1">
      <c r="A139" s="39"/>
      <c r="B139" s="40"/>
      <c r="C139" s="240" t="s">
        <v>95</v>
      </c>
      <c r="D139" s="240" t="s">
        <v>164</v>
      </c>
      <c r="E139" s="241" t="s">
        <v>628</v>
      </c>
      <c r="F139" s="242" t="s">
        <v>629</v>
      </c>
      <c r="G139" s="243" t="s">
        <v>192</v>
      </c>
      <c r="H139" s="244">
        <v>2.3700000000000001</v>
      </c>
      <c r="I139" s="245"/>
      <c r="J139" s="246">
        <f>ROUND(I139*H139,2)</f>
        <v>0</v>
      </c>
      <c r="K139" s="247"/>
      <c r="L139" s="45"/>
      <c r="M139" s="248" t="s">
        <v>1</v>
      </c>
      <c r="N139" s="249" t="s">
        <v>44</v>
      </c>
      <c r="O139" s="98"/>
      <c r="P139" s="250">
        <f>O139*H139</f>
        <v>0</v>
      </c>
      <c r="Q139" s="250">
        <v>0</v>
      </c>
      <c r="R139" s="250">
        <f>Q139*H139</f>
        <v>0</v>
      </c>
      <c r="S139" s="250">
        <v>0</v>
      </c>
      <c r="T139" s="25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52" t="s">
        <v>168</v>
      </c>
      <c r="AT139" s="252" t="s">
        <v>164</v>
      </c>
      <c r="AU139" s="252" t="s">
        <v>90</v>
      </c>
      <c r="AY139" s="18" t="s">
        <v>162</v>
      </c>
      <c r="BE139" s="253">
        <f>IF(N139="základná",J139,0)</f>
        <v>0</v>
      </c>
      <c r="BF139" s="253">
        <f>IF(N139="znížená",J139,0)</f>
        <v>0</v>
      </c>
      <c r="BG139" s="253">
        <f>IF(N139="zákl. prenesená",J139,0)</f>
        <v>0</v>
      </c>
      <c r="BH139" s="253">
        <f>IF(N139="zníž. prenesená",J139,0)</f>
        <v>0</v>
      </c>
      <c r="BI139" s="253">
        <f>IF(N139="nulová",J139,0)</f>
        <v>0</v>
      </c>
      <c r="BJ139" s="18" t="s">
        <v>90</v>
      </c>
      <c r="BK139" s="253">
        <f>ROUND(I139*H139,2)</f>
        <v>0</v>
      </c>
      <c r="BL139" s="18" t="s">
        <v>168</v>
      </c>
      <c r="BM139" s="252" t="s">
        <v>1604</v>
      </c>
    </row>
    <row r="140" s="12" customFormat="1" ht="22.8" customHeight="1">
      <c r="A140" s="12"/>
      <c r="B140" s="224"/>
      <c r="C140" s="225"/>
      <c r="D140" s="226" t="s">
        <v>77</v>
      </c>
      <c r="E140" s="238" t="s">
        <v>90</v>
      </c>
      <c r="F140" s="238" t="s">
        <v>252</v>
      </c>
      <c r="G140" s="225"/>
      <c r="H140" s="225"/>
      <c r="I140" s="228"/>
      <c r="J140" s="239">
        <f>BK140</f>
        <v>0</v>
      </c>
      <c r="K140" s="225"/>
      <c r="L140" s="230"/>
      <c r="M140" s="231"/>
      <c r="N140" s="232"/>
      <c r="O140" s="232"/>
      <c r="P140" s="233">
        <f>SUM(P141:P146)</f>
        <v>0</v>
      </c>
      <c r="Q140" s="232"/>
      <c r="R140" s="233">
        <f>SUM(R141:R146)</f>
        <v>4.7378892999999991</v>
      </c>
      <c r="S140" s="232"/>
      <c r="T140" s="234">
        <f>SUM(T141:T146)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35" t="s">
        <v>85</v>
      </c>
      <c r="AT140" s="236" t="s">
        <v>77</v>
      </c>
      <c r="AU140" s="236" t="s">
        <v>85</v>
      </c>
      <c r="AY140" s="235" t="s">
        <v>162</v>
      </c>
      <c r="BK140" s="237">
        <f>SUM(BK141:BK146)</f>
        <v>0</v>
      </c>
    </row>
    <row r="141" s="2" customFormat="1" ht="14.4" customHeight="1">
      <c r="A141" s="39"/>
      <c r="B141" s="40"/>
      <c r="C141" s="240" t="s">
        <v>168</v>
      </c>
      <c r="D141" s="240" t="s">
        <v>164</v>
      </c>
      <c r="E141" s="241" t="s">
        <v>1605</v>
      </c>
      <c r="F141" s="242" t="s">
        <v>1606</v>
      </c>
      <c r="G141" s="243" t="s">
        <v>192</v>
      </c>
      <c r="H141" s="244">
        <v>2.1299999999999999</v>
      </c>
      <c r="I141" s="245"/>
      <c r="J141" s="246">
        <f>ROUND(I141*H141,2)</f>
        <v>0</v>
      </c>
      <c r="K141" s="247"/>
      <c r="L141" s="45"/>
      <c r="M141" s="248" t="s">
        <v>1</v>
      </c>
      <c r="N141" s="249" t="s">
        <v>44</v>
      </c>
      <c r="O141" s="98"/>
      <c r="P141" s="250">
        <f>O141*H141</f>
        <v>0</v>
      </c>
      <c r="Q141" s="250">
        <v>2.2151299999999998</v>
      </c>
      <c r="R141" s="250">
        <f>Q141*H141</f>
        <v>4.7182268999999994</v>
      </c>
      <c r="S141" s="250">
        <v>0</v>
      </c>
      <c r="T141" s="25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52" t="s">
        <v>168</v>
      </c>
      <c r="AT141" s="252" t="s">
        <v>164</v>
      </c>
      <c r="AU141" s="252" t="s">
        <v>90</v>
      </c>
      <c r="AY141" s="18" t="s">
        <v>162</v>
      </c>
      <c r="BE141" s="253">
        <f>IF(N141="základná",J141,0)</f>
        <v>0</v>
      </c>
      <c r="BF141" s="253">
        <f>IF(N141="znížená",J141,0)</f>
        <v>0</v>
      </c>
      <c r="BG141" s="253">
        <f>IF(N141="zákl. prenesená",J141,0)</f>
        <v>0</v>
      </c>
      <c r="BH141" s="253">
        <f>IF(N141="zníž. prenesená",J141,0)</f>
        <v>0</v>
      </c>
      <c r="BI141" s="253">
        <f>IF(N141="nulová",J141,0)</f>
        <v>0</v>
      </c>
      <c r="BJ141" s="18" t="s">
        <v>90</v>
      </c>
      <c r="BK141" s="253">
        <f>ROUND(I141*H141,2)</f>
        <v>0</v>
      </c>
      <c r="BL141" s="18" t="s">
        <v>168</v>
      </c>
      <c r="BM141" s="252" t="s">
        <v>1607</v>
      </c>
    </row>
    <row r="142" s="2" customFormat="1" ht="14.4" customHeight="1">
      <c r="A142" s="39"/>
      <c r="B142" s="40"/>
      <c r="C142" s="240" t="s">
        <v>200</v>
      </c>
      <c r="D142" s="240" t="s">
        <v>164</v>
      </c>
      <c r="E142" s="241" t="s">
        <v>1300</v>
      </c>
      <c r="F142" s="242" t="s">
        <v>1301</v>
      </c>
      <c r="G142" s="243" t="s">
        <v>167</v>
      </c>
      <c r="H142" s="244">
        <v>11.5</v>
      </c>
      <c r="I142" s="245"/>
      <c r="J142" s="246">
        <f>ROUND(I142*H142,2)</f>
        <v>0</v>
      </c>
      <c r="K142" s="247"/>
      <c r="L142" s="45"/>
      <c r="M142" s="248" t="s">
        <v>1</v>
      </c>
      <c r="N142" s="249" t="s">
        <v>44</v>
      </c>
      <c r="O142" s="98"/>
      <c r="P142" s="250">
        <f>O142*H142</f>
        <v>0</v>
      </c>
      <c r="Q142" s="250">
        <v>0.00067000000000000002</v>
      </c>
      <c r="R142" s="250">
        <f>Q142*H142</f>
        <v>0.007705</v>
      </c>
      <c r="S142" s="250">
        <v>0</v>
      </c>
      <c r="T142" s="25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52" t="s">
        <v>168</v>
      </c>
      <c r="AT142" s="252" t="s">
        <v>164</v>
      </c>
      <c r="AU142" s="252" t="s">
        <v>90</v>
      </c>
      <c r="AY142" s="18" t="s">
        <v>162</v>
      </c>
      <c r="BE142" s="253">
        <f>IF(N142="základná",J142,0)</f>
        <v>0</v>
      </c>
      <c r="BF142" s="253">
        <f>IF(N142="znížená",J142,0)</f>
        <v>0</v>
      </c>
      <c r="BG142" s="253">
        <f>IF(N142="zákl. prenesená",J142,0)</f>
        <v>0</v>
      </c>
      <c r="BH142" s="253">
        <f>IF(N142="zníž. prenesená",J142,0)</f>
        <v>0</v>
      </c>
      <c r="BI142" s="253">
        <f>IF(N142="nulová",J142,0)</f>
        <v>0</v>
      </c>
      <c r="BJ142" s="18" t="s">
        <v>90</v>
      </c>
      <c r="BK142" s="253">
        <f>ROUND(I142*H142,2)</f>
        <v>0</v>
      </c>
      <c r="BL142" s="18" t="s">
        <v>168</v>
      </c>
      <c r="BM142" s="252" t="s">
        <v>1608</v>
      </c>
    </row>
    <row r="143" s="2" customFormat="1" ht="19.8" customHeight="1">
      <c r="A143" s="39"/>
      <c r="B143" s="40"/>
      <c r="C143" s="240" t="s">
        <v>206</v>
      </c>
      <c r="D143" s="240" t="s">
        <v>164</v>
      </c>
      <c r="E143" s="241" t="s">
        <v>1304</v>
      </c>
      <c r="F143" s="242" t="s">
        <v>1305</v>
      </c>
      <c r="G143" s="243" t="s">
        <v>167</v>
      </c>
      <c r="H143" s="244">
        <v>11.5</v>
      </c>
      <c r="I143" s="245"/>
      <c r="J143" s="246">
        <f>ROUND(I143*H143,2)</f>
        <v>0</v>
      </c>
      <c r="K143" s="247"/>
      <c r="L143" s="45"/>
      <c r="M143" s="248" t="s">
        <v>1</v>
      </c>
      <c r="N143" s="249" t="s">
        <v>44</v>
      </c>
      <c r="O143" s="98"/>
      <c r="P143" s="250">
        <f>O143*H143</f>
        <v>0</v>
      </c>
      <c r="Q143" s="250">
        <v>0</v>
      </c>
      <c r="R143" s="250">
        <f>Q143*H143</f>
        <v>0</v>
      </c>
      <c r="S143" s="250">
        <v>0</v>
      </c>
      <c r="T143" s="25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52" t="s">
        <v>168</v>
      </c>
      <c r="AT143" s="252" t="s">
        <v>164</v>
      </c>
      <c r="AU143" s="252" t="s">
        <v>90</v>
      </c>
      <c r="AY143" s="18" t="s">
        <v>162</v>
      </c>
      <c r="BE143" s="253">
        <f>IF(N143="základná",J143,0)</f>
        <v>0</v>
      </c>
      <c r="BF143" s="253">
        <f>IF(N143="znížená",J143,0)</f>
        <v>0</v>
      </c>
      <c r="BG143" s="253">
        <f>IF(N143="zákl. prenesená",J143,0)</f>
        <v>0</v>
      </c>
      <c r="BH143" s="253">
        <f>IF(N143="zníž. prenesená",J143,0)</f>
        <v>0</v>
      </c>
      <c r="BI143" s="253">
        <f>IF(N143="nulová",J143,0)</f>
        <v>0</v>
      </c>
      <c r="BJ143" s="18" t="s">
        <v>90</v>
      </c>
      <c r="BK143" s="253">
        <f>ROUND(I143*H143,2)</f>
        <v>0</v>
      </c>
      <c r="BL143" s="18" t="s">
        <v>168</v>
      </c>
      <c r="BM143" s="252" t="s">
        <v>1609</v>
      </c>
    </row>
    <row r="144" s="2" customFormat="1" ht="30" customHeight="1">
      <c r="A144" s="39"/>
      <c r="B144" s="40"/>
      <c r="C144" s="240" t="s">
        <v>210</v>
      </c>
      <c r="D144" s="240" t="s">
        <v>164</v>
      </c>
      <c r="E144" s="241" t="s">
        <v>262</v>
      </c>
      <c r="F144" s="242" t="s">
        <v>1610</v>
      </c>
      <c r="G144" s="243" t="s">
        <v>167</v>
      </c>
      <c r="H144" s="244">
        <v>27.300000000000001</v>
      </c>
      <c r="I144" s="245"/>
      <c r="J144" s="246">
        <f>ROUND(I144*H144,2)</f>
        <v>0</v>
      </c>
      <c r="K144" s="247"/>
      <c r="L144" s="45"/>
      <c r="M144" s="248" t="s">
        <v>1</v>
      </c>
      <c r="N144" s="249" t="s">
        <v>44</v>
      </c>
      <c r="O144" s="98"/>
      <c r="P144" s="250">
        <f>O144*H144</f>
        <v>0</v>
      </c>
      <c r="Q144" s="250">
        <v>3.0000000000000001E-05</v>
      </c>
      <c r="R144" s="250">
        <f>Q144*H144</f>
        <v>0.00081900000000000007</v>
      </c>
      <c r="S144" s="250">
        <v>0</v>
      </c>
      <c r="T144" s="25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52" t="s">
        <v>168</v>
      </c>
      <c r="AT144" s="252" t="s">
        <v>164</v>
      </c>
      <c r="AU144" s="252" t="s">
        <v>90</v>
      </c>
      <c r="AY144" s="18" t="s">
        <v>162</v>
      </c>
      <c r="BE144" s="253">
        <f>IF(N144="základná",J144,0)</f>
        <v>0</v>
      </c>
      <c r="BF144" s="253">
        <f>IF(N144="znížená",J144,0)</f>
        <v>0</v>
      </c>
      <c r="BG144" s="253">
        <f>IF(N144="zákl. prenesená",J144,0)</f>
        <v>0</v>
      </c>
      <c r="BH144" s="253">
        <f>IF(N144="zníž. prenesená",J144,0)</f>
        <v>0</v>
      </c>
      <c r="BI144" s="253">
        <f>IF(N144="nulová",J144,0)</f>
        <v>0</v>
      </c>
      <c r="BJ144" s="18" t="s">
        <v>90</v>
      </c>
      <c r="BK144" s="253">
        <f>ROUND(I144*H144,2)</f>
        <v>0</v>
      </c>
      <c r="BL144" s="18" t="s">
        <v>168</v>
      </c>
      <c r="BM144" s="252" t="s">
        <v>1611</v>
      </c>
    </row>
    <row r="145" s="2" customFormat="1" ht="34.8" customHeight="1">
      <c r="A145" s="39"/>
      <c r="B145" s="40"/>
      <c r="C145" s="299" t="s">
        <v>215</v>
      </c>
      <c r="D145" s="299" t="s">
        <v>267</v>
      </c>
      <c r="E145" s="300" t="s">
        <v>282</v>
      </c>
      <c r="F145" s="301" t="s">
        <v>1612</v>
      </c>
      <c r="G145" s="302" t="s">
        <v>167</v>
      </c>
      <c r="H145" s="303">
        <v>27.846</v>
      </c>
      <c r="I145" s="304"/>
      <c r="J145" s="305">
        <f>ROUND(I145*H145,2)</f>
        <v>0</v>
      </c>
      <c r="K145" s="306"/>
      <c r="L145" s="307"/>
      <c r="M145" s="308" t="s">
        <v>1</v>
      </c>
      <c r="N145" s="309" t="s">
        <v>44</v>
      </c>
      <c r="O145" s="98"/>
      <c r="P145" s="250">
        <f>O145*H145</f>
        <v>0</v>
      </c>
      <c r="Q145" s="250">
        <v>0.00040000000000000002</v>
      </c>
      <c r="R145" s="250">
        <f>Q145*H145</f>
        <v>0.011138400000000001</v>
      </c>
      <c r="S145" s="250">
        <v>0</v>
      </c>
      <c r="T145" s="25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52" t="s">
        <v>215</v>
      </c>
      <c r="AT145" s="252" t="s">
        <v>267</v>
      </c>
      <c r="AU145" s="252" t="s">
        <v>90</v>
      </c>
      <c r="AY145" s="18" t="s">
        <v>162</v>
      </c>
      <c r="BE145" s="253">
        <f>IF(N145="základná",J145,0)</f>
        <v>0</v>
      </c>
      <c r="BF145" s="253">
        <f>IF(N145="znížená",J145,0)</f>
        <v>0</v>
      </c>
      <c r="BG145" s="253">
        <f>IF(N145="zákl. prenesená",J145,0)</f>
        <v>0</v>
      </c>
      <c r="BH145" s="253">
        <f>IF(N145="zníž. prenesená",J145,0)</f>
        <v>0</v>
      </c>
      <c r="BI145" s="253">
        <f>IF(N145="nulová",J145,0)</f>
        <v>0</v>
      </c>
      <c r="BJ145" s="18" t="s">
        <v>90</v>
      </c>
      <c r="BK145" s="253">
        <f>ROUND(I145*H145,2)</f>
        <v>0</v>
      </c>
      <c r="BL145" s="18" t="s">
        <v>168</v>
      </c>
      <c r="BM145" s="252" t="s">
        <v>1613</v>
      </c>
    </row>
    <row r="146" s="14" customFormat="1">
      <c r="A146" s="14"/>
      <c r="B146" s="265"/>
      <c r="C146" s="266"/>
      <c r="D146" s="256" t="s">
        <v>170</v>
      </c>
      <c r="E146" s="266"/>
      <c r="F146" s="268" t="s">
        <v>1614</v>
      </c>
      <c r="G146" s="266"/>
      <c r="H146" s="269">
        <v>27.846</v>
      </c>
      <c r="I146" s="270"/>
      <c r="J146" s="266"/>
      <c r="K146" s="266"/>
      <c r="L146" s="271"/>
      <c r="M146" s="272"/>
      <c r="N146" s="273"/>
      <c r="O146" s="273"/>
      <c r="P146" s="273"/>
      <c r="Q146" s="273"/>
      <c r="R146" s="273"/>
      <c r="S146" s="273"/>
      <c r="T146" s="27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75" t="s">
        <v>170</v>
      </c>
      <c r="AU146" s="275" t="s">
        <v>90</v>
      </c>
      <c r="AV146" s="14" t="s">
        <v>90</v>
      </c>
      <c r="AW146" s="14" t="s">
        <v>4</v>
      </c>
      <c r="AX146" s="14" t="s">
        <v>85</v>
      </c>
      <c r="AY146" s="275" t="s">
        <v>162</v>
      </c>
    </row>
    <row r="147" s="12" customFormat="1" ht="22.8" customHeight="1">
      <c r="A147" s="12"/>
      <c r="B147" s="224"/>
      <c r="C147" s="225"/>
      <c r="D147" s="226" t="s">
        <v>77</v>
      </c>
      <c r="E147" s="238" t="s">
        <v>200</v>
      </c>
      <c r="F147" s="238" t="s">
        <v>290</v>
      </c>
      <c r="G147" s="225"/>
      <c r="H147" s="225"/>
      <c r="I147" s="228"/>
      <c r="J147" s="239">
        <f>BK147</f>
        <v>0</v>
      </c>
      <c r="K147" s="225"/>
      <c r="L147" s="230"/>
      <c r="M147" s="231"/>
      <c r="N147" s="232"/>
      <c r="O147" s="232"/>
      <c r="P147" s="233">
        <f>SUM(P148:P150)</f>
        <v>0</v>
      </c>
      <c r="Q147" s="232"/>
      <c r="R147" s="233">
        <f>SUM(R148:R150)</f>
        <v>12.062778000000002</v>
      </c>
      <c r="S147" s="232"/>
      <c r="T147" s="234">
        <f>SUM(T148:T150)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35" t="s">
        <v>85</v>
      </c>
      <c r="AT147" s="236" t="s">
        <v>77</v>
      </c>
      <c r="AU147" s="236" t="s">
        <v>85</v>
      </c>
      <c r="AY147" s="235" t="s">
        <v>162</v>
      </c>
      <c r="BK147" s="237">
        <f>SUM(BK148:BK150)</f>
        <v>0</v>
      </c>
    </row>
    <row r="148" s="2" customFormat="1" ht="34.8" customHeight="1">
      <c r="A148" s="39"/>
      <c r="B148" s="40"/>
      <c r="C148" s="240" t="s">
        <v>221</v>
      </c>
      <c r="D148" s="240" t="s">
        <v>164</v>
      </c>
      <c r="E148" s="241" t="s">
        <v>1615</v>
      </c>
      <c r="F148" s="242" t="s">
        <v>1616</v>
      </c>
      <c r="G148" s="243" t="s">
        <v>167</v>
      </c>
      <c r="H148" s="244">
        <v>27.300000000000001</v>
      </c>
      <c r="I148" s="245"/>
      <c r="J148" s="246">
        <f>ROUND(I148*H148,2)</f>
        <v>0</v>
      </c>
      <c r="K148" s="247"/>
      <c r="L148" s="45"/>
      <c r="M148" s="248" t="s">
        <v>1</v>
      </c>
      <c r="N148" s="249" t="s">
        <v>44</v>
      </c>
      <c r="O148" s="98"/>
      <c r="P148" s="250">
        <f>O148*H148</f>
        <v>0</v>
      </c>
      <c r="Q148" s="250">
        <v>0.16192000000000001</v>
      </c>
      <c r="R148" s="250">
        <f>Q148*H148</f>
        <v>4.4204160000000003</v>
      </c>
      <c r="S148" s="250">
        <v>0</v>
      </c>
      <c r="T148" s="25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52" t="s">
        <v>168</v>
      </c>
      <c r="AT148" s="252" t="s">
        <v>164</v>
      </c>
      <c r="AU148" s="252" t="s">
        <v>90</v>
      </c>
      <c r="AY148" s="18" t="s">
        <v>162</v>
      </c>
      <c r="BE148" s="253">
        <f>IF(N148="základná",J148,0)</f>
        <v>0</v>
      </c>
      <c r="BF148" s="253">
        <f>IF(N148="znížená",J148,0)</f>
        <v>0</v>
      </c>
      <c r="BG148" s="253">
        <f>IF(N148="zákl. prenesená",J148,0)</f>
        <v>0</v>
      </c>
      <c r="BH148" s="253">
        <f>IF(N148="zníž. prenesená",J148,0)</f>
        <v>0</v>
      </c>
      <c r="BI148" s="253">
        <f>IF(N148="nulová",J148,0)</f>
        <v>0</v>
      </c>
      <c r="BJ148" s="18" t="s">
        <v>90</v>
      </c>
      <c r="BK148" s="253">
        <f>ROUND(I148*H148,2)</f>
        <v>0</v>
      </c>
      <c r="BL148" s="18" t="s">
        <v>168</v>
      </c>
      <c r="BM148" s="252" t="s">
        <v>1617</v>
      </c>
    </row>
    <row r="149" s="2" customFormat="1" ht="22.2" customHeight="1">
      <c r="A149" s="39"/>
      <c r="B149" s="40"/>
      <c r="C149" s="240" t="s">
        <v>225</v>
      </c>
      <c r="D149" s="240" t="s">
        <v>164</v>
      </c>
      <c r="E149" s="241" t="s">
        <v>299</v>
      </c>
      <c r="F149" s="242" t="s">
        <v>1618</v>
      </c>
      <c r="G149" s="243" t="s">
        <v>167</v>
      </c>
      <c r="H149" s="244">
        <v>27.300000000000001</v>
      </c>
      <c r="I149" s="245"/>
      <c r="J149" s="246">
        <f>ROUND(I149*H149,2)</f>
        <v>0</v>
      </c>
      <c r="K149" s="247"/>
      <c r="L149" s="45"/>
      <c r="M149" s="248" t="s">
        <v>1</v>
      </c>
      <c r="N149" s="249" t="s">
        <v>44</v>
      </c>
      <c r="O149" s="98"/>
      <c r="P149" s="250">
        <f>O149*H149</f>
        <v>0</v>
      </c>
      <c r="Q149" s="250">
        <v>0.27994000000000002</v>
      </c>
      <c r="R149" s="250">
        <f>Q149*H149</f>
        <v>7.6423620000000012</v>
      </c>
      <c r="S149" s="250">
        <v>0</v>
      </c>
      <c r="T149" s="251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52" t="s">
        <v>168</v>
      </c>
      <c r="AT149" s="252" t="s">
        <v>164</v>
      </c>
      <c r="AU149" s="252" t="s">
        <v>90</v>
      </c>
      <c r="AY149" s="18" t="s">
        <v>162</v>
      </c>
      <c r="BE149" s="253">
        <f>IF(N149="základná",J149,0)</f>
        <v>0</v>
      </c>
      <c r="BF149" s="253">
        <f>IF(N149="znížená",J149,0)</f>
        <v>0</v>
      </c>
      <c r="BG149" s="253">
        <f>IF(N149="zákl. prenesená",J149,0)</f>
        <v>0</v>
      </c>
      <c r="BH149" s="253">
        <f>IF(N149="zníž. prenesená",J149,0)</f>
        <v>0</v>
      </c>
      <c r="BI149" s="253">
        <f>IF(N149="nulová",J149,0)</f>
        <v>0</v>
      </c>
      <c r="BJ149" s="18" t="s">
        <v>90</v>
      </c>
      <c r="BK149" s="253">
        <f>ROUND(I149*H149,2)</f>
        <v>0</v>
      </c>
      <c r="BL149" s="18" t="s">
        <v>168</v>
      </c>
      <c r="BM149" s="252" t="s">
        <v>1619</v>
      </c>
    </row>
    <row r="150" s="2" customFormat="1" ht="14.4" customHeight="1">
      <c r="A150" s="39"/>
      <c r="B150" s="40"/>
      <c r="C150" s="240" t="s">
        <v>232</v>
      </c>
      <c r="D150" s="240" t="s">
        <v>164</v>
      </c>
      <c r="E150" s="241" t="s">
        <v>1620</v>
      </c>
      <c r="F150" s="242" t="s">
        <v>1621</v>
      </c>
      <c r="G150" s="243" t="s">
        <v>167</v>
      </c>
      <c r="H150" s="244">
        <v>27.300000000000001</v>
      </c>
      <c r="I150" s="245"/>
      <c r="J150" s="246">
        <f>ROUND(I150*H150,2)</f>
        <v>0</v>
      </c>
      <c r="K150" s="247"/>
      <c r="L150" s="45"/>
      <c r="M150" s="248" t="s">
        <v>1</v>
      </c>
      <c r="N150" s="249" t="s">
        <v>44</v>
      </c>
      <c r="O150" s="98"/>
      <c r="P150" s="250">
        <f>O150*H150</f>
        <v>0</v>
      </c>
      <c r="Q150" s="250">
        <v>0</v>
      </c>
      <c r="R150" s="250">
        <f>Q150*H150</f>
        <v>0</v>
      </c>
      <c r="S150" s="250">
        <v>0</v>
      </c>
      <c r="T150" s="25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2" t="s">
        <v>168</v>
      </c>
      <c r="AT150" s="252" t="s">
        <v>164</v>
      </c>
      <c r="AU150" s="252" t="s">
        <v>90</v>
      </c>
      <c r="AY150" s="18" t="s">
        <v>162</v>
      </c>
      <c r="BE150" s="253">
        <f>IF(N150="základná",J150,0)</f>
        <v>0</v>
      </c>
      <c r="BF150" s="253">
        <f>IF(N150="znížená",J150,0)</f>
        <v>0</v>
      </c>
      <c r="BG150" s="253">
        <f>IF(N150="zákl. prenesená",J150,0)</f>
        <v>0</v>
      </c>
      <c r="BH150" s="253">
        <f>IF(N150="zníž. prenesená",J150,0)</f>
        <v>0</v>
      </c>
      <c r="BI150" s="253">
        <f>IF(N150="nulová",J150,0)</f>
        <v>0</v>
      </c>
      <c r="BJ150" s="18" t="s">
        <v>90</v>
      </c>
      <c r="BK150" s="253">
        <f>ROUND(I150*H150,2)</f>
        <v>0</v>
      </c>
      <c r="BL150" s="18" t="s">
        <v>168</v>
      </c>
      <c r="BM150" s="252" t="s">
        <v>1622</v>
      </c>
    </row>
    <row r="151" s="12" customFormat="1" ht="22.8" customHeight="1">
      <c r="A151" s="12"/>
      <c r="B151" s="224"/>
      <c r="C151" s="225"/>
      <c r="D151" s="226" t="s">
        <v>77</v>
      </c>
      <c r="E151" s="238" t="s">
        <v>221</v>
      </c>
      <c r="F151" s="238" t="s">
        <v>369</v>
      </c>
      <c r="G151" s="225"/>
      <c r="H151" s="225"/>
      <c r="I151" s="228"/>
      <c r="J151" s="239">
        <f>BK151</f>
        <v>0</v>
      </c>
      <c r="K151" s="225"/>
      <c r="L151" s="230"/>
      <c r="M151" s="231"/>
      <c r="N151" s="232"/>
      <c r="O151" s="232"/>
      <c r="P151" s="233">
        <f>SUM(P152:P162)</f>
        <v>0</v>
      </c>
      <c r="Q151" s="232"/>
      <c r="R151" s="233">
        <f>SUM(R152:R162)</f>
        <v>6.0298325000000013</v>
      </c>
      <c r="S151" s="232"/>
      <c r="T151" s="234">
        <f>SUM(T152:T162)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35" t="s">
        <v>85</v>
      </c>
      <c r="AT151" s="236" t="s">
        <v>77</v>
      </c>
      <c r="AU151" s="236" t="s">
        <v>85</v>
      </c>
      <c r="AY151" s="235" t="s">
        <v>162</v>
      </c>
      <c r="BK151" s="237">
        <f>SUM(BK152:BK162)</f>
        <v>0</v>
      </c>
    </row>
    <row r="152" s="2" customFormat="1" ht="30" customHeight="1">
      <c r="A152" s="39"/>
      <c r="B152" s="40"/>
      <c r="C152" s="240" t="s">
        <v>234</v>
      </c>
      <c r="D152" s="240" t="s">
        <v>164</v>
      </c>
      <c r="E152" s="241" t="s">
        <v>1623</v>
      </c>
      <c r="F152" s="242" t="s">
        <v>1624</v>
      </c>
      <c r="G152" s="243" t="s">
        <v>427</v>
      </c>
      <c r="H152" s="244">
        <v>25</v>
      </c>
      <c r="I152" s="245"/>
      <c r="J152" s="246">
        <f>ROUND(I152*H152,2)</f>
        <v>0</v>
      </c>
      <c r="K152" s="247"/>
      <c r="L152" s="45"/>
      <c r="M152" s="248" t="s">
        <v>1</v>
      </c>
      <c r="N152" s="249" t="s">
        <v>44</v>
      </c>
      <c r="O152" s="98"/>
      <c r="P152" s="250">
        <f>O152*H152</f>
        <v>0</v>
      </c>
      <c r="Q152" s="250">
        <v>0.097930000000000003</v>
      </c>
      <c r="R152" s="250">
        <f>Q152*H152</f>
        <v>2.4482500000000003</v>
      </c>
      <c r="S152" s="250">
        <v>0</v>
      </c>
      <c r="T152" s="25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52" t="s">
        <v>168</v>
      </c>
      <c r="AT152" s="252" t="s">
        <v>164</v>
      </c>
      <c r="AU152" s="252" t="s">
        <v>90</v>
      </c>
      <c r="AY152" s="18" t="s">
        <v>162</v>
      </c>
      <c r="BE152" s="253">
        <f>IF(N152="základná",J152,0)</f>
        <v>0</v>
      </c>
      <c r="BF152" s="253">
        <f>IF(N152="znížená",J152,0)</f>
        <v>0</v>
      </c>
      <c r="BG152" s="253">
        <f>IF(N152="zákl. prenesená",J152,0)</f>
        <v>0</v>
      </c>
      <c r="BH152" s="253">
        <f>IF(N152="zníž. prenesená",J152,0)</f>
        <v>0</v>
      </c>
      <c r="BI152" s="253">
        <f>IF(N152="nulová",J152,0)</f>
        <v>0</v>
      </c>
      <c r="BJ152" s="18" t="s">
        <v>90</v>
      </c>
      <c r="BK152" s="253">
        <f>ROUND(I152*H152,2)</f>
        <v>0</v>
      </c>
      <c r="BL152" s="18" t="s">
        <v>168</v>
      </c>
      <c r="BM152" s="252" t="s">
        <v>1625</v>
      </c>
    </row>
    <row r="153" s="2" customFormat="1" ht="14.4" customHeight="1">
      <c r="A153" s="39"/>
      <c r="B153" s="40"/>
      <c r="C153" s="299" t="s">
        <v>239</v>
      </c>
      <c r="D153" s="299" t="s">
        <v>267</v>
      </c>
      <c r="E153" s="300" t="s">
        <v>1626</v>
      </c>
      <c r="F153" s="301" t="s">
        <v>1627</v>
      </c>
      <c r="G153" s="302" t="s">
        <v>294</v>
      </c>
      <c r="H153" s="303">
        <v>25.25</v>
      </c>
      <c r="I153" s="304"/>
      <c r="J153" s="305">
        <f>ROUND(I153*H153,2)</f>
        <v>0</v>
      </c>
      <c r="K153" s="306"/>
      <c r="L153" s="307"/>
      <c r="M153" s="308" t="s">
        <v>1</v>
      </c>
      <c r="N153" s="309" t="s">
        <v>44</v>
      </c>
      <c r="O153" s="98"/>
      <c r="P153" s="250">
        <f>O153*H153</f>
        <v>0</v>
      </c>
      <c r="Q153" s="250">
        <v>0.023</v>
      </c>
      <c r="R153" s="250">
        <f>Q153*H153</f>
        <v>0.58074999999999999</v>
      </c>
      <c r="S153" s="250">
        <v>0</v>
      </c>
      <c r="T153" s="25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52" t="s">
        <v>215</v>
      </c>
      <c r="AT153" s="252" t="s">
        <v>267</v>
      </c>
      <c r="AU153" s="252" t="s">
        <v>90</v>
      </c>
      <c r="AY153" s="18" t="s">
        <v>162</v>
      </c>
      <c r="BE153" s="253">
        <f>IF(N153="základná",J153,0)</f>
        <v>0</v>
      </c>
      <c r="BF153" s="253">
        <f>IF(N153="znížená",J153,0)</f>
        <v>0</v>
      </c>
      <c r="BG153" s="253">
        <f>IF(N153="zákl. prenesená",J153,0)</f>
        <v>0</v>
      </c>
      <c r="BH153" s="253">
        <f>IF(N153="zníž. prenesená",J153,0)</f>
        <v>0</v>
      </c>
      <c r="BI153" s="253">
        <f>IF(N153="nulová",J153,0)</f>
        <v>0</v>
      </c>
      <c r="BJ153" s="18" t="s">
        <v>90</v>
      </c>
      <c r="BK153" s="253">
        <f>ROUND(I153*H153,2)</f>
        <v>0</v>
      </c>
      <c r="BL153" s="18" t="s">
        <v>168</v>
      </c>
      <c r="BM153" s="252" t="s">
        <v>1628</v>
      </c>
    </row>
    <row r="154" s="14" customFormat="1">
      <c r="A154" s="14"/>
      <c r="B154" s="265"/>
      <c r="C154" s="266"/>
      <c r="D154" s="256" t="s">
        <v>170</v>
      </c>
      <c r="E154" s="266"/>
      <c r="F154" s="268" t="s">
        <v>1629</v>
      </c>
      <c r="G154" s="266"/>
      <c r="H154" s="269">
        <v>25.25</v>
      </c>
      <c r="I154" s="270"/>
      <c r="J154" s="266"/>
      <c r="K154" s="266"/>
      <c r="L154" s="271"/>
      <c r="M154" s="272"/>
      <c r="N154" s="273"/>
      <c r="O154" s="273"/>
      <c r="P154" s="273"/>
      <c r="Q154" s="273"/>
      <c r="R154" s="273"/>
      <c r="S154" s="273"/>
      <c r="T154" s="27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75" t="s">
        <v>170</v>
      </c>
      <c r="AU154" s="275" t="s">
        <v>90</v>
      </c>
      <c r="AV154" s="14" t="s">
        <v>90</v>
      </c>
      <c r="AW154" s="14" t="s">
        <v>4</v>
      </c>
      <c r="AX154" s="14" t="s">
        <v>85</v>
      </c>
      <c r="AY154" s="275" t="s">
        <v>162</v>
      </c>
    </row>
    <row r="155" s="2" customFormat="1" ht="22.2" customHeight="1">
      <c r="A155" s="39"/>
      <c r="B155" s="40"/>
      <c r="C155" s="240" t="s">
        <v>244</v>
      </c>
      <c r="D155" s="240" t="s">
        <v>164</v>
      </c>
      <c r="E155" s="241" t="s">
        <v>1630</v>
      </c>
      <c r="F155" s="242" t="s">
        <v>1631</v>
      </c>
      <c r="G155" s="243" t="s">
        <v>192</v>
      </c>
      <c r="H155" s="244">
        <v>1.25</v>
      </c>
      <c r="I155" s="245"/>
      <c r="J155" s="246">
        <f>ROUND(I155*H155,2)</f>
        <v>0</v>
      </c>
      <c r="K155" s="247"/>
      <c r="L155" s="45"/>
      <c r="M155" s="248" t="s">
        <v>1</v>
      </c>
      <c r="N155" s="249" t="s">
        <v>44</v>
      </c>
      <c r="O155" s="98"/>
      <c r="P155" s="250">
        <f>O155*H155</f>
        <v>0</v>
      </c>
      <c r="Q155" s="250">
        <v>2.2010900000000002</v>
      </c>
      <c r="R155" s="250">
        <f>Q155*H155</f>
        <v>2.7513625000000004</v>
      </c>
      <c r="S155" s="250">
        <v>0</v>
      </c>
      <c r="T155" s="25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52" t="s">
        <v>168</v>
      </c>
      <c r="AT155" s="252" t="s">
        <v>164</v>
      </c>
      <c r="AU155" s="252" t="s">
        <v>90</v>
      </c>
      <c r="AY155" s="18" t="s">
        <v>162</v>
      </c>
      <c r="BE155" s="253">
        <f>IF(N155="základná",J155,0)</f>
        <v>0</v>
      </c>
      <c r="BF155" s="253">
        <f>IF(N155="znížená",J155,0)</f>
        <v>0</v>
      </c>
      <c r="BG155" s="253">
        <f>IF(N155="zákl. prenesená",J155,0)</f>
        <v>0</v>
      </c>
      <c r="BH155" s="253">
        <f>IF(N155="zníž. prenesená",J155,0)</f>
        <v>0</v>
      </c>
      <c r="BI155" s="253">
        <f>IF(N155="nulová",J155,0)</f>
        <v>0</v>
      </c>
      <c r="BJ155" s="18" t="s">
        <v>90</v>
      </c>
      <c r="BK155" s="253">
        <f>ROUND(I155*H155,2)</f>
        <v>0</v>
      </c>
      <c r="BL155" s="18" t="s">
        <v>168</v>
      </c>
      <c r="BM155" s="252" t="s">
        <v>1632</v>
      </c>
    </row>
    <row r="156" s="2" customFormat="1" ht="14.4" customHeight="1">
      <c r="A156" s="39"/>
      <c r="B156" s="40"/>
      <c r="C156" s="240" t="s">
        <v>248</v>
      </c>
      <c r="D156" s="240" t="s">
        <v>164</v>
      </c>
      <c r="E156" s="241" t="s">
        <v>1633</v>
      </c>
      <c r="F156" s="242" t="s">
        <v>1634</v>
      </c>
      <c r="G156" s="243" t="s">
        <v>294</v>
      </c>
      <c r="H156" s="244">
        <v>1</v>
      </c>
      <c r="I156" s="245"/>
      <c r="J156" s="246">
        <f>ROUND(I156*H156,2)</f>
        <v>0</v>
      </c>
      <c r="K156" s="247"/>
      <c r="L156" s="45"/>
      <c r="M156" s="248" t="s">
        <v>1</v>
      </c>
      <c r="N156" s="249" t="s">
        <v>44</v>
      </c>
      <c r="O156" s="98"/>
      <c r="P156" s="250">
        <f>O156*H156</f>
        <v>0</v>
      </c>
      <c r="Q156" s="250">
        <v>0.15306</v>
      </c>
      <c r="R156" s="250">
        <f>Q156*H156</f>
        <v>0.15306</v>
      </c>
      <c r="S156" s="250">
        <v>0</v>
      </c>
      <c r="T156" s="25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2" t="s">
        <v>168</v>
      </c>
      <c r="AT156" s="252" t="s">
        <v>164</v>
      </c>
      <c r="AU156" s="252" t="s">
        <v>90</v>
      </c>
      <c r="AY156" s="18" t="s">
        <v>162</v>
      </c>
      <c r="BE156" s="253">
        <f>IF(N156="základná",J156,0)</f>
        <v>0</v>
      </c>
      <c r="BF156" s="253">
        <f>IF(N156="znížená",J156,0)</f>
        <v>0</v>
      </c>
      <c r="BG156" s="253">
        <f>IF(N156="zákl. prenesená",J156,0)</f>
        <v>0</v>
      </c>
      <c r="BH156" s="253">
        <f>IF(N156="zníž. prenesená",J156,0)</f>
        <v>0</v>
      </c>
      <c r="BI156" s="253">
        <f>IF(N156="nulová",J156,0)</f>
        <v>0</v>
      </c>
      <c r="BJ156" s="18" t="s">
        <v>90</v>
      </c>
      <c r="BK156" s="253">
        <f>ROUND(I156*H156,2)</f>
        <v>0</v>
      </c>
      <c r="BL156" s="18" t="s">
        <v>168</v>
      </c>
      <c r="BM156" s="252" t="s">
        <v>1635</v>
      </c>
    </row>
    <row r="157" s="2" customFormat="1" ht="19.8" customHeight="1">
      <c r="A157" s="39"/>
      <c r="B157" s="40"/>
      <c r="C157" s="299" t="s">
        <v>253</v>
      </c>
      <c r="D157" s="299" t="s">
        <v>267</v>
      </c>
      <c r="E157" s="300" t="s">
        <v>1636</v>
      </c>
      <c r="F157" s="301" t="s">
        <v>1637</v>
      </c>
      <c r="G157" s="302" t="s">
        <v>294</v>
      </c>
      <c r="H157" s="303">
        <v>1</v>
      </c>
      <c r="I157" s="304"/>
      <c r="J157" s="305">
        <f>ROUND(I157*H157,2)</f>
        <v>0</v>
      </c>
      <c r="K157" s="306"/>
      <c r="L157" s="307"/>
      <c r="M157" s="308" t="s">
        <v>1</v>
      </c>
      <c r="N157" s="309" t="s">
        <v>44</v>
      </c>
      <c r="O157" s="98"/>
      <c r="P157" s="250">
        <f>O157*H157</f>
        <v>0</v>
      </c>
      <c r="Q157" s="250">
        <v>0.029000000000000001</v>
      </c>
      <c r="R157" s="250">
        <f>Q157*H157</f>
        <v>0.029000000000000001</v>
      </c>
      <c r="S157" s="250">
        <v>0</v>
      </c>
      <c r="T157" s="25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52" t="s">
        <v>215</v>
      </c>
      <c r="AT157" s="252" t="s">
        <v>267</v>
      </c>
      <c r="AU157" s="252" t="s">
        <v>90</v>
      </c>
      <c r="AY157" s="18" t="s">
        <v>162</v>
      </c>
      <c r="BE157" s="253">
        <f>IF(N157="základná",J157,0)</f>
        <v>0</v>
      </c>
      <c r="BF157" s="253">
        <f>IF(N157="znížená",J157,0)</f>
        <v>0</v>
      </c>
      <c r="BG157" s="253">
        <f>IF(N157="zákl. prenesená",J157,0)</f>
        <v>0</v>
      </c>
      <c r="BH157" s="253">
        <f>IF(N157="zníž. prenesená",J157,0)</f>
        <v>0</v>
      </c>
      <c r="BI157" s="253">
        <f>IF(N157="nulová",J157,0)</f>
        <v>0</v>
      </c>
      <c r="BJ157" s="18" t="s">
        <v>90</v>
      </c>
      <c r="BK157" s="253">
        <f>ROUND(I157*H157,2)</f>
        <v>0</v>
      </c>
      <c r="BL157" s="18" t="s">
        <v>168</v>
      </c>
      <c r="BM157" s="252" t="s">
        <v>1638</v>
      </c>
    </row>
    <row r="158" s="2" customFormat="1" ht="19.8" customHeight="1">
      <c r="A158" s="39"/>
      <c r="B158" s="40"/>
      <c r="C158" s="240" t="s">
        <v>261</v>
      </c>
      <c r="D158" s="240" t="s">
        <v>164</v>
      </c>
      <c r="E158" s="241" t="s">
        <v>1639</v>
      </c>
      <c r="F158" s="242" t="s">
        <v>1640</v>
      </c>
      <c r="G158" s="243" t="s">
        <v>294</v>
      </c>
      <c r="H158" s="244">
        <v>2</v>
      </c>
      <c r="I158" s="245"/>
      <c r="J158" s="246">
        <f>ROUND(I158*H158,2)</f>
        <v>0</v>
      </c>
      <c r="K158" s="247"/>
      <c r="L158" s="45"/>
      <c r="M158" s="248" t="s">
        <v>1</v>
      </c>
      <c r="N158" s="249" t="s">
        <v>44</v>
      </c>
      <c r="O158" s="98"/>
      <c r="P158" s="250">
        <f>O158*H158</f>
        <v>0</v>
      </c>
      <c r="Q158" s="250">
        <v>0.00046999999999999999</v>
      </c>
      <c r="R158" s="250">
        <f>Q158*H158</f>
        <v>0.00093999999999999997</v>
      </c>
      <c r="S158" s="250">
        <v>0</v>
      </c>
      <c r="T158" s="25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52" t="s">
        <v>168</v>
      </c>
      <c r="AT158" s="252" t="s">
        <v>164</v>
      </c>
      <c r="AU158" s="252" t="s">
        <v>90</v>
      </c>
      <c r="AY158" s="18" t="s">
        <v>162</v>
      </c>
      <c r="BE158" s="253">
        <f>IF(N158="základná",J158,0)</f>
        <v>0</v>
      </c>
      <c r="BF158" s="253">
        <f>IF(N158="znížená",J158,0)</f>
        <v>0</v>
      </c>
      <c r="BG158" s="253">
        <f>IF(N158="zákl. prenesená",J158,0)</f>
        <v>0</v>
      </c>
      <c r="BH158" s="253">
        <f>IF(N158="zníž. prenesená",J158,0)</f>
        <v>0</v>
      </c>
      <c r="BI158" s="253">
        <f>IF(N158="nulová",J158,0)</f>
        <v>0</v>
      </c>
      <c r="BJ158" s="18" t="s">
        <v>90</v>
      </c>
      <c r="BK158" s="253">
        <f>ROUND(I158*H158,2)</f>
        <v>0</v>
      </c>
      <c r="BL158" s="18" t="s">
        <v>168</v>
      </c>
      <c r="BM158" s="252" t="s">
        <v>1641</v>
      </c>
    </row>
    <row r="159" s="2" customFormat="1" ht="22.2" customHeight="1">
      <c r="A159" s="39"/>
      <c r="B159" s="40"/>
      <c r="C159" s="299" t="s">
        <v>266</v>
      </c>
      <c r="D159" s="299" t="s">
        <v>267</v>
      </c>
      <c r="E159" s="300" t="s">
        <v>1642</v>
      </c>
      <c r="F159" s="301" t="s">
        <v>1643</v>
      </c>
      <c r="G159" s="302" t="s">
        <v>294</v>
      </c>
      <c r="H159" s="303">
        <v>2</v>
      </c>
      <c r="I159" s="304"/>
      <c r="J159" s="305">
        <f>ROUND(I159*H159,2)</f>
        <v>0</v>
      </c>
      <c r="K159" s="306"/>
      <c r="L159" s="307"/>
      <c r="M159" s="308" t="s">
        <v>1</v>
      </c>
      <c r="N159" s="309" t="s">
        <v>44</v>
      </c>
      <c r="O159" s="98"/>
      <c r="P159" s="250">
        <f>O159*H159</f>
        <v>0</v>
      </c>
      <c r="Q159" s="250">
        <v>0.021999999999999999</v>
      </c>
      <c r="R159" s="250">
        <f>Q159*H159</f>
        <v>0.043999999999999997</v>
      </c>
      <c r="S159" s="250">
        <v>0</v>
      </c>
      <c r="T159" s="25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2" t="s">
        <v>215</v>
      </c>
      <c r="AT159" s="252" t="s">
        <v>267</v>
      </c>
      <c r="AU159" s="252" t="s">
        <v>90</v>
      </c>
      <c r="AY159" s="18" t="s">
        <v>162</v>
      </c>
      <c r="BE159" s="253">
        <f>IF(N159="základná",J159,0)</f>
        <v>0</v>
      </c>
      <c r="BF159" s="253">
        <f>IF(N159="znížená",J159,0)</f>
        <v>0</v>
      </c>
      <c r="BG159" s="253">
        <f>IF(N159="zákl. prenesená",J159,0)</f>
        <v>0</v>
      </c>
      <c r="BH159" s="253">
        <f>IF(N159="zníž. prenesená",J159,0)</f>
        <v>0</v>
      </c>
      <c r="BI159" s="253">
        <f>IF(N159="nulová",J159,0)</f>
        <v>0</v>
      </c>
      <c r="BJ159" s="18" t="s">
        <v>90</v>
      </c>
      <c r="BK159" s="253">
        <f>ROUND(I159*H159,2)</f>
        <v>0</v>
      </c>
      <c r="BL159" s="18" t="s">
        <v>168</v>
      </c>
      <c r="BM159" s="252" t="s">
        <v>1644</v>
      </c>
    </row>
    <row r="160" s="2" customFormat="1" ht="14.4" customHeight="1">
      <c r="A160" s="39"/>
      <c r="B160" s="40"/>
      <c r="C160" s="240" t="s">
        <v>272</v>
      </c>
      <c r="D160" s="240" t="s">
        <v>164</v>
      </c>
      <c r="E160" s="241" t="s">
        <v>1645</v>
      </c>
      <c r="F160" s="242" t="s">
        <v>1646</v>
      </c>
      <c r="G160" s="243" t="s">
        <v>294</v>
      </c>
      <c r="H160" s="244">
        <v>1</v>
      </c>
      <c r="I160" s="245"/>
      <c r="J160" s="246">
        <f>ROUND(I160*H160,2)</f>
        <v>0</v>
      </c>
      <c r="K160" s="247"/>
      <c r="L160" s="45"/>
      <c r="M160" s="248" t="s">
        <v>1</v>
      </c>
      <c r="N160" s="249" t="s">
        <v>44</v>
      </c>
      <c r="O160" s="98"/>
      <c r="P160" s="250">
        <f>O160*H160</f>
        <v>0</v>
      </c>
      <c r="Q160" s="250">
        <v>0.00046999999999999999</v>
      </c>
      <c r="R160" s="250">
        <f>Q160*H160</f>
        <v>0.00046999999999999999</v>
      </c>
      <c r="S160" s="250">
        <v>0</v>
      </c>
      <c r="T160" s="25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52" t="s">
        <v>168</v>
      </c>
      <c r="AT160" s="252" t="s">
        <v>164</v>
      </c>
      <c r="AU160" s="252" t="s">
        <v>90</v>
      </c>
      <c r="AY160" s="18" t="s">
        <v>162</v>
      </c>
      <c r="BE160" s="253">
        <f>IF(N160="základná",J160,0)</f>
        <v>0</v>
      </c>
      <c r="BF160" s="253">
        <f>IF(N160="znížená",J160,0)</f>
        <v>0</v>
      </c>
      <c r="BG160" s="253">
        <f>IF(N160="zákl. prenesená",J160,0)</f>
        <v>0</v>
      </c>
      <c r="BH160" s="253">
        <f>IF(N160="zníž. prenesená",J160,0)</f>
        <v>0</v>
      </c>
      <c r="BI160" s="253">
        <f>IF(N160="nulová",J160,0)</f>
        <v>0</v>
      </c>
      <c r="BJ160" s="18" t="s">
        <v>90</v>
      </c>
      <c r="BK160" s="253">
        <f>ROUND(I160*H160,2)</f>
        <v>0</v>
      </c>
      <c r="BL160" s="18" t="s">
        <v>168</v>
      </c>
      <c r="BM160" s="252" t="s">
        <v>1647</v>
      </c>
    </row>
    <row r="161" s="2" customFormat="1" ht="22.2" customHeight="1">
      <c r="A161" s="39"/>
      <c r="B161" s="40"/>
      <c r="C161" s="299" t="s">
        <v>7</v>
      </c>
      <c r="D161" s="299" t="s">
        <v>267</v>
      </c>
      <c r="E161" s="300" t="s">
        <v>1648</v>
      </c>
      <c r="F161" s="301" t="s">
        <v>1649</v>
      </c>
      <c r="G161" s="302" t="s">
        <v>294</v>
      </c>
      <c r="H161" s="303">
        <v>1</v>
      </c>
      <c r="I161" s="304"/>
      <c r="J161" s="305">
        <f>ROUND(I161*H161,2)</f>
        <v>0</v>
      </c>
      <c r="K161" s="306"/>
      <c r="L161" s="307"/>
      <c r="M161" s="308" t="s">
        <v>1</v>
      </c>
      <c r="N161" s="309" t="s">
        <v>44</v>
      </c>
      <c r="O161" s="98"/>
      <c r="P161" s="250">
        <f>O161*H161</f>
        <v>0</v>
      </c>
      <c r="Q161" s="250">
        <v>0.021999999999999999</v>
      </c>
      <c r="R161" s="250">
        <f>Q161*H161</f>
        <v>0.021999999999999999</v>
      </c>
      <c r="S161" s="250">
        <v>0</v>
      </c>
      <c r="T161" s="25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52" t="s">
        <v>215</v>
      </c>
      <c r="AT161" s="252" t="s">
        <v>267</v>
      </c>
      <c r="AU161" s="252" t="s">
        <v>90</v>
      </c>
      <c r="AY161" s="18" t="s">
        <v>162</v>
      </c>
      <c r="BE161" s="253">
        <f>IF(N161="základná",J161,0)</f>
        <v>0</v>
      </c>
      <c r="BF161" s="253">
        <f>IF(N161="znížená",J161,0)</f>
        <v>0</v>
      </c>
      <c r="BG161" s="253">
        <f>IF(N161="zákl. prenesená",J161,0)</f>
        <v>0</v>
      </c>
      <c r="BH161" s="253">
        <f>IF(N161="zníž. prenesená",J161,0)</f>
        <v>0</v>
      </c>
      <c r="BI161" s="253">
        <f>IF(N161="nulová",J161,0)</f>
        <v>0</v>
      </c>
      <c r="BJ161" s="18" t="s">
        <v>90</v>
      </c>
      <c r="BK161" s="253">
        <f>ROUND(I161*H161,2)</f>
        <v>0</v>
      </c>
      <c r="BL161" s="18" t="s">
        <v>168</v>
      </c>
      <c r="BM161" s="252" t="s">
        <v>1650</v>
      </c>
    </row>
    <row r="162" s="2" customFormat="1" ht="22.2" customHeight="1">
      <c r="A162" s="39"/>
      <c r="B162" s="40"/>
      <c r="C162" s="240" t="s">
        <v>286</v>
      </c>
      <c r="D162" s="240" t="s">
        <v>164</v>
      </c>
      <c r="E162" s="241" t="s">
        <v>1651</v>
      </c>
      <c r="F162" s="242" t="s">
        <v>1652</v>
      </c>
      <c r="G162" s="243" t="s">
        <v>294</v>
      </c>
      <c r="H162" s="244">
        <v>1</v>
      </c>
      <c r="I162" s="245"/>
      <c r="J162" s="246">
        <f>ROUND(I162*H162,2)</f>
        <v>0</v>
      </c>
      <c r="K162" s="247"/>
      <c r="L162" s="45"/>
      <c r="M162" s="248" t="s">
        <v>1</v>
      </c>
      <c r="N162" s="249" t="s">
        <v>44</v>
      </c>
      <c r="O162" s="98"/>
      <c r="P162" s="250">
        <f>O162*H162</f>
        <v>0</v>
      </c>
      <c r="Q162" s="250">
        <v>0</v>
      </c>
      <c r="R162" s="250">
        <f>Q162*H162</f>
        <v>0</v>
      </c>
      <c r="S162" s="250">
        <v>0</v>
      </c>
      <c r="T162" s="25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52" t="s">
        <v>168</v>
      </c>
      <c r="AT162" s="252" t="s">
        <v>164</v>
      </c>
      <c r="AU162" s="252" t="s">
        <v>90</v>
      </c>
      <c r="AY162" s="18" t="s">
        <v>162</v>
      </c>
      <c r="BE162" s="253">
        <f>IF(N162="základná",J162,0)</f>
        <v>0</v>
      </c>
      <c r="BF162" s="253">
        <f>IF(N162="znížená",J162,0)</f>
        <v>0</v>
      </c>
      <c r="BG162" s="253">
        <f>IF(N162="zákl. prenesená",J162,0)</f>
        <v>0</v>
      </c>
      <c r="BH162" s="253">
        <f>IF(N162="zníž. prenesená",J162,0)</f>
        <v>0</v>
      </c>
      <c r="BI162" s="253">
        <f>IF(N162="nulová",J162,0)</f>
        <v>0</v>
      </c>
      <c r="BJ162" s="18" t="s">
        <v>90</v>
      </c>
      <c r="BK162" s="253">
        <f>ROUND(I162*H162,2)</f>
        <v>0</v>
      </c>
      <c r="BL162" s="18" t="s">
        <v>168</v>
      </c>
      <c r="BM162" s="252" t="s">
        <v>1653</v>
      </c>
    </row>
    <row r="163" s="12" customFormat="1" ht="22.8" customHeight="1">
      <c r="A163" s="12"/>
      <c r="B163" s="224"/>
      <c r="C163" s="225"/>
      <c r="D163" s="226" t="s">
        <v>77</v>
      </c>
      <c r="E163" s="238" t="s">
        <v>583</v>
      </c>
      <c r="F163" s="238" t="s">
        <v>584</v>
      </c>
      <c r="G163" s="225"/>
      <c r="H163" s="225"/>
      <c r="I163" s="228"/>
      <c r="J163" s="239">
        <f>BK163</f>
        <v>0</v>
      </c>
      <c r="K163" s="225"/>
      <c r="L163" s="230"/>
      <c r="M163" s="231"/>
      <c r="N163" s="232"/>
      <c r="O163" s="232"/>
      <c r="P163" s="233">
        <f>P164</f>
        <v>0</v>
      </c>
      <c r="Q163" s="232"/>
      <c r="R163" s="233">
        <f>R164</f>
        <v>0</v>
      </c>
      <c r="S163" s="232"/>
      <c r="T163" s="234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35" t="s">
        <v>85</v>
      </c>
      <c r="AT163" s="236" t="s">
        <v>77</v>
      </c>
      <c r="AU163" s="236" t="s">
        <v>85</v>
      </c>
      <c r="AY163" s="235" t="s">
        <v>162</v>
      </c>
      <c r="BK163" s="237">
        <f>BK164</f>
        <v>0</v>
      </c>
    </row>
    <row r="164" s="2" customFormat="1" ht="22.2" customHeight="1">
      <c r="A164" s="39"/>
      <c r="B164" s="40"/>
      <c r="C164" s="240" t="s">
        <v>291</v>
      </c>
      <c r="D164" s="240" t="s">
        <v>164</v>
      </c>
      <c r="E164" s="241" t="s">
        <v>1654</v>
      </c>
      <c r="F164" s="242" t="s">
        <v>1655</v>
      </c>
      <c r="G164" s="243" t="s">
        <v>545</v>
      </c>
      <c r="H164" s="244">
        <v>22.829999999999998</v>
      </c>
      <c r="I164" s="245"/>
      <c r="J164" s="246">
        <f>ROUND(I164*H164,2)</f>
        <v>0</v>
      </c>
      <c r="K164" s="247"/>
      <c r="L164" s="45"/>
      <c r="M164" s="248" t="s">
        <v>1</v>
      </c>
      <c r="N164" s="249" t="s">
        <v>44</v>
      </c>
      <c r="O164" s="98"/>
      <c r="P164" s="250">
        <f>O164*H164</f>
        <v>0</v>
      </c>
      <c r="Q164" s="250">
        <v>0</v>
      </c>
      <c r="R164" s="250">
        <f>Q164*H164</f>
        <v>0</v>
      </c>
      <c r="S164" s="250">
        <v>0</v>
      </c>
      <c r="T164" s="251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52" t="s">
        <v>168</v>
      </c>
      <c r="AT164" s="252" t="s">
        <v>164</v>
      </c>
      <c r="AU164" s="252" t="s">
        <v>90</v>
      </c>
      <c r="AY164" s="18" t="s">
        <v>162</v>
      </c>
      <c r="BE164" s="253">
        <f>IF(N164="základná",J164,0)</f>
        <v>0</v>
      </c>
      <c r="BF164" s="253">
        <f>IF(N164="znížená",J164,0)</f>
        <v>0</v>
      </c>
      <c r="BG164" s="253">
        <f>IF(N164="zákl. prenesená",J164,0)</f>
        <v>0</v>
      </c>
      <c r="BH164" s="253">
        <f>IF(N164="zníž. prenesená",J164,0)</f>
        <v>0</v>
      </c>
      <c r="BI164" s="253">
        <f>IF(N164="nulová",J164,0)</f>
        <v>0</v>
      </c>
      <c r="BJ164" s="18" t="s">
        <v>90</v>
      </c>
      <c r="BK164" s="253">
        <f>ROUND(I164*H164,2)</f>
        <v>0</v>
      </c>
      <c r="BL164" s="18" t="s">
        <v>168</v>
      </c>
      <c r="BM164" s="252" t="s">
        <v>1656</v>
      </c>
    </row>
    <row r="165" s="12" customFormat="1" ht="25.92" customHeight="1">
      <c r="A165" s="12"/>
      <c r="B165" s="224"/>
      <c r="C165" s="225"/>
      <c r="D165" s="226" t="s">
        <v>77</v>
      </c>
      <c r="E165" s="227" t="s">
        <v>589</v>
      </c>
      <c r="F165" s="227" t="s">
        <v>590</v>
      </c>
      <c r="G165" s="225"/>
      <c r="H165" s="225"/>
      <c r="I165" s="228"/>
      <c r="J165" s="229">
        <f>BK165</f>
        <v>0</v>
      </c>
      <c r="K165" s="225"/>
      <c r="L165" s="230"/>
      <c r="M165" s="231"/>
      <c r="N165" s="232"/>
      <c r="O165" s="232"/>
      <c r="P165" s="233">
        <f>P166+P241+P252</f>
        <v>0</v>
      </c>
      <c r="Q165" s="232"/>
      <c r="R165" s="233">
        <f>R166+R241+R252</f>
        <v>1.32519768</v>
      </c>
      <c r="S165" s="232"/>
      <c r="T165" s="234">
        <f>T166+T241+T252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35" t="s">
        <v>90</v>
      </c>
      <c r="AT165" s="236" t="s">
        <v>77</v>
      </c>
      <c r="AU165" s="236" t="s">
        <v>78</v>
      </c>
      <c r="AY165" s="235" t="s">
        <v>162</v>
      </c>
      <c r="BK165" s="237">
        <f>BK166+BK241+BK252</f>
        <v>0</v>
      </c>
    </row>
    <row r="166" s="12" customFormat="1" ht="22.8" customHeight="1">
      <c r="A166" s="12"/>
      <c r="B166" s="224"/>
      <c r="C166" s="225"/>
      <c r="D166" s="226" t="s">
        <v>77</v>
      </c>
      <c r="E166" s="238" t="s">
        <v>1657</v>
      </c>
      <c r="F166" s="238" t="s">
        <v>1658</v>
      </c>
      <c r="G166" s="225"/>
      <c r="H166" s="225"/>
      <c r="I166" s="228"/>
      <c r="J166" s="239">
        <f>BK166</f>
        <v>0</v>
      </c>
      <c r="K166" s="225"/>
      <c r="L166" s="230"/>
      <c r="M166" s="231"/>
      <c r="N166" s="232"/>
      <c r="O166" s="232"/>
      <c r="P166" s="233">
        <f>SUM(P167:P240)</f>
        <v>0</v>
      </c>
      <c r="Q166" s="232"/>
      <c r="R166" s="233">
        <f>SUM(R167:R240)</f>
        <v>1.1168985600000001</v>
      </c>
      <c r="S166" s="232"/>
      <c r="T166" s="234">
        <f>SUM(T167:T240)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35" t="s">
        <v>90</v>
      </c>
      <c r="AT166" s="236" t="s">
        <v>77</v>
      </c>
      <c r="AU166" s="236" t="s">
        <v>85</v>
      </c>
      <c r="AY166" s="235" t="s">
        <v>162</v>
      </c>
      <c r="BK166" s="237">
        <f>SUM(BK167:BK240)</f>
        <v>0</v>
      </c>
    </row>
    <row r="167" s="2" customFormat="1" ht="22.2" customHeight="1">
      <c r="A167" s="39"/>
      <c r="B167" s="40"/>
      <c r="C167" s="240" t="s">
        <v>298</v>
      </c>
      <c r="D167" s="240" t="s">
        <v>164</v>
      </c>
      <c r="E167" s="241" t="s">
        <v>1659</v>
      </c>
      <c r="F167" s="242" t="s">
        <v>1660</v>
      </c>
      <c r="G167" s="243" t="s">
        <v>294</v>
      </c>
      <c r="H167" s="244">
        <v>6</v>
      </c>
      <c r="I167" s="245"/>
      <c r="J167" s="246">
        <f>ROUND(I167*H167,2)</f>
        <v>0</v>
      </c>
      <c r="K167" s="247"/>
      <c r="L167" s="45"/>
      <c r="M167" s="248" t="s">
        <v>1</v>
      </c>
      <c r="N167" s="249" t="s">
        <v>44</v>
      </c>
      <c r="O167" s="98"/>
      <c r="P167" s="250">
        <f>O167*H167</f>
        <v>0</v>
      </c>
      <c r="Q167" s="250">
        <v>0.00332</v>
      </c>
      <c r="R167" s="250">
        <f>Q167*H167</f>
        <v>0.01992</v>
      </c>
      <c r="S167" s="250">
        <v>0</v>
      </c>
      <c r="T167" s="251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2" t="s">
        <v>253</v>
      </c>
      <c r="AT167" s="252" t="s">
        <v>164</v>
      </c>
      <c r="AU167" s="252" t="s">
        <v>90</v>
      </c>
      <c r="AY167" s="18" t="s">
        <v>162</v>
      </c>
      <c r="BE167" s="253">
        <f>IF(N167="základná",J167,0)</f>
        <v>0</v>
      </c>
      <c r="BF167" s="253">
        <f>IF(N167="znížená",J167,0)</f>
        <v>0</v>
      </c>
      <c r="BG167" s="253">
        <f>IF(N167="zákl. prenesená",J167,0)</f>
        <v>0</v>
      </c>
      <c r="BH167" s="253">
        <f>IF(N167="zníž. prenesená",J167,0)</f>
        <v>0</v>
      </c>
      <c r="BI167" s="253">
        <f>IF(N167="nulová",J167,0)</f>
        <v>0</v>
      </c>
      <c r="BJ167" s="18" t="s">
        <v>90</v>
      </c>
      <c r="BK167" s="253">
        <f>ROUND(I167*H167,2)</f>
        <v>0</v>
      </c>
      <c r="BL167" s="18" t="s">
        <v>253</v>
      </c>
      <c r="BM167" s="252" t="s">
        <v>1661</v>
      </c>
    </row>
    <row r="168" s="13" customFormat="1">
      <c r="A168" s="13"/>
      <c r="B168" s="254"/>
      <c r="C168" s="255"/>
      <c r="D168" s="256" t="s">
        <v>170</v>
      </c>
      <c r="E168" s="257" t="s">
        <v>1</v>
      </c>
      <c r="F168" s="258" t="s">
        <v>1662</v>
      </c>
      <c r="G168" s="255"/>
      <c r="H168" s="257" t="s">
        <v>1</v>
      </c>
      <c r="I168" s="259"/>
      <c r="J168" s="255"/>
      <c r="K168" s="255"/>
      <c r="L168" s="260"/>
      <c r="M168" s="261"/>
      <c r="N168" s="262"/>
      <c r="O168" s="262"/>
      <c r="P168" s="262"/>
      <c r="Q168" s="262"/>
      <c r="R168" s="262"/>
      <c r="S168" s="262"/>
      <c r="T168" s="26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4" t="s">
        <v>170</v>
      </c>
      <c r="AU168" s="264" t="s">
        <v>90</v>
      </c>
      <c r="AV168" s="13" t="s">
        <v>85</v>
      </c>
      <c r="AW168" s="13" t="s">
        <v>34</v>
      </c>
      <c r="AX168" s="13" t="s">
        <v>78</v>
      </c>
      <c r="AY168" s="264" t="s">
        <v>162</v>
      </c>
    </row>
    <row r="169" s="14" customFormat="1">
      <c r="A169" s="14"/>
      <c r="B169" s="265"/>
      <c r="C169" s="266"/>
      <c r="D169" s="256" t="s">
        <v>170</v>
      </c>
      <c r="E169" s="267" t="s">
        <v>1</v>
      </c>
      <c r="F169" s="268" t="s">
        <v>1663</v>
      </c>
      <c r="G169" s="266"/>
      <c r="H169" s="269">
        <v>2</v>
      </c>
      <c r="I169" s="270"/>
      <c r="J169" s="266"/>
      <c r="K169" s="266"/>
      <c r="L169" s="271"/>
      <c r="M169" s="272"/>
      <c r="N169" s="273"/>
      <c r="O169" s="273"/>
      <c r="P169" s="273"/>
      <c r="Q169" s="273"/>
      <c r="R169" s="273"/>
      <c r="S169" s="273"/>
      <c r="T169" s="27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75" t="s">
        <v>170</v>
      </c>
      <c r="AU169" s="275" t="s">
        <v>90</v>
      </c>
      <c r="AV169" s="14" t="s">
        <v>90</v>
      </c>
      <c r="AW169" s="14" t="s">
        <v>34</v>
      </c>
      <c r="AX169" s="14" t="s">
        <v>78</v>
      </c>
      <c r="AY169" s="275" t="s">
        <v>162</v>
      </c>
    </row>
    <row r="170" s="13" customFormat="1">
      <c r="A170" s="13"/>
      <c r="B170" s="254"/>
      <c r="C170" s="255"/>
      <c r="D170" s="256" t="s">
        <v>170</v>
      </c>
      <c r="E170" s="257" t="s">
        <v>1</v>
      </c>
      <c r="F170" s="258" t="s">
        <v>1664</v>
      </c>
      <c r="G170" s="255"/>
      <c r="H170" s="257" t="s">
        <v>1</v>
      </c>
      <c r="I170" s="259"/>
      <c r="J170" s="255"/>
      <c r="K170" s="255"/>
      <c r="L170" s="260"/>
      <c r="M170" s="261"/>
      <c r="N170" s="262"/>
      <c r="O170" s="262"/>
      <c r="P170" s="262"/>
      <c r="Q170" s="262"/>
      <c r="R170" s="262"/>
      <c r="S170" s="262"/>
      <c r="T170" s="26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4" t="s">
        <v>170</v>
      </c>
      <c r="AU170" s="264" t="s">
        <v>90</v>
      </c>
      <c r="AV170" s="13" t="s">
        <v>85</v>
      </c>
      <c r="AW170" s="13" t="s">
        <v>34</v>
      </c>
      <c r="AX170" s="13" t="s">
        <v>78</v>
      </c>
      <c r="AY170" s="264" t="s">
        <v>162</v>
      </c>
    </row>
    <row r="171" s="14" customFormat="1">
      <c r="A171" s="14"/>
      <c r="B171" s="265"/>
      <c r="C171" s="266"/>
      <c r="D171" s="256" t="s">
        <v>170</v>
      </c>
      <c r="E171" s="267" t="s">
        <v>1</v>
      </c>
      <c r="F171" s="268" t="s">
        <v>384</v>
      </c>
      <c r="G171" s="266"/>
      <c r="H171" s="269">
        <v>4</v>
      </c>
      <c r="I171" s="270"/>
      <c r="J171" s="266"/>
      <c r="K171" s="266"/>
      <c r="L171" s="271"/>
      <c r="M171" s="272"/>
      <c r="N171" s="273"/>
      <c r="O171" s="273"/>
      <c r="P171" s="273"/>
      <c r="Q171" s="273"/>
      <c r="R171" s="273"/>
      <c r="S171" s="273"/>
      <c r="T171" s="27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5" t="s">
        <v>170</v>
      </c>
      <c r="AU171" s="275" t="s">
        <v>90</v>
      </c>
      <c r="AV171" s="14" t="s">
        <v>90</v>
      </c>
      <c r="AW171" s="14" t="s">
        <v>34</v>
      </c>
      <c r="AX171" s="14" t="s">
        <v>78</v>
      </c>
      <c r="AY171" s="275" t="s">
        <v>162</v>
      </c>
    </row>
    <row r="172" s="16" customFormat="1">
      <c r="A172" s="16"/>
      <c r="B172" s="287"/>
      <c r="C172" s="288"/>
      <c r="D172" s="256" t="s">
        <v>170</v>
      </c>
      <c r="E172" s="289" t="s">
        <v>1</v>
      </c>
      <c r="F172" s="290" t="s">
        <v>180</v>
      </c>
      <c r="G172" s="288"/>
      <c r="H172" s="291">
        <v>6</v>
      </c>
      <c r="I172" s="292"/>
      <c r="J172" s="288"/>
      <c r="K172" s="288"/>
      <c r="L172" s="293"/>
      <c r="M172" s="294"/>
      <c r="N172" s="295"/>
      <c r="O172" s="295"/>
      <c r="P172" s="295"/>
      <c r="Q172" s="295"/>
      <c r="R172" s="295"/>
      <c r="S172" s="295"/>
      <c r="T172" s="29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T172" s="297" t="s">
        <v>170</v>
      </c>
      <c r="AU172" s="297" t="s">
        <v>90</v>
      </c>
      <c r="AV172" s="16" t="s">
        <v>168</v>
      </c>
      <c r="AW172" s="16" t="s">
        <v>34</v>
      </c>
      <c r="AX172" s="16" t="s">
        <v>85</v>
      </c>
      <c r="AY172" s="297" t="s">
        <v>162</v>
      </c>
    </row>
    <row r="173" s="2" customFormat="1" ht="22.2" customHeight="1">
      <c r="A173" s="39"/>
      <c r="B173" s="40"/>
      <c r="C173" s="240" t="s">
        <v>303</v>
      </c>
      <c r="D173" s="240" t="s">
        <v>164</v>
      </c>
      <c r="E173" s="241" t="s">
        <v>1665</v>
      </c>
      <c r="F173" s="242" t="s">
        <v>1666</v>
      </c>
      <c r="G173" s="243" t="s">
        <v>427</v>
      </c>
      <c r="H173" s="244">
        <v>65.549999999999997</v>
      </c>
      <c r="I173" s="245"/>
      <c r="J173" s="246">
        <f>ROUND(I173*H173,2)</f>
        <v>0</v>
      </c>
      <c r="K173" s="247"/>
      <c r="L173" s="45"/>
      <c r="M173" s="248" t="s">
        <v>1</v>
      </c>
      <c r="N173" s="249" t="s">
        <v>44</v>
      </c>
      <c r="O173" s="98"/>
      <c r="P173" s="250">
        <f>O173*H173</f>
        <v>0</v>
      </c>
      <c r="Q173" s="250">
        <v>0.00025999999999999998</v>
      </c>
      <c r="R173" s="250">
        <f>Q173*H173</f>
        <v>0.017042999999999999</v>
      </c>
      <c r="S173" s="250">
        <v>0</v>
      </c>
      <c r="T173" s="251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52" t="s">
        <v>253</v>
      </c>
      <c r="AT173" s="252" t="s">
        <v>164</v>
      </c>
      <c r="AU173" s="252" t="s">
        <v>90</v>
      </c>
      <c r="AY173" s="18" t="s">
        <v>162</v>
      </c>
      <c r="BE173" s="253">
        <f>IF(N173="základná",J173,0)</f>
        <v>0</v>
      </c>
      <c r="BF173" s="253">
        <f>IF(N173="znížená",J173,0)</f>
        <v>0</v>
      </c>
      <c r="BG173" s="253">
        <f>IF(N173="zákl. prenesená",J173,0)</f>
        <v>0</v>
      </c>
      <c r="BH173" s="253">
        <f>IF(N173="zníž. prenesená",J173,0)</f>
        <v>0</v>
      </c>
      <c r="BI173" s="253">
        <f>IF(N173="nulová",J173,0)</f>
        <v>0</v>
      </c>
      <c r="BJ173" s="18" t="s">
        <v>90</v>
      </c>
      <c r="BK173" s="253">
        <f>ROUND(I173*H173,2)</f>
        <v>0</v>
      </c>
      <c r="BL173" s="18" t="s">
        <v>253</v>
      </c>
      <c r="BM173" s="252" t="s">
        <v>1667</v>
      </c>
    </row>
    <row r="174" s="13" customFormat="1">
      <c r="A174" s="13"/>
      <c r="B174" s="254"/>
      <c r="C174" s="255"/>
      <c r="D174" s="256" t="s">
        <v>170</v>
      </c>
      <c r="E174" s="257" t="s">
        <v>1</v>
      </c>
      <c r="F174" s="258" t="s">
        <v>1668</v>
      </c>
      <c r="G174" s="255"/>
      <c r="H174" s="257" t="s">
        <v>1</v>
      </c>
      <c r="I174" s="259"/>
      <c r="J174" s="255"/>
      <c r="K174" s="255"/>
      <c r="L174" s="260"/>
      <c r="M174" s="261"/>
      <c r="N174" s="262"/>
      <c r="O174" s="262"/>
      <c r="P174" s="262"/>
      <c r="Q174" s="262"/>
      <c r="R174" s="262"/>
      <c r="S174" s="262"/>
      <c r="T174" s="26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64" t="s">
        <v>170</v>
      </c>
      <c r="AU174" s="264" t="s">
        <v>90</v>
      </c>
      <c r="AV174" s="13" t="s">
        <v>85</v>
      </c>
      <c r="AW174" s="13" t="s">
        <v>34</v>
      </c>
      <c r="AX174" s="13" t="s">
        <v>78</v>
      </c>
      <c r="AY174" s="264" t="s">
        <v>162</v>
      </c>
    </row>
    <row r="175" s="14" customFormat="1">
      <c r="A175" s="14"/>
      <c r="B175" s="265"/>
      <c r="C175" s="266"/>
      <c r="D175" s="256" t="s">
        <v>170</v>
      </c>
      <c r="E175" s="267" t="s">
        <v>1</v>
      </c>
      <c r="F175" s="268" t="s">
        <v>1669</v>
      </c>
      <c r="G175" s="266"/>
      <c r="H175" s="269">
        <v>2.3999999999999999</v>
      </c>
      <c r="I175" s="270"/>
      <c r="J175" s="266"/>
      <c r="K175" s="266"/>
      <c r="L175" s="271"/>
      <c r="M175" s="272"/>
      <c r="N175" s="273"/>
      <c r="O175" s="273"/>
      <c r="P175" s="273"/>
      <c r="Q175" s="273"/>
      <c r="R175" s="273"/>
      <c r="S175" s="273"/>
      <c r="T175" s="27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75" t="s">
        <v>170</v>
      </c>
      <c r="AU175" s="275" t="s">
        <v>90</v>
      </c>
      <c r="AV175" s="14" t="s">
        <v>90</v>
      </c>
      <c r="AW175" s="14" t="s">
        <v>34</v>
      </c>
      <c r="AX175" s="14" t="s">
        <v>78</v>
      </c>
      <c r="AY175" s="275" t="s">
        <v>162</v>
      </c>
    </row>
    <row r="176" s="14" customFormat="1">
      <c r="A176" s="14"/>
      <c r="B176" s="265"/>
      <c r="C176" s="266"/>
      <c r="D176" s="256" t="s">
        <v>170</v>
      </c>
      <c r="E176" s="267" t="s">
        <v>1</v>
      </c>
      <c r="F176" s="268" t="s">
        <v>1670</v>
      </c>
      <c r="G176" s="266"/>
      <c r="H176" s="269">
        <v>1.3</v>
      </c>
      <c r="I176" s="270"/>
      <c r="J176" s="266"/>
      <c r="K176" s="266"/>
      <c r="L176" s="271"/>
      <c r="M176" s="272"/>
      <c r="N176" s="273"/>
      <c r="O176" s="273"/>
      <c r="P176" s="273"/>
      <c r="Q176" s="273"/>
      <c r="R176" s="273"/>
      <c r="S176" s="273"/>
      <c r="T176" s="27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75" t="s">
        <v>170</v>
      </c>
      <c r="AU176" s="275" t="s">
        <v>90</v>
      </c>
      <c r="AV176" s="14" t="s">
        <v>90</v>
      </c>
      <c r="AW176" s="14" t="s">
        <v>34</v>
      </c>
      <c r="AX176" s="14" t="s">
        <v>78</v>
      </c>
      <c r="AY176" s="275" t="s">
        <v>162</v>
      </c>
    </row>
    <row r="177" s="15" customFormat="1">
      <c r="A177" s="15"/>
      <c r="B177" s="276"/>
      <c r="C177" s="277"/>
      <c r="D177" s="256" t="s">
        <v>170</v>
      </c>
      <c r="E177" s="278" t="s">
        <v>1</v>
      </c>
      <c r="F177" s="279" t="s">
        <v>176</v>
      </c>
      <c r="G177" s="277"/>
      <c r="H177" s="280">
        <v>3.7000000000000002</v>
      </c>
      <c r="I177" s="281"/>
      <c r="J177" s="277"/>
      <c r="K177" s="277"/>
      <c r="L177" s="282"/>
      <c r="M177" s="283"/>
      <c r="N177" s="284"/>
      <c r="O177" s="284"/>
      <c r="P177" s="284"/>
      <c r="Q177" s="284"/>
      <c r="R177" s="284"/>
      <c r="S177" s="284"/>
      <c r="T177" s="28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86" t="s">
        <v>170</v>
      </c>
      <c r="AU177" s="286" t="s">
        <v>90</v>
      </c>
      <c r="AV177" s="15" t="s">
        <v>95</v>
      </c>
      <c r="AW177" s="15" t="s">
        <v>34</v>
      </c>
      <c r="AX177" s="15" t="s">
        <v>78</v>
      </c>
      <c r="AY177" s="286" t="s">
        <v>162</v>
      </c>
    </row>
    <row r="178" s="14" customFormat="1">
      <c r="A178" s="14"/>
      <c r="B178" s="265"/>
      <c r="C178" s="266"/>
      <c r="D178" s="256" t="s">
        <v>170</v>
      </c>
      <c r="E178" s="267" t="s">
        <v>1</v>
      </c>
      <c r="F178" s="268" t="s">
        <v>1671</v>
      </c>
      <c r="G178" s="266"/>
      <c r="H178" s="269">
        <v>25.899999999999999</v>
      </c>
      <c r="I178" s="270"/>
      <c r="J178" s="266"/>
      <c r="K178" s="266"/>
      <c r="L178" s="271"/>
      <c r="M178" s="272"/>
      <c r="N178" s="273"/>
      <c r="O178" s="273"/>
      <c r="P178" s="273"/>
      <c r="Q178" s="273"/>
      <c r="R178" s="273"/>
      <c r="S178" s="273"/>
      <c r="T178" s="27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75" t="s">
        <v>170</v>
      </c>
      <c r="AU178" s="275" t="s">
        <v>90</v>
      </c>
      <c r="AV178" s="14" t="s">
        <v>90</v>
      </c>
      <c r="AW178" s="14" t="s">
        <v>34</v>
      </c>
      <c r="AX178" s="14" t="s">
        <v>78</v>
      </c>
      <c r="AY178" s="275" t="s">
        <v>162</v>
      </c>
    </row>
    <row r="179" s="14" customFormat="1">
      <c r="A179" s="14"/>
      <c r="B179" s="265"/>
      <c r="C179" s="266"/>
      <c r="D179" s="256" t="s">
        <v>170</v>
      </c>
      <c r="E179" s="267" t="s">
        <v>1</v>
      </c>
      <c r="F179" s="268" t="s">
        <v>1672</v>
      </c>
      <c r="G179" s="266"/>
      <c r="H179" s="269">
        <v>4.5599999999999996</v>
      </c>
      <c r="I179" s="270"/>
      <c r="J179" s="266"/>
      <c r="K179" s="266"/>
      <c r="L179" s="271"/>
      <c r="M179" s="272"/>
      <c r="N179" s="273"/>
      <c r="O179" s="273"/>
      <c r="P179" s="273"/>
      <c r="Q179" s="273"/>
      <c r="R179" s="273"/>
      <c r="S179" s="273"/>
      <c r="T179" s="27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75" t="s">
        <v>170</v>
      </c>
      <c r="AU179" s="275" t="s">
        <v>90</v>
      </c>
      <c r="AV179" s="14" t="s">
        <v>90</v>
      </c>
      <c r="AW179" s="14" t="s">
        <v>34</v>
      </c>
      <c r="AX179" s="14" t="s">
        <v>78</v>
      </c>
      <c r="AY179" s="275" t="s">
        <v>162</v>
      </c>
    </row>
    <row r="180" s="14" customFormat="1">
      <c r="A180" s="14"/>
      <c r="B180" s="265"/>
      <c r="C180" s="266"/>
      <c r="D180" s="256" t="s">
        <v>170</v>
      </c>
      <c r="E180" s="267" t="s">
        <v>1</v>
      </c>
      <c r="F180" s="268" t="s">
        <v>1673</v>
      </c>
      <c r="G180" s="266"/>
      <c r="H180" s="269">
        <v>11.050000000000001</v>
      </c>
      <c r="I180" s="270"/>
      <c r="J180" s="266"/>
      <c r="K180" s="266"/>
      <c r="L180" s="271"/>
      <c r="M180" s="272"/>
      <c r="N180" s="273"/>
      <c r="O180" s="273"/>
      <c r="P180" s="273"/>
      <c r="Q180" s="273"/>
      <c r="R180" s="273"/>
      <c r="S180" s="273"/>
      <c r="T180" s="27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75" t="s">
        <v>170</v>
      </c>
      <c r="AU180" s="275" t="s">
        <v>90</v>
      </c>
      <c r="AV180" s="14" t="s">
        <v>90</v>
      </c>
      <c r="AW180" s="14" t="s">
        <v>34</v>
      </c>
      <c r="AX180" s="14" t="s">
        <v>78</v>
      </c>
      <c r="AY180" s="275" t="s">
        <v>162</v>
      </c>
    </row>
    <row r="181" s="14" customFormat="1">
      <c r="A181" s="14"/>
      <c r="B181" s="265"/>
      <c r="C181" s="266"/>
      <c r="D181" s="256" t="s">
        <v>170</v>
      </c>
      <c r="E181" s="267" t="s">
        <v>1</v>
      </c>
      <c r="F181" s="268" t="s">
        <v>1674</v>
      </c>
      <c r="G181" s="266"/>
      <c r="H181" s="269">
        <v>13.550000000000001</v>
      </c>
      <c r="I181" s="270"/>
      <c r="J181" s="266"/>
      <c r="K181" s="266"/>
      <c r="L181" s="271"/>
      <c r="M181" s="272"/>
      <c r="N181" s="273"/>
      <c r="O181" s="273"/>
      <c r="P181" s="273"/>
      <c r="Q181" s="273"/>
      <c r="R181" s="273"/>
      <c r="S181" s="273"/>
      <c r="T181" s="27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75" t="s">
        <v>170</v>
      </c>
      <c r="AU181" s="275" t="s">
        <v>90</v>
      </c>
      <c r="AV181" s="14" t="s">
        <v>90</v>
      </c>
      <c r="AW181" s="14" t="s">
        <v>34</v>
      </c>
      <c r="AX181" s="14" t="s">
        <v>78</v>
      </c>
      <c r="AY181" s="275" t="s">
        <v>162</v>
      </c>
    </row>
    <row r="182" s="13" customFormat="1">
      <c r="A182" s="13"/>
      <c r="B182" s="254"/>
      <c r="C182" s="255"/>
      <c r="D182" s="256" t="s">
        <v>170</v>
      </c>
      <c r="E182" s="257" t="s">
        <v>1</v>
      </c>
      <c r="F182" s="258" t="s">
        <v>1675</v>
      </c>
      <c r="G182" s="255"/>
      <c r="H182" s="257" t="s">
        <v>1</v>
      </c>
      <c r="I182" s="259"/>
      <c r="J182" s="255"/>
      <c r="K182" s="255"/>
      <c r="L182" s="260"/>
      <c r="M182" s="261"/>
      <c r="N182" s="262"/>
      <c r="O182" s="262"/>
      <c r="P182" s="262"/>
      <c r="Q182" s="262"/>
      <c r="R182" s="262"/>
      <c r="S182" s="262"/>
      <c r="T182" s="26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4" t="s">
        <v>170</v>
      </c>
      <c r="AU182" s="264" t="s">
        <v>90</v>
      </c>
      <c r="AV182" s="13" t="s">
        <v>85</v>
      </c>
      <c r="AW182" s="13" t="s">
        <v>34</v>
      </c>
      <c r="AX182" s="13" t="s">
        <v>78</v>
      </c>
      <c r="AY182" s="264" t="s">
        <v>162</v>
      </c>
    </row>
    <row r="183" s="14" customFormat="1">
      <c r="A183" s="14"/>
      <c r="B183" s="265"/>
      <c r="C183" s="266"/>
      <c r="D183" s="256" t="s">
        <v>170</v>
      </c>
      <c r="E183" s="267" t="s">
        <v>1</v>
      </c>
      <c r="F183" s="268" t="s">
        <v>1676</v>
      </c>
      <c r="G183" s="266"/>
      <c r="H183" s="269">
        <v>4.1900000000000004</v>
      </c>
      <c r="I183" s="270"/>
      <c r="J183" s="266"/>
      <c r="K183" s="266"/>
      <c r="L183" s="271"/>
      <c r="M183" s="272"/>
      <c r="N183" s="273"/>
      <c r="O183" s="273"/>
      <c r="P183" s="273"/>
      <c r="Q183" s="273"/>
      <c r="R183" s="273"/>
      <c r="S183" s="273"/>
      <c r="T183" s="27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5" t="s">
        <v>170</v>
      </c>
      <c r="AU183" s="275" t="s">
        <v>90</v>
      </c>
      <c r="AV183" s="14" t="s">
        <v>90</v>
      </c>
      <c r="AW183" s="14" t="s">
        <v>34</v>
      </c>
      <c r="AX183" s="14" t="s">
        <v>78</v>
      </c>
      <c r="AY183" s="275" t="s">
        <v>162</v>
      </c>
    </row>
    <row r="184" s="14" customFormat="1">
      <c r="A184" s="14"/>
      <c r="B184" s="265"/>
      <c r="C184" s="266"/>
      <c r="D184" s="256" t="s">
        <v>170</v>
      </c>
      <c r="E184" s="267" t="s">
        <v>1</v>
      </c>
      <c r="F184" s="268" t="s">
        <v>1677</v>
      </c>
      <c r="G184" s="266"/>
      <c r="H184" s="269">
        <v>2.6000000000000001</v>
      </c>
      <c r="I184" s="270"/>
      <c r="J184" s="266"/>
      <c r="K184" s="266"/>
      <c r="L184" s="271"/>
      <c r="M184" s="272"/>
      <c r="N184" s="273"/>
      <c r="O184" s="273"/>
      <c r="P184" s="273"/>
      <c r="Q184" s="273"/>
      <c r="R184" s="273"/>
      <c r="S184" s="273"/>
      <c r="T184" s="27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75" t="s">
        <v>170</v>
      </c>
      <c r="AU184" s="275" t="s">
        <v>90</v>
      </c>
      <c r="AV184" s="14" t="s">
        <v>90</v>
      </c>
      <c r="AW184" s="14" t="s">
        <v>34</v>
      </c>
      <c r="AX184" s="14" t="s">
        <v>78</v>
      </c>
      <c r="AY184" s="275" t="s">
        <v>162</v>
      </c>
    </row>
    <row r="185" s="15" customFormat="1">
      <c r="A185" s="15"/>
      <c r="B185" s="276"/>
      <c r="C185" s="277"/>
      <c r="D185" s="256" t="s">
        <v>170</v>
      </c>
      <c r="E185" s="278" t="s">
        <v>1</v>
      </c>
      <c r="F185" s="279" t="s">
        <v>176</v>
      </c>
      <c r="G185" s="277"/>
      <c r="H185" s="280">
        <v>61.850000000000001</v>
      </c>
      <c r="I185" s="281"/>
      <c r="J185" s="277"/>
      <c r="K185" s="277"/>
      <c r="L185" s="282"/>
      <c r="M185" s="283"/>
      <c r="N185" s="284"/>
      <c r="O185" s="284"/>
      <c r="P185" s="284"/>
      <c r="Q185" s="284"/>
      <c r="R185" s="284"/>
      <c r="S185" s="284"/>
      <c r="T185" s="28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86" t="s">
        <v>170</v>
      </c>
      <c r="AU185" s="286" t="s">
        <v>90</v>
      </c>
      <c r="AV185" s="15" t="s">
        <v>95</v>
      </c>
      <c r="AW185" s="15" t="s">
        <v>34</v>
      </c>
      <c r="AX185" s="15" t="s">
        <v>78</v>
      </c>
      <c r="AY185" s="286" t="s">
        <v>162</v>
      </c>
    </row>
    <row r="186" s="16" customFormat="1">
      <c r="A186" s="16"/>
      <c r="B186" s="287"/>
      <c r="C186" s="288"/>
      <c r="D186" s="256" t="s">
        <v>170</v>
      </c>
      <c r="E186" s="289" t="s">
        <v>1</v>
      </c>
      <c r="F186" s="290" t="s">
        <v>180</v>
      </c>
      <c r="G186" s="288"/>
      <c r="H186" s="291">
        <v>65.549999999999997</v>
      </c>
      <c r="I186" s="292"/>
      <c r="J186" s="288"/>
      <c r="K186" s="288"/>
      <c r="L186" s="293"/>
      <c r="M186" s="294"/>
      <c r="N186" s="295"/>
      <c r="O186" s="295"/>
      <c r="P186" s="295"/>
      <c r="Q186" s="295"/>
      <c r="R186" s="295"/>
      <c r="S186" s="295"/>
      <c r="T186" s="29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T186" s="297" t="s">
        <v>170</v>
      </c>
      <c r="AU186" s="297" t="s">
        <v>90</v>
      </c>
      <c r="AV186" s="16" t="s">
        <v>168</v>
      </c>
      <c r="AW186" s="16" t="s">
        <v>34</v>
      </c>
      <c r="AX186" s="16" t="s">
        <v>85</v>
      </c>
      <c r="AY186" s="297" t="s">
        <v>162</v>
      </c>
    </row>
    <row r="187" s="2" customFormat="1" ht="22.2" customHeight="1">
      <c r="A187" s="39"/>
      <c r="B187" s="40"/>
      <c r="C187" s="240" t="s">
        <v>307</v>
      </c>
      <c r="D187" s="240" t="s">
        <v>164</v>
      </c>
      <c r="E187" s="241" t="s">
        <v>1678</v>
      </c>
      <c r="F187" s="242" t="s">
        <v>1679</v>
      </c>
      <c r="G187" s="243" t="s">
        <v>427</v>
      </c>
      <c r="H187" s="244">
        <v>20.18</v>
      </c>
      <c r="I187" s="245"/>
      <c r="J187" s="246">
        <f>ROUND(I187*H187,2)</f>
        <v>0</v>
      </c>
      <c r="K187" s="247"/>
      <c r="L187" s="45"/>
      <c r="M187" s="248" t="s">
        <v>1</v>
      </c>
      <c r="N187" s="249" t="s">
        <v>44</v>
      </c>
      <c r="O187" s="98"/>
      <c r="P187" s="250">
        <f>O187*H187</f>
        <v>0</v>
      </c>
      <c r="Q187" s="250">
        <v>0.00098999999999999999</v>
      </c>
      <c r="R187" s="250">
        <f>Q187*H187</f>
        <v>0.019978199999999998</v>
      </c>
      <c r="S187" s="250">
        <v>0</v>
      </c>
      <c r="T187" s="25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52" t="s">
        <v>253</v>
      </c>
      <c r="AT187" s="252" t="s">
        <v>164</v>
      </c>
      <c r="AU187" s="252" t="s">
        <v>90</v>
      </c>
      <c r="AY187" s="18" t="s">
        <v>162</v>
      </c>
      <c r="BE187" s="253">
        <f>IF(N187="základná",J187,0)</f>
        <v>0</v>
      </c>
      <c r="BF187" s="253">
        <f>IF(N187="znížená",J187,0)</f>
        <v>0</v>
      </c>
      <c r="BG187" s="253">
        <f>IF(N187="zákl. prenesená",J187,0)</f>
        <v>0</v>
      </c>
      <c r="BH187" s="253">
        <f>IF(N187="zníž. prenesená",J187,0)</f>
        <v>0</v>
      </c>
      <c r="BI187" s="253">
        <f>IF(N187="nulová",J187,0)</f>
        <v>0</v>
      </c>
      <c r="BJ187" s="18" t="s">
        <v>90</v>
      </c>
      <c r="BK187" s="253">
        <f>ROUND(I187*H187,2)</f>
        <v>0</v>
      </c>
      <c r="BL187" s="18" t="s">
        <v>253</v>
      </c>
      <c r="BM187" s="252" t="s">
        <v>1680</v>
      </c>
    </row>
    <row r="188" s="13" customFormat="1">
      <c r="A188" s="13"/>
      <c r="B188" s="254"/>
      <c r="C188" s="255"/>
      <c r="D188" s="256" t="s">
        <v>170</v>
      </c>
      <c r="E188" s="257" t="s">
        <v>1</v>
      </c>
      <c r="F188" s="258" t="s">
        <v>1668</v>
      </c>
      <c r="G188" s="255"/>
      <c r="H188" s="257" t="s">
        <v>1</v>
      </c>
      <c r="I188" s="259"/>
      <c r="J188" s="255"/>
      <c r="K188" s="255"/>
      <c r="L188" s="260"/>
      <c r="M188" s="261"/>
      <c r="N188" s="262"/>
      <c r="O188" s="262"/>
      <c r="P188" s="262"/>
      <c r="Q188" s="262"/>
      <c r="R188" s="262"/>
      <c r="S188" s="262"/>
      <c r="T188" s="26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64" t="s">
        <v>170</v>
      </c>
      <c r="AU188" s="264" t="s">
        <v>90</v>
      </c>
      <c r="AV188" s="13" t="s">
        <v>85</v>
      </c>
      <c r="AW188" s="13" t="s">
        <v>34</v>
      </c>
      <c r="AX188" s="13" t="s">
        <v>78</v>
      </c>
      <c r="AY188" s="264" t="s">
        <v>162</v>
      </c>
    </row>
    <row r="189" s="14" customFormat="1">
      <c r="A189" s="14"/>
      <c r="B189" s="265"/>
      <c r="C189" s="266"/>
      <c r="D189" s="256" t="s">
        <v>170</v>
      </c>
      <c r="E189" s="267" t="s">
        <v>1</v>
      </c>
      <c r="F189" s="268" t="s">
        <v>1681</v>
      </c>
      <c r="G189" s="266"/>
      <c r="H189" s="269">
        <v>3.8399999999999999</v>
      </c>
      <c r="I189" s="270"/>
      <c r="J189" s="266"/>
      <c r="K189" s="266"/>
      <c r="L189" s="271"/>
      <c r="M189" s="272"/>
      <c r="N189" s="273"/>
      <c r="O189" s="273"/>
      <c r="P189" s="273"/>
      <c r="Q189" s="273"/>
      <c r="R189" s="273"/>
      <c r="S189" s="273"/>
      <c r="T189" s="27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75" t="s">
        <v>170</v>
      </c>
      <c r="AU189" s="275" t="s">
        <v>90</v>
      </c>
      <c r="AV189" s="14" t="s">
        <v>90</v>
      </c>
      <c r="AW189" s="14" t="s">
        <v>34</v>
      </c>
      <c r="AX189" s="14" t="s">
        <v>78</v>
      </c>
      <c r="AY189" s="275" t="s">
        <v>162</v>
      </c>
    </row>
    <row r="190" s="15" customFormat="1">
      <c r="A190" s="15"/>
      <c r="B190" s="276"/>
      <c r="C190" s="277"/>
      <c r="D190" s="256" t="s">
        <v>170</v>
      </c>
      <c r="E190" s="278" t="s">
        <v>1</v>
      </c>
      <c r="F190" s="279" t="s">
        <v>176</v>
      </c>
      <c r="G190" s="277"/>
      <c r="H190" s="280">
        <v>3.8399999999999999</v>
      </c>
      <c r="I190" s="281"/>
      <c r="J190" s="277"/>
      <c r="K190" s="277"/>
      <c r="L190" s="282"/>
      <c r="M190" s="283"/>
      <c r="N190" s="284"/>
      <c r="O190" s="284"/>
      <c r="P190" s="284"/>
      <c r="Q190" s="284"/>
      <c r="R190" s="284"/>
      <c r="S190" s="284"/>
      <c r="T190" s="28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86" t="s">
        <v>170</v>
      </c>
      <c r="AU190" s="286" t="s">
        <v>90</v>
      </c>
      <c r="AV190" s="15" t="s">
        <v>95</v>
      </c>
      <c r="AW190" s="15" t="s">
        <v>34</v>
      </c>
      <c r="AX190" s="15" t="s">
        <v>78</v>
      </c>
      <c r="AY190" s="286" t="s">
        <v>162</v>
      </c>
    </row>
    <row r="191" s="13" customFormat="1">
      <c r="A191" s="13"/>
      <c r="B191" s="254"/>
      <c r="C191" s="255"/>
      <c r="D191" s="256" t="s">
        <v>170</v>
      </c>
      <c r="E191" s="257" t="s">
        <v>1</v>
      </c>
      <c r="F191" s="258" t="s">
        <v>1664</v>
      </c>
      <c r="G191" s="255"/>
      <c r="H191" s="257" t="s">
        <v>1</v>
      </c>
      <c r="I191" s="259"/>
      <c r="J191" s="255"/>
      <c r="K191" s="255"/>
      <c r="L191" s="260"/>
      <c r="M191" s="261"/>
      <c r="N191" s="262"/>
      <c r="O191" s="262"/>
      <c r="P191" s="262"/>
      <c r="Q191" s="262"/>
      <c r="R191" s="262"/>
      <c r="S191" s="262"/>
      <c r="T191" s="26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4" t="s">
        <v>170</v>
      </c>
      <c r="AU191" s="264" t="s">
        <v>90</v>
      </c>
      <c r="AV191" s="13" t="s">
        <v>85</v>
      </c>
      <c r="AW191" s="13" t="s">
        <v>34</v>
      </c>
      <c r="AX191" s="13" t="s">
        <v>78</v>
      </c>
      <c r="AY191" s="264" t="s">
        <v>162</v>
      </c>
    </row>
    <row r="192" s="13" customFormat="1">
      <c r="A192" s="13"/>
      <c r="B192" s="254"/>
      <c r="C192" s="255"/>
      <c r="D192" s="256" t="s">
        <v>170</v>
      </c>
      <c r="E192" s="257" t="s">
        <v>1</v>
      </c>
      <c r="F192" s="258" t="s">
        <v>1682</v>
      </c>
      <c r="G192" s="255"/>
      <c r="H192" s="257" t="s">
        <v>1</v>
      </c>
      <c r="I192" s="259"/>
      <c r="J192" s="255"/>
      <c r="K192" s="255"/>
      <c r="L192" s="260"/>
      <c r="M192" s="261"/>
      <c r="N192" s="262"/>
      <c r="O192" s="262"/>
      <c r="P192" s="262"/>
      <c r="Q192" s="262"/>
      <c r="R192" s="262"/>
      <c r="S192" s="262"/>
      <c r="T192" s="26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64" t="s">
        <v>170</v>
      </c>
      <c r="AU192" s="264" t="s">
        <v>90</v>
      </c>
      <c r="AV192" s="13" t="s">
        <v>85</v>
      </c>
      <c r="AW192" s="13" t="s">
        <v>34</v>
      </c>
      <c r="AX192" s="13" t="s">
        <v>78</v>
      </c>
      <c r="AY192" s="264" t="s">
        <v>162</v>
      </c>
    </row>
    <row r="193" s="14" customFormat="1">
      <c r="A193" s="14"/>
      <c r="B193" s="265"/>
      <c r="C193" s="266"/>
      <c r="D193" s="256" t="s">
        <v>170</v>
      </c>
      <c r="E193" s="267" t="s">
        <v>1</v>
      </c>
      <c r="F193" s="268" t="s">
        <v>1683</v>
      </c>
      <c r="G193" s="266"/>
      <c r="H193" s="269">
        <v>3.96</v>
      </c>
      <c r="I193" s="270"/>
      <c r="J193" s="266"/>
      <c r="K193" s="266"/>
      <c r="L193" s="271"/>
      <c r="M193" s="272"/>
      <c r="N193" s="273"/>
      <c r="O193" s="273"/>
      <c r="P193" s="273"/>
      <c r="Q193" s="273"/>
      <c r="R193" s="273"/>
      <c r="S193" s="273"/>
      <c r="T193" s="27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75" t="s">
        <v>170</v>
      </c>
      <c r="AU193" s="275" t="s">
        <v>90</v>
      </c>
      <c r="AV193" s="14" t="s">
        <v>90</v>
      </c>
      <c r="AW193" s="14" t="s">
        <v>34</v>
      </c>
      <c r="AX193" s="14" t="s">
        <v>78</v>
      </c>
      <c r="AY193" s="275" t="s">
        <v>162</v>
      </c>
    </row>
    <row r="194" s="14" customFormat="1">
      <c r="A194" s="14"/>
      <c r="B194" s="265"/>
      <c r="C194" s="266"/>
      <c r="D194" s="256" t="s">
        <v>170</v>
      </c>
      <c r="E194" s="267" t="s">
        <v>1</v>
      </c>
      <c r="F194" s="268" t="s">
        <v>1684</v>
      </c>
      <c r="G194" s="266"/>
      <c r="H194" s="269">
        <v>2.7400000000000002</v>
      </c>
      <c r="I194" s="270"/>
      <c r="J194" s="266"/>
      <c r="K194" s="266"/>
      <c r="L194" s="271"/>
      <c r="M194" s="272"/>
      <c r="N194" s="273"/>
      <c r="O194" s="273"/>
      <c r="P194" s="273"/>
      <c r="Q194" s="273"/>
      <c r="R194" s="273"/>
      <c r="S194" s="273"/>
      <c r="T194" s="27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75" t="s">
        <v>170</v>
      </c>
      <c r="AU194" s="275" t="s">
        <v>90</v>
      </c>
      <c r="AV194" s="14" t="s">
        <v>90</v>
      </c>
      <c r="AW194" s="14" t="s">
        <v>34</v>
      </c>
      <c r="AX194" s="14" t="s">
        <v>78</v>
      </c>
      <c r="AY194" s="275" t="s">
        <v>162</v>
      </c>
    </row>
    <row r="195" s="13" customFormat="1">
      <c r="A195" s="13"/>
      <c r="B195" s="254"/>
      <c r="C195" s="255"/>
      <c r="D195" s="256" t="s">
        <v>170</v>
      </c>
      <c r="E195" s="257" t="s">
        <v>1</v>
      </c>
      <c r="F195" s="258" t="s">
        <v>1685</v>
      </c>
      <c r="G195" s="255"/>
      <c r="H195" s="257" t="s">
        <v>1</v>
      </c>
      <c r="I195" s="259"/>
      <c r="J195" s="255"/>
      <c r="K195" s="255"/>
      <c r="L195" s="260"/>
      <c r="M195" s="261"/>
      <c r="N195" s="262"/>
      <c r="O195" s="262"/>
      <c r="P195" s="262"/>
      <c r="Q195" s="262"/>
      <c r="R195" s="262"/>
      <c r="S195" s="262"/>
      <c r="T195" s="26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64" t="s">
        <v>170</v>
      </c>
      <c r="AU195" s="264" t="s">
        <v>90</v>
      </c>
      <c r="AV195" s="13" t="s">
        <v>85</v>
      </c>
      <c r="AW195" s="13" t="s">
        <v>34</v>
      </c>
      <c r="AX195" s="13" t="s">
        <v>78</v>
      </c>
      <c r="AY195" s="264" t="s">
        <v>162</v>
      </c>
    </row>
    <row r="196" s="14" customFormat="1">
      <c r="A196" s="14"/>
      <c r="B196" s="265"/>
      <c r="C196" s="266"/>
      <c r="D196" s="256" t="s">
        <v>170</v>
      </c>
      <c r="E196" s="267" t="s">
        <v>1</v>
      </c>
      <c r="F196" s="268" t="s">
        <v>1686</v>
      </c>
      <c r="G196" s="266"/>
      <c r="H196" s="269">
        <v>5.7999999999999998</v>
      </c>
      <c r="I196" s="270"/>
      <c r="J196" s="266"/>
      <c r="K196" s="266"/>
      <c r="L196" s="271"/>
      <c r="M196" s="272"/>
      <c r="N196" s="273"/>
      <c r="O196" s="273"/>
      <c r="P196" s="273"/>
      <c r="Q196" s="273"/>
      <c r="R196" s="273"/>
      <c r="S196" s="273"/>
      <c r="T196" s="27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75" t="s">
        <v>170</v>
      </c>
      <c r="AU196" s="275" t="s">
        <v>90</v>
      </c>
      <c r="AV196" s="14" t="s">
        <v>90</v>
      </c>
      <c r="AW196" s="14" t="s">
        <v>34</v>
      </c>
      <c r="AX196" s="14" t="s">
        <v>78</v>
      </c>
      <c r="AY196" s="275" t="s">
        <v>162</v>
      </c>
    </row>
    <row r="197" s="13" customFormat="1">
      <c r="A197" s="13"/>
      <c r="B197" s="254"/>
      <c r="C197" s="255"/>
      <c r="D197" s="256" t="s">
        <v>170</v>
      </c>
      <c r="E197" s="257" t="s">
        <v>1</v>
      </c>
      <c r="F197" s="258" t="s">
        <v>1687</v>
      </c>
      <c r="G197" s="255"/>
      <c r="H197" s="257" t="s">
        <v>1</v>
      </c>
      <c r="I197" s="259"/>
      <c r="J197" s="255"/>
      <c r="K197" s="255"/>
      <c r="L197" s="260"/>
      <c r="M197" s="261"/>
      <c r="N197" s="262"/>
      <c r="O197" s="262"/>
      <c r="P197" s="262"/>
      <c r="Q197" s="262"/>
      <c r="R197" s="262"/>
      <c r="S197" s="262"/>
      <c r="T197" s="26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64" t="s">
        <v>170</v>
      </c>
      <c r="AU197" s="264" t="s">
        <v>90</v>
      </c>
      <c r="AV197" s="13" t="s">
        <v>85</v>
      </c>
      <c r="AW197" s="13" t="s">
        <v>34</v>
      </c>
      <c r="AX197" s="13" t="s">
        <v>78</v>
      </c>
      <c r="AY197" s="264" t="s">
        <v>162</v>
      </c>
    </row>
    <row r="198" s="14" customFormat="1">
      <c r="A198" s="14"/>
      <c r="B198" s="265"/>
      <c r="C198" s="266"/>
      <c r="D198" s="256" t="s">
        <v>170</v>
      </c>
      <c r="E198" s="267" t="s">
        <v>1</v>
      </c>
      <c r="F198" s="268" t="s">
        <v>1688</v>
      </c>
      <c r="G198" s="266"/>
      <c r="H198" s="269">
        <v>3.8399999999999999</v>
      </c>
      <c r="I198" s="270"/>
      <c r="J198" s="266"/>
      <c r="K198" s="266"/>
      <c r="L198" s="271"/>
      <c r="M198" s="272"/>
      <c r="N198" s="273"/>
      <c r="O198" s="273"/>
      <c r="P198" s="273"/>
      <c r="Q198" s="273"/>
      <c r="R198" s="273"/>
      <c r="S198" s="273"/>
      <c r="T198" s="27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75" t="s">
        <v>170</v>
      </c>
      <c r="AU198" s="275" t="s">
        <v>90</v>
      </c>
      <c r="AV198" s="14" t="s">
        <v>90</v>
      </c>
      <c r="AW198" s="14" t="s">
        <v>34</v>
      </c>
      <c r="AX198" s="14" t="s">
        <v>78</v>
      </c>
      <c r="AY198" s="275" t="s">
        <v>162</v>
      </c>
    </row>
    <row r="199" s="15" customFormat="1">
      <c r="A199" s="15"/>
      <c r="B199" s="276"/>
      <c r="C199" s="277"/>
      <c r="D199" s="256" t="s">
        <v>170</v>
      </c>
      <c r="E199" s="278" t="s">
        <v>1</v>
      </c>
      <c r="F199" s="279" t="s">
        <v>176</v>
      </c>
      <c r="G199" s="277"/>
      <c r="H199" s="280">
        <v>16.34</v>
      </c>
      <c r="I199" s="281"/>
      <c r="J199" s="277"/>
      <c r="K199" s="277"/>
      <c r="L199" s="282"/>
      <c r="M199" s="283"/>
      <c r="N199" s="284"/>
      <c r="O199" s="284"/>
      <c r="P199" s="284"/>
      <c r="Q199" s="284"/>
      <c r="R199" s="284"/>
      <c r="S199" s="284"/>
      <c r="T199" s="28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86" t="s">
        <v>170</v>
      </c>
      <c r="AU199" s="286" t="s">
        <v>90</v>
      </c>
      <c r="AV199" s="15" t="s">
        <v>95</v>
      </c>
      <c r="AW199" s="15" t="s">
        <v>34</v>
      </c>
      <c r="AX199" s="15" t="s">
        <v>78</v>
      </c>
      <c r="AY199" s="286" t="s">
        <v>162</v>
      </c>
    </row>
    <row r="200" s="16" customFormat="1">
      <c r="A200" s="16"/>
      <c r="B200" s="287"/>
      <c r="C200" s="288"/>
      <c r="D200" s="256" t="s">
        <v>170</v>
      </c>
      <c r="E200" s="289" t="s">
        <v>1</v>
      </c>
      <c r="F200" s="290" t="s">
        <v>180</v>
      </c>
      <c r="G200" s="288"/>
      <c r="H200" s="291">
        <v>20.18</v>
      </c>
      <c r="I200" s="292"/>
      <c r="J200" s="288"/>
      <c r="K200" s="288"/>
      <c r="L200" s="293"/>
      <c r="M200" s="294"/>
      <c r="N200" s="295"/>
      <c r="O200" s="295"/>
      <c r="P200" s="295"/>
      <c r="Q200" s="295"/>
      <c r="R200" s="295"/>
      <c r="S200" s="295"/>
      <c r="T200" s="29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T200" s="297" t="s">
        <v>170</v>
      </c>
      <c r="AU200" s="297" t="s">
        <v>90</v>
      </c>
      <c r="AV200" s="16" t="s">
        <v>168</v>
      </c>
      <c r="AW200" s="16" t="s">
        <v>34</v>
      </c>
      <c r="AX200" s="16" t="s">
        <v>85</v>
      </c>
      <c r="AY200" s="297" t="s">
        <v>162</v>
      </c>
    </row>
    <row r="201" s="2" customFormat="1" ht="22.2" customHeight="1">
      <c r="A201" s="39"/>
      <c r="B201" s="40"/>
      <c r="C201" s="299" t="s">
        <v>311</v>
      </c>
      <c r="D201" s="299" t="s">
        <v>267</v>
      </c>
      <c r="E201" s="300" t="s">
        <v>1689</v>
      </c>
      <c r="F201" s="301" t="s">
        <v>1690</v>
      </c>
      <c r="G201" s="302" t="s">
        <v>192</v>
      </c>
      <c r="H201" s="303">
        <v>0.95299999999999996</v>
      </c>
      <c r="I201" s="304"/>
      <c r="J201" s="305">
        <f>ROUND(I201*H201,2)</f>
        <v>0</v>
      </c>
      <c r="K201" s="306"/>
      <c r="L201" s="307"/>
      <c r="M201" s="308" t="s">
        <v>1</v>
      </c>
      <c r="N201" s="309" t="s">
        <v>44</v>
      </c>
      <c r="O201" s="98"/>
      <c r="P201" s="250">
        <f>O201*H201</f>
        <v>0</v>
      </c>
      <c r="Q201" s="250">
        <v>0.55000000000000004</v>
      </c>
      <c r="R201" s="250">
        <f>Q201*H201</f>
        <v>0.52415</v>
      </c>
      <c r="S201" s="250">
        <v>0</v>
      </c>
      <c r="T201" s="25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2" t="s">
        <v>344</v>
      </c>
      <c r="AT201" s="252" t="s">
        <v>267</v>
      </c>
      <c r="AU201" s="252" t="s">
        <v>90</v>
      </c>
      <c r="AY201" s="18" t="s">
        <v>162</v>
      </c>
      <c r="BE201" s="253">
        <f>IF(N201="základná",J201,0)</f>
        <v>0</v>
      </c>
      <c r="BF201" s="253">
        <f>IF(N201="znížená",J201,0)</f>
        <v>0</v>
      </c>
      <c r="BG201" s="253">
        <f>IF(N201="zákl. prenesená",J201,0)</f>
        <v>0</v>
      </c>
      <c r="BH201" s="253">
        <f>IF(N201="zníž. prenesená",J201,0)</f>
        <v>0</v>
      </c>
      <c r="BI201" s="253">
        <f>IF(N201="nulová",J201,0)</f>
        <v>0</v>
      </c>
      <c r="BJ201" s="18" t="s">
        <v>90</v>
      </c>
      <c r="BK201" s="253">
        <f>ROUND(I201*H201,2)</f>
        <v>0</v>
      </c>
      <c r="BL201" s="18" t="s">
        <v>253</v>
      </c>
      <c r="BM201" s="252" t="s">
        <v>1691</v>
      </c>
    </row>
    <row r="202" s="13" customFormat="1">
      <c r="A202" s="13"/>
      <c r="B202" s="254"/>
      <c r="C202" s="255"/>
      <c r="D202" s="256" t="s">
        <v>170</v>
      </c>
      <c r="E202" s="257" t="s">
        <v>1</v>
      </c>
      <c r="F202" s="258" t="s">
        <v>1668</v>
      </c>
      <c r="G202" s="255"/>
      <c r="H202" s="257" t="s">
        <v>1</v>
      </c>
      <c r="I202" s="259"/>
      <c r="J202" s="255"/>
      <c r="K202" s="255"/>
      <c r="L202" s="260"/>
      <c r="M202" s="261"/>
      <c r="N202" s="262"/>
      <c r="O202" s="262"/>
      <c r="P202" s="262"/>
      <c r="Q202" s="262"/>
      <c r="R202" s="262"/>
      <c r="S202" s="262"/>
      <c r="T202" s="26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64" t="s">
        <v>170</v>
      </c>
      <c r="AU202" s="264" t="s">
        <v>90</v>
      </c>
      <c r="AV202" s="13" t="s">
        <v>85</v>
      </c>
      <c r="AW202" s="13" t="s">
        <v>34</v>
      </c>
      <c r="AX202" s="13" t="s">
        <v>78</v>
      </c>
      <c r="AY202" s="264" t="s">
        <v>162</v>
      </c>
    </row>
    <row r="203" s="14" customFormat="1">
      <c r="A203" s="14"/>
      <c r="B203" s="265"/>
      <c r="C203" s="266"/>
      <c r="D203" s="256" t="s">
        <v>170</v>
      </c>
      <c r="E203" s="267" t="s">
        <v>1</v>
      </c>
      <c r="F203" s="268" t="s">
        <v>1692</v>
      </c>
      <c r="G203" s="266"/>
      <c r="H203" s="269">
        <v>0.024</v>
      </c>
      <c r="I203" s="270"/>
      <c r="J203" s="266"/>
      <c r="K203" s="266"/>
      <c r="L203" s="271"/>
      <c r="M203" s="272"/>
      <c r="N203" s="273"/>
      <c r="O203" s="273"/>
      <c r="P203" s="273"/>
      <c r="Q203" s="273"/>
      <c r="R203" s="273"/>
      <c r="S203" s="273"/>
      <c r="T203" s="27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75" t="s">
        <v>170</v>
      </c>
      <c r="AU203" s="275" t="s">
        <v>90</v>
      </c>
      <c r="AV203" s="14" t="s">
        <v>90</v>
      </c>
      <c r="AW203" s="14" t="s">
        <v>34</v>
      </c>
      <c r="AX203" s="14" t="s">
        <v>78</v>
      </c>
      <c r="AY203" s="275" t="s">
        <v>162</v>
      </c>
    </row>
    <row r="204" s="14" customFormat="1">
      <c r="A204" s="14"/>
      <c r="B204" s="265"/>
      <c r="C204" s="266"/>
      <c r="D204" s="256" t="s">
        <v>170</v>
      </c>
      <c r="E204" s="267" t="s">
        <v>1</v>
      </c>
      <c r="F204" s="268" t="s">
        <v>1693</v>
      </c>
      <c r="G204" s="266"/>
      <c r="H204" s="269">
        <v>0.0080000000000000002</v>
      </c>
      <c r="I204" s="270"/>
      <c r="J204" s="266"/>
      <c r="K204" s="266"/>
      <c r="L204" s="271"/>
      <c r="M204" s="272"/>
      <c r="N204" s="273"/>
      <c r="O204" s="273"/>
      <c r="P204" s="273"/>
      <c r="Q204" s="273"/>
      <c r="R204" s="273"/>
      <c r="S204" s="273"/>
      <c r="T204" s="27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75" t="s">
        <v>170</v>
      </c>
      <c r="AU204" s="275" t="s">
        <v>90</v>
      </c>
      <c r="AV204" s="14" t="s">
        <v>90</v>
      </c>
      <c r="AW204" s="14" t="s">
        <v>34</v>
      </c>
      <c r="AX204" s="14" t="s">
        <v>78</v>
      </c>
      <c r="AY204" s="275" t="s">
        <v>162</v>
      </c>
    </row>
    <row r="205" s="14" customFormat="1">
      <c r="A205" s="14"/>
      <c r="B205" s="265"/>
      <c r="C205" s="266"/>
      <c r="D205" s="256" t="s">
        <v>170</v>
      </c>
      <c r="E205" s="267" t="s">
        <v>1</v>
      </c>
      <c r="F205" s="268" t="s">
        <v>1694</v>
      </c>
      <c r="G205" s="266"/>
      <c r="H205" s="269">
        <v>0.055</v>
      </c>
      <c r="I205" s="270"/>
      <c r="J205" s="266"/>
      <c r="K205" s="266"/>
      <c r="L205" s="271"/>
      <c r="M205" s="272"/>
      <c r="N205" s="273"/>
      <c r="O205" s="273"/>
      <c r="P205" s="273"/>
      <c r="Q205" s="273"/>
      <c r="R205" s="273"/>
      <c r="S205" s="273"/>
      <c r="T205" s="27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75" t="s">
        <v>170</v>
      </c>
      <c r="AU205" s="275" t="s">
        <v>90</v>
      </c>
      <c r="AV205" s="14" t="s">
        <v>90</v>
      </c>
      <c r="AW205" s="14" t="s">
        <v>34</v>
      </c>
      <c r="AX205" s="14" t="s">
        <v>78</v>
      </c>
      <c r="AY205" s="275" t="s">
        <v>162</v>
      </c>
    </row>
    <row r="206" s="15" customFormat="1">
      <c r="A206" s="15"/>
      <c r="B206" s="276"/>
      <c r="C206" s="277"/>
      <c r="D206" s="256" t="s">
        <v>170</v>
      </c>
      <c r="E206" s="278" t="s">
        <v>1</v>
      </c>
      <c r="F206" s="279" t="s">
        <v>176</v>
      </c>
      <c r="G206" s="277"/>
      <c r="H206" s="280">
        <v>0.086999999999999994</v>
      </c>
      <c r="I206" s="281"/>
      <c r="J206" s="277"/>
      <c r="K206" s="277"/>
      <c r="L206" s="282"/>
      <c r="M206" s="283"/>
      <c r="N206" s="284"/>
      <c r="O206" s="284"/>
      <c r="P206" s="284"/>
      <c r="Q206" s="284"/>
      <c r="R206" s="284"/>
      <c r="S206" s="284"/>
      <c r="T206" s="28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86" t="s">
        <v>170</v>
      </c>
      <c r="AU206" s="286" t="s">
        <v>90</v>
      </c>
      <c r="AV206" s="15" t="s">
        <v>95</v>
      </c>
      <c r="AW206" s="15" t="s">
        <v>34</v>
      </c>
      <c r="AX206" s="15" t="s">
        <v>78</v>
      </c>
      <c r="AY206" s="286" t="s">
        <v>162</v>
      </c>
    </row>
    <row r="207" s="14" customFormat="1">
      <c r="A207" s="14"/>
      <c r="B207" s="265"/>
      <c r="C207" s="266"/>
      <c r="D207" s="256" t="s">
        <v>170</v>
      </c>
      <c r="E207" s="267" t="s">
        <v>1</v>
      </c>
      <c r="F207" s="268" t="s">
        <v>1695</v>
      </c>
      <c r="G207" s="266"/>
      <c r="H207" s="269">
        <v>0.124</v>
      </c>
      <c r="I207" s="270"/>
      <c r="J207" s="266"/>
      <c r="K207" s="266"/>
      <c r="L207" s="271"/>
      <c r="M207" s="272"/>
      <c r="N207" s="273"/>
      <c r="O207" s="273"/>
      <c r="P207" s="273"/>
      <c r="Q207" s="273"/>
      <c r="R207" s="273"/>
      <c r="S207" s="273"/>
      <c r="T207" s="27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75" t="s">
        <v>170</v>
      </c>
      <c r="AU207" s="275" t="s">
        <v>90</v>
      </c>
      <c r="AV207" s="14" t="s">
        <v>90</v>
      </c>
      <c r="AW207" s="14" t="s">
        <v>34</v>
      </c>
      <c r="AX207" s="14" t="s">
        <v>78</v>
      </c>
      <c r="AY207" s="275" t="s">
        <v>162</v>
      </c>
    </row>
    <row r="208" s="14" customFormat="1">
      <c r="A208" s="14"/>
      <c r="B208" s="265"/>
      <c r="C208" s="266"/>
      <c r="D208" s="256" t="s">
        <v>170</v>
      </c>
      <c r="E208" s="267" t="s">
        <v>1</v>
      </c>
      <c r="F208" s="268" t="s">
        <v>1696</v>
      </c>
      <c r="G208" s="266"/>
      <c r="H208" s="269">
        <v>0.021999999999999999</v>
      </c>
      <c r="I208" s="270"/>
      <c r="J208" s="266"/>
      <c r="K208" s="266"/>
      <c r="L208" s="271"/>
      <c r="M208" s="272"/>
      <c r="N208" s="273"/>
      <c r="O208" s="273"/>
      <c r="P208" s="273"/>
      <c r="Q208" s="273"/>
      <c r="R208" s="273"/>
      <c r="S208" s="273"/>
      <c r="T208" s="27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75" t="s">
        <v>170</v>
      </c>
      <c r="AU208" s="275" t="s">
        <v>90</v>
      </c>
      <c r="AV208" s="14" t="s">
        <v>90</v>
      </c>
      <c r="AW208" s="14" t="s">
        <v>34</v>
      </c>
      <c r="AX208" s="14" t="s">
        <v>78</v>
      </c>
      <c r="AY208" s="275" t="s">
        <v>162</v>
      </c>
    </row>
    <row r="209" s="14" customFormat="1">
      <c r="A209" s="14"/>
      <c r="B209" s="265"/>
      <c r="C209" s="266"/>
      <c r="D209" s="256" t="s">
        <v>170</v>
      </c>
      <c r="E209" s="267" t="s">
        <v>1</v>
      </c>
      <c r="F209" s="268" t="s">
        <v>1697</v>
      </c>
      <c r="G209" s="266"/>
      <c r="H209" s="269">
        <v>0.106</v>
      </c>
      <c r="I209" s="270"/>
      <c r="J209" s="266"/>
      <c r="K209" s="266"/>
      <c r="L209" s="271"/>
      <c r="M209" s="272"/>
      <c r="N209" s="273"/>
      <c r="O209" s="273"/>
      <c r="P209" s="273"/>
      <c r="Q209" s="273"/>
      <c r="R209" s="273"/>
      <c r="S209" s="273"/>
      <c r="T209" s="27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75" t="s">
        <v>170</v>
      </c>
      <c r="AU209" s="275" t="s">
        <v>90</v>
      </c>
      <c r="AV209" s="14" t="s">
        <v>90</v>
      </c>
      <c r="AW209" s="14" t="s">
        <v>34</v>
      </c>
      <c r="AX209" s="14" t="s">
        <v>78</v>
      </c>
      <c r="AY209" s="275" t="s">
        <v>162</v>
      </c>
    </row>
    <row r="210" s="14" customFormat="1">
      <c r="A210" s="14"/>
      <c r="B210" s="265"/>
      <c r="C210" s="266"/>
      <c r="D210" s="256" t="s">
        <v>170</v>
      </c>
      <c r="E210" s="267" t="s">
        <v>1</v>
      </c>
      <c r="F210" s="268" t="s">
        <v>1698</v>
      </c>
      <c r="G210" s="266"/>
      <c r="H210" s="269">
        <v>0.13</v>
      </c>
      <c r="I210" s="270"/>
      <c r="J210" s="266"/>
      <c r="K210" s="266"/>
      <c r="L210" s="271"/>
      <c r="M210" s="272"/>
      <c r="N210" s="273"/>
      <c r="O210" s="273"/>
      <c r="P210" s="273"/>
      <c r="Q210" s="273"/>
      <c r="R210" s="273"/>
      <c r="S210" s="273"/>
      <c r="T210" s="27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75" t="s">
        <v>170</v>
      </c>
      <c r="AU210" s="275" t="s">
        <v>90</v>
      </c>
      <c r="AV210" s="14" t="s">
        <v>90</v>
      </c>
      <c r="AW210" s="14" t="s">
        <v>34</v>
      </c>
      <c r="AX210" s="14" t="s">
        <v>78</v>
      </c>
      <c r="AY210" s="275" t="s">
        <v>162</v>
      </c>
    </row>
    <row r="211" s="13" customFormat="1">
      <c r="A211" s="13"/>
      <c r="B211" s="254"/>
      <c r="C211" s="255"/>
      <c r="D211" s="256" t="s">
        <v>170</v>
      </c>
      <c r="E211" s="257" t="s">
        <v>1</v>
      </c>
      <c r="F211" s="258" t="s">
        <v>1675</v>
      </c>
      <c r="G211" s="255"/>
      <c r="H211" s="257" t="s">
        <v>1</v>
      </c>
      <c r="I211" s="259"/>
      <c r="J211" s="255"/>
      <c r="K211" s="255"/>
      <c r="L211" s="260"/>
      <c r="M211" s="261"/>
      <c r="N211" s="262"/>
      <c r="O211" s="262"/>
      <c r="P211" s="262"/>
      <c r="Q211" s="262"/>
      <c r="R211" s="262"/>
      <c r="S211" s="262"/>
      <c r="T211" s="26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64" t="s">
        <v>170</v>
      </c>
      <c r="AU211" s="264" t="s">
        <v>90</v>
      </c>
      <c r="AV211" s="13" t="s">
        <v>85</v>
      </c>
      <c r="AW211" s="13" t="s">
        <v>34</v>
      </c>
      <c r="AX211" s="13" t="s">
        <v>78</v>
      </c>
      <c r="AY211" s="264" t="s">
        <v>162</v>
      </c>
    </row>
    <row r="212" s="14" customFormat="1">
      <c r="A212" s="14"/>
      <c r="B212" s="265"/>
      <c r="C212" s="266"/>
      <c r="D212" s="256" t="s">
        <v>170</v>
      </c>
      <c r="E212" s="267" t="s">
        <v>1</v>
      </c>
      <c r="F212" s="268" t="s">
        <v>1699</v>
      </c>
      <c r="G212" s="266"/>
      <c r="H212" s="269">
        <v>0.047</v>
      </c>
      <c r="I212" s="270"/>
      <c r="J212" s="266"/>
      <c r="K212" s="266"/>
      <c r="L212" s="271"/>
      <c r="M212" s="272"/>
      <c r="N212" s="273"/>
      <c r="O212" s="273"/>
      <c r="P212" s="273"/>
      <c r="Q212" s="273"/>
      <c r="R212" s="273"/>
      <c r="S212" s="273"/>
      <c r="T212" s="27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75" t="s">
        <v>170</v>
      </c>
      <c r="AU212" s="275" t="s">
        <v>90</v>
      </c>
      <c r="AV212" s="14" t="s">
        <v>90</v>
      </c>
      <c r="AW212" s="14" t="s">
        <v>34</v>
      </c>
      <c r="AX212" s="14" t="s">
        <v>78</v>
      </c>
      <c r="AY212" s="275" t="s">
        <v>162</v>
      </c>
    </row>
    <row r="213" s="14" customFormat="1">
      <c r="A213" s="14"/>
      <c r="B213" s="265"/>
      <c r="C213" s="266"/>
      <c r="D213" s="256" t="s">
        <v>170</v>
      </c>
      <c r="E213" s="267" t="s">
        <v>1</v>
      </c>
      <c r="F213" s="268" t="s">
        <v>1700</v>
      </c>
      <c r="G213" s="266"/>
      <c r="H213" s="269">
        <v>0.029000000000000001</v>
      </c>
      <c r="I213" s="270"/>
      <c r="J213" s="266"/>
      <c r="K213" s="266"/>
      <c r="L213" s="271"/>
      <c r="M213" s="272"/>
      <c r="N213" s="273"/>
      <c r="O213" s="273"/>
      <c r="P213" s="273"/>
      <c r="Q213" s="273"/>
      <c r="R213" s="273"/>
      <c r="S213" s="273"/>
      <c r="T213" s="27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75" t="s">
        <v>170</v>
      </c>
      <c r="AU213" s="275" t="s">
        <v>90</v>
      </c>
      <c r="AV213" s="14" t="s">
        <v>90</v>
      </c>
      <c r="AW213" s="14" t="s">
        <v>34</v>
      </c>
      <c r="AX213" s="14" t="s">
        <v>78</v>
      </c>
      <c r="AY213" s="275" t="s">
        <v>162</v>
      </c>
    </row>
    <row r="214" s="13" customFormat="1">
      <c r="A214" s="13"/>
      <c r="B214" s="254"/>
      <c r="C214" s="255"/>
      <c r="D214" s="256" t="s">
        <v>170</v>
      </c>
      <c r="E214" s="257" t="s">
        <v>1</v>
      </c>
      <c r="F214" s="258" t="s">
        <v>1682</v>
      </c>
      <c r="G214" s="255"/>
      <c r="H214" s="257" t="s">
        <v>1</v>
      </c>
      <c r="I214" s="259"/>
      <c r="J214" s="255"/>
      <c r="K214" s="255"/>
      <c r="L214" s="260"/>
      <c r="M214" s="261"/>
      <c r="N214" s="262"/>
      <c r="O214" s="262"/>
      <c r="P214" s="262"/>
      <c r="Q214" s="262"/>
      <c r="R214" s="262"/>
      <c r="S214" s="262"/>
      <c r="T214" s="26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64" t="s">
        <v>170</v>
      </c>
      <c r="AU214" s="264" t="s">
        <v>90</v>
      </c>
      <c r="AV214" s="13" t="s">
        <v>85</v>
      </c>
      <c r="AW214" s="13" t="s">
        <v>34</v>
      </c>
      <c r="AX214" s="13" t="s">
        <v>78</v>
      </c>
      <c r="AY214" s="264" t="s">
        <v>162</v>
      </c>
    </row>
    <row r="215" s="14" customFormat="1">
      <c r="A215" s="14"/>
      <c r="B215" s="265"/>
      <c r="C215" s="266"/>
      <c r="D215" s="256" t="s">
        <v>170</v>
      </c>
      <c r="E215" s="267" t="s">
        <v>1</v>
      </c>
      <c r="F215" s="268" t="s">
        <v>1701</v>
      </c>
      <c r="G215" s="266"/>
      <c r="H215" s="269">
        <v>0.078</v>
      </c>
      <c r="I215" s="270"/>
      <c r="J215" s="266"/>
      <c r="K215" s="266"/>
      <c r="L215" s="271"/>
      <c r="M215" s="272"/>
      <c r="N215" s="273"/>
      <c r="O215" s="273"/>
      <c r="P215" s="273"/>
      <c r="Q215" s="273"/>
      <c r="R215" s="273"/>
      <c r="S215" s="273"/>
      <c r="T215" s="27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75" t="s">
        <v>170</v>
      </c>
      <c r="AU215" s="275" t="s">
        <v>90</v>
      </c>
      <c r="AV215" s="14" t="s">
        <v>90</v>
      </c>
      <c r="AW215" s="14" t="s">
        <v>34</v>
      </c>
      <c r="AX215" s="14" t="s">
        <v>78</v>
      </c>
      <c r="AY215" s="275" t="s">
        <v>162</v>
      </c>
    </row>
    <row r="216" s="14" customFormat="1">
      <c r="A216" s="14"/>
      <c r="B216" s="265"/>
      <c r="C216" s="266"/>
      <c r="D216" s="256" t="s">
        <v>170</v>
      </c>
      <c r="E216" s="267" t="s">
        <v>1</v>
      </c>
      <c r="F216" s="268" t="s">
        <v>1702</v>
      </c>
      <c r="G216" s="266"/>
      <c r="H216" s="269">
        <v>0.053999999999999999</v>
      </c>
      <c r="I216" s="270"/>
      <c r="J216" s="266"/>
      <c r="K216" s="266"/>
      <c r="L216" s="271"/>
      <c r="M216" s="272"/>
      <c r="N216" s="273"/>
      <c r="O216" s="273"/>
      <c r="P216" s="273"/>
      <c r="Q216" s="273"/>
      <c r="R216" s="273"/>
      <c r="S216" s="273"/>
      <c r="T216" s="27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75" t="s">
        <v>170</v>
      </c>
      <c r="AU216" s="275" t="s">
        <v>90</v>
      </c>
      <c r="AV216" s="14" t="s">
        <v>90</v>
      </c>
      <c r="AW216" s="14" t="s">
        <v>34</v>
      </c>
      <c r="AX216" s="14" t="s">
        <v>78</v>
      </c>
      <c r="AY216" s="275" t="s">
        <v>162</v>
      </c>
    </row>
    <row r="217" s="13" customFormat="1">
      <c r="A217" s="13"/>
      <c r="B217" s="254"/>
      <c r="C217" s="255"/>
      <c r="D217" s="256" t="s">
        <v>170</v>
      </c>
      <c r="E217" s="257" t="s">
        <v>1</v>
      </c>
      <c r="F217" s="258" t="s">
        <v>1685</v>
      </c>
      <c r="G217" s="255"/>
      <c r="H217" s="257" t="s">
        <v>1</v>
      </c>
      <c r="I217" s="259"/>
      <c r="J217" s="255"/>
      <c r="K217" s="255"/>
      <c r="L217" s="260"/>
      <c r="M217" s="261"/>
      <c r="N217" s="262"/>
      <c r="O217" s="262"/>
      <c r="P217" s="262"/>
      <c r="Q217" s="262"/>
      <c r="R217" s="262"/>
      <c r="S217" s="262"/>
      <c r="T217" s="26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64" t="s">
        <v>170</v>
      </c>
      <c r="AU217" s="264" t="s">
        <v>90</v>
      </c>
      <c r="AV217" s="13" t="s">
        <v>85</v>
      </c>
      <c r="AW217" s="13" t="s">
        <v>34</v>
      </c>
      <c r="AX217" s="13" t="s">
        <v>78</v>
      </c>
      <c r="AY217" s="264" t="s">
        <v>162</v>
      </c>
    </row>
    <row r="218" s="14" customFormat="1">
      <c r="A218" s="14"/>
      <c r="B218" s="265"/>
      <c r="C218" s="266"/>
      <c r="D218" s="256" t="s">
        <v>170</v>
      </c>
      <c r="E218" s="267" t="s">
        <v>1</v>
      </c>
      <c r="F218" s="268" t="s">
        <v>1703</v>
      </c>
      <c r="G218" s="266"/>
      <c r="H218" s="269">
        <v>0.114</v>
      </c>
      <c r="I218" s="270"/>
      <c r="J218" s="266"/>
      <c r="K218" s="266"/>
      <c r="L218" s="271"/>
      <c r="M218" s="272"/>
      <c r="N218" s="273"/>
      <c r="O218" s="273"/>
      <c r="P218" s="273"/>
      <c r="Q218" s="273"/>
      <c r="R218" s="273"/>
      <c r="S218" s="273"/>
      <c r="T218" s="27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75" t="s">
        <v>170</v>
      </c>
      <c r="AU218" s="275" t="s">
        <v>90</v>
      </c>
      <c r="AV218" s="14" t="s">
        <v>90</v>
      </c>
      <c r="AW218" s="14" t="s">
        <v>34</v>
      </c>
      <c r="AX218" s="14" t="s">
        <v>78</v>
      </c>
      <c r="AY218" s="275" t="s">
        <v>162</v>
      </c>
    </row>
    <row r="219" s="13" customFormat="1">
      <c r="A219" s="13"/>
      <c r="B219" s="254"/>
      <c r="C219" s="255"/>
      <c r="D219" s="256" t="s">
        <v>170</v>
      </c>
      <c r="E219" s="257" t="s">
        <v>1</v>
      </c>
      <c r="F219" s="258" t="s">
        <v>1687</v>
      </c>
      <c r="G219" s="255"/>
      <c r="H219" s="257" t="s">
        <v>1</v>
      </c>
      <c r="I219" s="259"/>
      <c r="J219" s="255"/>
      <c r="K219" s="255"/>
      <c r="L219" s="260"/>
      <c r="M219" s="261"/>
      <c r="N219" s="262"/>
      <c r="O219" s="262"/>
      <c r="P219" s="262"/>
      <c r="Q219" s="262"/>
      <c r="R219" s="262"/>
      <c r="S219" s="262"/>
      <c r="T219" s="26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64" t="s">
        <v>170</v>
      </c>
      <c r="AU219" s="264" t="s">
        <v>90</v>
      </c>
      <c r="AV219" s="13" t="s">
        <v>85</v>
      </c>
      <c r="AW219" s="13" t="s">
        <v>34</v>
      </c>
      <c r="AX219" s="13" t="s">
        <v>78</v>
      </c>
      <c r="AY219" s="264" t="s">
        <v>162</v>
      </c>
    </row>
    <row r="220" s="14" customFormat="1">
      <c r="A220" s="14"/>
      <c r="B220" s="265"/>
      <c r="C220" s="266"/>
      <c r="D220" s="256" t="s">
        <v>170</v>
      </c>
      <c r="E220" s="267" t="s">
        <v>1</v>
      </c>
      <c r="F220" s="268" t="s">
        <v>1704</v>
      </c>
      <c r="G220" s="266"/>
      <c r="H220" s="269">
        <v>0.074999999999999997</v>
      </c>
      <c r="I220" s="270"/>
      <c r="J220" s="266"/>
      <c r="K220" s="266"/>
      <c r="L220" s="271"/>
      <c r="M220" s="272"/>
      <c r="N220" s="273"/>
      <c r="O220" s="273"/>
      <c r="P220" s="273"/>
      <c r="Q220" s="273"/>
      <c r="R220" s="273"/>
      <c r="S220" s="273"/>
      <c r="T220" s="27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75" t="s">
        <v>170</v>
      </c>
      <c r="AU220" s="275" t="s">
        <v>90</v>
      </c>
      <c r="AV220" s="14" t="s">
        <v>90</v>
      </c>
      <c r="AW220" s="14" t="s">
        <v>34</v>
      </c>
      <c r="AX220" s="14" t="s">
        <v>78</v>
      </c>
      <c r="AY220" s="275" t="s">
        <v>162</v>
      </c>
    </row>
    <row r="221" s="15" customFormat="1">
      <c r="A221" s="15"/>
      <c r="B221" s="276"/>
      <c r="C221" s="277"/>
      <c r="D221" s="256" t="s">
        <v>170</v>
      </c>
      <c r="E221" s="278" t="s">
        <v>1</v>
      </c>
      <c r="F221" s="279" t="s">
        <v>176</v>
      </c>
      <c r="G221" s="277"/>
      <c r="H221" s="280">
        <v>0.77900000000000003</v>
      </c>
      <c r="I221" s="281"/>
      <c r="J221" s="277"/>
      <c r="K221" s="277"/>
      <c r="L221" s="282"/>
      <c r="M221" s="283"/>
      <c r="N221" s="284"/>
      <c r="O221" s="284"/>
      <c r="P221" s="284"/>
      <c r="Q221" s="284"/>
      <c r="R221" s="284"/>
      <c r="S221" s="284"/>
      <c r="T221" s="28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86" t="s">
        <v>170</v>
      </c>
      <c r="AU221" s="286" t="s">
        <v>90</v>
      </c>
      <c r="AV221" s="15" t="s">
        <v>95</v>
      </c>
      <c r="AW221" s="15" t="s">
        <v>34</v>
      </c>
      <c r="AX221" s="15" t="s">
        <v>78</v>
      </c>
      <c r="AY221" s="286" t="s">
        <v>162</v>
      </c>
    </row>
    <row r="222" s="16" customFormat="1">
      <c r="A222" s="16"/>
      <c r="B222" s="287"/>
      <c r="C222" s="288"/>
      <c r="D222" s="256" t="s">
        <v>170</v>
      </c>
      <c r="E222" s="289" t="s">
        <v>1</v>
      </c>
      <c r="F222" s="290" t="s">
        <v>180</v>
      </c>
      <c r="G222" s="288"/>
      <c r="H222" s="291">
        <v>0.86599999999999999</v>
      </c>
      <c r="I222" s="292"/>
      <c r="J222" s="288"/>
      <c r="K222" s="288"/>
      <c r="L222" s="293"/>
      <c r="M222" s="294"/>
      <c r="N222" s="295"/>
      <c r="O222" s="295"/>
      <c r="P222" s="295"/>
      <c r="Q222" s="295"/>
      <c r="R222" s="295"/>
      <c r="S222" s="295"/>
      <c r="T222" s="29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T222" s="297" t="s">
        <v>170</v>
      </c>
      <c r="AU222" s="297" t="s">
        <v>90</v>
      </c>
      <c r="AV222" s="16" t="s">
        <v>168</v>
      </c>
      <c r="AW222" s="16" t="s">
        <v>34</v>
      </c>
      <c r="AX222" s="16" t="s">
        <v>85</v>
      </c>
      <c r="AY222" s="297" t="s">
        <v>162</v>
      </c>
    </row>
    <row r="223" s="14" customFormat="1">
      <c r="A223" s="14"/>
      <c r="B223" s="265"/>
      <c r="C223" s="266"/>
      <c r="D223" s="256" t="s">
        <v>170</v>
      </c>
      <c r="E223" s="266"/>
      <c r="F223" s="268" t="s">
        <v>1705</v>
      </c>
      <c r="G223" s="266"/>
      <c r="H223" s="269">
        <v>0.95299999999999996</v>
      </c>
      <c r="I223" s="270"/>
      <c r="J223" s="266"/>
      <c r="K223" s="266"/>
      <c r="L223" s="271"/>
      <c r="M223" s="272"/>
      <c r="N223" s="273"/>
      <c r="O223" s="273"/>
      <c r="P223" s="273"/>
      <c r="Q223" s="273"/>
      <c r="R223" s="273"/>
      <c r="S223" s="273"/>
      <c r="T223" s="27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75" t="s">
        <v>170</v>
      </c>
      <c r="AU223" s="275" t="s">
        <v>90</v>
      </c>
      <c r="AV223" s="14" t="s">
        <v>90</v>
      </c>
      <c r="AW223" s="14" t="s">
        <v>4</v>
      </c>
      <c r="AX223" s="14" t="s">
        <v>85</v>
      </c>
      <c r="AY223" s="275" t="s">
        <v>162</v>
      </c>
    </row>
    <row r="224" s="2" customFormat="1" ht="30" customHeight="1">
      <c r="A224" s="39"/>
      <c r="B224" s="40"/>
      <c r="C224" s="240" t="s">
        <v>315</v>
      </c>
      <c r="D224" s="240" t="s">
        <v>164</v>
      </c>
      <c r="E224" s="241" t="s">
        <v>1706</v>
      </c>
      <c r="F224" s="242" t="s">
        <v>1707</v>
      </c>
      <c r="G224" s="243" t="s">
        <v>167</v>
      </c>
      <c r="H224" s="244">
        <v>16.274000000000001</v>
      </c>
      <c r="I224" s="245"/>
      <c r="J224" s="246">
        <f>ROUND(I224*H224,2)</f>
        <v>0</v>
      </c>
      <c r="K224" s="247"/>
      <c r="L224" s="45"/>
      <c r="M224" s="248" t="s">
        <v>1</v>
      </c>
      <c r="N224" s="249" t="s">
        <v>44</v>
      </c>
      <c r="O224" s="98"/>
      <c r="P224" s="250">
        <f>O224*H224</f>
        <v>0</v>
      </c>
      <c r="Q224" s="250">
        <v>0</v>
      </c>
      <c r="R224" s="250">
        <f>Q224*H224</f>
        <v>0</v>
      </c>
      <c r="S224" s="250">
        <v>0</v>
      </c>
      <c r="T224" s="251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52" t="s">
        <v>253</v>
      </c>
      <c r="AT224" s="252" t="s">
        <v>164</v>
      </c>
      <c r="AU224" s="252" t="s">
        <v>90</v>
      </c>
      <c r="AY224" s="18" t="s">
        <v>162</v>
      </c>
      <c r="BE224" s="253">
        <f>IF(N224="základná",J224,0)</f>
        <v>0</v>
      </c>
      <c r="BF224" s="253">
        <f>IF(N224="znížená",J224,0)</f>
        <v>0</v>
      </c>
      <c r="BG224" s="253">
        <f>IF(N224="zákl. prenesená",J224,0)</f>
        <v>0</v>
      </c>
      <c r="BH224" s="253">
        <f>IF(N224="zníž. prenesená",J224,0)</f>
        <v>0</v>
      </c>
      <c r="BI224" s="253">
        <f>IF(N224="nulová",J224,0)</f>
        <v>0</v>
      </c>
      <c r="BJ224" s="18" t="s">
        <v>90</v>
      </c>
      <c r="BK224" s="253">
        <f>ROUND(I224*H224,2)</f>
        <v>0</v>
      </c>
      <c r="BL224" s="18" t="s">
        <v>253</v>
      </c>
      <c r="BM224" s="252" t="s">
        <v>1708</v>
      </c>
    </row>
    <row r="225" s="13" customFormat="1">
      <c r="A225" s="13"/>
      <c r="B225" s="254"/>
      <c r="C225" s="255"/>
      <c r="D225" s="256" t="s">
        <v>170</v>
      </c>
      <c r="E225" s="257" t="s">
        <v>1</v>
      </c>
      <c r="F225" s="258" t="s">
        <v>1668</v>
      </c>
      <c r="G225" s="255"/>
      <c r="H225" s="257" t="s">
        <v>1</v>
      </c>
      <c r="I225" s="259"/>
      <c r="J225" s="255"/>
      <c r="K225" s="255"/>
      <c r="L225" s="260"/>
      <c r="M225" s="261"/>
      <c r="N225" s="262"/>
      <c r="O225" s="262"/>
      <c r="P225" s="262"/>
      <c r="Q225" s="262"/>
      <c r="R225" s="262"/>
      <c r="S225" s="262"/>
      <c r="T225" s="26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64" t="s">
        <v>170</v>
      </c>
      <c r="AU225" s="264" t="s">
        <v>90</v>
      </c>
      <c r="AV225" s="13" t="s">
        <v>85</v>
      </c>
      <c r="AW225" s="13" t="s">
        <v>34</v>
      </c>
      <c r="AX225" s="13" t="s">
        <v>78</v>
      </c>
      <c r="AY225" s="264" t="s">
        <v>162</v>
      </c>
    </row>
    <row r="226" s="14" customFormat="1">
      <c r="A226" s="14"/>
      <c r="B226" s="265"/>
      <c r="C226" s="266"/>
      <c r="D226" s="256" t="s">
        <v>170</v>
      </c>
      <c r="E226" s="267" t="s">
        <v>1</v>
      </c>
      <c r="F226" s="268" t="s">
        <v>1709</v>
      </c>
      <c r="G226" s="266"/>
      <c r="H226" s="269">
        <v>1.1200000000000001</v>
      </c>
      <c r="I226" s="270"/>
      <c r="J226" s="266"/>
      <c r="K226" s="266"/>
      <c r="L226" s="271"/>
      <c r="M226" s="272"/>
      <c r="N226" s="273"/>
      <c r="O226" s="273"/>
      <c r="P226" s="273"/>
      <c r="Q226" s="273"/>
      <c r="R226" s="273"/>
      <c r="S226" s="273"/>
      <c r="T226" s="27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75" t="s">
        <v>170</v>
      </c>
      <c r="AU226" s="275" t="s">
        <v>90</v>
      </c>
      <c r="AV226" s="14" t="s">
        <v>90</v>
      </c>
      <c r="AW226" s="14" t="s">
        <v>34</v>
      </c>
      <c r="AX226" s="14" t="s">
        <v>78</v>
      </c>
      <c r="AY226" s="275" t="s">
        <v>162</v>
      </c>
    </row>
    <row r="227" s="15" customFormat="1">
      <c r="A227" s="15"/>
      <c r="B227" s="276"/>
      <c r="C227" s="277"/>
      <c r="D227" s="256" t="s">
        <v>170</v>
      </c>
      <c r="E227" s="278" t="s">
        <v>1</v>
      </c>
      <c r="F227" s="279" t="s">
        <v>176</v>
      </c>
      <c r="G227" s="277"/>
      <c r="H227" s="280">
        <v>1.1200000000000001</v>
      </c>
      <c r="I227" s="281"/>
      <c r="J227" s="277"/>
      <c r="K227" s="277"/>
      <c r="L227" s="282"/>
      <c r="M227" s="283"/>
      <c r="N227" s="284"/>
      <c r="O227" s="284"/>
      <c r="P227" s="284"/>
      <c r="Q227" s="284"/>
      <c r="R227" s="284"/>
      <c r="S227" s="284"/>
      <c r="T227" s="28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86" t="s">
        <v>170</v>
      </c>
      <c r="AU227" s="286" t="s">
        <v>90</v>
      </c>
      <c r="AV227" s="15" t="s">
        <v>95</v>
      </c>
      <c r="AW227" s="15" t="s">
        <v>34</v>
      </c>
      <c r="AX227" s="15" t="s">
        <v>78</v>
      </c>
      <c r="AY227" s="286" t="s">
        <v>162</v>
      </c>
    </row>
    <row r="228" s="13" customFormat="1">
      <c r="A228" s="13"/>
      <c r="B228" s="254"/>
      <c r="C228" s="255"/>
      <c r="D228" s="256" t="s">
        <v>170</v>
      </c>
      <c r="E228" s="257" t="s">
        <v>1</v>
      </c>
      <c r="F228" s="258" t="s">
        <v>1664</v>
      </c>
      <c r="G228" s="255"/>
      <c r="H228" s="257" t="s">
        <v>1</v>
      </c>
      <c r="I228" s="259"/>
      <c r="J228" s="255"/>
      <c r="K228" s="255"/>
      <c r="L228" s="260"/>
      <c r="M228" s="261"/>
      <c r="N228" s="262"/>
      <c r="O228" s="262"/>
      <c r="P228" s="262"/>
      <c r="Q228" s="262"/>
      <c r="R228" s="262"/>
      <c r="S228" s="262"/>
      <c r="T228" s="26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64" t="s">
        <v>170</v>
      </c>
      <c r="AU228" s="264" t="s">
        <v>90</v>
      </c>
      <c r="AV228" s="13" t="s">
        <v>85</v>
      </c>
      <c r="AW228" s="13" t="s">
        <v>34</v>
      </c>
      <c r="AX228" s="13" t="s">
        <v>78</v>
      </c>
      <c r="AY228" s="264" t="s">
        <v>162</v>
      </c>
    </row>
    <row r="229" s="14" customFormat="1">
      <c r="A229" s="14"/>
      <c r="B229" s="265"/>
      <c r="C229" s="266"/>
      <c r="D229" s="256" t="s">
        <v>170</v>
      </c>
      <c r="E229" s="267" t="s">
        <v>1</v>
      </c>
      <c r="F229" s="268" t="s">
        <v>1710</v>
      </c>
      <c r="G229" s="266"/>
      <c r="H229" s="269">
        <v>6.8070000000000004</v>
      </c>
      <c r="I229" s="270"/>
      <c r="J229" s="266"/>
      <c r="K229" s="266"/>
      <c r="L229" s="271"/>
      <c r="M229" s="272"/>
      <c r="N229" s="273"/>
      <c r="O229" s="273"/>
      <c r="P229" s="273"/>
      <c r="Q229" s="273"/>
      <c r="R229" s="273"/>
      <c r="S229" s="273"/>
      <c r="T229" s="27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75" t="s">
        <v>170</v>
      </c>
      <c r="AU229" s="275" t="s">
        <v>90</v>
      </c>
      <c r="AV229" s="14" t="s">
        <v>90</v>
      </c>
      <c r="AW229" s="14" t="s">
        <v>34</v>
      </c>
      <c r="AX229" s="14" t="s">
        <v>78</v>
      </c>
      <c r="AY229" s="275" t="s">
        <v>162</v>
      </c>
    </row>
    <row r="230" s="14" customFormat="1">
      <c r="A230" s="14"/>
      <c r="B230" s="265"/>
      <c r="C230" s="266"/>
      <c r="D230" s="256" t="s">
        <v>170</v>
      </c>
      <c r="E230" s="267" t="s">
        <v>1</v>
      </c>
      <c r="F230" s="268" t="s">
        <v>1711</v>
      </c>
      <c r="G230" s="266"/>
      <c r="H230" s="269">
        <v>8.3469999999999995</v>
      </c>
      <c r="I230" s="270"/>
      <c r="J230" s="266"/>
      <c r="K230" s="266"/>
      <c r="L230" s="271"/>
      <c r="M230" s="272"/>
      <c r="N230" s="273"/>
      <c r="O230" s="273"/>
      <c r="P230" s="273"/>
      <c r="Q230" s="273"/>
      <c r="R230" s="273"/>
      <c r="S230" s="273"/>
      <c r="T230" s="27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75" t="s">
        <v>170</v>
      </c>
      <c r="AU230" s="275" t="s">
        <v>90</v>
      </c>
      <c r="AV230" s="14" t="s">
        <v>90</v>
      </c>
      <c r="AW230" s="14" t="s">
        <v>34</v>
      </c>
      <c r="AX230" s="14" t="s">
        <v>78</v>
      </c>
      <c r="AY230" s="275" t="s">
        <v>162</v>
      </c>
    </row>
    <row r="231" s="15" customFormat="1">
      <c r="A231" s="15"/>
      <c r="B231" s="276"/>
      <c r="C231" s="277"/>
      <c r="D231" s="256" t="s">
        <v>170</v>
      </c>
      <c r="E231" s="278" t="s">
        <v>1</v>
      </c>
      <c r="F231" s="279" t="s">
        <v>176</v>
      </c>
      <c r="G231" s="277"/>
      <c r="H231" s="280">
        <v>15.154</v>
      </c>
      <c r="I231" s="281"/>
      <c r="J231" s="277"/>
      <c r="K231" s="277"/>
      <c r="L231" s="282"/>
      <c r="M231" s="283"/>
      <c r="N231" s="284"/>
      <c r="O231" s="284"/>
      <c r="P231" s="284"/>
      <c r="Q231" s="284"/>
      <c r="R231" s="284"/>
      <c r="S231" s="284"/>
      <c r="T231" s="28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86" t="s">
        <v>170</v>
      </c>
      <c r="AU231" s="286" t="s">
        <v>90</v>
      </c>
      <c r="AV231" s="15" t="s">
        <v>95</v>
      </c>
      <c r="AW231" s="15" t="s">
        <v>34</v>
      </c>
      <c r="AX231" s="15" t="s">
        <v>78</v>
      </c>
      <c r="AY231" s="286" t="s">
        <v>162</v>
      </c>
    </row>
    <row r="232" s="16" customFormat="1">
      <c r="A232" s="16"/>
      <c r="B232" s="287"/>
      <c r="C232" s="288"/>
      <c r="D232" s="256" t="s">
        <v>170</v>
      </c>
      <c r="E232" s="289" t="s">
        <v>1</v>
      </c>
      <c r="F232" s="290" t="s">
        <v>180</v>
      </c>
      <c r="G232" s="288"/>
      <c r="H232" s="291">
        <v>16.274000000000001</v>
      </c>
      <c r="I232" s="292"/>
      <c r="J232" s="288"/>
      <c r="K232" s="288"/>
      <c r="L232" s="293"/>
      <c r="M232" s="294"/>
      <c r="N232" s="295"/>
      <c r="O232" s="295"/>
      <c r="P232" s="295"/>
      <c r="Q232" s="295"/>
      <c r="R232" s="295"/>
      <c r="S232" s="295"/>
      <c r="T232" s="29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T232" s="297" t="s">
        <v>170</v>
      </c>
      <c r="AU232" s="297" t="s">
        <v>90</v>
      </c>
      <c r="AV232" s="16" t="s">
        <v>168</v>
      </c>
      <c r="AW232" s="16" t="s">
        <v>34</v>
      </c>
      <c r="AX232" s="16" t="s">
        <v>85</v>
      </c>
      <c r="AY232" s="297" t="s">
        <v>162</v>
      </c>
    </row>
    <row r="233" s="2" customFormat="1" ht="19.8" customHeight="1">
      <c r="A233" s="39"/>
      <c r="B233" s="40"/>
      <c r="C233" s="299" t="s">
        <v>319</v>
      </c>
      <c r="D233" s="299" t="s">
        <v>267</v>
      </c>
      <c r="E233" s="300" t="s">
        <v>1712</v>
      </c>
      <c r="F233" s="301" t="s">
        <v>1713</v>
      </c>
      <c r="G233" s="302" t="s">
        <v>192</v>
      </c>
      <c r="H233" s="303">
        <v>0.89500000000000002</v>
      </c>
      <c r="I233" s="304"/>
      <c r="J233" s="305">
        <f>ROUND(I233*H233,2)</f>
        <v>0</v>
      </c>
      <c r="K233" s="306"/>
      <c r="L233" s="307"/>
      <c r="M233" s="308" t="s">
        <v>1</v>
      </c>
      <c r="N233" s="309" t="s">
        <v>44</v>
      </c>
      <c r="O233" s="98"/>
      <c r="P233" s="250">
        <f>O233*H233</f>
        <v>0</v>
      </c>
      <c r="Q233" s="250">
        <v>0.55000000000000004</v>
      </c>
      <c r="R233" s="250">
        <f>Q233*H233</f>
        <v>0.49225000000000008</v>
      </c>
      <c r="S233" s="250">
        <v>0</v>
      </c>
      <c r="T233" s="251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52" t="s">
        <v>344</v>
      </c>
      <c r="AT233" s="252" t="s">
        <v>267</v>
      </c>
      <c r="AU233" s="252" t="s">
        <v>90</v>
      </c>
      <c r="AY233" s="18" t="s">
        <v>162</v>
      </c>
      <c r="BE233" s="253">
        <f>IF(N233="základná",J233,0)</f>
        <v>0</v>
      </c>
      <c r="BF233" s="253">
        <f>IF(N233="znížená",J233,0)</f>
        <v>0</v>
      </c>
      <c r="BG233" s="253">
        <f>IF(N233="zákl. prenesená",J233,0)</f>
        <v>0</v>
      </c>
      <c r="BH233" s="253">
        <f>IF(N233="zníž. prenesená",J233,0)</f>
        <v>0</v>
      </c>
      <c r="BI233" s="253">
        <f>IF(N233="nulová",J233,0)</f>
        <v>0</v>
      </c>
      <c r="BJ233" s="18" t="s">
        <v>90</v>
      </c>
      <c r="BK233" s="253">
        <f>ROUND(I233*H233,2)</f>
        <v>0</v>
      </c>
      <c r="BL233" s="18" t="s">
        <v>253</v>
      </c>
      <c r="BM233" s="252" t="s">
        <v>1714</v>
      </c>
    </row>
    <row r="234" s="14" customFormat="1">
      <c r="A234" s="14"/>
      <c r="B234" s="265"/>
      <c r="C234" s="266"/>
      <c r="D234" s="256" t="s">
        <v>170</v>
      </c>
      <c r="E234" s="267" t="s">
        <v>1</v>
      </c>
      <c r="F234" s="268" t="s">
        <v>1715</v>
      </c>
      <c r="G234" s="266"/>
      <c r="H234" s="269">
        <v>0.056000000000000001</v>
      </c>
      <c r="I234" s="270"/>
      <c r="J234" s="266"/>
      <c r="K234" s="266"/>
      <c r="L234" s="271"/>
      <c r="M234" s="272"/>
      <c r="N234" s="273"/>
      <c r="O234" s="273"/>
      <c r="P234" s="273"/>
      <c r="Q234" s="273"/>
      <c r="R234" s="273"/>
      <c r="S234" s="273"/>
      <c r="T234" s="27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75" t="s">
        <v>170</v>
      </c>
      <c r="AU234" s="275" t="s">
        <v>90</v>
      </c>
      <c r="AV234" s="14" t="s">
        <v>90</v>
      </c>
      <c r="AW234" s="14" t="s">
        <v>34</v>
      </c>
      <c r="AX234" s="14" t="s">
        <v>78</v>
      </c>
      <c r="AY234" s="275" t="s">
        <v>162</v>
      </c>
    </row>
    <row r="235" s="14" customFormat="1">
      <c r="A235" s="14"/>
      <c r="B235" s="265"/>
      <c r="C235" s="266"/>
      <c r="D235" s="256" t="s">
        <v>170</v>
      </c>
      <c r="E235" s="267" t="s">
        <v>1</v>
      </c>
      <c r="F235" s="268" t="s">
        <v>1716</v>
      </c>
      <c r="G235" s="266"/>
      <c r="H235" s="269">
        <v>0.75800000000000001</v>
      </c>
      <c r="I235" s="270"/>
      <c r="J235" s="266"/>
      <c r="K235" s="266"/>
      <c r="L235" s="271"/>
      <c r="M235" s="272"/>
      <c r="N235" s="273"/>
      <c r="O235" s="273"/>
      <c r="P235" s="273"/>
      <c r="Q235" s="273"/>
      <c r="R235" s="273"/>
      <c r="S235" s="273"/>
      <c r="T235" s="27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75" t="s">
        <v>170</v>
      </c>
      <c r="AU235" s="275" t="s">
        <v>90</v>
      </c>
      <c r="AV235" s="14" t="s">
        <v>90</v>
      </c>
      <c r="AW235" s="14" t="s">
        <v>34</v>
      </c>
      <c r="AX235" s="14" t="s">
        <v>78</v>
      </c>
      <c r="AY235" s="275" t="s">
        <v>162</v>
      </c>
    </row>
    <row r="236" s="16" customFormat="1">
      <c r="A236" s="16"/>
      <c r="B236" s="287"/>
      <c r="C236" s="288"/>
      <c r="D236" s="256" t="s">
        <v>170</v>
      </c>
      <c r="E236" s="289" t="s">
        <v>1</v>
      </c>
      <c r="F236" s="290" t="s">
        <v>180</v>
      </c>
      <c r="G236" s="288"/>
      <c r="H236" s="291">
        <v>0.81399999999999995</v>
      </c>
      <c r="I236" s="292"/>
      <c r="J236" s="288"/>
      <c r="K236" s="288"/>
      <c r="L236" s="293"/>
      <c r="M236" s="294"/>
      <c r="N236" s="295"/>
      <c r="O236" s="295"/>
      <c r="P236" s="295"/>
      <c r="Q236" s="295"/>
      <c r="R236" s="295"/>
      <c r="S236" s="295"/>
      <c r="T236" s="29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T236" s="297" t="s">
        <v>170</v>
      </c>
      <c r="AU236" s="297" t="s">
        <v>90</v>
      </c>
      <c r="AV236" s="16" t="s">
        <v>168</v>
      </c>
      <c r="AW236" s="16" t="s">
        <v>34</v>
      </c>
      <c r="AX236" s="16" t="s">
        <v>85</v>
      </c>
      <c r="AY236" s="297" t="s">
        <v>162</v>
      </c>
    </row>
    <row r="237" s="14" customFormat="1">
      <c r="A237" s="14"/>
      <c r="B237" s="265"/>
      <c r="C237" s="266"/>
      <c r="D237" s="256" t="s">
        <v>170</v>
      </c>
      <c r="E237" s="266"/>
      <c r="F237" s="268" t="s">
        <v>1717</v>
      </c>
      <c r="G237" s="266"/>
      <c r="H237" s="269">
        <v>0.89500000000000002</v>
      </c>
      <c r="I237" s="270"/>
      <c r="J237" s="266"/>
      <c r="K237" s="266"/>
      <c r="L237" s="271"/>
      <c r="M237" s="272"/>
      <c r="N237" s="273"/>
      <c r="O237" s="273"/>
      <c r="P237" s="273"/>
      <c r="Q237" s="273"/>
      <c r="R237" s="273"/>
      <c r="S237" s="273"/>
      <c r="T237" s="27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75" t="s">
        <v>170</v>
      </c>
      <c r="AU237" s="275" t="s">
        <v>90</v>
      </c>
      <c r="AV237" s="14" t="s">
        <v>90</v>
      </c>
      <c r="AW237" s="14" t="s">
        <v>4</v>
      </c>
      <c r="AX237" s="14" t="s">
        <v>85</v>
      </c>
      <c r="AY237" s="275" t="s">
        <v>162</v>
      </c>
    </row>
    <row r="238" s="2" customFormat="1" ht="22.2" customHeight="1">
      <c r="A238" s="39"/>
      <c r="B238" s="40"/>
      <c r="C238" s="240" t="s">
        <v>325</v>
      </c>
      <c r="D238" s="240" t="s">
        <v>164</v>
      </c>
      <c r="E238" s="241" t="s">
        <v>1718</v>
      </c>
      <c r="F238" s="242" t="s">
        <v>1719</v>
      </c>
      <c r="G238" s="243" t="s">
        <v>192</v>
      </c>
      <c r="H238" s="244">
        <v>1.8480000000000001</v>
      </c>
      <c r="I238" s="245"/>
      <c r="J238" s="246">
        <f>ROUND(I238*H238,2)</f>
        <v>0</v>
      </c>
      <c r="K238" s="247"/>
      <c r="L238" s="45"/>
      <c r="M238" s="248" t="s">
        <v>1</v>
      </c>
      <c r="N238" s="249" t="s">
        <v>44</v>
      </c>
      <c r="O238" s="98"/>
      <c r="P238" s="250">
        <f>O238*H238</f>
        <v>0</v>
      </c>
      <c r="Q238" s="250">
        <v>0.023570000000000001</v>
      </c>
      <c r="R238" s="250">
        <f>Q238*H238</f>
        <v>0.043557360000000003</v>
      </c>
      <c r="S238" s="250">
        <v>0</v>
      </c>
      <c r="T238" s="251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52" t="s">
        <v>253</v>
      </c>
      <c r="AT238" s="252" t="s">
        <v>164</v>
      </c>
      <c r="AU238" s="252" t="s">
        <v>90</v>
      </c>
      <c r="AY238" s="18" t="s">
        <v>162</v>
      </c>
      <c r="BE238" s="253">
        <f>IF(N238="základná",J238,0)</f>
        <v>0</v>
      </c>
      <c r="BF238" s="253">
        <f>IF(N238="znížená",J238,0)</f>
        <v>0</v>
      </c>
      <c r="BG238" s="253">
        <f>IF(N238="zákl. prenesená",J238,0)</f>
        <v>0</v>
      </c>
      <c r="BH238" s="253">
        <f>IF(N238="zníž. prenesená",J238,0)</f>
        <v>0</v>
      </c>
      <c r="BI238" s="253">
        <f>IF(N238="nulová",J238,0)</f>
        <v>0</v>
      </c>
      <c r="BJ238" s="18" t="s">
        <v>90</v>
      </c>
      <c r="BK238" s="253">
        <f>ROUND(I238*H238,2)</f>
        <v>0</v>
      </c>
      <c r="BL238" s="18" t="s">
        <v>253</v>
      </c>
      <c r="BM238" s="252" t="s">
        <v>1720</v>
      </c>
    </row>
    <row r="239" s="14" customFormat="1">
      <c r="A239" s="14"/>
      <c r="B239" s="265"/>
      <c r="C239" s="266"/>
      <c r="D239" s="256" t="s">
        <v>170</v>
      </c>
      <c r="E239" s="267" t="s">
        <v>1</v>
      </c>
      <c r="F239" s="268" t="s">
        <v>1721</v>
      </c>
      <c r="G239" s="266"/>
      <c r="H239" s="269">
        <v>1.8480000000000001</v>
      </c>
      <c r="I239" s="270"/>
      <c r="J239" s="266"/>
      <c r="K239" s="266"/>
      <c r="L239" s="271"/>
      <c r="M239" s="272"/>
      <c r="N239" s="273"/>
      <c r="O239" s="273"/>
      <c r="P239" s="273"/>
      <c r="Q239" s="273"/>
      <c r="R239" s="273"/>
      <c r="S239" s="273"/>
      <c r="T239" s="27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75" t="s">
        <v>170</v>
      </c>
      <c r="AU239" s="275" t="s">
        <v>90</v>
      </c>
      <c r="AV239" s="14" t="s">
        <v>90</v>
      </c>
      <c r="AW239" s="14" t="s">
        <v>34</v>
      </c>
      <c r="AX239" s="14" t="s">
        <v>85</v>
      </c>
      <c r="AY239" s="275" t="s">
        <v>162</v>
      </c>
    </row>
    <row r="240" s="2" customFormat="1" ht="22.2" customHeight="1">
      <c r="A240" s="39"/>
      <c r="B240" s="40"/>
      <c r="C240" s="240" t="s">
        <v>331</v>
      </c>
      <c r="D240" s="240" t="s">
        <v>164</v>
      </c>
      <c r="E240" s="241" t="s">
        <v>1722</v>
      </c>
      <c r="F240" s="242" t="s">
        <v>1723</v>
      </c>
      <c r="G240" s="243" t="s">
        <v>602</v>
      </c>
      <c r="H240" s="310"/>
      <c r="I240" s="245"/>
      <c r="J240" s="246">
        <f>ROUND(I240*H240,2)</f>
        <v>0</v>
      </c>
      <c r="K240" s="247"/>
      <c r="L240" s="45"/>
      <c r="M240" s="248" t="s">
        <v>1</v>
      </c>
      <c r="N240" s="249" t="s">
        <v>44</v>
      </c>
      <c r="O240" s="98"/>
      <c r="P240" s="250">
        <f>O240*H240</f>
        <v>0</v>
      </c>
      <c r="Q240" s="250">
        <v>0</v>
      </c>
      <c r="R240" s="250">
        <f>Q240*H240</f>
        <v>0</v>
      </c>
      <c r="S240" s="250">
        <v>0</v>
      </c>
      <c r="T240" s="251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52" t="s">
        <v>253</v>
      </c>
      <c r="AT240" s="252" t="s">
        <v>164</v>
      </c>
      <c r="AU240" s="252" t="s">
        <v>90</v>
      </c>
      <c r="AY240" s="18" t="s">
        <v>162</v>
      </c>
      <c r="BE240" s="253">
        <f>IF(N240="základná",J240,0)</f>
        <v>0</v>
      </c>
      <c r="BF240" s="253">
        <f>IF(N240="znížená",J240,0)</f>
        <v>0</v>
      </c>
      <c r="BG240" s="253">
        <f>IF(N240="zákl. prenesená",J240,0)</f>
        <v>0</v>
      </c>
      <c r="BH240" s="253">
        <f>IF(N240="zníž. prenesená",J240,0)</f>
        <v>0</v>
      </c>
      <c r="BI240" s="253">
        <f>IF(N240="nulová",J240,0)</f>
        <v>0</v>
      </c>
      <c r="BJ240" s="18" t="s">
        <v>90</v>
      </c>
      <c r="BK240" s="253">
        <f>ROUND(I240*H240,2)</f>
        <v>0</v>
      </c>
      <c r="BL240" s="18" t="s">
        <v>253</v>
      </c>
      <c r="BM240" s="252" t="s">
        <v>1724</v>
      </c>
    </row>
    <row r="241" s="12" customFormat="1" ht="22.8" customHeight="1">
      <c r="A241" s="12"/>
      <c r="B241" s="224"/>
      <c r="C241" s="225"/>
      <c r="D241" s="226" t="s">
        <v>77</v>
      </c>
      <c r="E241" s="238" t="s">
        <v>1725</v>
      </c>
      <c r="F241" s="238" t="s">
        <v>1726</v>
      </c>
      <c r="G241" s="225"/>
      <c r="H241" s="225"/>
      <c r="I241" s="228"/>
      <c r="J241" s="239">
        <f>BK241</f>
        <v>0</v>
      </c>
      <c r="K241" s="225"/>
      <c r="L241" s="230"/>
      <c r="M241" s="231"/>
      <c r="N241" s="232"/>
      <c r="O241" s="232"/>
      <c r="P241" s="233">
        <f>SUM(P242:P251)</f>
        <v>0</v>
      </c>
      <c r="Q241" s="232"/>
      <c r="R241" s="233">
        <f>SUM(R242:R251)</f>
        <v>0.17543372000000002</v>
      </c>
      <c r="S241" s="232"/>
      <c r="T241" s="234">
        <f>SUM(T242:T251)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35" t="s">
        <v>90</v>
      </c>
      <c r="AT241" s="236" t="s">
        <v>77</v>
      </c>
      <c r="AU241" s="236" t="s">
        <v>85</v>
      </c>
      <c r="AY241" s="235" t="s">
        <v>162</v>
      </c>
      <c r="BK241" s="237">
        <f>SUM(BK242:BK251)</f>
        <v>0</v>
      </c>
    </row>
    <row r="242" s="2" customFormat="1" ht="14.4" customHeight="1">
      <c r="A242" s="39"/>
      <c r="B242" s="40"/>
      <c r="C242" s="240" t="s">
        <v>339</v>
      </c>
      <c r="D242" s="240" t="s">
        <v>164</v>
      </c>
      <c r="E242" s="241" t="s">
        <v>1727</v>
      </c>
      <c r="F242" s="242" t="s">
        <v>1728</v>
      </c>
      <c r="G242" s="243" t="s">
        <v>167</v>
      </c>
      <c r="H242" s="244">
        <v>16.274000000000001</v>
      </c>
      <c r="I242" s="245"/>
      <c r="J242" s="246">
        <f>ROUND(I242*H242,2)</f>
        <v>0</v>
      </c>
      <c r="K242" s="247"/>
      <c r="L242" s="45"/>
      <c r="M242" s="248" t="s">
        <v>1</v>
      </c>
      <c r="N242" s="249" t="s">
        <v>44</v>
      </c>
      <c r="O242" s="98"/>
      <c r="P242" s="250">
        <f>O242*H242</f>
        <v>0</v>
      </c>
      <c r="Q242" s="250">
        <v>0.01078</v>
      </c>
      <c r="R242" s="250">
        <f>Q242*H242</f>
        <v>0.17543372000000002</v>
      </c>
      <c r="S242" s="250">
        <v>0</v>
      </c>
      <c r="T242" s="251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52" t="s">
        <v>253</v>
      </c>
      <c r="AT242" s="252" t="s">
        <v>164</v>
      </c>
      <c r="AU242" s="252" t="s">
        <v>90</v>
      </c>
      <c r="AY242" s="18" t="s">
        <v>162</v>
      </c>
      <c r="BE242" s="253">
        <f>IF(N242="základná",J242,0)</f>
        <v>0</v>
      </c>
      <c r="BF242" s="253">
        <f>IF(N242="znížená",J242,0)</f>
        <v>0</v>
      </c>
      <c r="BG242" s="253">
        <f>IF(N242="zákl. prenesená",J242,0)</f>
        <v>0</v>
      </c>
      <c r="BH242" s="253">
        <f>IF(N242="zníž. prenesená",J242,0)</f>
        <v>0</v>
      </c>
      <c r="BI242" s="253">
        <f>IF(N242="nulová",J242,0)</f>
        <v>0</v>
      </c>
      <c r="BJ242" s="18" t="s">
        <v>90</v>
      </c>
      <c r="BK242" s="253">
        <f>ROUND(I242*H242,2)</f>
        <v>0</v>
      </c>
      <c r="BL242" s="18" t="s">
        <v>253</v>
      </c>
      <c r="BM242" s="252" t="s">
        <v>1729</v>
      </c>
    </row>
    <row r="243" s="13" customFormat="1">
      <c r="A243" s="13"/>
      <c r="B243" s="254"/>
      <c r="C243" s="255"/>
      <c r="D243" s="256" t="s">
        <v>170</v>
      </c>
      <c r="E243" s="257" t="s">
        <v>1</v>
      </c>
      <c r="F243" s="258" t="s">
        <v>1668</v>
      </c>
      <c r="G243" s="255"/>
      <c r="H243" s="257" t="s">
        <v>1</v>
      </c>
      <c r="I243" s="259"/>
      <c r="J243" s="255"/>
      <c r="K243" s="255"/>
      <c r="L243" s="260"/>
      <c r="M243" s="261"/>
      <c r="N243" s="262"/>
      <c r="O243" s="262"/>
      <c r="P243" s="262"/>
      <c r="Q243" s="262"/>
      <c r="R243" s="262"/>
      <c r="S243" s="262"/>
      <c r="T243" s="26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64" t="s">
        <v>170</v>
      </c>
      <c r="AU243" s="264" t="s">
        <v>90</v>
      </c>
      <c r="AV243" s="13" t="s">
        <v>85</v>
      </c>
      <c r="AW243" s="13" t="s">
        <v>34</v>
      </c>
      <c r="AX243" s="13" t="s">
        <v>78</v>
      </c>
      <c r="AY243" s="264" t="s">
        <v>162</v>
      </c>
    </row>
    <row r="244" s="14" customFormat="1">
      <c r="A244" s="14"/>
      <c r="B244" s="265"/>
      <c r="C244" s="266"/>
      <c r="D244" s="256" t="s">
        <v>170</v>
      </c>
      <c r="E244" s="267" t="s">
        <v>1</v>
      </c>
      <c r="F244" s="268" t="s">
        <v>1730</v>
      </c>
      <c r="G244" s="266"/>
      <c r="H244" s="269">
        <v>1.1200000000000001</v>
      </c>
      <c r="I244" s="270"/>
      <c r="J244" s="266"/>
      <c r="K244" s="266"/>
      <c r="L244" s="271"/>
      <c r="M244" s="272"/>
      <c r="N244" s="273"/>
      <c r="O244" s="273"/>
      <c r="P244" s="273"/>
      <c r="Q244" s="273"/>
      <c r="R244" s="273"/>
      <c r="S244" s="273"/>
      <c r="T244" s="27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75" t="s">
        <v>170</v>
      </c>
      <c r="AU244" s="275" t="s">
        <v>90</v>
      </c>
      <c r="AV244" s="14" t="s">
        <v>90</v>
      </c>
      <c r="AW244" s="14" t="s">
        <v>34</v>
      </c>
      <c r="AX244" s="14" t="s">
        <v>78</v>
      </c>
      <c r="AY244" s="275" t="s">
        <v>162</v>
      </c>
    </row>
    <row r="245" s="15" customFormat="1">
      <c r="A245" s="15"/>
      <c r="B245" s="276"/>
      <c r="C245" s="277"/>
      <c r="D245" s="256" t="s">
        <v>170</v>
      </c>
      <c r="E245" s="278" t="s">
        <v>1</v>
      </c>
      <c r="F245" s="279" t="s">
        <v>176</v>
      </c>
      <c r="G245" s="277"/>
      <c r="H245" s="280">
        <v>1.1200000000000001</v>
      </c>
      <c r="I245" s="281"/>
      <c r="J245" s="277"/>
      <c r="K245" s="277"/>
      <c r="L245" s="282"/>
      <c r="M245" s="283"/>
      <c r="N245" s="284"/>
      <c r="O245" s="284"/>
      <c r="P245" s="284"/>
      <c r="Q245" s="284"/>
      <c r="R245" s="284"/>
      <c r="S245" s="284"/>
      <c r="T245" s="28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86" t="s">
        <v>170</v>
      </c>
      <c r="AU245" s="286" t="s">
        <v>90</v>
      </c>
      <c r="AV245" s="15" t="s">
        <v>95</v>
      </c>
      <c r="AW245" s="15" t="s">
        <v>34</v>
      </c>
      <c r="AX245" s="15" t="s">
        <v>78</v>
      </c>
      <c r="AY245" s="286" t="s">
        <v>162</v>
      </c>
    </row>
    <row r="246" s="13" customFormat="1">
      <c r="A246" s="13"/>
      <c r="B246" s="254"/>
      <c r="C246" s="255"/>
      <c r="D246" s="256" t="s">
        <v>170</v>
      </c>
      <c r="E246" s="257" t="s">
        <v>1</v>
      </c>
      <c r="F246" s="258" t="s">
        <v>1731</v>
      </c>
      <c r="G246" s="255"/>
      <c r="H246" s="257" t="s">
        <v>1</v>
      </c>
      <c r="I246" s="259"/>
      <c r="J246" s="255"/>
      <c r="K246" s="255"/>
      <c r="L246" s="260"/>
      <c r="M246" s="261"/>
      <c r="N246" s="262"/>
      <c r="O246" s="262"/>
      <c r="P246" s="262"/>
      <c r="Q246" s="262"/>
      <c r="R246" s="262"/>
      <c r="S246" s="262"/>
      <c r="T246" s="26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64" t="s">
        <v>170</v>
      </c>
      <c r="AU246" s="264" t="s">
        <v>90</v>
      </c>
      <c r="AV246" s="13" t="s">
        <v>85</v>
      </c>
      <c r="AW246" s="13" t="s">
        <v>34</v>
      </c>
      <c r="AX246" s="13" t="s">
        <v>78</v>
      </c>
      <c r="AY246" s="264" t="s">
        <v>162</v>
      </c>
    </row>
    <row r="247" s="14" customFormat="1">
      <c r="A247" s="14"/>
      <c r="B247" s="265"/>
      <c r="C247" s="266"/>
      <c r="D247" s="256" t="s">
        <v>170</v>
      </c>
      <c r="E247" s="267" t="s">
        <v>1</v>
      </c>
      <c r="F247" s="268" t="s">
        <v>1710</v>
      </c>
      <c r="G247" s="266"/>
      <c r="H247" s="269">
        <v>6.8070000000000004</v>
      </c>
      <c r="I247" s="270"/>
      <c r="J247" s="266"/>
      <c r="K247" s="266"/>
      <c r="L247" s="271"/>
      <c r="M247" s="272"/>
      <c r="N247" s="273"/>
      <c r="O247" s="273"/>
      <c r="P247" s="273"/>
      <c r="Q247" s="273"/>
      <c r="R247" s="273"/>
      <c r="S247" s="273"/>
      <c r="T247" s="27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75" t="s">
        <v>170</v>
      </c>
      <c r="AU247" s="275" t="s">
        <v>90</v>
      </c>
      <c r="AV247" s="14" t="s">
        <v>90</v>
      </c>
      <c r="AW247" s="14" t="s">
        <v>34</v>
      </c>
      <c r="AX247" s="14" t="s">
        <v>78</v>
      </c>
      <c r="AY247" s="275" t="s">
        <v>162</v>
      </c>
    </row>
    <row r="248" s="14" customFormat="1">
      <c r="A248" s="14"/>
      <c r="B248" s="265"/>
      <c r="C248" s="266"/>
      <c r="D248" s="256" t="s">
        <v>170</v>
      </c>
      <c r="E248" s="267" t="s">
        <v>1</v>
      </c>
      <c r="F248" s="268" t="s">
        <v>1711</v>
      </c>
      <c r="G248" s="266"/>
      <c r="H248" s="269">
        <v>8.3469999999999995</v>
      </c>
      <c r="I248" s="270"/>
      <c r="J248" s="266"/>
      <c r="K248" s="266"/>
      <c r="L248" s="271"/>
      <c r="M248" s="272"/>
      <c r="N248" s="273"/>
      <c r="O248" s="273"/>
      <c r="P248" s="273"/>
      <c r="Q248" s="273"/>
      <c r="R248" s="273"/>
      <c r="S248" s="273"/>
      <c r="T248" s="27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75" t="s">
        <v>170</v>
      </c>
      <c r="AU248" s="275" t="s">
        <v>90</v>
      </c>
      <c r="AV248" s="14" t="s">
        <v>90</v>
      </c>
      <c r="AW248" s="14" t="s">
        <v>34</v>
      </c>
      <c r="AX248" s="14" t="s">
        <v>78</v>
      </c>
      <c r="AY248" s="275" t="s">
        <v>162</v>
      </c>
    </row>
    <row r="249" s="15" customFormat="1">
      <c r="A249" s="15"/>
      <c r="B249" s="276"/>
      <c r="C249" s="277"/>
      <c r="D249" s="256" t="s">
        <v>170</v>
      </c>
      <c r="E249" s="278" t="s">
        <v>1</v>
      </c>
      <c r="F249" s="279" t="s">
        <v>176</v>
      </c>
      <c r="G249" s="277"/>
      <c r="H249" s="280">
        <v>15.154</v>
      </c>
      <c r="I249" s="281"/>
      <c r="J249" s="277"/>
      <c r="K249" s="277"/>
      <c r="L249" s="282"/>
      <c r="M249" s="283"/>
      <c r="N249" s="284"/>
      <c r="O249" s="284"/>
      <c r="P249" s="284"/>
      <c r="Q249" s="284"/>
      <c r="R249" s="284"/>
      <c r="S249" s="284"/>
      <c r="T249" s="28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86" t="s">
        <v>170</v>
      </c>
      <c r="AU249" s="286" t="s">
        <v>90</v>
      </c>
      <c r="AV249" s="15" t="s">
        <v>95</v>
      </c>
      <c r="AW249" s="15" t="s">
        <v>34</v>
      </c>
      <c r="AX249" s="15" t="s">
        <v>78</v>
      </c>
      <c r="AY249" s="286" t="s">
        <v>162</v>
      </c>
    </row>
    <row r="250" s="16" customFormat="1">
      <c r="A250" s="16"/>
      <c r="B250" s="287"/>
      <c r="C250" s="288"/>
      <c r="D250" s="256" t="s">
        <v>170</v>
      </c>
      <c r="E250" s="289" t="s">
        <v>1</v>
      </c>
      <c r="F250" s="290" t="s">
        <v>180</v>
      </c>
      <c r="G250" s="288"/>
      <c r="H250" s="291">
        <v>16.274000000000001</v>
      </c>
      <c r="I250" s="292"/>
      <c r="J250" s="288"/>
      <c r="K250" s="288"/>
      <c r="L250" s="293"/>
      <c r="M250" s="294"/>
      <c r="N250" s="295"/>
      <c r="O250" s="295"/>
      <c r="P250" s="295"/>
      <c r="Q250" s="295"/>
      <c r="R250" s="295"/>
      <c r="S250" s="295"/>
      <c r="T250" s="29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T250" s="297" t="s">
        <v>170</v>
      </c>
      <c r="AU250" s="297" t="s">
        <v>90</v>
      </c>
      <c r="AV250" s="16" t="s">
        <v>168</v>
      </c>
      <c r="AW250" s="16" t="s">
        <v>34</v>
      </c>
      <c r="AX250" s="16" t="s">
        <v>85</v>
      </c>
      <c r="AY250" s="297" t="s">
        <v>162</v>
      </c>
    </row>
    <row r="251" s="2" customFormat="1" ht="19.8" customHeight="1">
      <c r="A251" s="39"/>
      <c r="B251" s="40"/>
      <c r="C251" s="240" t="s">
        <v>344</v>
      </c>
      <c r="D251" s="240" t="s">
        <v>164</v>
      </c>
      <c r="E251" s="241" t="s">
        <v>1732</v>
      </c>
      <c r="F251" s="242" t="s">
        <v>1733</v>
      </c>
      <c r="G251" s="243" t="s">
        <v>602</v>
      </c>
      <c r="H251" s="310"/>
      <c r="I251" s="245"/>
      <c r="J251" s="246">
        <f>ROUND(I251*H251,2)</f>
        <v>0</v>
      </c>
      <c r="K251" s="247"/>
      <c r="L251" s="45"/>
      <c r="M251" s="248" t="s">
        <v>1</v>
      </c>
      <c r="N251" s="249" t="s">
        <v>44</v>
      </c>
      <c r="O251" s="98"/>
      <c r="P251" s="250">
        <f>O251*H251</f>
        <v>0</v>
      </c>
      <c r="Q251" s="250">
        <v>0</v>
      </c>
      <c r="R251" s="250">
        <f>Q251*H251</f>
        <v>0</v>
      </c>
      <c r="S251" s="250">
        <v>0</v>
      </c>
      <c r="T251" s="251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52" t="s">
        <v>253</v>
      </c>
      <c r="AT251" s="252" t="s">
        <v>164</v>
      </c>
      <c r="AU251" s="252" t="s">
        <v>90</v>
      </c>
      <c r="AY251" s="18" t="s">
        <v>162</v>
      </c>
      <c r="BE251" s="253">
        <f>IF(N251="základná",J251,0)</f>
        <v>0</v>
      </c>
      <c r="BF251" s="253">
        <f>IF(N251="znížená",J251,0)</f>
        <v>0</v>
      </c>
      <c r="BG251" s="253">
        <f>IF(N251="zákl. prenesená",J251,0)</f>
        <v>0</v>
      </c>
      <c r="BH251" s="253">
        <f>IF(N251="zníž. prenesená",J251,0)</f>
        <v>0</v>
      </c>
      <c r="BI251" s="253">
        <f>IF(N251="nulová",J251,0)</f>
        <v>0</v>
      </c>
      <c r="BJ251" s="18" t="s">
        <v>90</v>
      </c>
      <c r="BK251" s="253">
        <f>ROUND(I251*H251,2)</f>
        <v>0</v>
      </c>
      <c r="BL251" s="18" t="s">
        <v>253</v>
      </c>
      <c r="BM251" s="252" t="s">
        <v>1734</v>
      </c>
    </row>
    <row r="252" s="12" customFormat="1" ht="22.8" customHeight="1">
      <c r="A252" s="12"/>
      <c r="B252" s="224"/>
      <c r="C252" s="225"/>
      <c r="D252" s="226" t="s">
        <v>77</v>
      </c>
      <c r="E252" s="238" t="s">
        <v>735</v>
      </c>
      <c r="F252" s="238" t="s">
        <v>736</v>
      </c>
      <c r="G252" s="225"/>
      <c r="H252" s="225"/>
      <c r="I252" s="228"/>
      <c r="J252" s="239">
        <f>BK252</f>
        <v>0</v>
      </c>
      <c r="K252" s="225"/>
      <c r="L252" s="230"/>
      <c r="M252" s="231"/>
      <c r="N252" s="232"/>
      <c r="O252" s="232"/>
      <c r="P252" s="233">
        <f>SUM(P253:P302)</f>
        <v>0</v>
      </c>
      <c r="Q252" s="232"/>
      <c r="R252" s="233">
        <f>SUM(R253:R302)</f>
        <v>0.032865400000000003</v>
      </c>
      <c r="S252" s="232"/>
      <c r="T252" s="234">
        <f>SUM(T253:T302)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35" t="s">
        <v>90</v>
      </c>
      <c r="AT252" s="236" t="s">
        <v>77</v>
      </c>
      <c r="AU252" s="236" t="s">
        <v>85</v>
      </c>
      <c r="AY252" s="235" t="s">
        <v>162</v>
      </c>
      <c r="BK252" s="237">
        <f>SUM(BK253:BK302)</f>
        <v>0</v>
      </c>
    </row>
    <row r="253" s="2" customFormat="1" ht="22.2" customHeight="1">
      <c r="A253" s="39"/>
      <c r="B253" s="40"/>
      <c r="C253" s="240" t="s">
        <v>352</v>
      </c>
      <c r="D253" s="240" t="s">
        <v>164</v>
      </c>
      <c r="E253" s="241" t="s">
        <v>1735</v>
      </c>
      <c r="F253" s="242" t="s">
        <v>1736</v>
      </c>
      <c r="G253" s="243" t="s">
        <v>167</v>
      </c>
      <c r="H253" s="244">
        <v>51.218000000000004</v>
      </c>
      <c r="I253" s="245"/>
      <c r="J253" s="246">
        <f>ROUND(I253*H253,2)</f>
        <v>0</v>
      </c>
      <c r="K253" s="247"/>
      <c r="L253" s="45"/>
      <c r="M253" s="248" t="s">
        <v>1</v>
      </c>
      <c r="N253" s="249" t="s">
        <v>44</v>
      </c>
      <c r="O253" s="98"/>
      <c r="P253" s="250">
        <f>O253*H253</f>
        <v>0</v>
      </c>
      <c r="Q253" s="250">
        <v>0.00022000000000000001</v>
      </c>
      <c r="R253" s="250">
        <f>Q253*H253</f>
        <v>0.011267960000000001</v>
      </c>
      <c r="S253" s="250">
        <v>0</v>
      </c>
      <c r="T253" s="251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52" t="s">
        <v>253</v>
      </c>
      <c r="AT253" s="252" t="s">
        <v>164</v>
      </c>
      <c r="AU253" s="252" t="s">
        <v>90</v>
      </c>
      <c r="AY253" s="18" t="s">
        <v>162</v>
      </c>
      <c r="BE253" s="253">
        <f>IF(N253="základná",J253,0)</f>
        <v>0</v>
      </c>
      <c r="BF253" s="253">
        <f>IF(N253="znížená",J253,0)</f>
        <v>0</v>
      </c>
      <c r="BG253" s="253">
        <f>IF(N253="zákl. prenesená",J253,0)</f>
        <v>0</v>
      </c>
      <c r="BH253" s="253">
        <f>IF(N253="zníž. prenesená",J253,0)</f>
        <v>0</v>
      </c>
      <c r="BI253" s="253">
        <f>IF(N253="nulová",J253,0)</f>
        <v>0</v>
      </c>
      <c r="BJ253" s="18" t="s">
        <v>90</v>
      </c>
      <c r="BK253" s="253">
        <f>ROUND(I253*H253,2)</f>
        <v>0</v>
      </c>
      <c r="BL253" s="18" t="s">
        <v>253</v>
      </c>
      <c r="BM253" s="252" t="s">
        <v>1737</v>
      </c>
    </row>
    <row r="254" s="13" customFormat="1">
      <c r="A254" s="13"/>
      <c r="B254" s="254"/>
      <c r="C254" s="255"/>
      <c r="D254" s="256" t="s">
        <v>170</v>
      </c>
      <c r="E254" s="257" t="s">
        <v>1</v>
      </c>
      <c r="F254" s="258" t="s">
        <v>1668</v>
      </c>
      <c r="G254" s="255"/>
      <c r="H254" s="257" t="s">
        <v>1</v>
      </c>
      <c r="I254" s="259"/>
      <c r="J254" s="255"/>
      <c r="K254" s="255"/>
      <c r="L254" s="260"/>
      <c r="M254" s="261"/>
      <c r="N254" s="262"/>
      <c r="O254" s="262"/>
      <c r="P254" s="262"/>
      <c r="Q254" s="262"/>
      <c r="R254" s="262"/>
      <c r="S254" s="262"/>
      <c r="T254" s="26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64" t="s">
        <v>170</v>
      </c>
      <c r="AU254" s="264" t="s">
        <v>90</v>
      </c>
      <c r="AV254" s="13" t="s">
        <v>85</v>
      </c>
      <c r="AW254" s="13" t="s">
        <v>34</v>
      </c>
      <c r="AX254" s="13" t="s">
        <v>78</v>
      </c>
      <c r="AY254" s="264" t="s">
        <v>162</v>
      </c>
    </row>
    <row r="255" s="14" customFormat="1">
      <c r="A255" s="14"/>
      <c r="B255" s="265"/>
      <c r="C255" s="266"/>
      <c r="D255" s="256" t="s">
        <v>170</v>
      </c>
      <c r="E255" s="267" t="s">
        <v>1</v>
      </c>
      <c r="F255" s="268" t="s">
        <v>1738</v>
      </c>
      <c r="G255" s="266"/>
      <c r="H255" s="269">
        <v>0.95999999999999996</v>
      </c>
      <c r="I255" s="270"/>
      <c r="J255" s="266"/>
      <c r="K255" s="266"/>
      <c r="L255" s="271"/>
      <c r="M255" s="272"/>
      <c r="N255" s="273"/>
      <c r="O255" s="273"/>
      <c r="P255" s="273"/>
      <c r="Q255" s="273"/>
      <c r="R255" s="273"/>
      <c r="S255" s="273"/>
      <c r="T255" s="27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75" t="s">
        <v>170</v>
      </c>
      <c r="AU255" s="275" t="s">
        <v>90</v>
      </c>
      <c r="AV255" s="14" t="s">
        <v>90</v>
      </c>
      <c r="AW255" s="14" t="s">
        <v>34</v>
      </c>
      <c r="AX255" s="14" t="s">
        <v>78</v>
      </c>
      <c r="AY255" s="275" t="s">
        <v>162</v>
      </c>
    </row>
    <row r="256" s="14" customFormat="1">
      <c r="A256" s="14"/>
      <c r="B256" s="265"/>
      <c r="C256" s="266"/>
      <c r="D256" s="256" t="s">
        <v>170</v>
      </c>
      <c r="E256" s="267" t="s">
        <v>1</v>
      </c>
      <c r="F256" s="268" t="s">
        <v>1739</v>
      </c>
      <c r="G256" s="266"/>
      <c r="H256" s="269">
        <v>0.41599999999999998</v>
      </c>
      <c r="I256" s="270"/>
      <c r="J256" s="266"/>
      <c r="K256" s="266"/>
      <c r="L256" s="271"/>
      <c r="M256" s="272"/>
      <c r="N256" s="273"/>
      <c r="O256" s="273"/>
      <c r="P256" s="273"/>
      <c r="Q256" s="273"/>
      <c r="R256" s="273"/>
      <c r="S256" s="273"/>
      <c r="T256" s="27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75" t="s">
        <v>170</v>
      </c>
      <c r="AU256" s="275" t="s">
        <v>90</v>
      </c>
      <c r="AV256" s="14" t="s">
        <v>90</v>
      </c>
      <c r="AW256" s="14" t="s">
        <v>34</v>
      </c>
      <c r="AX256" s="14" t="s">
        <v>78</v>
      </c>
      <c r="AY256" s="275" t="s">
        <v>162</v>
      </c>
    </row>
    <row r="257" s="14" customFormat="1">
      <c r="A257" s="14"/>
      <c r="B257" s="265"/>
      <c r="C257" s="266"/>
      <c r="D257" s="256" t="s">
        <v>170</v>
      </c>
      <c r="E257" s="267" t="s">
        <v>1</v>
      </c>
      <c r="F257" s="268" t="s">
        <v>1740</v>
      </c>
      <c r="G257" s="266"/>
      <c r="H257" s="269">
        <v>1.843</v>
      </c>
      <c r="I257" s="270"/>
      <c r="J257" s="266"/>
      <c r="K257" s="266"/>
      <c r="L257" s="271"/>
      <c r="M257" s="272"/>
      <c r="N257" s="273"/>
      <c r="O257" s="273"/>
      <c r="P257" s="273"/>
      <c r="Q257" s="273"/>
      <c r="R257" s="273"/>
      <c r="S257" s="273"/>
      <c r="T257" s="27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75" t="s">
        <v>170</v>
      </c>
      <c r="AU257" s="275" t="s">
        <v>90</v>
      </c>
      <c r="AV257" s="14" t="s">
        <v>90</v>
      </c>
      <c r="AW257" s="14" t="s">
        <v>34</v>
      </c>
      <c r="AX257" s="14" t="s">
        <v>78</v>
      </c>
      <c r="AY257" s="275" t="s">
        <v>162</v>
      </c>
    </row>
    <row r="258" s="15" customFormat="1">
      <c r="A258" s="15"/>
      <c r="B258" s="276"/>
      <c r="C258" s="277"/>
      <c r="D258" s="256" t="s">
        <v>170</v>
      </c>
      <c r="E258" s="278" t="s">
        <v>1</v>
      </c>
      <c r="F258" s="279" t="s">
        <v>176</v>
      </c>
      <c r="G258" s="277"/>
      <c r="H258" s="280">
        <v>3.2189999999999999</v>
      </c>
      <c r="I258" s="281"/>
      <c r="J258" s="277"/>
      <c r="K258" s="277"/>
      <c r="L258" s="282"/>
      <c r="M258" s="283"/>
      <c r="N258" s="284"/>
      <c r="O258" s="284"/>
      <c r="P258" s="284"/>
      <c r="Q258" s="284"/>
      <c r="R258" s="284"/>
      <c r="S258" s="284"/>
      <c r="T258" s="28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86" t="s">
        <v>170</v>
      </c>
      <c r="AU258" s="286" t="s">
        <v>90</v>
      </c>
      <c r="AV258" s="15" t="s">
        <v>95</v>
      </c>
      <c r="AW258" s="15" t="s">
        <v>34</v>
      </c>
      <c r="AX258" s="15" t="s">
        <v>78</v>
      </c>
      <c r="AY258" s="286" t="s">
        <v>162</v>
      </c>
    </row>
    <row r="259" s="14" customFormat="1">
      <c r="A259" s="14"/>
      <c r="B259" s="265"/>
      <c r="C259" s="266"/>
      <c r="D259" s="256" t="s">
        <v>170</v>
      </c>
      <c r="E259" s="267" t="s">
        <v>1</v>
      </c>
      <c r="F259" s="268" t="s">
        <v>1741</v>
      </c>
      <c r="G259" s="266"/>
      <c r="H259" s="269">
        <v>8.2880000000000003</v>
      </c>
      <c r="I259" s="270"/>
      <c r="J259" s="266"/>
      <c r="K259" s="266"/>
      <c r="L259" s="271"/>
      <c r="M259" s="272"/>
      <c r="N259" s="273"/>
      <c r="O259" s="273"/>
      <c r="P259" s="273"/>
      <c r="Q259" s="273"/>
      <c r="R259" s="273"/>
      <c r="S259" s="273"/>
      <c r="T259" s="27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75" t="s">
        <v>170</v>
      </c>
      <c r="AU259" s="275" t="s">
        <v>90</v>
      </c>
      <c r="AV259" s="14" t="s">
        <v>90</v>
      </c>
      <c r="AW259" s="14" t="s">
        <v>34</v>
      </c>
      <c r="AX259" s="14" t="s">
        <v>78</v>
      </c>
      <c r="AY259" s="275" t="s">
        <v>162</v>
      </c>
    </row>
    <row r="260" s="14" customFormat="1">
      <c r="A260" s="14"/>
      <c r="B260" s="265"/>
      <c r="C260" s="266"/>
      <c r="D260" s="256" t="s">
        <v>170</v>
      </c>
      <c r="E260" s="267" t="s">
        <v>1</v>
      </c>
      <c r="F260" s="268" t="s">
        <v>1742</v>
      </c>
      <c r="G260" s="266"/>
      <c r="H260" s="269">
        <v>1.4590000000000001</v>
      </c>
      <c r="I260" s="270"/>
      <c r="J260" s="266"/>
      <c r="K260" s="266"/>
      <c r="L260" s="271"/>
      <c r="M260" s="272"/>
      <c r="N260" s="273"/>
      <c r="O260" s="273"/>
      <c r="P260" s="273"/>
      <c r="Q260" s="273"/>
      <c r="R260" s="273"/>
      <c r="S260" s="273"/>
      <c r="T260" s="27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75" t="s">
        <v>170</v>
      </c>
      <c r="AU260" s="275" t="s">
        <v>90</v>
      </c>
      <c r="AV260" s="14" t="s">
        <v>90</v>
      </c>
      <c r="AW260" s="14" t="s">
        <v>34</v>
      </c>
      <c r="AX260" s="14" t="s">
        <v>78</v>
      </c>
      <c r="AY260" s="275" t="s">
        <v>162</v>
      </c>
    </row>
    <row r="261" s="14" customFormat="1">
      <c r="A261" s="14"/>
      <c r="B261" s="265"/>
      <c r="C261" s="266"/>
      <c r="D261" s="256" t="s">
        <v>170</v>
      </c>
      <c r="E261" s="267" t="s">
        <v>1</v>
      </c>
      <c r="F261" s="268" t="s">
        <v>1743</v>
      </c>
      <c r="G261" s="266"/>
      <c r="H261" s="269">
        <v>4.4199999999999999</v>
      </c>
      <c r="I261" s="270"/>
      <c r="J261" s="266"/>
      <c r="K261" s="266"/>
      <c r="L261" s="271"/>
      <c r="M261" s="272"/>
      <c r="N261" s="273"/>
      <c r="O261" s="273"/>
      <c r="P261" s="273"/>
      <c r="Q261" s="273"/>
      <c r="R261" s="273"/>
      <c r="S261" s="273"/>
      <c r="T261" s="27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75" t="s">
        <v>170</v>
      </c>
      <c r="AU261" s="275" t="s">
        <v>90</v>
      </c>
      <c r="AV261" s="14" t="s">
        <v>90</v>
      </c>
      <c r="AW261" s="14" t="s">
        <v>34</v>
      </c>
      <c r="AX261" s="14" t="s">
        <v>78</v>
      </c>
      <c r="AY261" s="275" t="s">
        <v>162</v>
      </c>
    </row>
    <row r="262" s="14" customFormat="1">
      <c r="A262" s="14"/>
      <c r="B262" s="265"/>
      <c r="C262" s="266"/>
      <c r="D262" s="256" t="s">
        <v>170</v>
      </c>
      <c r="E262" s="267" t="s">
        <v>1</v>
      </c>
      <c r="F262" s="268" t="s">
        <v>1744</v>
      </c>
      <c r="G262" s="266"/>
      <c r="H262" s="269">
        <v>5.4199999999999999</v>
      </c>
      <c r="I262" s="270"/>
      <c r="J262" s="266"/>
      <c r="K262" s="266"/>
      <c r="L262" s="271"/>
      <c r="M262" s="272"/>
      <c r="N262" s="273"/>
      <c r="O262" s="273"/>
      <c r="P262" s="273"/>
      <c r="Q262" s="273"/>
      <c r="R262" s="273"/>
      <c r="S262" s="273"/>
      <c r="T262" s="27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75" t="s">
        <v>170</v>
      </c>
      <c r="AU262" s="275" t="s">
        <v>90</v>
      </c>
      <c r="AV262" s="14" t="s">
        <v>90</v>
      </c>
      <c r="AW262" s="14" t="s">
        <v>34</v>
      </c>
      <c r="AX262" s="14" t="s">
        <v>78</v>
      </c>
      <c r="AY262" s="275" t="s">
        <v>162</v>
      </c>
    </row>
    <row r="263" s="13" customFormat="1">
      <c r="A263" s="13"/>
      <c r="B263" s="254"/>
      <c r="C263" s="255"/>
      <c r="D263" s="256" t="s">
        <v>170</v>
      </c>
      <c r="E263" s="257" t="s">
        <v>1</v>
      </c>
      <c r="F263" s="258" t="s">
        <v>1675</v>
      </c>
      <c r="G263" s="255"/>
      <c r="H263" s="257" t="s">
        <v>1</v>
      </c>
      <c r="I263" s="259"/>
      <c r="J263" s="255"/>
      <c r="K263" s="255"/>
      <c r="L263" s="260"/>
      <c r="M263" s="261"/>
      <c r="N263" s="262"/>
      <c r="O263" s="262"/>
      <c r="P263" s="262"/>
      <c r="Q263" s="262"/>
      <c r="R263" s="262"/>
      <c r="S263" s="262"/>
      <c r="T263" s="26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64" t="s">
        <v>170</v>
      </c>
      <c r="AU263" s="264" t="s">
        <v>90</v>
      </c>
      <c r="AV263" s="13" t="s">
        <v>85</v>
      </c>
      <c r="AW263" s="13" t="s">
        <v>34</v>
      </c>
      <c r="AX263" s="13" t="s">
        <v>78</v>
      </c>
      <c r="AY263" s="264" t="s">
        <v>162</v>
      </c>
    </row>
    <row r="264" s="14" customFormat="1">
      <c r="A264" s="14"/>
      <c r="B264" s="265"/>
      <c r="C264" s="266"/>
      <c r="D264" s="256" t="s">
        <v>170</v>
      </c>
      <c r="E264" s="267" t="s">
        <v>1</v>
      </c>
      <c r="F264" s="268" t="s">
        <v>1745</v>
      </c>
      <c r="G264" s="266"/>
      <c r="H264" s="269">
        <v>1.8440000000000001</v>
      </c>
      <c r="I264" s="270"/>
      <c r="J264" s="266"/>
      <c r="K264" s="266"/>
      <c r="L264" s="271"/>
      <c r="M264" s="272"/>
      <c r="N264" s="273"/>
      <c r="O264" s="273"/>
      <c r="P264" s="273"/>
      <c r="Q264" s="273"/>
      <c r="R264" s="273"/>
      <c r="S264" s="273"/>
      <c r="T264" s="27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75" t="s">
        <v>170</v>
      </c>
      <c r="AU264" s="275" t="s">
        <v>90</v>
      </c>
      <c r="AV264" s="14" t="s">
        <v>90</v>
      </c>
      <c r="AW264" s="14" t="s">
        <v>34</v>
      </c>
      <c r="AX264" s="14" t="s">
        <v>78</v>
      </c>
      <c r="AY264" s="275" t="s">
        <v>162</v>
      </c>
    </row>
    <row r="265" s="14" customFormat="1">
      <c r="A265" s="14"/>
      <c r="B265" s="265"/>
      <c r="C265" s="266"/>
      <c r="D265" s="256" t="s">
        <v>170</v>
      </c>
      <c r="E265" s="267" t="s">
        <v>1</v>
      </c>
      <c r="F265" s="268" t="s">
        <v>1746</v>
      </c>
      <c r="G265" s="266"/>
      <c r="H265" s="269">
        <v>1.1439999999999999</v>
      </c>
      <c r="I265" s="270"/>
      <c r="J265" s="266"/>
      <c r="K265" s="266"/>
      <c r="L265" s="271"/>
      <c r="M265" s="272"/>
      <c r="N265" s="273"/>
      <c r="O265" s="273"/>
      <c r="P265" s="273"/>
      <c r="Q265" s="273"/>
      <c r="R265" s="273"/>
      <c r="S265" s="273"/>
      <c r="T265" s="27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75" t="s">
        <v>170</v>
      </c>
      <c r="AU265" s="275" t="s">
        <v>90</v>
      </c>
      <c r="AV265" s="14" t="s">
        <v>90</v>
      </c>
      <c r="AW265" s="14" t="s">
        <v>34</v>
      </c>
      <c r="AX265" s="14" t="s">
        <v>78</v>
      </c>
      <c r="AY265" s="275" t="s">
        <v>162</v>
      </c>
    </row>
    <row r="266" s="13" customFormat="1">
      <c r="A266" s="13"/>
      <c r="B266" s="254"/>
      <c r="C266" s="255"/>
      <c r="D266" s="256" t="s">
        <v>170</v>
      </c>
      <c r="E266" s="257" t="s">
        <v>1</v>
      </c>
      <c r="F266" s="258" t="s">
        <v>1682</v>
      </c>
      <c r="G266" s="255"/>
      <c r="H266" s="257" t="s">
        <v>1</v>
      </c>
      <c r="I266" s="259"/>
      <c r="J266" s="255"/>
      <c r="K266" s="255"/>
      <c r="L266" s="260"/>
      <c r="M266" s="261"/>
      <c r="N266" s="262"/>
      <c r="O266" s="262"/>
      <c r="P266" s="262"/>
      <c r="Q266" s="262"/>
      <c r="R266" s="262"/>
      <c r="S266" s="262"/>
      <c r="T266" s="26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64" t="s">
        <v>170</v>
      </c>
      <c r="AU266" s="264" t="s">
        <v>90</v>
      </c>
      <c r="AV266" s="13" t="s">
        <v>85</v>
      </c>
      <c r="AW266" s="13" t="s">
        <v>34</v>
      </c>
      <c r="AX266" s="13" t="s">
        <v>78</v>
      </c>
      <c r="AY266" s="264" t="s">
        <v>162</v>
      </c>
    </row>
    <row r="267" s="14" customFormat="1">
      <c r="A267" s="14"/>
      <c r="B267" s="265"/>
      <c r="C267" s="266"/>
      <c r="D267" s="256" t="s">
        <v>170</v>
      </c>
      <c r="E267" s="267" t="s">
        <v>1</v>
      </c>
      <c r="F267" s="268" t="s">
        <v>1747</v>
      </c>
      <c r="G267" s="266"/>
      <c r="H267" s="269">
        <v>2.218</v>
      </c>
      <c r="I267" s="270"/>
      <c r="J267" s="266"/>
      <c r="K267" s="266"/>
      <c r="L267" s="271"/>
      <c r="M267" s="272"/>
      <c r="N267" s="273"/>
      <c r="O267" s="273"/>
      <c r="P267" s="273"/>
      <c r="Q267" s="273"/>
      <c r="R267" s="273"/>
      <c r="S267" s="273"/>
      <c r="T267" s="27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75" t="s">
        <v>170</v>
      </c>
      <c r="AU267" s="275" t="s">
        <v>90</v>
      </c>
      <c r="AV267" s="14" t="s">
        <v>90</v>
      </c>
      <c r="AW267" s="14" t="s">
        <v>34</v>
      </c>
      <c r="AX267" s="14" t="s">
        <v>78</v>
      </c>
      <c r="AY267" s="275" t="s">
        <v>162</v>
      </c>
    </row>
    <row r="268" s="14" customFormat="1">
      <c r="A268" s="14"/>
      <c r="B268" s="265"/>
      <c r="C268" s="266"/>
      <c r="D268" s="256" t="s">
        <v>170</v>
      </c>
      <c r="E268" s="267" t="s">
        <v>1</v>
      </c>
      <c r="F268" s="268" t="s">
        <v>1748</v>
      </c>
      <c r="G268" s="266"/>
      <c r="H268" s="269">
        <v>1.534</v>
      </c>
      <c r="I268" s="270"/>
      <c r="J268" s="266"/>
      <c r="K268" s="266"/>
      <c r="L268" s="271"/>
      <c r="M268" s="272"/>
      <c r="N268" s="273"/>
      <c r="O268" s="273"/>
      <c r="P268" s="273"/>
      <c r="Q268" s="273"/>
      <c r="R268" s="273"/>
      <c r="S268" s="273"/>
      <c r="T268" s="27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75" t="s">
        <v>170</v>
      </c>
      <c r="AU268" s="275" t="s">
        <v>90</v>
      </c>
      <c r="AV268" s="14" t="s">
        <v>90</v>
      </c>
      <c r="AW268" s="14" t="s">
        <v>34</v>
      </c>
      <c r="AX268" s="14" t="s">
        <v>78</v>
      </c>
      <c r="AY268" s="275" t="s">
        <v>162</v>
      </c>
    </row>
    <row r="269" s="13" customFormat="1">
      <c r="A269" s="13"/>
      <c r="B269" s="254"/>
      <c r="C269" s="255"/>
      <c r="D269" s="256" t="s">
        <v>170</v>
      </c>
      <c r="E269" s="257" t="s">
        <v>1</v>
      </c>
      <c r="F269" s="258" t="s">
        <v>1685</v>
      </c>
      <c r="G269" s="255"/>
      <c r="H269" s="257" t="s">
        <v>1</v>
      </c>
      <c r="I269" s="259"/>
      <c r="J269" s="255"/>
      <c r="K269" s="255"/>
      <c r="L269" s="260"/>
      <c r="M269" s="261"/>
      <c r="N269" s="262"/>
      <c r="O269" s="262"/>
      <c r="P269" s="262"/>
      <c r="Q269" s="262"/>
      <c r="R269" s="262"/>
      <c r="S269" s="262"/>
      <c r="T269" s="26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64" t="s">
        <v>170</v>
      </c>
      <c r="AU269" s="264" t="s">
        <v>90</v>
      </c>
      <c r="AV269" s="13" t="s">
        <v>85</v>
      </c>
      <c r="AW269" s="13" t="s">
        <v>34</v>
      </c>
      <c r="AX269" s="13" t="s">
        <v>78</v>
      </c>
      <c r="AY269" s="264" t="s">
        <v>162</v>
      </c>
    </row>
    <row r="270" s="14" customFormat="1">
      <c r="A270" s="14"/>
      <c r="B270" s="265"/>
      <c r="C270" s="266"/>
      <c r="D270" s="256" t="s">
        <v>170</v>
      </c>
      <c r="E270" s="267" t="s">
        <v>1</v>
      </c>
      <c r="F270" s="268" t="s">
        <v>1749</v>
      </c>
      <c r="G270" s="266"/>
      <c r="H270" s="269">
        <v>3.2480000000000002</v>
      </c>
      <c r="I270" s="270"/>
      <c r="J270" s="266"/>
      <c r="K270" s="266"/>
      <c r="L270" s="271"/>
      <c r="M270" s="272"/>
      <c r="N270" s="273"/>
      <c r="O270" s="273"/>
      <c r="P270" s="273"/>
      <c r="Q270" s="273"/>
      <c r="R270" s="273"/>
      <c r="S270" s="273"/>
      <c r="T270" s="27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75" t="s">
        <v>170</v>
      </c>
      <c r="AU270" s="275" t="s">
        <v>90</v>
      </c>
      <c r="AV270" s="14" t="s">
        <v>90</v>
      </c>
      <c r="AW270" s="14" t="s">
        <v>34</v>
      </c>
      <c r="AX270" s="14" t="s">
        <v>78</v>
      </c>
      <c r="AY270" s="275" t="s">
        <v>162</v>
      </c>
    </row>
    <row r="271" s="13" customFormat="1">
      <c r="A271" s="13"/>
      <c r="B271" s="254"/>
      <c r="C271" s="255"/>
      <c r="D271" s="256" t="s">
        <v>170</v>
      </c>
      <c r="E271" s="257" t="s">
        <v>1</v>
      </c>
      <c r="F271" s="258" t="s">
        <v>1687</v>
      </c>
      <c r="G271" s="255"/>
      <c r="H271" s="257" t="s">
        <v>1</v>
      </c>
      <c r="I271" s="259"/>
      <c r="J271" s="255"/>
      <c r="K271" s="255"/>
      <c r="L271" s="260"/>
      <c r="M271" s="261"/>
      <c r="N271" s="262"/>
      <c r="O271" s="262"/>
      <c r="P271" s="262"/>
      <c r="Q271" s="262"/>
      <c r="R271" s="262"/>
      <c r="S271" s="262"/>
      <c r="T271" s="26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64" t="s">
        <v>170</v>
      </c>
      <c r="AU271" s="264" t="s">
        <v>90</v>
      </c>
      <c r="AV271" s="13" t="s">
        <v>85</v>
      </c>
      <c r="AW271" s="13" t="s">
        <v>34</v>
      </c>
      <c r="AX271" s="13" t="s">
        <v>78</v>
      </c>
      <c r="AY271" s="264" t="s">
        <v>162</v>
      </c>
    </row>
    <row r="272" s="14" customFormat="1">
      <c r="A272" s="14"/>
      <c r="B272" s="265"/>
      <c r="C272" s="266"/>
      <c r="D272" s="256" t="s">
        <v>170</v>
      </c>
      <c r="E272" s="267" t="s">
        <v>1</v>
      </c>
      <c r="F272" s="268" t="s">
        <v>1750</v>
      </c>
      <c r="G272" s="266"/>
      <c r="H272" s="269">
        <v>2.1499999999999999</v>
      </c>
      <c r="I272" s="270"/>
      <c r="J272" s="266"/>
      <c r="K272" s="266"/>
      <c r="L272" s="271"/>
      <c r="M272" s="272"/>
      <c r="N272" s="273"/>
      <c r="O272" s="273"/>
      <c r="P272" s="273"/>
      <c r="Q272" s="273"/>
      <c r="R272" s="273"/>
      <c r="S272" s="273"/>
      <c r="T272" s="27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75" t="s">
        <v>170</v>
      </c>
      <c r="AU272" s="275" t="s">
        <v>90</v>
      </c>
      <c r="AV272" s="14" t="s">
        <v>90</v>
      </c>
      <c r="AW272" s="14" t="s">
        <v>34</v>
      </c>
      <c r="AX272" s="14" t="s">
        <v>78</v>
      </c>
      <c r="AY272" s="275" t="s">
        <v>162</v>
      </c>
    </row>
    <row r="273" s="15" customFormat="1">
      <c r="A273" s="15"/>
      <c r="B273" s="276"/>
      <c r="C273" s="277"/>
      <c r="D273" s="256" t="s">
        <v>170</v>
      </c>
      <c r="E273" s="278" t="s">
        <v>1</v>
      </c>
      <c r="F273" s="279" t="s">
        <v>176</v>
      </c>
      <c r="G273" s="277"/>
      <c r="H273" s="280">
        <v>31.725000000000001</v>
      </c>
      <c r="I273" s="281"/>
      <c r="J273" s="277"/>
      <c r="K273" s="277"/>
      <c r="L273" s="282"/>
      <c r="M273" s="283"/>
      <c r="N273" s="284"/>
      <c r="O273" s="284"/>
      <c r="P273" s="284"/>
      <c r="Q273" s="284"/>
      <c r="R273" s="284"/>
      <c r="S273" s="284"/>
      <c r="T273" s="28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86" t="s">
        <v>170</v>
      </c>
      <c r="AU273" s="286" t="s">
        <v>90</v>
      </c>
      <c r="AV273" s="15" t="s">
        <v>95</v>
      </c>
      <c r="AW273" s="15" t="s">
        <v>34</v>
      </c>
      <c r="AX273" s="15" t="s">
        <v>78</v>
      </c>
      <c r="AY273" s="286" t="s">
        <v>162</v>
      </c>
    </row>
    <row r="274" s="14" customFormat="1">
      <c r="A274" s="14"/>
      <c r="B274" s="265"/>
      <c r="C274" s="266"/>
      <c r="D274" s="256" t="s">
        <v>170</v>
      </c>
      <c r="E274" s="267" t="s">
        <v>1</v>
      </c>
      <c r="F274" s="268" t="s">
        <v>1751</v>
      </c>
      <c r="G274" s="266"/>
      <c r="H274" s="269">
        <v>1.1200000000000001</v>
      </c>
      <c r="I274" s="270"/>
      <c r="J274" s="266"/>
      <c r="K274" s="266"/>
      <c r="L274" s="271"/>
      <c r="M274" s="272"/>
      <c r="N274" s="273"/>
      <c r="O274" s="273"/>
      <c r="P274" s="273"/>
      <c r="Q274" s="273"/>
      <c r="R274" s="273"/>
      <c r="S274" s="273"/>
      <c r="T274" s="27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75" t="s">
        <v>170</v>
      </c>
      <c r="AU274" s="275" t="s">
        <v>90</v>
      </c>
      <c r="AV274" s="14" t="s">
        <v>90</v>
      </c>
      <c r="AW274" s="14" t="s">
        <v>34</v>
      </c>
      <c r="AX274" s="14" t="s">
        <v>78</v>
      </c>
      <c r="AY274" s="275" t="s">
        <v>162</v>
      </c>
    </row>
    <row r="275" s="14" customFormat="1">
      <c r="A275" s="14"/>
      <c r="B275" s="265"/>
      <c r="C275" s="266"/>
      <c r="D275" s="256" t="s">
        <v>170</v>
      </c>
      <c r="E275" s="267" t="s">
        <v>1</v>
      </c>
      <c r="F275" s="268" t="s">
        <v>1752</v>
      </c>
      <c r="G275" s="266"/>
      <c r="H275" s="269">
        <v>15.154</v>
      </c>
      <c r="I275" s="270"/>
      <c r="J275" s="266"/>
      <c r="K275" s="266"/>
      <c r="L275" s="271"/>
      <c r="M275" s="272"/>
      <c r="N275" s="273"/>
      <c r="O275" s="273"/>
      <c r="P275" s="273"/>
      <c r="Q275" s="273"/>
      <c r="R275" s="273"/>
      <c r="S275" s="273"/>
      <c r="T275" s="27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75" t="s">
        <v>170</v>
      </c>
      <c r="AU275" s="275" t="s">
        <v>90</v>
      </c>
      <c r="AV275" s="14" t="s">
        <v>90</v>
      </c>
      <c r="AW275" s="14" t="s">
        <v>34</v>
      </c>
      <c r="AX275" s="14" t="s">
        <v>78</v>
      </c>
      <c r="AY275" s="275" t="s">
        <v>162</v>
      </c>
    </row>
    <row r="276" s="15" customFormat="1">
      <c r="A276" s="15"/>
      <c r="B276" s="276"/>
      <c r="C276" s="277"/>
      <c r="D276" s="256" t="s">
        <v>170</v>
      </c>
      <c r="E276" s="278" t="s">
        <v>1</v>
      </c>
      <c r="F276" s="279" t="s">
        <v>176</v>
      </c>
      <c r="G276" s="277"/>
      <c r="H276" s="280">
        <v>16.274000000000001</v>
      </c>
      <c r="I276" s="281"/>
      <c r="J276" s="277"/>
      <c r="K276" s="277"/>
      <c r="L276" s="282"/>
      <c r="M276" s="283"/>
      <c r="N276" s="284"/>
      <c r="O276" s="284"/>
      <c r="P276" s="284"/>
      <c r="Q276" s="284"/>
      <c r="R276" s="284"/>
      <c r="S276" s="284"/>
      <c r="T276" s="28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86" t="s">
        <v>170</v>
      </c>
      <c r="AU276" s="286" t="s">
        <v>90</v>
      </c>
      <c r="AV276" s="15" t="s">
        <v>95</v>
      </c>
      <c r="AW276" s="15" t="s">
        <v>34</v>
      </c>
      <c r="AX276" s="15" t="s">
        <v>78</v>
      </c>
      <c r="AY276" s="286" t="s">
        <v>162</v>
      </c>
    </row>
    <row r="277" s="16" customFormat="1">
      <c r="A277" s="16"/>
      <c r="B277" s="287"/>
      <c r="C277" s="288"/>
      <c r="D277" s="256" t="s">
        <v>170</v>
      </c>
      <c r="E277" s="289" t="s">
        <v>1</v>
      </c>
      <c r="F277" s="290" t="s">
        <v>180</v>
      </c>
      <c r="G277" s="288"/>
      <c r="H277" s="291">
        <v>51.218000000000004</v>
      </c>
      <c r="I277" s="292"/>
      <c r="J277" s="288"/>
      <c r="K277" s="288"/>
      <c r="L277" s="293"/>
      <c r="M277" s="294"/>
      <c r="N277" s="295"/>
      <c r="O277" s="295"/>
      <c r="P277" s="295"/>
      <c r="Q277" s="295"/>
      <c r="R277" s="295"/>
      <c r="S277" s="295"/>
      <c r="T277" s="29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T277" s="297" t="s">
        <v>170</v>
      </c>
      <c r="AU277" s="297" t="s">
        <v>90</v>
      </c>
      <c r="AV277" s="16" t="s">
        <v>168</v>
      </c>
      <c r="AW277" s="16" t="s">
        <v>34</v>
      </c>
      <c r="AX277" s="16" t="s">
        <v>85</v>
      </c>
      <c r="AY277" s="297" t="s">
        <v>162</v>
      </c>
    </row>
    <row r="278" s="2" customFormat="1" ht="19.8" customHeight="1">
      <c r="A278" s="39"/>
      <c r="B278" s="40"/>
      <c r="C278" s="240" t="s">
        <v>356</v>
      </c>
      <c r="D278" s="240" t="s">
        <v>164</v>
      </c>
      <c r="E278" s="241" t="s">
        <v>1753</v>
      </c>
      <c r="F278" s="242" t="s">
        <v>1754</v>
      </c>
      <c r="G278" s="243" t="s">
        <v>167</v>
      </c>
      <c r="H278" s="244">
        <v>67.492000000000004</v>
      </c>
      <c r="I278" s="245"/>
      <c r="J278" s="246">
        <f>ROUND(I278*H278,2)</f>
        <v>0</v>
      </c>
      <c r="K278" s="247"/>
      <c r="L278" s="45"/>
      <c r="M278" s="248" t="s">
        <v>1</v>
      </c>
      <c r="N278" s="249" t="s">
        <v>44</v>
      </c>
      <c r="O278" s="98"/>
      <c r="P278" s="250">
        <f>O278*H278</f>
        <v>0</v>
      </c>
      <c r="Q278" s="250">
        <v>0.00032000000000000003</v>
      </c>
      <c r="R278" s="250">
        <f>Q278*H278</f>
        <v>0.021597440000000002</v>
      </c>
      <c r="S278" s="250">
        <v>0</v>
      </c>
      <c r="T278" s="251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52" t="s">
        <v>253</v>
      </c>
      <c r="AT278" s="252" t="s">
        <v>164</v>
      </c>
      <c r="AU278" s="252" t="s">
        <v>90</v>
      </c>
      <c r="AY278" s="18" t="s">
        <v>162</v>
      </c>
      <c r="BE278" s="253">
        <f>IF(N278="základná",J278,0)</f>
        <v>0</v>
      </c>
      <c r="BF278" s="253">
        <f>IF(N278="znížená",J278,0)</f>
        <v>0</v>
      </c>
      <c r="BG278" s="253">
        <f>IF(N278="zákl. prenesená",J278,0)</f>
        <v>0</v>
      </c>
      <c r="BH278" s="253">
        <f>IF(N278="zníž. prenesená",J278,0)</f>
        <v>0</v>
      </c>
      <c r="BI278" s="253">
        <f>IF(N278="nulová",J278,0)</f>
        <v>0</v>
      </c>
      <c r="BJ278" s="18" t="s">
        <v>90</v>
      </c>
      <c r="BK278" s="253">
        <f>ROUND(I278*H278,2)</f>
        <v>0</v>
      </c>
      <c r="BL278" s="18" t="s">
        <v>253</v>
      </c>
      <c r="BM278" s="252" t="s">
        <v>1755</v>
      </c>
    </row>
    <row r="279" s="13" customFormat="1">
      <c r="A279" s="13"/>
      <c r="B279" s="254"/>
      <c r="C279" s="255"/>
      <c r="D279" s="256" t="s">
        <v>170</v>
      </c>
      <c r="E279" s="257" t="s">
        <v>1</v>
      </c>
      <c r="F279" s="258" t="s">
        <v>1668</v>
      </c>
      <c r="G279" s="255"/>
      <c r="H279" s="257" t="s">
        <v>1</v>
      </c>
      <c r="I279" s="259"/>
      <c r="J279" s="255"/>
      <c r="K279" s="255"/>
      <c r="L279" s="260"/>
      <c r="M279" s="261"/>
      <c r="N279" s="262"/>
      <c r="O279" s="262"/>
      <c r="P279" s="262"/>
      <c r="Q279" s="262"/>
      <c r="R279" s="262"/>
      <c r="S279" s="262"/>
      <c r="T279" s="26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64" t="s">
        <v>170</v>
      </c>
      <c r="AU279" s="264" t="s">
        <v>90</v>
      </c>
      <c r="AV279" s="13" t="s">
        <v>85</v>
      </c>
      <c r="AW279" s="13" t="s">
        <v>34</v>
      </c>
      <c r="AX279" s="13" t="s">
        <v>78</v>
      </c>
      <c r="AY279" s="264" t="s">
        <v>162</v>
      </c>
    </row>
    <row r="280" s="14" customFormat="1">
      <c r="A280" s="14"/>
      <c r="B280" s="265"/>
      <c r="C280" s="266"/>
      <c r="D280" s="256" t="s">
        <v>170</v>
      </c>
      <c r="E280" s="267" t="s">
        <v>1</v>
      </c>
      <c r="F280" s="268" t="s">
        <v>1738</v>
      </c>
      <c r="G280" s="266"/>
      <c r="H280" s="269">
        <v>0.95999999999999996</v>
      </c>
      <c r="I280" s="270"/>
      <c r="J280" s="266"/>
      <c r="K280" s="266"/>
      <c r="L280" s="271"/>
      <c r="M280" s="272"/>
      <c r="N280" s="273"/>
      <c r="O280" s="273"/>
      <c r="P280" s="273"/>
      <c r="Q280" s="273"/>
      <c r="R280" s="273"/>
      <c r="S280" s="273"/>
      <c r="T280" s="27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75" t="s">
        <v>170</v>
      </c>
      <c r="AU280" s="275" t="s">
        <v>90</v>
      </c>
      <c r="AV280" s="14" t="s">
        <v>90</v>
      </c>
      <c r="AW280" s="14" t="s">
        <v>34</v>
      </c>
      <c r="AX280" s="14" t="s">
        <v>78</v>
      </c>
      <c r="AY280" s="275" t="s">
        <v>162</v>
      </c>
    </row>
    <row r="281" s="14" customFormat="1">
      <c r="A281" s="14"/>
      <c r="B281" s="265"/>
      <c r="C281" s="266"/>
      <c r="D281" s="256" t="s">
        <v>170</v>
      </c>
      <c r="E281" s="267" t="s">
        <v>1</v>
      </c>
      <c r="F281" s="268" t="s">
        <v>1739</v>
      </c>
      <c r="G281" s="266"/>
      <c r="H281" s="269">
        <v>0.41599999999999998</v>
      </c>
      <c r="I281" s="270"/>
      <c r="J281" s="266"/>
      <c r="K281" s="266"/>
      <c r="L281" s="271"/>
      <c r="M281" s="272"/>
      <c r="N281" s="273"/>
      <c r="O281" s="273"/>
      <c r="P281" s="273"/>
      <c r="Q281" s="273"/>
      <c r="R281" s="273"/>
      <c r="S281" s="273"/>
      <c r="T281" s="27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75" t="s">
        <v>170</v>
      </c>
      <c r="AU281" s="275" t="s">
        <v>90</v>
      </c>
      <c r="AV281" s="14" t="s">
        <v>90</v>
      </c>
      <c r="AW281" s="14" t="s">
        <v>34</v>
      </c>
      <c r="AX281" s="14" t="s">
        <v>78</v>
      </c>
      <c r="AY281" s="275" t="s">
        <v>162</v>
      </c>
    </row>
    <row r="282" s="14" customFormat="1">
      <c r="A282" s="14"/>
      <c r="B282" s="265"/>
      <c r="C282" s="266"/>
      <c r="D282" s="256" t="s">
        <v>170</v>
      </c>
      <c r="E282" s="267" t="s">
        <v>1</v>
      </c>
      <c r="F282" s="268" t="s">
        <v>1740</v>
      </c>
      <c r="G282" s="266"/>
      <c r="H282" s="269">
        <v>1.843</v>
      </c>
      <c r="I282" s="270"/>
      <c r="J282" s="266"/>
      <c r="K282" s="266"/>
      <c r="L282" s="271"/>
      <c r="M282" s="272"/>
      <c r="N282" s="273"/>
      <c r="O282" s="273"/>
      <c r="P282" s="273"/>
      <c r="Q282" s="273"/>
      <c r="R282" s="273"/>
      <c r="S282" s="273"/>
      <c r="T282" s="27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75" t="s">
        <v>170</v>
      </c>
      <c r="AU282" s="275" t="s">
        <v>90</v>
      </c>
      <c r="AV282" s="14" t="s">
        <v>90</v>
      </c>
      <c r="AW282" s="14" t="s">
        <v>34</v>
      </c>
      <c r="AX282" s="14" t="s">
        <v>78</v>
      </c>
      <c r="AY282" s="275" t="s">
        <v>162</v>
      </c>
    </row>
    <row r="283" s="15" customFormat="1">
      <c r="A283" s="15"/>
      <c r="B283" s="276"/>
      <c r="C283" s="277"/>
      <c r="D283" s="256" t="s">
        <v>170</v>
      </c>
      <c r="E283" s="278" t="s">
        <v>1</v>
      </c>
      <c r="F283" s="279" t="s">
        <v>176</v>
      </c>
      <c r="G283" s="277"/>
      <c r="H283" s="280">
        <v>3.2189999999999999</v>
      </c>
      <c r="I283" s="281"/>
      <c r="J283" s="277"/>
      <c r="K283" s="277"/>
      <c r="L283" s="282"/>
      <c r="M283" s="283"/>
      <c r="N283" s="284"/>
      <c r="O283" s="284"/>
      <c r="P283" s="284"/>
      <c r="Q283" s="284"/>
      <c r="R283" s="284"/>
      <c r="S283" s="284"/>
      <c r="T283" s="28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86" t="s">
        <v>170</v>
      </c>
      <c r="AU283" s="286" t="s">
        <v>90</v>
      </c>
      <c r="AV283" s="15" t="s">
        <v>95</v>
      </c>
      <c r="AW283" s="15" t="s">
        <v>34</v>
      </c>
      <c r="AX283" s="15" t="s">
        <v>78</v>
      </c>
      <c r="AY283" s="286" t="s">
        <v>162</v>
      </c>
    </row>
    <row r="284" s="14" customFormat="1">
      <c r="A284" s="14"/>
      <c r="B284" s="265"/>
      <c r="C284" s="266"/>
      <c r="D284" s="256" t="s">
        <v>170</v>
      </c>
      <c r="E284" s="267" t="s">
        <v>1</v>
      </c>
      <c r="F284" s="268" t="s">
        <v>1741</v>
      </c>
      <c r="G284" s="266"/>
      <c r="H284" s="269">
        <v>8.2880000000000003</v>
      </c>
      <c r="I284" s="270"/>
      <c r="J284" s="266"/>
      <c r="K284" s="266"/>
      <c r="L284" s="271"/>
      <c r="M284" s="272"/>
      <c r="N284" s="273"/>
      <c r="O284" s="273"/>
      <c r="P284" s="273"/>
      <c r="Q284" s="273"/>
      <c r="R284" s="273"/>
      <c r="S284" s="273"/>
      <c r="T284" s="27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75" t="s">
        <v>170</v>
      </c>
      <c r="AU284" s="275" t="s">
        <v>90</v>
      </c>
      <c r="AV284" s="14" t="s">
        <v>90</v>
      </c>
      <c r="AW284" s="14" t="s">
        <v>34</v>
      </c>
      <c r="AX284" s="14" t="s">
        <v>78</v>
      </c>
      <c r="AY284" s="275" t="s">
        <v>162</v>
      </c>
    </row>
    <row r="285" s="14" customFormat="1">
      <c r="A285" s="14"/>
      <c r="B285" s="265"/>
      <c r="C285" s="266"/>
      <c r="D285" s="256" t="s">
        <v>170</v>
      </c>
      <c r="E285" s="267" t="s">
        <v>1</v>
      </c>
      <c r="F285" s="268" t="s">
        <v>1742</v>
      </c>
      <c r="G285" s="266"/>
      <c r="H285" s="269">
        <v>1.4590000000000001</v>
      </c>
      <c r="I285" s="270"/>
      <c r="J285" s="266"/>
      <c r="K285" s="266"/>
      <c r="L285" s="271"/>
      <c r="M285" s="272"/>
      <c r="N285" s="273"/>
      <c r="O285" s="273"/>
      <c r="P285" s="273"/>
      <c r="Q285" s="273"/>
      <c r="R285" s="273"/>
      <c r="S285" s="273"/>
      <c r="T285" s="27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75" t="s">
        <v>170</v>
      </c>
      <c r="AU285" s="275" t="s">
        <v>90</v>
      </c>
      <c r="AV285" s="14" t="s">
        <v>90</v>
      </c>
      <c r="AW285" s="14" t="s">
        <v>34</v>
      </c>
      <c r="AX285" s="14" t="s">
        <v>78</v>
      </c>
      <c r="AY285" s="275" t="s">
        <v>162</v>
      </c>
    </row>
    <row r="286" s="14" customFormat="1">
      <c r="A286" s="14"/>
      <c r="B286" s="265"/>
      <c r="C286" s="266"/>
      <c r="D286" s="256" t="s">
        <v>170</v>
      </c>
      <c r="E286" s="267" t="s">
        <v>1</v>
      </c>
      <c r="F286" s="268" t="s">
        <v>1743</v>
      </c>
      <c r="G286" s="266"/>
      <c r="H286" s="269">
        <v>4.4199999999999999</v>
      </c>
      <c r="I286" s="270"/>
      <c r="J286" s="266"/>
      <c r="K286" s="266"/>
      <c r="L286" s="271"/>
      <c r="M286" s="272"/>
      <c r="N286" s="273"/>
      <c r="O286" s="273"/>
      <c r="P286" s="273"/>
      <c r="Q286" s="273"/>
      <c r="R286" s="273"/>
      <c r="S286" s="273"/>
      <c r="T286" s="27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75" t="s">
        <v>170</v>
      </c>
      <c r="AU286" s="275" t="s">
        <v>90</v>
      </c>
      <c r="AV286" s="14" t="s">
        <v>90</v>
      </c>
      <c r="AW286" s="14" t="s">
        <v>34</v>
      </c>
      <c r="AX286" s="14" t="s">
        <v>78</v>
      </c>
      <c r="AY286" s="275" t="s">
        <v>162</v>
      </c>
    </row>
    <row r="287" s="14" customFormat="1">
      <c r="A287" s="14"/>
      <c r="B287" s="265"/>
      <c r="C287" s="266"/>
      <c r="D287" s="256" t="s">
        <v>170</v>
      </c>
      <c r="E287" s="267" t="s">
        <v>1</v>
      </c>
      <c r="F287" s="268" t="s">
        <v>1744</v>
      </c>
      <c r="G287" s="266"/>
      <c r="H287" s="269">
        <v>5.4199999999999999</v>
      </c>
      <c r="I287" s="270"/>
      <c r="J287" s="266"/>
      <c r="K287" s="266"/>
      <c r="L287" s="271"/>
      <c r="M287" s="272"/>
      <c r="N287" s="273"/>
      <c r="O287" s="273"/>
      <c r="P287" s="273"/>
      <c r="Q287" s="273"/>
      <c r="R287" s="273"/>
      <c r="S287" s="273"/>
      <c r="T287" s="27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75" t="s">
        <v>170</v>
      </c>
      <c r="AU287" s="275" t="s">
        <v>90</v>
      </c>
      <c r="AV287" s="14" t="s">
        <v>90</v>
      </c>
      <c r="AW287" s="14" t="s">
        <v>34</v>
      </c>
      <c r="AX287" s="14" t="s">
        <v>78</v>
      </c>
      <c r="AY287" s="275" t="s">
        <v>162</v>
      </c>
    </row>
    <row r="288" s="13" customFormat="1">
      <c r="A288" s="13"/>
      <c r="B288" s="254"/>
      <c r="C288" s="255"/>
      <c r="D288" s="256" t="s">
        <v>170</v>
      </c>
      <c r="E288" s="257" t="s">
        <v>1</v>
      </c>
      <c r="F288" s="258" t="s">
        <v>1675</v>
      </c>
      <c r="G288" s="255"/>
      <c r="H288" s="257" t="s">
        <v>1</v>
      </c>
      <c r="I288" s="259"/>
      <c r="J288" s="255"/>
      <c r="K288" s="255"/>
      <c r="L288" s="260"/>
      <c r="M288" s="261"/>
      <c r="N288" s="262"/>
      <c r="O288" s="262"/>
      <c r="P288" s="262"/>
      <c r="Q288" s="262"/>
      <c r="R288" s="262"/>
      <c r="S288" s="262"/>
      <c r="T288" s="26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64" t="s">
        <v>170</v>
      </c>
      <c r="AU288" s="264" t="s">
        <v>90</v>
      </c>
      <c r="AV288" s="13" t="s">
        <v>85</v>
      </c>
      <c r="AW288" s="13" t="s">
        <v>34</v>
      </c>
      <c r="AX288" s="13" t="s">
        <v>78</v>
      </c>
      <c r="AY288" s="264" t="s">
        <v>162</v>
      </c>
    </row>
    <row r="289" s="14" customFormat="1">
      <c r="A289" s="14"/>
      <c r="B289" s="265"/>
      <c r="C289" s="266"/>
      <c r="D289" s="256" t="s">
        <v>170</v>
      </c>
      <c r="E289" s="267" t="s">
        <v>1</v>
      </c>
      <c r="F289" s="268" t="s">
        <v>1745</v>
      </c>
      <c r="G289" s="266"/>
      <c r="H289" s="269">
        <v>1.8440000000000001</v>
      </c>
      <c r="I289" s="270"/>
      <c r="J289" s="266"/>
      <c r="K289" s="266"/>
      <c r="L289" s="271"/>
      <c r="M289" s="272"/>
      <c r="N289" s="273"/>
      <c r="O289" s="273"/>
      <c r="P289" s="273"/>
      <c r="Q289" s="273"/>
      <c r="R289" s="273"/>
      <c r="S289" s="273"/>
      <c r="T289" s="27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75" t="s">
        <v>170</v>
      </c>
      <c r="AU289" s="275" t="s">
        <v>90</v>
      </c>
      <c r="AV289" s="14" t="s">
        <v>90</v>
      </c>
      <c r="AW289" s="14" t="s">
        <v>34</v>
      </c>
      <c r="AX289" s="14" t="s">
        <v>78</v>
      </c>
      <c r="AY289" s="275" t="s">
        <v>162</v>
      </c>
    </row>
    <row r="290" s="14" customFormat="1">
      <c r="A290" s="14"/>
      <c r="B290" s="265"/>
      <c r="C290" s="266"/>
      <c r="D290" s="256" t="s">
        <v>170</v>
      </c>
      <c r="E290" s="267" t="s">
        <v>1</v>
      </c>
      <c r="F290" s="268" t="s">
        <v>1746</v>
      </c>
      <c r="G290" s="266"/>
      <c r="H290" s="269">
        <v>1.1439999999999999</v>
      </c>
      <c r="I290" s="270"/>
      <c r="J290" s="266"/>
      <c r="K290" s="266"/>
      <c r="L290" s="271"/>
      <c r="M290" s="272"/>
      <c r="N290" s="273"/>
      <c r="O290" s="273"/>
      <c r="P290" s="273"/>
      <c r="Q290" s="273"/>
      <c r="R290" s="273"/>
      <c r="S290" s="273"/>
      <c r="T290" s="27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75" t="s">
        <v>170</v>
      </c>
      <c r="AU290" s="275" t="s">
        <v>90</v>
      </c>
      <c r="AV290" s="14" t="s">
        <v>90</v>
      </c>
      <c r="AW290" s="14" t="s">
        <v>34</v>
      </c>
      <c r="AX290" s="14" t="s">
        <v>78</v>
      </c>
      <c r="AY290" s="275" t="s">
        <v>162</v>
      </c>
    </row>
    <row r="291" s="13" customFormat="1">
      <c r="A291" s="13"/>
      <c r="B291" s="254"/>
      <c r="C291" s="255"/>
      <c r="D291" s="256" t="s">
        <v>170</v>
      </c>
      <c r="E291" s="257" t="s">
        <v>1</v>
      </c>
      <c r="F291" s="258" t="s">
        <v>1682</v>
      </c>
      <c r="G291" s="255"/>
      <c r="H291" s="257" t="s">
        <v>1</v>
      </c>
      <c r="I291" s="259"/>
      <c r="J291" s="255"/>
      <c r="K291" s="255"/>
      <c r="L291" s="260"/>
      <c r="M291" s="261"/>
      <c r="N291" s="262"/>
      <c r="O291" s="262"/>
      <c r="P291" s="262"/>
      <c r="Q291" s="262"/>
      <c r="R291" s="262"/>
      <c r="S291" s="262"/>
      <c r="T291" s="26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64" t="s">
        <v>170</v>
      </c>
      <c r="AU291" s="264" t="s">
        <v>90</v>
      </c>
      <c r="AV291" s="13" t="s">
        <v>85</v>
      </c>
      <c r="AW291" s="13" t="s">
        <v>34</v>
      </c>
      <c r="AX291" s="13" t="s">
        <v>78</v>
      </c>
      <c r="AY291" s="264" t="s">
        <v>162</v>
      </c>
    </row>
    <row r="292" s="14" customFormat="1">
      <c r="A292" s="14"/>
      <c r="B292" s="265"/>
      <c r="C292" s="266"/>
      <c r="D292" s="256" t="s">
        <v>170</v>
      </c>
      <c r="E292" s="267" t="s">
        <v>1</v>
      </c>
      <c r="F292" s="268" t="s">
        <v>1747</v>
      </c>
      <c r="G292" s="266"/>
      <c r="H292" s="269">
        <v>2.218</v>
      </c>
      <c r="I292" s="270"/>
      <c r="J292" s="266"/>
      <c r="K292" s="266"/>
      <c r="L292" s="271"/>
      <c r="M292" s="272"/>
      <c r="N292" s="273"/>
      <c r="O292" s="273"/>
      <c r="P292" s="273"/>
      <c r="Q292" s="273"/>
      <c r="R292" s="273"/>
      <c r="S292" s="273"/>
      <c r="T292" s="27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75" t="s">
        <v>170</v>
      </c>
      <c r="AU292" s="275" t="s">
        <v>90</v>
      </c>
      <c r="AV292" s="14" t="s">
        <v>90</v>
      </c>
      <c r="AW292" s="14" t="s">
        <v>34</v>
      </c>
      <c r="AX292" s="14" t="s">
        <v>78</v>
      </c>
      <c r="AY292" s="275" t="s">
        <v>162</v>
      </c>
    </row>
    <row r="293" s="14" customFormat="1">
      <c r="A293" s="14"/>
      <c r="B293" s="265"/>
      <c r="C293" s="266"/>
      <c r="D293" s="256" t="s">
        <v>170</v>
      </c>
      <c r="E293" s="267" t="s">
        <v>1</v>
      </c>
      <c r="F293" s="268" t="s">
        <v>1748</v>
      </c>
      <c r="G293" s="266"/>
      <c r="H293" s="269">
        <v>1.534</v>
      </c>
      <c r="I293" s="270"/>
      <c r="J293" s="266"/>
      <c r="K293" s="266"/>
      <c r="L293" s="271"/>
      <c r="M293" s="272"/>
      <c r="N293" s="273"/>
      <c r="O293" s="273"/>
      <c r="P293" s="273"/>
      <c r="Q293" s="273"/>
      <c r="R293" s="273"/>
      <c r="S293" s="273"/>
      <c r="T293" s="27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75" t="s">
        <v>170</v>
      </c>
      <c r="AU293" s="275" t="s">
        <v>90</v>
      </c>
      <c r="AV293" s="14" t="s">
        <v>90</v>
      </c>
      <c r="AW293" s="14" t="s">
        <v>34</v>
      </c>
      <c r="AX293" s="14" t="s">
        <v>78</v>
      </c>
      <c r="AY293" s="275" t="s">
        <v>162</v>
      </c>
    </row>
    <row r="294" s="13" customFormat="1">
      <c r="A294" s="13"/>
      <c r="B294" s="254"/>
      <c r="C294" s="255"/>
      <c r="D294" s="256" t="s">
        <v>170</v>
      </c>
      <c r="E294" s="257" t="s">
        <v>1</v>
      </c>
      <c r="F294" s="258" t="s">
        <v>1685</v>
      </c>
      <c r="G294" s="255"/>
      <c r="H294" s="257" t="s">
        <v>1</v>
      </c>
      <c r="I294" s="259"/>
      <c r="J294" s="255"/>
      <c r="K294" s="255"/>
      <c r="L294" s="260"/>
      <c r="M294" s="261"/>
      <c r="N294" s="262"/>
      <c r="O294" s="262"/>
      <c r="P294" s="262"/>
      <c r="Q294" s="262"/>
      <c r="R294" s="262"/>
      <c r="S294" s="262"/>
      <c r="T294" s="26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64" t="s">
        <v>170</v>
      </c>
      <c r="AU294" s="264" t="s">
        <v>90</v>
      </c>
      <c r="AV294" s="13" t="s">
        <v>85</v>
      </c>
      <c r="AW294" s="13" t="s">
        <v>34</v>
      </c>
      <c r="AX294" s="13" t="s">
        <v>78</v>
      </c>
      <c r="AY294" s="264" t="s">
        <v>162</v>
      </c>
    </row>
    <row r="295" s="14" customFormat="1">
      <c r="A295" s="14"/>
      <c r="B295" s="265"/>
      <c r="C295" s="266"/>
      <c r="D295" s="256" t="s">
        <v>170</v>
      </c>
      <c r="E295" s="267" t="s">
        <v>1</v>
      </c>
      <c r="F295" s="268" t="s">
        <v>1749</v>
      </c>
      <c r="G295" s="266"/>
      <c r="H295" s="269">
        <v>3.2480000000000002</v>
      </c>
      <c r="I295" s="270"/>
      <c r="J295" s="266"/>
      <c r="K295" s="266"/>
      <c r="L295" s="271"/>
      <c r="M295" s="272"/>
      <c r="N295" s="273"/>
      <c r="O295" s="273"/>
      <c r="P295" s="273"/>
      <c r="Q295" s="273"/>
      <c r="R295" s="273"/>
      <c r="S295" s="273"/>
      <c r="T295" s="27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75" t="s">
        <v>170</v>
      </c>
      <c r="AU295" s="275" t="s">
        <v>90</v>
      </c>
      <c r="AV295" s="14" t="s">
        <v>90</v>
      </c>
      <c r="AW295" s="14" t="s">
        <v>34</v>
      </c>
      <c r="AX295" s="14" t="s">
        <v>78</v>
      </c>
      <c r="AY295" s="275" t="s">
        <v>162</v>
      </c>
    </row>
    <row r="296" s="13" customFormat="1">
      <c r="A296" s="13"/>
      <c r="B296" s="254"/>
      <c r="C296" s="255"/>
      <c r="D296" s="256" t="s">
        <v>170</v>
      </c>
      <c r="E296" s="257" t="s">
        <v>1</v>
      </c>
      <c r="F296" s="258" t="s">
        <v>1687</v>
      </c>
      <c r="G296" s="255"/>
      <c r="H296" s="257" t="s">
        <v>1</v>
      </c>
      <c r="I296" s="259"/>
      <c r="J296" s="255"/>
      <c r="K296" s="255"/>
      <c r="L296" s="260"/>
      <c r="M296" s="261"/>
      <c r="N296" s="262"/>
      <c r="O296" s="262"/>
      <c r="P296" s="262"/>
      <c r="Q296" s="262"/>
      <c r="R296" s="262"/>
      <c r="S296" s="262"/>
      <c r="T296" s="26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64" t="s">
        <v>170</v>
      </c>
      <c r="AU296" s="264" t="s">
        <v>90</v>
      </c>
      <c r="AV296" s="13" t="s">
        <v>85</v>
      </c>
      <c r="AW296" s="13" t="s">
        <v>34</v>
      </c>
      <c r="AX296" s="13" t="s">
        <v>78</v>
      </c>
      <c r="AY296" s="264" t="s">
        <v>162</v>
      </c>
    </row>
    <row r="297" s="14" customFormat="1">
      <c r="A297" s="14"/>
      <c r="B297" s="265"/>
      <c r="C297" s="266"/>
      <c r="D297" s="256" t="s">
        <v>170</v>
      </c>
      <c r="E297" s="267" t="s">
        <v>1</v>
      </c>
      <c r="F297" s="268" t="s">
        <v>1750</v>
      </c>
      <c r="G297" s="266"/>
      <c r="H297" s="269">
        <v>2.1499999999999999</v>
      </c>
      <c r="I297" s="270"/>
      <c r="J297" s="266"/>
      <c r="K297" s="266"/>
      <c r="L297" s="271"/>
      <c r="M297" s="272"/>
      <c r="N297" s="273"/>
      <c r="O297" s="273"/>
      <c r="P297" s="273"/>
      <c r="Q297" s="273"/>
      <c r="R297" s="273"/>
      <c r="S297" s="273"/>
      <c r="T297" s="27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75" t="s">
        <v>170</v>
      </c>
      <c r="AU297" s="275" t="s">
        <v>90</v>
      </c>
      <c r="AV297" s="14" t="s">
        <v>90</v>
      </c>
      <c r="AW297" s="14" t="s">
        <v>34</v>
      </c>
      <c r="AX297" s="14" t="s">
        <v>78</v>
      </c>
      <c r="AY297" s="275" t="s">
        <v>162</v>
      </c>
    </row>
    <row r="298" s="15" customFormat="1">
      <c r="A298" s="15"/>
      <c r="B298" s="276"/>
      <c r="C298" s="277"/>
      <c r="D298" s="256" t="s">
        <v>170</v>
      </c>
      <c r="E298" s="278" t="s">
        <v>1</v>
      </c>
      <c r="F298" s="279" t="s">
        <v>176</v>
      </c>
      <c r="G298" s="277"/>
      <c r="H298" s="280">
        <v>31.725000000000001</v>
      </c>
      <c r="I298" s="281"/>
      <c r="J298" s="277"/>
      <c r="K298" s="277"/>
      <c r="L298" s="282"/>
      <c r="M298" s="283"/>
      <c r="N298" s="284"/>
      <c r="O298" s="284"/>
      <c r="P298" s="284"/>
      <c r="Q298" s="284"/>
      <c r="R298" s="284"/>
      <c r="S298" s="284"/>
      <c r="T298" s="28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86" t="s">
        <v>170</v>
      </c>
      <c r="AU298" s="286" t="s">
        <v>90</v>
      </c>
      <c r="AV298" s="15" t="s">
        <v>95</v>
      </c>
      <c r="AW298" s="15" t="s">
        <v>34</v>
      </c>
      <c r="AX298" s="15" t="s">
        <v>78</v>
      </c>
      <c r="AY298" s="286" t="s">
        <v>162</v>
      </c>
    </row>
    <row r="299" s="14" customFormat="1">
      <c r="A299" s="14"/>
      <c r="B299" s="265"/>
      <c r="C299" s="266"/>
      <c r="D299" s="256" t="s">
        <v>170</v>
      </c>
      <c r="E299" s="267" t="s">
        <v>1</v>
      </c>
      <c r="F299" s="268" t="s">
        <v>1756</v>
      </c>
      <c r="G299" s="266"/>
      <c r="H299" s="269">
        <v>2.2400000000000002</v>
      </c>
      <c r="I299" s="270"/>
      <c r="J299" s="266"/>
      <c r="K299" s="266"/>
      <c r="L299" s="271"/>
      <c r="M299" s="272"/>
      <c r="N299" s="273"/>
      <c r="O299" s="273"/>
      <c r="P299" s="273"/>
      <c r="Q299" s="273"/>
      <c r="R299" s="273"/>
      <c r="S299" s="273"/>
      <c r="T299" s="27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75" t="s">
        <v>170</v>
      </c>
      <c r="AU299" s="275" t="s">
        <v>90</v>
      </c>
      <c r="AV299" s="14" t="s">
        <v>90</v>
      </c>
      <c r="AW299" s="14" t="s">
        <v>34</v>
      </c>
      <c r="AX299" s="14" t="s">
        <v>78</v>
      </c>
      <c r="AY299" s="275" t="s">
        <v>162</v>
      </c>
    </row>
    <row r="300" s="14" customFormat="1">
      <c r="A300" s="14"/>
      <c r="B300" s="265"/>
      <c r="C300" s="266"/>
      <c r="D300" s="256" t="s">
        <v>170</v>
      </c>
      <c r="E300" s="267" t="s">
        <v>1</v>
      </c>
      <c r="F300" s="268" t="s">
        <v>1757</v>
      </c>
      <c r="G300" s="266"/>
      <c r="H300" s="269">
        <v>30.308</v>
      </c>
      <c r="I300" s="270"/>
      <c r="J300" s="266"/>
      <c r="K300" s="266"/>
      <c r="L300" s="271"/>
      <c r="M300" s="272"/>
      <c r="N300" s="273"/>
      <c r="O300" s="273"/>
      <c r="P300" s="273"/>
      <c r="Q300" s="273"/>
      <c r="R300" s="273"/>
      <c r="S300" s="273"/>
      <c r="T300" s="27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75" t="s">
        <v>170</v>
      </c>
      <c r="AU300" s="275" t="s">
        <v>90</v>
      </c>
      <c r="AV300" s="14" t="s">
        <v>90</v>
      </c>
      <c r="AW300" s="14" t="s">
        <v>34</v>
      </c>
      <c r="AX300" s="14" t="s">
        <v>78</v>
      </c>
      <c r="AY300" s="275" t="s">
        <v>162</v>
      </c>
    </row>
    <row r="301" s="15" customFormat="1">
      <c r="A301" s="15"/>
      <c r="B301" s="276"/>
      <c r="C301" s="277"/>
      <c r="D301" s="256" t="s">
        <v>170</v>
      </c>
      <c r="E301" s="278" t="s">
        <v>1</v>
      </c>
      <c r="F301" s="279" t="s">
        <v>176</v>
      </c>
      <c r="G301" s="277"/>
      <c r="H301" s="280">
        <v>32.548000000000002</v>
      </c>
      <c r="I301" s="281"/>
      <c r="J301" s="277"/>
      <c r="K301" s="277"/>
      <c r="L301" s="282"/>
      <c r="M301" s="283"/>
      <c r="N301" s="284"/>
      <c r="O301" s="284"/>
      <c r="P301" s="284"/>
      <c r="Q301" s="284"/>
      <c r="R301" s="284"/>
      <c r="S301" s="284"/>
      <c r="T301" s="28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86" t="s">
        <v>170</v>
      </c>
      <c r="AU301" s="286" t="s">
        <v>90</v>
      </c>
      <c r="AV301" s="15" t="s">
        <v>95</v>
      </c>
      <c r="AW301" s="15" t="s">
        <v>34</v>
      </c>
      <c r="AX301" s="15" t="s">
        <v>78</v>
      </c>
      <c r="AY301" s="286" t="s">
        <v>162</v>
      </c>
    </row>
    <row r="302" s="16" customFormat="1">
      <c r="A302" s="16"/>
      <c r="B302" s="287"/>
      <c r="C302" s="288"/>
      <c r="D302" s="256" t="s">
        <v>170</v>
      </c>
      <c r="E302" s="289" t="s">
        <v>1</v>
      </c>
      <c r="F302" s="290" t="s">
        <v>180</v>
      </c>
      <c r="G302" s="288"/>
      <c r="H302" s="291">
        <v>67.492000000000004</v>
      </c>
      <c r="I302" s="292"/>
      <c r="J302" s="288"/>
      <c r="K302" s="288"/>
      <c r="L302" s="293"/>
      <c r="M302" s="319"/>
      <c r="N302" s="320"/>
      <c r="O302" s="320"/>
      <c r="P302" s="320"/>
      <c r="Q302" s="320"/>
      <c r="R302" s="320"/>
      <c r="S302" s="320"/>
      <c r="T302" s="321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T302" s="297" t="s">
        <v>170</v>
      </c>
      <c r="AU302" s="297" t="s">
        <v>90</v>
      </c>
      <c r="AV302" s="16" t="s">
        <v>168</v>
      </c>
      <c r="AW302" s="16" t="s">
        <v>34</v>
      </c>
      <c r="AX302" s="16" t="s">
        <v>85</v>
      </c>
      <c r="AY302" s="297" t="s">
        <v>162</v>
      </c>
    </row>
    <row r="303" s="2" customFormat="1" ht="6.96" customHeight="1">
      <c r="A303" s="39"/>
      <c r="B303" s="73"/>
      <c r="C303" s="74"/>
      <c r="D303" s="74"/>
      <c r="E303" s="74"/>
      <c r="F303" s="74"/>
      <c r="G303" s="74"/>
      <c r="H303" s="74"/>
      <c r="I303" s="74"/>
      <c r="J303" s="74"/>
      <c r="K303" s="74"/>
      <c r="L303" s="45"/>
      <c r="M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</row>
  </sheetData>
  <sheetProtection sheet="1" autoFilter="0" formatColumns="0" formatRows="0" objects="1" scenarios="1" spinCount="100000" saltValue="M8VtZgplqaXq6PuqXQ2Zk1ahHdcGjFvQFzt2EKr2vH17EBjCuNEfSWestNXXM79Ouazs0nbRTvKNyzBRUsi17Q==" hashValue="dqovAuxn+VyaeA4/lrfTQl7XPKex3x85MNoPqt9CXGl1iHS95TZmWG49iFDW3jue26p+ATqlDPBC/Hrpvnf/JA==" algorithmName="SHA-512" password="CC35"/>
  <autoFilter ref="C129:K30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78</v>
      </c>
    </row>
    <row r="4" s="1" customFormat="1" ht="24.96" customHeight="1">
      <c r="B4" s="21"/>
      <c r="D4" s="156" t="s">
        <v>127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14.4" customHeight="1">
      <c r="B7" s="21"/>
      <c r="E7" s="159" t="str">
        <f>'Rekapitulácia stavby'!K6</f>
        <v>Cyklotrasa Rimavská Sobota - Poltár</v>
      </c>
      <c r="F7" s="158"/>
      <c r="G7" s="158"/>
      <c r="H7" s="158"/>
      <c r="L7" s="21"/>
    </row>
    <row r="8">
      <c r="B8" s="21"/>
      <c r="D8" s="158" t="s">
        <v>128</v>
      </c>
      <c r="L8" s="21"/>
    </row>
    <row r="9" s="1" customFormat="1" ht="14.4" customHeight="1">
      <c r="B9" s="21"/>
      <c r="E9" s="159" t="s">
        <v>129</v>
      </c>
      <c r="F9" s="1"/>
      <c r="G9" s="1"/>
      <c r="H9" s="1"/>
      <c r="L9" s="21"/>
    </row>
    <row r="10" s="1" customFormat="1" ht="12" customHeight="1">
      <c r="B10" s="21"/>
      <c r="D10" s="158" t="s">
        <v>130</v>
      </c>
      <c r="L10" s="21"/>
    </row>
    <row r="11" s="2" customFormat="1" ht="14.4" customHeight="1">
      <c r="A11" s="39"/>
      <c r="B11" s="45"/>
      <c r="C11" s="39"/>
      <c r="D11" s="39"/>
      <c r="E11" s="160" t="s">
        <v>131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8" t="s">
        <v>132</v>
      </c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5.6" customHeight="1">
      <c r="A13" s="39"/>
      <c r="B13" s="45"/>
      <c r="C13" s="39"/>
      <c r="D13" s="39"/>
      <c r="E13" s="161" t="s">
        <v>133</v>
      </c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58" t="s">
        <v>17</v>
      </c>
      <c r="E15" s="39"/>
      <c r="F15" s="148" t="s">
        <v>1</v>
      </c>
      <c r="G15" s="39"/>
      <c r="H15" s="39"/>
      <c r="I15" s="158" t="s">
        <v>18</v>
      </c>
      <c r="J15" s="148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19</v>
      </c>
      <c r="E16" s="39"/>
      <c r="F16" s="148" t="s">
        <v>20</v>
      </c>
      <c r="G16" s="39"/>
      <c r="H16" s="39"/>
      <c r="I16" s="158" t="s">
        <v>21</v>
      </c>
      <c r="J16" s="162" t="str">
        <f>'Rekapitulácia stavby'!AN8</f>
        <v>24. 11. 2020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58" t="s">
        <v>23</v>
      </c>
      <c r="E18" s="39"/>
      <c r="F18" s="39"/>
      <c r="G18" s="39"/>
      <c r="H18" s="39"/>
      <c r="I18" s="158" t="s">
        <v>24</v>
      </c>
      <c r="J18" s="148" t="s">
        <v>25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8" t="s">
        <v>26</v>
      </c>
      <c r="F19" s="39"/>
      <c r="G19" s="39"/>
      <c r="H19" s="39"/>
      <c r="I19" s="158" t="s">
        <v>27</v>
      </c>
      <c r="J19" s="148" t="s">
        <v>1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58" t="s">
        <v>28</v>
      </c>
      <c r="E21" s="39"/>
      <c r="F21" s="39"/>
      <c r="G21" s="39"/>
      <c r="H21" s="39"/>
      <c r="I21" s="158" t="s">
        <v>24</v>
      </c>
      <c r="J21" s="34" t="str">
        <f>'Rekapitulácia stavby'!AN13</f>
        <v>Vyplň údaj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'Rekapitulácia stavby'!E14</f>
        <v>Vyplň údaj</v>
      </c>
      <c r="F22" s="148"/>
      <c r="G22" s="148"/>
      <c r="H22" s="148"/>
      <c r="I22" s="158" t="s">
        <v>27</v>
      </c>
      <c r="J22" s="34" t="str">
        <f>'Rekapitulácia stavby'!AN14</f>
        <v>Vyplň údaj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58" t="s">
        <v>30</v>
      </c>
      <c r="E24" s="39"/>
      <c r="F24" s="39"/>
      <c r="G24" s="39"/>
      <c r="H24" s="39"/>
      <c r="I24" s="158" t="s">
        <v>24</v>
      </c>
      <c r="J24" s="148" t="s">
        <v>31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48" t="s">
        <v>32</v>
      </c>
      <c r="F25" s="39"/>
      <c r="G25" s="39"/>
      <c r="H25" s="39"/>
      <c r="I25" s="158" t="s">
        <v>27</v>
      </c>
      <c r="J25" s="148" t="s">
        <v>33</v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58" t="s">
        <v>35</v>
      </c>
      <c r="E27" s="39"/>
      <c r="F27" s="39"/>
      <c r="G27" s="39"/>
      <c r="H27" s="39"/>
      <c r="I27" s="158" t="s">
        <v>24</v>
      </c>
      <c r="J27" s="148" t="str">
        <f>IF('Rekapitulácia stavby'!AN19="","",'Rekapitulácia stavby'!AN19)</f>
        <v/>
      </c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48" t="str">
        <f>IF('Rekapitulácia stavby'!E20="","",'Rekapitulácia stavby'!E20)</f>
        <v xml:space="preserve"> </v>
      </c>
      <c r="F28" s="39"/>
      <c r="G28" s="39"/>
      <c r="H28" s="39"/>
      <c r="I28" s="158" t="s">
        <v>27</v>
      </c>
      <c r="J28" s="148" t="str">
        <f>IF('Rekapitulácia stavby'!AN20="","",'Rekapitulácia stavby'!AN20)</f>
        <v/>
      </c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58" t="s">
        <v>37</v>
      </c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4.4" customHeight="1">
      <c r="A31" s="163"/>
      <c r="B31" s="164"/>
      <c r="C31" s="163"/>
      <c r="D31" s="163"/>
      <c r="E31" s="165" t="s">
        <v>1</v>
      </c>
      <c r="F31" s="165"/>
      <c r="G31" s="165"/>
      <c r="H31" s="165"/>
      <c r="I31" s="163"/>
      <c r="J31" s="163"/>
      <c r="K31" s="163"/>
      <c r="L31" s="166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7"/>
      <c r="E33" s="167"/>
      <c r="F33" s="167"/>
      <c r="G33" s="167"/>
      <c r="H33" s="167"/>
      <c r="I33" s="167"/>
      <c r="J33" s="167"/>
      <c r="K33" s="167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68" t="s">
        <v>38</v>
      </c>
      <c r="E34" s="39"/>
      <c r="F34" s="39"/>
      <c r="G34" s="39"/>
      <c r="H34" s="39"/>
      <c r="I34" s="39"/>
      <c r="J34" s="169">
        <f>ROUND(J133,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67"/>
      <c r="E35" s="167"/>
      <c r="F35" s="167"/>
      <c r="G35" s="167"/>
      <c r="H35" s="167"/>
      <c r="I35" s="167"/>
      <c r="J35" s="167"/>
      <c r="K35" s="167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70" t="s">
        <v>40</v>
      </c>
      <c r="G36" s="39"/>
      <c r="H36" s="39"/>
      <c r="I36" s="170" t="s">
        <v>39</v>
      </c>
      <c r="J36" s="170" t="s">
        <v>41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60" t="s">
        <v>42</v>
      </c>
      <c r="E37" s="171" t="s">
        <v>43</v>
      </c>
      <c r="F37" s="172">
        <f>ROUND((SUM(BE133:BE524)),  2)</f>
        <v>0</v>
      </c>
      <c r="G37" s="173"/>
      <c r="H37" s="173"/>
      <c r="I37" s="174">
        <v>0.20000000000000001</v>
      </c>
      <c r="J37" s="172">
        <f>ROUND(((SUM(BE133:BE524))*I37),  2)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71" t="s">
        <v>44</v>
      </c>
      <c r="F38" s="172">
        <f>ROUND((SUM(BF133:BF524)),  2)</f>
        <v>0</v>
      </c>
      <c r="G38" s="173"/>
      <c r="H38" s="173"/>
      <c r="I38" s="174">
        <v>0.20000000000000001</v>
      </c>
      <c r="J38" s="172">
        <f>ROUND(((SUM(BF133:BF524))*I38),  2)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8" t="s">
        <v>45</v>
      </c>
      <c r="F39" s="175">
        <f>ROUND((SUM(BG133:BG524)),  2)</f>
        <v>0</v>
      </c>
      <c r="G39" s="39"/>
      <c r="H39" s="39"/>
      <c r="I39" s="176">
        <v>0.20000000000000001</v>
      </c>
      <c r="J39" s="175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58" t="s">
        <v>46</v>
      </c>
      <c r="F40" s="175">
        <f>ROUND((SUM(BH133:BH524)),  2)</f>
        <v>0</v>
      </c>
      <c r="G40" s="39"/>
      <c r="H40" s="39"/>
      <c r="I40" s="176">
        <v>0.20000000000000001</v>
      </c>
      <c r="J40" s="175">
        <f>0</f>
        <v>0</v>
      </c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71" t="s">
        <v>47</v>
      </c>
      <c r="F41" s="172">
        <f>ROUND((SUM(BI133:BI524)),  2)</f>
        <v>0</v>
      </c>
      <c r="G41" s="173"/>
      <c r="H41" s="173"/>
      <c r="I41" s="174">
        <v>0</v>
      </c>
      <c r="J41" s="172">
        <f>0</f>
        <v>0</v>
      </c>
      <c r="K41" s="39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77"/>
      <c r="D43" s="178" t="s">
        <v>48</v>
      </c>
      <c r="E43" s="179"/>
      <c r="F43" s="179"/>
      <c r="G43" s="180" t="s">
        <v>49</v>
      </c>
      <c r="H43" s="181" t="s">
        <v>50</v>
      </c>
      <c r="I43" s="179"/>
      <c r="J43" s="182">
        <f>SUM(J34:J41)</f>
        <v>0</v>
      </c>
      <c r="K43" s="183"/>
      <c r="L43" s="7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7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51</v>
      </c>
      <c r="E50" s="185"/>
      <c r="F50" s="185"/>
      <c r="G50" s="184" t="s">
        <v>52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53</v>
      </c>
      <c r="E61" s="187"/>
      <c r="F61" s="188" t="s">
        <v>54</v>
      </c>
      <c r="G61" s="186" t="s">
        <v>53</v>
      </c>
      <c r="H61" s="187"/>
      <c r="I61" s="187"/>
      <c r="J61" s="189" t="s">
        <v>54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55</v>
      </c>
      <c r="E65" s="190"/>
      <c r="F65" s="190"/>
      <c r="G65" s="184" t="s">
        <v>56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53</v>
      </c>
      <c r="E76" s="187"/>
      <c r="F76" s="188" t="s">
        <v>54</v>
      </c>
      <c r="G76" s="186" t="s">
        <v>53</v>
      </c>
      <c r="H76" s="187"/>
      <c r="I76" s="187"/>
      <c r="J76" s="189" t="s">
        <v>54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134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4.4" customHeight="1">
      <c r="A85" s="39"/>
      <c r="B85" s="40"/>
      <c r="C85" s="41"/>
      <c r="D85" s="41"/>
      <c r="E85" s="195" t="str">
        <f>E7</f>
        <v>Cyklotrasa Rimavská Sobota - Poltár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128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1" customFormat="1" ht="14.4" customHeight="1">
      <c r="B87" s="22"/>
      <c r="C87" s="23"/>
      <c r="D87" s="23"/>
      <c r="E87" s="195" t="s">
        <v>129</v>
      </c>
      <c r="F87" s="23"/>
      <c r="G87" s="23"/>
      <c r="H87" s="23"/>
      <c r="I87" s="23"/>
      <c r="J87" s="23"/>
      <c r="K87" s="23"/>
      <c r="L87" s="21"/>
    </row>
    <row r="88" s="1" customFormat="1" ht="12" customHeight="1">
      <c r="B88" s="22"/>
      <c r="C88" s="33" t="s">
        <v>130</v>
      </c>
      <c r="D88" s="23"/>
      <c r="E88" s="23"/>
      <c r="F88" s="23"/>
      <c r="G88" s="23"/>
      <c r="H88" s="23"/>
      <c r="I88" s="23"/>
      <c r="J88" s="23"/>
      <c r="K88" s="23"/>
      <c r="L88" s="21"/>
    </row>
    <row r="89" s="2" customFormat="1" ht="14.4" customHeight="1">
      <c r="A89" s="39"/>
      <c r="B89" s="40"/>
      <c r="C89" s="41"/>
      <c r="D89" s="41"/>
      <c r="E89" s="196" t="s">
        <v>131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132</v>
      </c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6" customHeight="1">
      <c r="A91" s="39"/>
      <c r="B91" s="40"/>
      <c r="C91" s="41"/>
      <c r="D91" s="41"/>
      <c r="E91" s="83" t="str">
        <f>E13</f>
        <v>1136-1-4-1 - SO 01.4 Cyklotrasa</v>
      </c>
      <c r="F91" s="41"/>
      <c r="G91" s="41"/>
      <c r="H91" s="41"/>
      <c r="I91" s="41"/>
      <c r="J91" s="41"/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19</v>
      </c>
      <c r="D93" s="41"/>
      <c r="E93" s="41"/>
      <c r="F93" s="28" t="str">
        <f>F16</f>
        <v>Rimavská Sobota, Poltár</v>
      </c>
      <c r="G93" s="41"/>
      <c r="H93" s="41"/>
      <c r="I93" s="33" t="s">
        <v>21</v>
      </c>
      <c r="J93" s="86" t="str">
        <f>IF(J16="","",J16)</f>
        <v>24. 11. 2020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40.8" customHeight="1">
      <c r="A95" s="39"/>
      <c r="B95" s="40"/>
      <c r="C95" s="33" t="s">
        <v>23</v>
      </c>
      <c r="D95" s="41"/>
      <c r="E95" s="41"/>
      <c r="F95" s="28" t="str">
        <f>E19</f>
        <v>Banskobystrický samosprávny kraj, B. Bystrica</v>
      </c>
      <c r="G95" s="41"/>
      <c r="H95" s="41"/>
      <c r="I95" s="33" t="s">
        <v>30</v>
      </c>
      <c r="J95" s="37" t="str">
        <f>E25</f>
        <v>Cykloprojekt s.r.o., Bratislava, Laurinská 18</v>
      </c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6" customHeight="1">
      <c r="A96" s="39"/>
      <c r="B96" s="40"/>
      <c r="C96" s="33" t="s">
        <v>28</v>
      </c>
      <c r="D96" s="41"/>
      <c r="E96" s="41"/>
      <c r="F96" s="28" t="str">
        <f>IF(E22="","",E22)</f>
        <v>Vyplň údaj</v>
      </c>
      <c r="G96" s="41"/>
      <c r="H96" s="41"/>
      <c r="I96" s="33" t="s">
        <v>35</v>
      </c>
      <c r="J96" s="37" t="str">
        <f>E28</f>
        <v xml:space="preserve"> 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9.28" customHeight="1">
      <c r="A98" s="39"/>
      <c r="B98" s="40"/>
      <c r="C98" s="197" t="s">
        <v>135</v>
      </c>
      <c r="D98" s="198"/>
      <c r="E98" s="198"/>
      <c r="F98" s="198"/>
      <c r="G98" s="198"/>
      <c r="H98" s="198"/>
      <c r="I98" s="198"/>
      <c r="J98" s="199" t="s">
        <v>136</v>
      </c>
      <c r="K98" s="198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22.8" customHeight="1">
      <c r="A100" s="39"/>
      <c r="B100" s="40"/>
      <c r="C100" s="200" t="s">
        <v>137</v>
      </c>
      <c r="D100" s="41"/>
      <c r="E100" s="41"/>
      <c r="F100" s="41"/>
      <c r="G100" s="41"/>
      <c r="H100" s="41"/>
      <c r="I100" s="41"/>
      <c r="J100" s="117">
        <f>J133</f>
        <v>0</v>
      </c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U100" s="18" t="s">
        <v>138</v>
      </c>
    </row>
    <row r="101" s="9" customFormat="1" ht="24.96" customHeight="1">
      <c r="A101" s="9"/>
      <c r="B101" s="201"/>
      <c r="C101" s="202"/>
      <c r="D101" s="203" t="s">
        <v>139</v>
      </c>
      <c r="E101" s="204"/>
      <c r="F101" s="204"/>
      <c r="G101" s="204"/>
      <c r="H101" s="204"/>
      <c r="I101" s="204"/>
      <c r="J101" s="205">
        <f>J134</f>
        <v>0</v>
      </c>
      <c r="K101" s="202"/>
      <c r="L101" s="20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7"/>
      <c r="C102" s="139"/>
      <c r="D102" s="208" t="s">
        <v>140</v>
      </c>
      <c r="E102" s="209"/>
      <c r="F102" s="209"/>
      <c r="G102" s="209"/>
      <c r="H102" s="209"/>
      <c r="I102" s="209"/>
      <c r="J102" s="210">
        <f>J135</f>
        <v>0</v>
      </c>
      <c r="K102" s="139"/>
      <c r="L102" s="21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9"/>
      <c r="D103" s="208" t="s">
        <v>141</v>
      </c>
      <c r="E103" s="209"/>
      <c r="F103" s="209"/>
      <c r="G103" s="209"/>
      <c r="H103" s="209"/>
      <c r="I103" s="209"/>
      <c r="J103" s="210">
        <f>J206</f>
        <v>0</v>
      </c>
      <c r="K103" s="139"/>
      <c r="L103" s="21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9"/>
      <c r="D104" s="208" t="s">
        <v>142</v>
      </c>
      <c r="E104" s="209"/>
      <c r="F104" s="209"/>
      <c r="G104" s="209"/>
      <c r="H104" s="209"/>
      <c r="I104" s="209"/>
      <c r="J104" s="210">
        <f>J239</f>
        <v>0</v>
      </c>
      <c r="K104" s="139"/>
      <c r="L104" s="2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7"/>
      <c r="C105" s="139"/>
      <c r="D105" s="208" t="s">
        <v>143</v>
      </c>
      <c r="E105" s="209"/>
      <c r="F105" s="209"/>
      <c r="G105" s="209"/>
      <c r="H105" s="209"/>
      <c r="I105" s="209"/>
      <c r="J105" s="210">
        <f>J353</f>
        <v>0</v>
      </c>
      <c r="K105" s="139"/>
      <c r="L105" s="21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7"/>
      <c r="C106" s="139"/>
      <c r="D106" s="208" t="s">
        <v>144</v>
      </c>
      <c r="E106" s="209"/>
      <c r="F106" s="209"/>
      <c r="G106" s="209"/>
      <c r="H106" s="209"/>
      <c r="I106" s="209"/>
      <c r="J106" s="210">
        <f>J362</f>
        <v>0</v>
      </c>
      <c r="K106" s="139"/>
      <c r="L106" s="21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7"/>
      <c r="C107" s="139"/>
      <c r="D107" s="208" t="s">
        <v>145</v>
      </c>
      <c r="E107" s="209"/>
      <c r="F107" s="209"/>
      <c r="G107" s="209"/>
      <c r="H107" s="209"/>
      <c r="I107" s="209"/>
      <c r="J107" s="210">
        <f>J514</f>
        <v>0</v>
      </c>
      <c r="K107" s="139"/>
      <c r="L107" s="21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201"/>
      <c r="C108" s="202"/>
      <c r="D108" s="203" t="s">
        <v>146</v>
      </c>
      <c r="E108" s="204"/>
      <c r="F108" s="204"/>
      <c r="G108" s="204"/>
      <c r="H108" s="204"/>
      <c r="I108" s="204"/>
      <c r="J108" s="205">
        <f>J516</f>
        <v>0</v>
      </c>
      <c r="K108" s="202"/>
      <c r="L108" s="20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207"/>
      <c r="C109" s="139"/>
      <c r="D109" s="208" t="s">
        <v>147</v>
      </c>
      <c r="E109" s="209"/>
      <c r="F109" s="209"/>
      <c r="G109" s="209"/>
      <c r="H109" s="209"/>
      <c r="I109" s="209"/>
      <c r="J109" s="210">
        <f>J517</f>
        <v>0</v>
      </c>
      <c r="K109" s="139"/>
      <c r="L109" s="21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73"/>
      <c r="C111" s="74"/>
      <c r="D111" s="74"/>
      <c r="E111" s="74"/>
      <c r="F111" s="74"/>
      <c r="G111" s="74"/>
      <c r="H111" s="74"/>
      <c r="I111" s="74"/>
      <c r="J111" s="74"/>
      <c r="K111" s="74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5" s="2" customFormat="1" ht="6.96" customHeight="1">
      <c r="A115" s="39"/>
      <c r="B115" s="75"/>
      <c r="C115" s="76"/>
      <c r="D115" s="76"/>
      <c r="E115" s="76"/>
      <c r="F115" s="76"/>
      <c r="G115" s="76"/>
      <c r="H115" s="76"/>
      <c r="I115" s="76"/>
      <c r="J115" s="76"/>
      <c r="K115" s="76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4.96" customHeight="1">
      <c r="A116" s="39"/>
      <c r="B116" s="40"/>
      <c r="C116" s="24" t="s">
        <v>148</v>
      </c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15</v>
      </c>
      <c r="D118" s="41"/>
      <c r="E118" s="41"/>
      <c r="F118" s="41"/>
      <c r="G118" s="41"/>
      <c r="H118" s="41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4.4" customHeight="1">
      <c r="A119" s="39"/>
      <c r="B119" s="40"/>
      <c r="C119" s="41"/>
      <c r="D119" s="41"/>
      <c r="E119" s="195" t="str">
        <f>E7</f>
        <v>Cyklotrasa Rimavská Sobota - Poltár</v>
      </c>
      <c r="F119" s="33"/>
      <c r="G119" s="33"/>
      <c r="H119" s="33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" customFormat="1" ht="12" customHeight="1">
      <c r="B120" s="22"/>
      <c r="C120" s="33" t="s">
        <v>128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="1" customFormat="1" ht="14.4" customHeight="1">
      <c r="B121" s="22"/>
      <c r="C121" s="23"/>
      <c r="D121" s="23"/>
      <c r="E121" s="195" t="s">
        <v>129</v>
      </c>
      <c r="F121" s="23"/>
      <c r="G121" s="23"/>
      <c r="H121" s="23"/>
      <c r="I121" s="23"/>
      <c r="J121" s="23"/>
      <c r="K121" s="23"/>
      <c r="L121" s="21"/>
    </row>
    <row r="122" s="1" customFormat="1" ht="12" customHeight="1">
      <c r="B122" s="22"/>
      <c r="C122" s="33" t="s">
        <v>130</v>
      </c>
      <c r="D122" s="23"/>
      <c r="E122" s="23"/>
      <c r="F122" s="23"/>
      <c r="G122" s="23"/>
      <c r="H122" s="23"/>
      <c r="I122" s="23"/>
      <c r="J122" s="23"/>
      <c r="K122" s="23"/>
      <c r="L122" s="21"/>
    </row>
    <row r="123" s="2" customFormat="1" ht="14.4" customHeight="1">
      <c r="A123" s="39"/>
      <c r="B123" s="40"/>
      <c r="C123" s="41"/>
      <c r="D123" s="41"/>
      <c r="E123" s="196" t="s">
        <v>131</v>
      </c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132</v>
      </c>
      <c r="D124" s="41"/>
      <c r="E124" s="41"/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6" customHeight="1">
      <c r="A125" s="39"/>
      <c r="B125" s="40"/>
      <c r="C125" s="41"/>
      <c r="D125" s="41"/>
      <c r="E125" s="83" t="str">
        <f>E13</f>
        <v>1136-1-4-1 - SO 01.4 Cyklotrasa</v>
      </c>
      <c r="F125" s="41"/>
      <c r="G125" s="41"/>
      <c r="H125" s="41"/>
      <c r="I125" s="41"/>
      <c r="J125" s="41"/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2" customHeight="1">
      <c r="A127" s="39"/>
      <c r="B127" s="40"/>
      <c r="C127" s="33" t="s">
        <v>19</v>
      </c>
      <c r="D127" s="41"/>
      <c r="E127" s="41"/>
      <c r="F127" s="28" t="str">
        <f>F16</f>
        <v>Rimavská Sobota, Poltár</v>
      </c>
      <c r="G127" s="41"/>
      <c r="H127" s="41"/>
      <c r="I127" s="33" t="s">
        <v>21</v>
      </c>
      <c r="J127" s="86" t="str">
        <f>IF(J16="","",J16)</f>
        <v>24. 11. 2020</v>
      </c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40.8" customHeight="1">
      <c r="A129" s="39"/>
      <c r="B129" s="40"/>
      <c r="C129" s="33" t="s">
        <v>23</v>
      </c>
      <c r="D129" s="41"/>
      <c r="E129" s="41"/>
      <c r="F129" s="28" t="str">
        <f>E19</f>
        <v>Banskobystrický samosprávny kraj, B. Bystrica</v>
      </c>
      <c r="G129" s="41"/>
      <c r="H129" s="41"/>
      <c r="I129" s="33" t="s">
        <v>30</v>
      </c>
      <c r="J129" s="37" t="str">
        <f>E25</f>
        <v>Cykloprojekt s.r.o., Bratislava, Laurinská 18</v>
      </c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5.6" customHeight="1">
      <c r="A130" s="39"/>
      <c r="B130" s="40"/>
      <c r="C130" s="33" t="s">
        <v>28</v>
      </c>
      <c r="D130" s="41"/>
      <c r="E130" s="41"/>
      <c r="F130" s="28" t="str">
        <f>IF(E22="","",E22)</f>
        <v>Vyplň údaj</v>
      </c>
      <c r="G130" s="41"/>
      <c r="H130" s="41"/>
      <c r="I130" s="33" t="s">
        <v>35</v>
      </c>
      <c r="J130" s="37" t="str">
        <f>E28</f>
        <v xml:space="preserve"> </v>
      </c>
      <c r="K130" s="41"/>
      <c r="L130" s="70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0.32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70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11" customFormat="1" ht="29.28" customHeight="1">
      <c r="A132" s="212"/>
      <c r="B132" s="213"/>
      <c r="C132" s="214" t="s">
        <v>149</v>
      </c>
      <c r="D132" s="215" t="s">
        <v>63</v>
      </c>
      <c r="E132" s="215" t="s">
        <v>59</v>
      </c>
      <c r="F132" s="215" t="s">
        <v>60</v>
      </c>
      <c r="G132" s="215" t="s">
        <v>150</v>
      </c>
      <c r="H132" s="215" t="s">
        <v>151</v>
      </c>
      <c r="I132" s="215" t="s">
        <v>152</v>
      </c>
      <c r="J132" s="216" t="s">
        <v>136</v>
      </c>
      <c r="K132" s="217" t="s">
        <v>153</v>
      </c>
      <c r="L132" s="218"/>
      <c r="M132" s="107" t="s">
        <v>1</v>
      </c>
      <c r="N132" s="108" t="s">
        <v>42</v>
      </c>
      <c r="O132" s="108" t="s">
        <v>154</v>
      </c>
      <c r="P132" s="108" t="s">
        <v>155</v>
      </c>
      <c r="Q132" s="108" t="s">
        <v>156</v>
      </c>
      <c r="R132" s="108" t="s">
        <v>157</v>
      </c>
      <c r="S132" s="108" t="s">
        <v>158</v>
      </c>
      <c r="T132" s="109" t="s">
        <v>159</v>
      </c>
      <c r="U132" s="212"/>
      <c r="V132" s="212"/>
      <c r="W132" s="212"/>
      <c r="X132" s="212"/>
      <c r="Y132" s="212"/>
      <c r="Z132" s="212"/>
      <c r="AA132" s="212"/>
      <c r="AB132" s="212"/>
      <c r="AC132" s="212"/>
      <c r="AD132" s="212"/>
      <c r="AE132" s="212"/>
    </row>
    <row r="133" s="2" customFormat="1" ht="22.8" customHeight="1">
      <c r="A133" s="39"/>
      <c r="B133" s="40"/>
      <c r="C133" s="114" t="s">
        <v>137</v>
      </c>
      <c r="D133" s="41"/>
      <c r="E133" s="41"/>
      <c r="F133" s="41"/>
      <c r="G133" s="41"/>
      <c r="H133" s="41"/>
      <c r="I133" s="41"/>
      <c r="J133" s="219">
        <f>BK133</f>
        <v>0</v>
      </c>
      <c r="K133" s="41"/>
      <c r="L133" s="45"/>
      <c r="M133" s="110"/>
      <c r="N133" s="220"/>
      <c r="O133" s="111"/>
      <c r="P133" s="221">
        <f>P134+P516</f>
        <v>0</v>
      </c>
      <c r="Q133" s="111"/>
      <c r="R133" s="221">
        <f>R134+R516</f>
        <v>33725.411069440015</v>
      </c>
      <c r="S133" s="111"/>
      <c r="T133" s="222">
        <f>T134+T516</f>
        <v>2164.61618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77</v>
      </c>
      <c r="AU133" s="18" t="s">
        <v>138</v>
      </c>
      <c r="BK133" s="223">
        <f>BK134+BK516</f>
        <v>0</v>
      </c>
    </row>
    <row r="134" s="12" customFormat="1" ht="25.92" customHeight="1">
      <c r="A134" s="12"/>
      <c r="B134" s="224"/>
      <c r="C134" s="225"/>
      <c r="D134" s="226" t="s">
        <v>77</v>
      </c>
      <c r="E134" s="227" t="s">
        <v>160</v>
      </c>
      <c r="F134" s="227" t="s">
        <v>161</v>
      </c>
      <c r="G134" s="225"/>
      <c r="H134" s="225"/>
      <c r="I134" s="228"/>
      <c r="J134" s="229">
        <f>BK134</f>
        <v>0</v>
      </c>
      <c r="K134" s="225"/>
      <c r="L134" s="230"/>
      <c r="M134" s="231"/>
      <c r="N134" s="232"/>
      <c r="O134" s="232"/>
      <c r="P134" s="233">
        <f>P135+P206+P239+P353+P362+P514</f>
        <v>0</v>
      </c>
      <c r="Q134" s="232"/>
      <c r="R134" s="233">
        <f>R135+R206+R239+R353+R362+R514</f>
        <v>33725.411069440015</v>
      </c>
      <c r="S134" s="232"/>
      <c r="T134" s="234">
        <f>T135+T206+T239+T353+T362+T514</f>
        <v>2164.61618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5" t="s">
        <v>85</v>
      </c>
      <c r="AT134" s="236" t="s">
        <v>77</v>
      </c>
      <c r="AU134" s="236" t="s">
        <v>78</v>
      </c>
      <c r="AY134" s="235" t="s">
        <v>162</v>
      </c>
      <c r="BK134" s="237">
        <f>BK135+BK206+BK239+BK353+BK362+BK514</f>
        <v>0</v>
      </c>
    </row>
    <row r="135" s="12" customFormat="1" ht="22.8" customHeight="1">
      <c r="A135" s="12"/>
      <c r="B135" s="224"/>
      <c r="C135" s="225"/>
      <c r="D135" s="226" t="s">
        <v>77</v>
      </c>
      <c r="E135" s="238" t="s">
        <v>85</v>
      </c>
      <c r="F135" s="238" t="s">
        <v>163</v>
      </c>
      <c r="G135" s="225"/>
      <c r="H135" s="225"/>
      <c r="I135" s="228"/>
      <c r="J135" s="239">
        <f>BK135</f>
        <v>0</v>
      </c>
      <c r="K135" s="225"/>
      <c r="L135" s="230"/>
      <c r="M135" s="231"/>
      <c r="N135" s="232"/>
      <c r="O135" s="232"/>
      <c r="P135" s="233">
        <f>SUM(P136:P205)</f>
        <v>0</v>
      </c>
      <c r="Q135" s="232"/>
      <c r="R135" s="233">
        <f>SUM(R136:R205)</f>
        <v>0.00040500000000000003</v>
      </c>
      <c r="S135" s="232"/>
      <c r="T135" s="234">
        <f>SUM(T136:T205)</f>
        <v>186.87349999999998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5" t="s">
        <v>85</v>
      </c>
      <c r="AT135" s="236" t="s">
        <v>77</v>
      </c>
      <c r="AU135" s="236" t="s">
        <v>85</v>
      </c>
      <c r="AY135" s="235" t="s">
        <v>162</v>
      </c>
      <c r="BK135" s="237">
        <f>SUM(BK136:BK205)</f>
        <v>0</v>
      </c>
    </row>
    <row r="136" s="2" customFormat="1" ht="34.8" customHeight="1">
      <c r="A136" s="39"/>
      <c r="B136" s="40"/>
      <c r="C136" s="240" t="s">
        <v>85</v>
      </c>
      <c r="D136" s="240" t="s">
        <v>164</v>
      </c>
      <c r="E136" s="241" t="s">
        <v>165</v>
      </c>
      <c r="F136" s="242" t="s">
        <v>166</v>
      </c>
      <c r="G136" s="243" t="s">
        <v>167</v>
      </c>
      <c r="H136" s="244">
        <v>8485.1800000000003</v>
      </c>
      <c r="I136" s="245"/>
      <c r="J136" s="246">
        <f>ROUND(I136*H136,2)</f>
        <v>0</v>
      </c>
      <c r="K136" s="247"/>
      <c r="L136" s="45"/>
      <c r="M136" s="248" t="s">
        <v>1</v>
      </c>
      <c r="N136" s="249" t="s">
        <v>44</v>
      </c>
      <c r="O136" s="98"/>
      <c r="P136" s="250">
        <f>O136*H136</f>
        <v>0</v>
      </c>
      <c r="Q136" s="250">
        <v>0</v>
      </c>
      <c r="R136" s="250">
        <f>Q136*H136</f>
        <v>0</v>
      </c>
      <c r="S136" s="250">
        <v>0</v>
      </c>
      <c r="T136" s="25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52" t="s">
        <v>168</v>
      </c>
      <c r="AT136" s="252" t="s">
        <v>164</v>
      </c>
      <c r="AU136" s="252" t="s">
        <v>90</v>
      </c>
      <c r="AY136" s="18" t="s">
        <v>162</v>
      </c>
      <c r="BE136" s="253">
        <f>IF(N136="základná",J136,0)</f>
        <v>0</v>
      </c>
      <c r="BF136" s="253">
        <f>IF(N136="znížená",J136,0)</f>
        <v>0</v>
      </c>
      <c r="BG136" s="253">
        <f>IF(N136="zákl. prenesená",J136,0)</f>
        <v>0</v>
      </c>
      <c r="BH136" s="253">
        <f>IF(N136="zníž. prenesená",J136,0)</f>
        <v>0</v>
      </c>
      <c r="BI136" s="253">
        <f>IF(N136="nulová",J136,0)</f>
        <v>0</v>
      </c>
      <c r="BJ136" s="18" t="s">
        <v>90</v>
      </c>
      <c r="BK136" s="253">
        <f>ROUND(I136*H136,2)</f>
        <v>0</v>
      </c>
      <c r="BL136" s="18" t="s">
        <v>168</v>
      </c>
      <c r="BM136" s="252" t="s">
        <v>169</v>
      </c>
    </row>
    <row r="137" s="13" customFormat="1">
      <c r="A137" s="13"/>
      <c r="B137" s="254"/>
      <c r="C137" s="255"/>
      <c r="D137" s="256" t="s">
        <v>170</v>
      </c>
      <c r="E137" s="257" t="s">
        <v>1</v>
      </c>
      <c r="F137" s="258" t="s">
        <v>171</v>
      </c>
      <c r="G137" s="255"/>
      <c r="H137" s="257" t="s">
        <v>1</v>
      </c>
      <c r="I137" s="259"/>
      <c r="J137" s="255"/>
      <c r="K137" s="255"/>
      <c r="L137" s="260"/>
      <c r="M137" s="261"/>
      <c r="N137" s="262"/>
      <c r="O137" s="262"/>
      <c r="P137" s="262"/>
      <c r="Q137" s="262"/>
      <c r="R137" s="262"/>
      <c r="S137" s="262"/>
      <c r="T137" s="26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64" t="s">
        <v>170</v>
      </c>
      <c r="AU137" s="264" t="s">
        <v>90</v>
      </c>
      <c r="AV137" s="13" t="s">
        <v>85</v>
      </c>
      <c r="AW137" s="13" t="s">
        <v>34</v>
      </c>
      <c r="AX137" s="13" t="s">
        <v>78</v>
      </c>
      <c r="AY137" s="264" t="s">
        <v>162</v>
      </c>
    </row>
    <row r="138" s="13" customFormat="1">
      <c r="A138" s="13"/>
      <c r="B138" s="254"/>
      <c r="C138" s="255"/>
      <c r="D138" s="256" t="s">
        <v>170</v>
      </c>
      <c r="E138" s="257" t="s">
        <v>1</v>
      </c>
      <c r="F138" s="258" t="s">
        <v>172</v>
      </c>
      <c r="G138" s="255"/>
      <c r="H138" s="257" t="s">
        <v>1</v>
      </c>
      <c r="I138" s="259"/>
      <c r="J138" s="255"/>
      <c r="K138" s="255"/>
      <c r="L138" s="260"/>
      <c r="M138" s="261"/>
      <c r="N138" s="262"/>
      <c r="O138" s="262"/>
      <c r="P138" s="262"/>
      <c r="Q138" s="262"/>
      <c r="R138" s="262"/>
      <c r="S138" s="262"/>
      <c r="T138" s="26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4" t="s">
        <v>170</v>
      </c>
      <c r="AU138" s="264" t="s">
        <v>90</v>
      </c>
      <c r="AV138" s="13" t="s">
        <v>85</v>
      </c>
      <c r="AW138" s="13" t="s">
        <v>34</v>
      </c>
      <c r="AX138" s="13" t="s">
        <v>78</v>
      </c>
      <c r="AY138" s="264" t="s">
        <v>162</v>
      </c>
    </row>
    <row r="139" s="14" customFormat="1">
      <c r="A139" s="14"/>
      <c r="B139" s="265"/>
      <c r="C139" s="266"/>
      <c r="D139" s="256" t="s">
        <v>170</v>
      </c>
      <c r="E139" s="267" t="s">
        <v>1</v>
      </c>
      <c r="F139" s="268" t="s">
        <v>173</v>
      </c>
      <c r="G139" s="266"/>
      <c r="H139" s="269">
        <v>2532.54</v>
      </c>
      <c r="I139" s="270"/>
      <c r="J139" s="266"/>
      <c r="K139" s="266"/>
      <c r="L139" s="271"/>
      <c r="M139" s="272"/>
      <c r="N139" s="273"/>
      <c r="O139" s="273"/>
      <c r="P139" s="273"/>
      <c r="Q139" s="273"/>
      <c r="R139" s="273"/>
      <c r="S139" s="273"/>
      <c r="T139" s="27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75" t="s">
        <v>170</v>
      </c>
      <c r="AU139" s="275" t="s">
        <v>90</v>
      </c>
      <c r="AV139" s="14" t="s">
        <v>90</v>
      </c>
      <c r="AW139" s="14" t="s">
        <v>34</v>
      </c>
      <c r="AX139" s="14" t="s">
        <v>78</v>
      </c>
      <c r="AY139" s="275" t="s">
        <v>162</v>
      </c>
    </row>
    <row r="140" s="13" customFormat="1">
      <c r="A140" s="13"/>
      <c r="B140" s="254"/>
      <c r="C140" s="255"/>
      <c r="D140" s="256" t="s">
        <v>170</v>
      </c>
      <c r="E140" s="257" t="s">
        <v>1</v>
      </c>
      <c r="F140" s="258" t="s">
        <v>174</v>
      </c>
      <c r="G140" s="255"/>
      <c r="H140" s="257" t="s">
        <v>1</v>
      </c>
      <c r="I140" s="259"/>
      <c r="J140" s="255"/>
      <c r="K140" s="255"/>
      <c r="L140" s="260"/>
      <c r="M140" s="261"/>
      <c r="N140" s="262"/>
      <c r="O140" s="262"/>
      <c r="P140" s="262"/>
      <c r="Q140" s="262"/>
      <c r="R140" s="262"/>
      <c r="S140" s="262"/>
      <c r="T140" s="26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4" t="s">
        <v>170</v>
      </c>
      <c r="AU140" s="264" t="s">
        <v>90</v>
      </c>
      <c r="AV140" s="13" t="s">
        <v>85</v>
      </c>
      <c r="AW140" s="13" t="s">
        <v>34</v>
      </c>
      <c r="AX140" s="13" t="s">
        <v>78</v>
      </c>
      <c r="AY140" s="264" t="s">
        <v>162</v>
      </c>
    </row>
    <row r="141" s="14" customFormat="1">
      <c r="A141" s="14"/>
      <c r="B141" s="265"/>
      <c r="C141" s="266"/>
      <c r="D141" s="256" t="s">
        <v>170</v>
      </c>
      <c r="E141" s="267" t="s">
        <v>1</v>
      </c>
      <c r="F141" s="268" t="s">
        <v>175</v>
      </c>
      <c r="G141" s="266"/>
      <c r="H141" s="269">
        <v>2095.7399999999998</v>
      </c>
      <c r="I141" s="270"/>
      <c r="J141" s="266"/>
      <c r="K141" s="266"/>
      <c r="L141" s="271"/>
      <c r="M141" s="272"/>
      <c r="N141" s="273"/>
      <c r="O141" s="273"/>
      <c r="P141" s="273"/>
      <c r="Q141" s="273"/>
      <c r="R141" s="273"/>
      <c r="S141" s="273"/>
      <c r="T141" s="27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75" t="s">
        <v>170</v>
      </c>
      <c r="AU141" s="275" t="s">
        <v>90</v>
      </c>
      <c r="AV141" s="14" t="s">
        <v>90</v>
      </c>
      <c r="AW141" s="14" t="s">
        <v>34</v>
      </c>
      <c r="AX141" s="14" t="s">
        <v>78</v>
      </c>
      <c r="AY141" s="275" t="s">
        <v>162</v>
      </c>
    </row>
    <row r="142" s="15" customFormat="1">
      <c r="A142" s="15"/>
      <c r="B142" s="276"/>
      <c r="C142" s="277"/>
      <c r="D142" s="256" t="s">
        <v>170</v>
      </c>
      <c r="E142" s="278" t="s">
        <v>1</v>
      </c>
      <c r="F142" s="279" t="s">
        <v>176</v>
      </c>
      <c r="G142" s="277"/>
      <c r="H142" s="280">
        <v>4628.2799999999997</v>
      </c>
      <c r="I142" s="281"/>
      <c r="J142" s="277"/>
      <c r="K142" s="277"/>
      <c r="L142" s="282"/>
      <c r="M142" s="283"/>
      <c r="N142" s="284"/>
      <c r="O142" s="284"/>
      <c r="P142" s="284"/>
      <c r="Q142" s="284"/>
      <c r="R142" s="284"/>
      <c r="S142" s="284"/>
      <c r="T142" s="28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86" t="s">
        <v>170</v>
      </c>
      <c r="AU142" s="286" t="s">
        <v>90</v>
      </c>
      <c r="AV142" s="15" t="s">
        <v>95</v>
      </c>
      <c r="AW142" s="15" t="s">
        <v>34</v>
      </c>
      <c r="AX142" s="15" t="s">
        <v>78</v>
      </c>
      <c r="AY142" s="286" t="s">
        <v>162</v>
      </c>
    </row>
    <row r="143" s="13" customFormat="1">
      <c r="A143" s="13"/>
      <c r="B143" s="254"/>
      <c r="C143" s="255"/>
      <c r="D143" s="256" t="s">
        <v>170</v>
      </c>
      <c r="E143" s="257" t="s">
        <v>1</v>
      </c>
      <c r="F143" s="258" t="s">
        <v>177</v>
      </c>
      <c r="G143" s="255"/>
      <c r="H143" s="257" t="s">
        <v>1</v>
      </c>
      <c r="I143" s="259"/>
      <c r="J143" s="255"/>
      <c r="K143" s="255"/>
      <c r="L143" s="260"/>
      <c r="M143" s="261"/>
      <c r="N143" s="262"/>
      <c r="O143" s="262"/>
      <c r="P143" s="262"/>
      <c r="Q143" s="262"/>
      <c r="R143" s="262"/>
      <c r="S143" s="262"/>
      <c r="T143" s="26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4" t="s">
        <v>170</v>
      </c>
      <c r="AU143" s="264" t="s">
        <v>90</v>
      </c>
      <c r="AV143" s="13" t="s">
        <v>85</v>
      </c>
      <c r="AW143" s="13" t="s">
        <v>34</v>
      </c>
      <c r="AX143" s="13" t="s">
        <v>78</v>
      </c>
      <c r="AY143" s="264" t="s">
        <v>162</v>
      </c>
    </row>
    <row r="144" s="13" customFormat="1">
      <c r="A144" s="13"/>
      <c r="B144" s="254"/>
      <c r="C144" s="255"/>
      <c r="D144" s="256" t="s">
        <v>170</v>
      </c>
      <c r="E144" s="257" t="s">
        <v>1</v>
      </c>
      <c r="F144" s="258" t="s">
        <v>172</v>
      </c>
      <c r="G144" s="255"/>
      <c r="H144" s="257" t="s">
        <v>1</v>
      </c>
      <c r="I144" s="259"/>
      <c r="J144" s="255"/>
      <c r="K144" s="255"/>
      <c r="L144" s="260"/>
      <c r="M144" s="261"/>
      <c r="N144" s="262"/>
      <c r="O144" s="262"/>
      <c r="P144" s="262"/>
      <c r="Q144" s="262"/>
      <c r="R144" s="262"/>
      <c r="S144" s="262"/>
      <c r="T144" s="26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64" t="s">
        <v>170</v>
      </c>
      <c r="AU144" s="264" t="s">
        <v>90</v>
      </c>
      <c r="AV144" s="13" t="s">
        <v>85</v>
      </c>
      <c r="AW144" s="13" t="s">
        <v>34</v>
      </c>
      <c r="AX144" s="13" t="s">
        <v>78</v>
      </c>
      <c r="AY144" s="264" t="s">
        <v>162</v>
      </c>
    </row>
    <row r="145" s="14" customFormat="1">
      <c r="A145" s="14"/>
      <c r="B145" s="265"/>
      <c r="C145" s="266"/>
      <c r="D145" s="256" t="s">
        <v>170</v>
      </c>
      <c r="E145" s="267" t="s">
        <v>1</v>
      </c>
      <c r="F145" s="268" t="s">
        <v>178</v>
      </c>
      <c r="G145" s="266"/>
      <c r="H145" s="269">
        <v>2110.4499999999998</v>
      </c>
      <c r="I145" s="270"/>
      <c r="J145" s="266"/>
      <c r="K145" s="266"/>
      <c r="L145" s="271"/>
      <c r="M145" s="272"/>
      <c r="N145" s="273"/>
      <c r="O145" s="273"/>
      <c r="P145" s="273"/>
      <c r="Q145" s="273"/>
      <c r="R145" s="273"/>
      <c r="S145" s="273"/>
      <c r="T145" s="27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75" t="s">
        <v>170</v>
      </c>
      <c r="AU145" s="275" t="s">
        <v>90</v>
      </c>
      <c r="AV145" s="14" t="s">
        <v>90</v>
      </c>
      <c r="AW145" s="14" t="s">
        <v>34</v>
      </c>
      <c r="AX145" s="14" t="s">
        <v>78</v>
      </c>
      <c r="AY145" s="275" t="s">
        <v>162</v>
      </c>
    </row>
    <row r="146" s="13" customFormat="1">
      <c r="A146" s="13"/>
      <c r="B146" s="254"/>
      <c r="C146" s="255"/>
      <c r="D146" s="256" t="s">
        <v>170</v>
      </c>
      <c r="E146" s="257" t="s">
        <v>1</v>
      </c>
      <c r="F146" s="258" t="s">
        <v>174</v>
      </c>
      <c r="G146" s="255"/>
      <c r="H146" s="257" t="s">
        <v>1</v>
      </c>
      <c r="I146" s="259"/>
      <c r="J146" s="255"/>
      <c r="K146" s="255"/>
      <c r="L146" s="260"/>
      <c r="M146" s="261"/>
      <c r="N146" s="262"/>
      <c r="O146" s="262"/>
      <c r="P146" s="262"/>
      <c r="Q146" s="262"/>
      <c r="R146" s="262"/>
      <c r="S146" s="262"/>
      <c r="T146" s="26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64" t="s">
        <v>170</v>
      </c>
      <c r="AU146" s="264" t="s">
        <v>90</v>
      </c>
      <c r="AV146" s="13" t="s">
        <v>85</v>
      </c>
      <c r="AW146" s="13" t="s">
        <v>34</v>
      </c>
      <c r="AX146" s="13" t="s">
        <v>78</v>
      </c>
      <c r="AY146" s="264" t="s">
        <v>162</v>
      </c>
    </row>
    <row r="147" s="14" customFormat="1">
      <c r="A147" s="14"/>
      <c r="B147" s="265"/>
      <c r="C147" s="266"/>
      <c r="D147" s="256" t="s">
        <v>170</v>
      </c>
      <c r="E147" s="267" t="s">
        <v>1</v>
      </c>
      <c r="F147" s="268" t="s">
        <v>179</v>
      </c>
      <c r="G147" s="266"/>
      <c r="H147" s="269">
        <v>1746.4500000000001</v>
      </c>
      <c r="I147" s="270"/>
      <c r="J147" s="266"/>
      <c r="K147" s="266"/>
      <c r="L147" s="271"/>
      <c r="M147" s="272"/>
      <c r="N147" s="273"/>
      <c r="O147" s="273"/>
      <c r="P147" s="273"/>
      <c r="Q147" s="273"/>
      <c r="R147" s="273"/>
      <c r="S147" s="273"/>
      <c r="T147" s="27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75" t="s">
        <v>170</v>
      </c>
      <c r="AU147" s="275" t="s">
        <v>90</v>
      </c>
      <c r="AV147" s="14" t="s">
        <v>90</v>
      </c>
      <c r="AW147" s="14" t="s">
        <v>34</v>
      </c>
      <c r="AX147" s="14" t="s">
        <v>78</v>
      </c>
      <c r="AY147" s="275" t="s">
        <v>162</v>
      </c>
    </row>
    <row r="148" s="15" customFormat="1">
      <c r="A148" s="15"/>
      <c r="B148" s="276"/>
      <c r="C148" s="277"/>
      <c r="D148" s="256" t="s">
        <v>170</v>
      </c>
      <c r="E148" s="278" t="s">
        <v>1</v>
      </c>
      <c r="F148" s="279" t="s">
        <v>176</v>
      </c>
      <c r="G148" s="277"/>
      <c r="H148" s="280">
        <v>3856.8999999999996</v>
      </c>
      <c r="I148" s="281"/>
      <c r="J148" s="277"/>
      <c r="K148" s="277"/>
      <c r="L148" s="282"/>
      <c r="M148" s="283"/>
      <c r="N148" s="284"/>
      <c r="O148" s="284"/>
      <c r="P148" s="284"/>
      <c r="Q148" s="284"/>
      <c r="R148" s="284"/>
      <c r="S148" s="284"/>
      <c r="T148" s="28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86" t="s">
        <v>170</v>
      </c>
      <c r="AU148" s="286" t="s">
        <v>90</v>
      </c>
      <c r="AV148" s="15" t="s">
        <v>95</v>
      </c>
      <c r="AW148" s="15" t="s">
        <v>34</v>
      </c>
      <c r="AX148" s="15" t="s">
        <v>78</v>
      </c>
      <c r="AY148" s="286" t="s">
        <v>162</v>
      </c>
    </row>
    <row r="149" s="16" customFormat="1">
      <c r="A149" s="16"/>
      <c r="B149" s="287"/>
      <c r="C149" s="288"/>
      <c r="D149" s="256" t="s">
        <v>170</v>
      </c>
      <c r="E149" s="289" t="s">
        <v>1</v>
      </c>
      <c r="F149" s="290" t="s">
        <v>180</v>
      </c>
      <c r="G149" s="288"/>
      <c r="H149" s="291">
        <v>8485.1800000000003</v>
      </c>
      <c r="I149" s="292"/>
      <c r="J149" s="288"/>
      <c r="K149" s="288"/>
      <c r="L149" s="293"/>
      <c r="M149" s="294"/>
      <c r="N149" s="295"/>
      <c r="O149" s="295"/>
      <c r="P149" s="295"/>
      <c r="Q149" s="295"/>
      <c r="R149" s="295"/>
      <c r="S149" s="295"/>
      <c r="T149" s="29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T149" s="297" t="s">
        <v>170</v>
      </c>
      <c r="AU149" s="297" t="s">
        <v>90</v>
      </c>
      <c r="AV149" s="16" t="s">
        <v>168</v>
      </c>
      <c r="AW149" s="16" t="s">
        <v>34</v>
      </c>
      <c r="AX149" s="16" t="s">
        <v>85</v>
      </c>
      <c r="AY149" s="297" t="s">
        <v>162</v>
      </c>
    </row>
    <row r="150" s="2" customFormat="1" ht="22.2" customHeight="1">
      <c r="A150" s="39"/>
      <c r="B150" s="40"/>
      <c r="C150" s="240" t="s">
        <v>90</v>
      </c>
      <c r="D150" s="240" t="s">
        <v>164</v>
      </c>
      <c r="E150" s="241" t="s">
        <v>181</v>
      </c>
      <c r="F150" s="242" t="s">
        <v>182</v>
      </c>
      <c r="G150" s="243" t="s">
        <v>167</v>
      </c>
      <c r="H150" s="244">
        <v>18513.119999999999</v>
      </c>
      <c r="I150" s="245"/>
      <c r="J150" s="246">
        <f>ROUND(I150*H150,2)</f>
        <v>0</v>
      </c>
      <c r="K150" s="247"/>
      <c r="L150" s="45"/>
      <c r="M150" s="248" t="s">
        <v>1</v>
      </c>
      <c r="N150" s="249" t="s">
        <v>44</v>
      </c>
      <c r="O150" s="98"/>
      <c r="P150" s="250">
        <f>O150*H150</f>
        <v>0</v>
      </c>
      <c r="Q150" s="250">
        <v>0</v>
      </c>
      <c r="R150" s="250">
        <f>Q150*H150</f>
        <v>0</v>
      </c>
      <c r="S150" s="250">
        <v>0</v>
      </c>
      <c r="T150" s="25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2" t="s">
        <v>168</v>
      </c>
      <c r="AT150" s="252" t="s">
        <v>164</v>
      </c>
      <c r="AU150" s="252" t="s">
        <v>90</v>
      </c>
      <c r="AY150" s="18" t="s">
        <v>162</v>
      </c>
      <c r="BE150" s="253">
        <f>IF(N150="základná",J150,0)</f>
        <v>0</v>
      </c>
      <c r="BF150" s="253">
        <f>IF(N150="znížená",J150,0)</f>
        <v>0</v>
      </c>
      <c r="BG150" s="253">
        <f>IF(N150="zákl. prenesená",J150,0)</f>
        <v>0</v>
      </c>
      <c r="BH150" s="253">
        <f>IF(N150="zníž. prenesená",J150,0)</f>
        <v>0</v>
      </c>
      <c r="BI150" s="253">
        <f>IF(N150="nulová",J150,0)</f>
        <v>0</v>
      </c>
      <c r="BJ150" s="18" t="s">
        <v>90</v>
      </c>
      <c r="BK150" s="253">
        <f>ROUND(I150*H150,2)</f>
        <v>0</v>
      </c>
      <c r="BL150" s="18" t="s">
        <v>168</v>
      </c>
      <c r="BM150" s="252" t="s">
        <v>183</v>
      </c>
    </row>
    <row r="151" s="13" customFormat="1">
      <c r="A151" s="13"/>
      <c r="B151" s="254"/>
      <c r="C151" s="255"/>
      <c r="D151" s="256" t="s">
        <v>170</v>
      </c>
      <c r="E151" s="257" t="s">
        <v>1</v>
      </c>
      <c r="F151" s="258" t="s">
        <v>184</v>
      </c>
      <c r="G151" s="255"/>
      <c r="H151" s="257" t="s">
        <v>1</v>
      </c>
      <c r="I151" s="259"/>
      <c r="J151" s="255"/>
      <c r="K151" s="255"/>
      <c r="L151" s="260"/>
      <c r="M151" s="261"/>
      <c r="N151" s="262"/>
      <c r="O151" s="262"/>
      <c r="P151" s="262"/>
      <c r="Q151" s="262"/>
      <c r="R151" s="262"/>
      <c r="S151" s="262"/>
      <c r="T151" s="26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4" t="s">
        <v>170</v>
      </c>
      <c r="AU151" s="264" t="s">
        <v>90</v>
      </c>
      <c r="AV151" s="13" t="s">
        <v>85</v>
      </c>
      <c r="AW151" s="13" t="s">
        <v>34</v>
      </c>
      <c r="AX151" s="13" t="s">
        <v>78</v>
      </c>
      <c r="AY151" s="264" t="s">
        <v>162</v>
      </c>
    </row>
    <row r="152" s="13" customFormat="1">
      <c r="A152" s="13"/>
      <c r="B152" s="254"/>
      <c r="C152" s="255"/>
      <c r="D152" s="256" t="s">
        <v>170</v>
      </c>
      <c r="E152" s="257" t="s">
        <v>1</v>
      </c>
      <c r="F152" s="258" t="s">
        <v>172</v>
      </c>
      <c r="G152" s="255"/>
      <c r="H152" s="257" t="s">
        <v>1</v>
      </c>
      <c r="I152" s="259"/>
      <c r="J152" s="255"/>
      <c r="K152" s="255"/>
      <c r="L152" s="260"/>
      <c r="M152" s="261"/>
      <c r="N152" s="262"/>
      <c r="O152" s="262"/>
      <c r="P152" s="262"/>
      <c r="Q152" s="262"/>
      <c r="R152" s="262"/>
      <c r="S152" s="262"/>
      <c r="T152" s="26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4" t="s">
        <v>170</v>
      </c>
      <c r="AU152" s="264" t="s">
        <v>90</v>
      </c>
      <c r="AV152" s="13" t="s">
        <v>85</v>
      </c>
      <c r="AW152" s="13" t="s">
        <v>34</v>
      </c>
      <c r="AX152" s="13" t="s">
        <v>78</v>
      </c>
      <c r="AY152" s="264" t="s">
        <v>162</v>
      </c>
    </row>
    <row r="153" s="14" customFormat="1">
      <c r="A153" s="14"/>
      <c r="B153" s="265"/>
      <c r="C153" s="266"/>
      <c r="D153" s="256" t="s">
        <v>170</v>
      </c>
      <c r="E153" s="267" t="s">
        <v>1</v>
      </c>
      <c r="F153" s="268" t="s">
        <v>185</v>
      </c>
      <c r="G153" s="266"/>
      <c r="H153" s="269">
        <v>3798.8099999999999</v>
      </c>
      <c r="I153" s="270"/>
      <c r="J153" s="266"/>
      <c r="K153" s="266"/>
      <c r="L153" s="271"/>
      <c r="M153" s="272"/>
      <c r="N153" s="273"/>
      <c r="O153" s="273"/>
      <c r="P153" s="273"/>
      <c r="Q153" s="273"/>
      <c r="R153" s="273"/>
      <c r="S153" s="273"/>
      <c r="T153" s="27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5" t="s">
        <v>170</v>
      </c>
      <c r="AU153" s="275" t="s">
        <v>90</v>
      </c>
      <c r="AV153" s="14" t="s">
        <v>90</v>
      </c>
      <c r="AW153" s="14" t="s">
        <v>34</v>
      </c>
      <c r="AX153" s="14" t="s">
        <v>78</v>
      </c>
      <c r="AY153" s="275" t="s">
        <v>162</v>
      </c>
    </row>
    <row r="154" s="13" customFormat="1">
      <c r="A154" s="13"/>
      <c r="B154" s="254"/>
      <c r="C154" s="255"/>
      <c r="D154" s="256" t="s">
        <v>170</v>
      </c>
      <c r="E154" s="257" t="s">
        <v>1</v>
      </c>
      <c r="F154" s="258" t="s">
        <v>174</v>
      </c>
      <c r="G154" s="255"/>
      <c r="H154" s="257" t="s">
        <v>1</v>
      </c>
      <c r="I154" s="259"/>
      <c r="J154" s="255"/>
      <c r="K154" s="255"/>
      <c r="L154" s="260"/>
      <c r="M154" s="261"/>
      <c r="N154" s="262"/>
      <c r="O154" s="262"/>
      <c r="P154" s="262"/>
      <c r="Q154" s="262"/>
      <c r="R154" s="262"/>
      <c r="S154" s="262"/>
      <c r="T154" s="26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4" t="s">
        <v>170</v>
      </c>
      <c r="AU154" s="264" t="s">
        <v>90</v>
      </c>
      <c r="AV154" s="13" t="s">
        <v>85</v>
      </c>
      <c r="AW154" s="13" t="s">
        <v>34</v>
      </c>
      <c r="AX154" s="13" t="s">
        <v>78</v>
      </c>
      <c r="AY154" s="264" t="s">
        <v>162</v>
      </c>
    </row>
    <row r="155" s="14" customFormat="1">
      <c r="A155" s="14"/>
      <c r="B155" s="265"/>
      <c r="C155" s="266"/>
      <c r="D155" s="256" t="s">
        <v>170</v>
      </c>
      <c r="E155" s="267" t="s">
        <v>1</v>
      </c>
      <c r="F155" s="268" t="s">
        <v>186</v>
      </c>
      <c r="G155" s="266"/>
      <c r="H155" s="269">
        <v>3143.6100000000001</v>
      </c>
      <c r="I155" s="270"/>
      <c r="J155" s="266"/>
      <c r="K155" s="266"/>
      <c r="L155" s="271"/>
      <c r="M155" s="272"/>
      <c r="N155" s="273"/>
      <c r="O155" s="273"/>
      <c r="P155" s="273"/>
      <c r="Q155" s="273"/>
      <c r="R155" s="273"/>
      <c r="S155" s="273"/>
      <c r="T155" s="27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5" t="s">
        <v>170</v>
      </c>
      <c r="AU155" s="275" t="s">
        <v>90</v>
      </c>
      <c r="AV155" s="14" t="s">
        <v>90</v>
      </c>
      <c r="AW155" s="14" t="s">
        <v>34</v>
      </c>
      <c r="AX155" s="14" t="s">
        <v>78</v>
      </c>
      <c r="AY155" s="275" t="s">
        <v>162</v>
      </c>
    </row>
    <row r="156" s="15" customFormat="1">
      <c r="A156" s="15"/>
      <c r="B156" s="276"/>
      <c r="C156" s="277"/>
      <c r="D156" s="256" t="s">
        <v>170</v>
      </c>
      <c r="E156" s="278" t="s">
        <v>1</v>
      </c>
      <c r="F156" s="279" t="s">
        <v>176</v>
      </c>
      <c r="G156" s="277"/>
      <c r="H156" s="280">
        <v>6942.4200000000001</v>
      </c>
      <c r="I156" s="281"/>
      <c r="J156" s="277"/>
      <c r="K156" s="277"/>
      <c r="L156" s="282"/>
      <c r="M156" s="283"/>
      <c r="N156" s="284"/>
      <c r="O156" s="284"/>
      <c r="P156" s="284"/>
      <c r="Q156" s="284"/>
      <c r="R156" s="284"/>
      <c r="S156" s="284"/>
      <c r="T156" s="28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86" t="s">
        <v>170</v>
      </c>
      <c r="AU156" s="286" t="s">
        <v>90</v>
      </c>
      <c r="AV156" s="15" t="s">
        <v>95</v>
      </c>
      <c r="AW156" s="15" t="s">
        <v>34</v>
      </c>
      <c r="AX156" s="15" t="s">
        <v>78</v>
      </c>
      <c r="AY156" s="286" t="s">
        <v>162</v>
      </c>
    </row>
    <row r="157" s="13" customFormat="1">
      <c r="A157" s="13"/>
      <c r="B157" s="254"/>
      <c r="C157" s="255"/>
      <c r="D157" s="256" t="s">
        <v>170</v>
      </c>
      <c r="E157" s="257" t="s">
        <v>1</v>
      </c>
      <c r="F157" s="258" t="s">
        <v>187</v>
      </c>
      <c r="G157" s="255"/>
      <c r="H157" s="257" t="s">
        <v>1</v>
      </c>
      <c r="I157" s="259"/>
      <c r="J157" s="255"/>
      <c r="K157" s="255"/>
      <c r="L157" s="260"/>
      <c r="M157" s="261"/>
      <c r="N157" s="262"/>
      <c r="O157" s="262"/>
      <c r="P157" s="262"/>
      <c r="Q157" s="262"/>
      <c r="R157" s="262"/>
      <c r="S157" s="262"/>
      <c r="T157" s="26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64" t="s">
        <v>170</v>
      </c>
      <c r="AU157" s="264" t="s">
        <v>90</v>
      </c>
      <c r="AV157" s="13" t="s">
        <v>85</v>
      </c>
      <c r="AW157" s="13" t="s">
        <v>34</v>
      </c>
      <c r="AX157" s="13" t="s">
        <v>78</v>
      </c>
      <c r="AY157" s="264" t="s">
        <v>162</v>
      </c>
    </row>
    <row r="158" s="13" customFormat="1">
      <c r="A158" s="13"/>
      <c r="B158" s="254"/>
      <c r="C158" s="255"/>
      <c r="D158" s="256" t="s">
        <v>170</v>
      </c>
      <c r="E158" s="257" t="s">
        <v>1</v>
      </c>
      <c r="F158" s="258" t="s">
        <v>172</v>
      </c>
      <c r="G158" s="255"/>
      <c r="H158" s="257" t="s">
        <v>1</v>
      </c>
      <c r="I158" s="259"/>
      <c r="J158" s="255"/>
      <c r="K158" s="255"/>
      <c r="L158" s="260"/>
      <c r="M158" s="261"/>
      <c r="N158" s="262"/>
      <c r="O158" s="262"/>
      <c r="P158" s="262"/>
      <c r="Q158" s="262"/>
      <c r="R158" s="262"/>
      <c r="S158" s="262"/>
      <c r="T158" s="26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64" t="s">
        <v>170</v>
      </c>
      <c r="AU158" s="264" t="s">
        <v>90</v>
      </c>
      <c r="AV158" s="13" t="s">
        <v>85</v>
      </c>
      <c r="AW158" s="13" t="s">
        <v>34</v>
      </c>
      <c r="AX158" s="13" t="s">
        <v>78</v>
      </c>
      <c r="AY158" s="264" t="s">
        <v>162</v>
      </c>
    </row>
    <row r="159" s="14" customFormat="1">
      <c r="A159" s="14"/>
      <c r="B159" s="265"/>
      <c r="C159" s="266"/>
      <c r="D159" s="256" t="s">
        <v>170</v>
      </c>
      <c r="E159" s="267" t="s">
        <v>1</v>
      </c>
      <c r="F159" s="268" t="s">
        <v>188</v>
      </c>
      <c r="G159" s="266"/>
      <c r="H159" s="269">
        <v>6331.3500000000004</v>
      </c>
      <c r="I159" s="270"/>
      <c r="J159" s="266"/>
      <c r="K159" s="266"/>
      <c r="L159" s="271"/>
      <c r="M159" s="272"/>
      <c r="N159" s="273"/>
      <c r="O159" s="273"/>
      <c r="P159" s="273"/>
      <c r="Q159" s="273"/>
      <c r="R159" s="273"/>
      <c r="S159" s="273"/>
      <c r="T159" s="27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75" t="s">
        <v>170</v>
      </c>
      <c r="AU159" s="275" t="s">
        <v>90</v>
      </c>
      <c r="AV159" s="14" t="s">
        <v>90</v>
      </c>
      <c r="AW159" s="14" t="s">
        <v>34</v>
      </c>
      <c r="AX159" s="14" t="s">
        <v>78</v>
      </c>
      <c r="AY159" s="275" t="s">
        <v>162</v>
      </c>
    </row>
    <row r="160" s="13" customFormat="1">
      <c r="A160" s="13"/>
      <c r="B160" s="254"/>
      <c r="C160" s="255"/>
      <c r="D160" s="256" t="s">
        <v>170</v>
      </c>
      <c r="E160" s="257" t="s">
        <v>1</v>
      </c>
      <c r="F160" s="258" t="s">
        <v>174</v>
      </c>
      <c r="G160" s="255"/>
      <c r="H160" s="257" t="s">
        <v>1</v>
      </c>
      <c r="I160" s="259"/>
      <c r="J160" s="255"/>
      <c r="K160" s="255"/>
      <c r="L160" s="260"/>
      <c r="M160" s="261"/>
      <c r="N160" s="262"/>
      <c r="O160" s="262"/>
      <c r="P160" s="262"/>
      <c r="Q160" s="262"/>
      <c r="R160" s="262"/>
      <c r="S160" s="262"/>
      <c r="T160" s="26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64" t="s">
        <v>170</v>
      </c>
      <c r="AU160" s="264" t="s">
        <v>90</v>
      </c>
      <c r="AV160" s="13" t="s">
        <v>85</v>
      </c>
      <c r="AW160" s="13" t="s">
        <v>34</v>
      </c>
      <c r="AX160" s="13" t="s">
        <v>78</v>
      </c>
      <c r="AY160" s="264" t="s">
        <v>162</v>
      </c>
    </row>
    <row r="161" s="14" customFormat="1">
      <c r="A161" s="14"/>
      <c r="B161" s="265"/>
      <c r="C161" s="266"/>
      <c r="D161" s="256" t="s">
        <v>170</v>
      </c>
      <c r="E161" s="267" t="s">
        <v>1</v>
      </c>
      <c r="F161" s="268" t="s">
        <v>189</v>
      </c>
      <c r="G161" s="266"/>
      <c r="H161" s="269">
        <v>5239.3500000000004</v>
      </c>
      <c r="I161" s="270"/>
      <c r="J161" s="266"/>
      <c r="K161" s="266"/>
      <c r="L161" s="271"/>
      <c r="M161" s="272"/>
      <c r="N161" s="273"/>
      <c r="O161" s="273"/>
      <c r="P161" s="273"/>
      <c r="Q161" s="273"/>
      <c r="R161" s="273"/>
      <c r="S161" s="273"/>
      <c r="T161" s="27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75" t="s">
        <v>170</v>
      </c>
      <c r="AU161" s="275" t="s">
        <v>90</v>
      </c>
      <c r="AV161" s="14" t="s">
        <v>90</v>
      </c>
      <c r="AW161" s="14" t="s">
        <v>34</v>
      </c>
      <c r="AX161" s="14" t="s">
        <v>78</v>
      </c>
      <c r="AY161" s="275" t="s">
        <v>162</v>
      </c>
    </row>
    <row r="162" s="15" customFormat="1">
      <c r="A162" s="15"/>
      <c r="B162" s="276"/>
      <c r="C162" s="277"/>
      <c r="D162" s="256" t="s">
        <v>170</v>
      </c>
      <c r="E162" s="278" t="s">
        <v>1</v>
      </c>
      <c r="F162" s="279" t="s">
        <v>176</v>
      </c>
      <c r="G162" s="277"/>
      <c r="H162" s="280">
        <v>11570.700000000001</v>
      </c>
      <c r="I162" s="281"/>
      <c r="J162" s="277"/>
      <c r="K162" s="277"/>
      <c r="L162" s="282"/>
      <c r="M162" s="283"/>
      <c r="N162" s="284"/>
      <c r="O162" s="284"/>
      <c r="P162" s="284"/>
      <c r="Q162" s="284"/>
      <c r="R162" s="284"/>
      <c r="S162" s="284"/>
      <c r="T162" s="28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86" t="s">
        <v>170</v>
      </c>
      <c r="AU162" s="286" t="s">
        <v>90</v>
      </c>
      <c r="AV162" s="15" t="s">
        <v>95</v>
      </c>
      <c r="AW162" s="15" t="s">
        <v>34</v>
      </c>
      <c r="AX162" s="15" t="s">
        <v>78</v>
      </c>
      <c r="AY162" s="286" t="s">
        <v>162</v>
      </c>
    </row>
    <row r="163" s="16" customFormat="1">
      <c r="A163" s="16"/>
      <c r="B163" s="287"/>
      <c r="C163" s="288"/>
      <c r="D163" s="256" t="s">
        <v>170</v>
      </c>
      <c r="E163" s="289" t="s">
        <v>1</v>
      </c>
      <c r="F163" s="290" t="s">
        <v>180</v>
      </c>
      <c r="G163" s="288"/>
      <c r="H163" s="291">
        <v>18513.120000000003</v>
      </c>
      <c r="I163" s="292"/>
      <c r="J163" s="288"/>
      <c r="K163" s="288"/>
      <c r="L163" s="293"/>
      <c r="M163" s="294"/>
      <c r="N163" s="295"/>
      <c r="O163" s="295"/>
      <c r="P163" s="295"/>
      <c r="Q163" s="295"/>
      <c r="R163" s="295"/>
      <c r="S163" s="295"/>
      <c r="T163" s="29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T163" s="297" t="s">
        <v>170</v>
      </c>
      <c r="AU163" s="297" t="s">
        <v>90</v>
      </c>
      <c r="AV163" s="16" t="s">
        <v>168</v>
      </c>
      <c r="AW163" s="16" t="s">
        <v>34</v>
      </c>
      <c r="AX163" s="16" t="s">
        <v>85</v>
      </c>
      <c r="AY163" s="297" t="s">
        <v>162</v>
      </c>
    </row>
    <row r="164" s="2" customFormat="1" ht="30" customHeight="1">
      <c r="A164" s="39"/>
      <c r="B164" s="40"/>
      <c r="C164" s="240" t="s">
        <v>95</v>
      </c>
      <c r="D164" s="240" t="s">
        <v>164</v>
      </c>
      <c r="E164" s="241" t="s">
        <v>190</v>
      </c>
      <c r="F164" s="242" t="s">
        <v>191</v>
      </c>
      <c r="G164" s="243" t="s">
        <v>192</v>
      </c>
      <c r="H164" s="244">
        <v>92.566000000000002</v>
      </c>
      <c r="I164" s="245"/>
      <c r="J164" s="246">
        <f>ROUND(I164*H164,2)</f>
        <v>0</v>
      </c>
      <c r="K164" s="247"/>
      <c r="L164" s="45"/>
      <c r="M164" s="248" t="s">
        <v>1</v>
      </c>
      <c r="N164" s="249" t="s">
        <v>44</v>
      </c>
      <c r="O164" s="98"/>
      <c r="P164" s="250">
        <f>O164*H164</f>
        <v>0</v>
      </c>
      <c r="Q164" s="250">
        <v>0</v>
      </c>
      <c r="R164" s="250">
        <f>Q164*H164</f>
        <v>0</v>
      </c>
      <c r="S164" s="250">
        <v>0</v>
      </c>
      <c r="T164" s="251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52" t="s">
        <v>168</v>
      </c>
      <c r="AT164" s="252" t="s">
        <v>164</v>
      </c>
      <c r="AU164" s="252" t="s">
        <v>90</v>
      </c>
      <c r="AY164" s="18" t="s">
        <v>162</v>
      </c>
      <c r="BE164" s="253">
        <f>IF(N164="základná",J164,0)</f>
        <v>0</v>
      </c>
      <c r="BF164" s="253">
        <f>IF(N164="znížená",J164,0)</f>
        <v>0</v>
      </c>
      <c r="BG164" s="253">
        <f>IF(N164="zákl. prenesená",J164,0)</f>
        <v>0</v>
      </c>
      <c r="BH164" s="253">
        <f>IF(N164="zníž. prenesená",J164,0)</f>
        <v>0</v>
      </c>
      <c r="BI164" s="253">
        <f>IF(N164="nulová",J164,0)</f>
        <v>0</v>
      </c>
      <c r="BJ164" s="18" t="s">
        <v>90</v>
      </c>
      <c r="BK164" s="253">
        <f>ROUND(I164*H164,2)</f>
        <v>0</v>
      </c>
      <c r="BL164" s="18" t="s">
        <v>168</v>
      </c>
      <c r="BM164" s="252" t="s">
        <v>193</v>
      </c>
    </row>
    <row r="165" s="13" customFormat="1">
      <c r="A165" s="13"/>
      <c r="B165" s="254"/>
      <c r="C165" s="255"/>
      <c r="D165" s="256" t="s">
        <v>170</v>
      </c>
      <c r="E165" s="257" t="s">
        <v>1</v>
      </c>
      <c r="F165" s="258" t="s">
        <v>172</v>
      </c>
      <c r="G165" s="255"/>
      <c r="H165" s="257" t="s">
        <v>1</v>
      </c>
      <c r="I165" s="259"/>
      <c r="J165" s="255"/>
      <c r="K165" s="255"/>
      <c r="L165" s="260"/>
      <c r="M165" s="261"/>
      <c r="N165" s="262"/>
      <c r="O165" s="262"/>
      <c r="P165" s="262"/>
      <c r="Q165" s="262"/>
      <c r="R165" s="262"/>
      <c r="S165" s="262"/>
      <c r="T165" s="26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64" t="s">
        <v>170</v>
      </c>
      <c r="AU165" s="264" t="s">
        <v>90</v>
      </c>
      <c r="AV165" s="13" t="s">
        <v>85</v>
      </c>
      <c r="AW165" s="13" t="s">
        <v>34</v>
      </c>
      <c r="AX165" s="13" t="s">
        <v>78</v>
      </c>
      <c r="AY165" s="264" t="s">
        <v>162</v>
      </c>
    </row>
    <row r="166" s="14" customFormat="1">
      <c r="A166" s="14"/>
      <c r="B166" s="265"/>
      <c r="C166" s="266"/>
      <c r="D166" s="256" t="s">
        <v>170</v>
      </c>
      <c r="E166" s="267" t="s">
        <v>1</v>
      </c>
      <c r="F166" s="268" t="s">
        <v>194</v>
      </c>
      <c r="G166" s="266"/>
      <c r="H166" s="269">
        <v>50.651000000000003</v>
      </c>
      <c r="I166" s="270"/>
      <c r="J166" s="266"/>
      <c r="K166" s="266"/>
      <c r="L166" s="271"/>
      <c r="M166" s="272"/>
      <c r="N166" s="273"/>
      <c r="O166" s="273"/>
      <c r="P166" s="273"/>
      <c r="Q166" s="273"/>
      <c r="R166" s="273"/>
      <c r="S166" s="273"/>
      <c r="T166" s="27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75" t="s">
        <v>170</v>
      </c>
      <c r="AU166" s="275" t="s">
        <v>90</v>
      </c>
      <c r="AV166" s="14" t="s">
        <v>90</v>
      </c>
      <c r="AW166" s="14" t="s">
        <v>34</v>
      </c>
      <c r="AX166" s="14" t="s">
        <v>78</v>
      </c>
      <c r="AY166" s="275" t="s">
        <v>162</v>
      </c>
    </row>
    <row r="167" s="13" customFormat="1">
      <c r="A167" s="13"/>
      <c r="B167" s="254"/>
      <c r="C167" s="255"/>
      <c r="D167" s="256" t="s">
        <v>170</v>
      </c>
      <c r="E167" s="257" t="s">
        <v>1</v>
      </c>
      <c r="F167" s="258" t="s">
        <v>174</v>
      </c>
      <c r="G167" s="255"/>
      <c r="H167" s="257" t="s">
        <v>1</v>
      </c>
      <c r="I167" s="259"/>
      <c r="J167" s="255"/>
      <c r="K167" s="255"/>
      <c r="L167" s="260"/>
      <c r="M167" s="261"/>
      <c r="N167" s="262"/>
      <c r="O167" s="262"/>
      <c r="P167" s="262"/>
      <c r="Q167" s="262"/>
      <c r="R167" s="262"/>
      <c r="S167" s="262"/>
      <c r="T167" s="26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4" t="s">
        <v>170</v>
      </c>
      <c r="AU167" s="264" t="s">
        <v>90</v>
      </c>
      <c r="AV167" s="13" t="s">
        <v>85</v>
      </c>
      <c r="AW167" s="13" t="s">
        <v>34</v>
      </c>
      <c r="AX167" s="13" t="s">
        <v>78</v>
      </c>
      <c r="AY167" s="264" t="s">
        <v>162</v>
      </c>
    </row>
    <row r="168" s="14" customFormat="1">
      <c r="A168" s="14"/>
      <c r="B168" s="265"/>
      <c r="C168" s="266"/>
      <c r="D168" s="256" t="s">
        <v>170</v>
      </c>
      <c r="E168" s="267" t="s">
        <v>1</v>
      </c>
      <c r="F168" s="268" t="s">
        <v>195</v>
      </c>
      <c r="G168" s="266"/>
      <c r="H168" s="269">
        <v>41.914999999999999</v>
      </c>
      <c r="I168" s="270"/>
      <c r="J168" s="266"/>
      <c r="K168" s="266"/>
      <c r="L168" s="271"/>
      <c r="M168" s="272"/>
      <c r="N168" s="273"/>
      <c r="O168" s="273"/>
      <c r="P168" s="273"/>
      <c r="Q168" s="273"/>
      <c r="R168" s="273"/>
      <c r="S168" s="273"/>
      <c r="T168" s="27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5" t="s">
        <v>170</v>
      </c>
      <c r="AU168" s="275" t="s">
        <v>90</v>
      </c>
      <c r="AV168" s="14" t="s">
        <v>90</v>
      </c>
      <c r="AW168" s="14" t="s">
        <v>34</v>
      </c>
      <c r="AX168" s="14" t="s">
        <v>78</v>
      </c>
      <c r="AY168" s="275" t="s">
        <v>162</v>
      </c>
    </row>
    <row r="169" s="16" customFormat="1">
      <c r="A169" s="16"/>
      <c r="B169" s="287"/>
      <c r="C169" s="288"/>
      <c r="D169" s="256" t="s">
        <v>170</v>
      </c>
      <c r="E169" s="289" t="s">
        <v>1</v>
      </c>
      <c r="F169" s="290" t="s">
        <v>180</v>
      </c>
      <c r="G169" s="288"/>
      <c r="H169" s="291">
        <v>92.566000000000002</v>
      </c>
      <c r="I169" s="292"/>
      <c r="J169" s="288"/>
      <c r="K169" s="288"/>
      <c r="L169" s="293"/>
      <c r="M169" s="294"/>
      <c r="N169" s="295"/>
      <c r="O169" s="295"/>
      <c r="P169" s="295"/>
      <c r="Q169" s="295"/>
      <c r="R169" s="295"/>
      <c r="S169" s="295"/>
      <c r="T169" s="29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T169" s="297" t="s">
        <v>170</v>
      </c>
      <c r="AU169" s="297" t="s">
        <v>90</v>
      </c>
      <c r="AV169" s="16" t="s">
        <v>168</v>
      </c>
      <c r="AW169" s="16" t="s">
        <v>34</v>
      </c>
      <c r="AX169" s="16" t="s">
        <v>85</v>
      </c>
      <c r="AY169" s="297" t="s">
        <v>162</v>
      </c>
    </row>
    <row r="170" s="2" customFormat="1" ht="34.8" customHeight="1">
      <c r="A170" s="39"/>
      <c r="B170" s="40"/>
      <c r="C170" s="240" t="s">
        <v>168</v>
      </c>
      <c r="D170" s="240" t="s">
        <v>164</v>
      </c>
      <c r="E170" s="241" t="s">
        <v>196</v>
      </c>
      <c r="F170" s="242" t="s">
        <v>197</v>
      </c>
      <c r="G170" s="243" t="s">
        <v>167</v>
      </c>
      <c r="H170" s="244">
        <v>150</v>
      </c>
      <c r="I170" s="245"/>
      <c r="J170" s="246">
        <f>ROUND(I170*H170,2)</f>
        <v>0</v>
      </c>
      <c r="K170" s="247"/>
      <c r="L170" s="45"/>
      <c r="M170" s="248" t="s">
        <v>1</v>
      </c>
      <c r="N170" s="249" t="s">
        <v>44</v>
      </c>
      <c r="O170" s="98"/>
      <c r="P170" s="250">
        <f>O170*H170</f>
        <v>0</v>
      </c>
      <c r="Q170" s="250">
        <v>0</v>
      </c>
      <c r="R170" s="250">
        <f>Q170*H170</f>
        <v>0</v>
      </c>
      <c r="S170" s="250">
        <v>0.5</v>
      </c>
      <c r="T170" s="251">
        <f>S170*H170</f>
        <v>75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52" t="s">
        <v>168</v>
      </c>
      <c r="AT170" s="252" t="s">
        <v>164</v>
      </c>
      <c r="AU170" s="252" t="s">
        <v>90</v>
      </c>
      <c r="AY170" s="18" t="s">
        <v>162</v>
      </c>
      <c r="BE170" s="253">
        <f>IF(N170="základná",J170,0)</f>
        <v>0</v>
      </c>
      <c r="BF170" s="253">
        <f>IF(N170="znížená",J170,0)</f>
        <v>0</v>
      </c>
      <c r="BG170" s="253">
        <f>IF(N170="zákl. prenesená",J170,0)</f>
        <v>0</v>
      </c>
      <c r="BH170" s="253">
        <f>IF(N170="zníž. prenesená",J170,0)</f>
        <v>0</v>
      </c>
      <c r="BI170" s="253">
        <f>IF(N170="nulová",J170,0)</f>
        <v>0</v>
      </c>
      <c r="BJ170" s="18" t="s">
        <v>90</v>
      </c>
      <c r="BK170" s="253">
        <f>ROUND(I170*H170,2)</f>
        <v>0</v>
      </c>
      <c r="BL170" s="18" t="s">
        <v>168</v>
      </c>
      <c r="BM170" s="252" t="s">
        <v>198</v>
      </c>
    </row>
    <row r="171" s="13" customFormat="1">
      <c r="A171" s="13"/>
      <c r="B171" s="254"/>
      <c r="C171" s="255"/>
      <c r="D171" s="256" t="s">
        <v>170</v>
      </c>
      <c r="E171" s="257" t="s">
        <v>1</v>
      </c>
      <c r="F171" s="258" t="s">
        <v>174</v>
      </c>
      <c r="G171" s="255"/>
      <c r="H171" s="257" t="s">
        <v>1</v>
      </c>
      <c r="I171" s="259"/>
      <c r="J171" s="255"/>
      <c r="K171" s="255"/>
      <c r="L171" s="260"/>
      <c r="M171" s="261"/>
      <c r="N171" s="262"/>
      <c r="O171" s="262"/>
      <c r="P171" s="262"/>
      <c r="Q171" s="262"/>
      <c r="R171" s="262"/>
      <c r="S171" s="262"/>
      <c r="T171" s="26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64" t="s">
        <v>170</v>
      </c>
      <c r="AU171" s="264" t="s">
        <v>90</v>
      </c>
      <c r="AV171" s="13" t="s">
        <v>85</v>
      </c>
      <c r="AW171" s="13" t="s">
        <v>34</v>
      </c>
      <c r="AX171" s="13" t="s">
        <v>78</v>
      </c>
      <c r="AY171" s="264" t="s">
        <v>162</v>
      </c>
    </row>
    <row r="172" s="14" customFormat="1">
      <c r="A172" s="14"/>
      <c r="B172" s="265"/>
      <c r="C172" s="266"/>
      <c r="D172" s="256" t="s">
        <v>170</v>
      </c>
      <c r="E172" s="267" t="s">
        <v>1</v>
      </c>
      <c r="F172" s="268" t="s">
        <v>199</v>
      </c>
      <c r="G172" s="266"/>
      <c r="H172" s="269">
        <v>150</v>
      </c>
      <c r="I172" s="270"/>
      <c r="J172" s="266"/>
      <c r="K172" s="266"/>
      <c r="L172" s="271"/>
      <c r="M172" s="272"/>
      <c r="N172" s="273"/>
      <c r="O172" s="273"/>
      <c r="P172" s="273"/>
      <c r="Q172" s="273"/>
      <c r="R172" s="273"/>
      <c r="S172" s="273"/>
      <c r="T172" s="27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75" t="s">
        <v>170</v>
      </c>
      <c r="AU172" s="275" t="s">
        <v>90</v>
      </c>
      <c r="AV172" s="14" t="s">
        <v>90</v>
      </c>
      <c r="AW172" s="14" t="s">
        <v>34</v>
      </c>
      <c r="AX172" s="14" t="s">
        <v>85</v>
      </c>
      <c r="AY172" s="275" t="s">
        <v>162</v>
      </c>
    </row>
    <row r="173" s="2" customFormat="1" ht="30" customHeight="1">
      <c r="A173" s="39"/>
      <c r="B173" s="40"/>
      <c r="C173" s="240" t="s">
        <v>200</v>
      </c>
      <c r="D173" s="240" t="s">
        <v>164</v>
      </c>
      <c r="E173" s="241" t="s">
        <v>201</v>
      </c>
      <c r="F173" s="242" t="s">
        <v>202</v>
      </c>
      <c r="G173" s="243" t="s">
        <v>167</v>
      </c>
      <c r="H173" s="244">
        <v>202</v>
      </c>
      <c r="I173" s="245"/>
      <c r="J173" s="246">
        <f>ROUND(I173*H173,2)</f>
        <v>0</v>
      </c>
      <c r="K173" s="247"/>
      <c r="L173" s="45"/>
      <c r="M173" s="248" t="s">
        <v>1</v>
      </c>
      <c r="N173" s="249" t="s">
        <v>44</v>
      </c>
      <c r="O173" s="98"/>
      <c r="P173" s="250">
        <f>O173*H173</f>
        <v>0</v>
      </c>
      <c r="Q173" s="250">
        <v>0</v>
      </c>
      <c r="R173" s="250">
        <f>Q173*H173</f>
        <v>0</v>
      </c>
      <c r="S173" s="250">
        <v>0.23499999999999999</v>
      </c>
      <c r="T173" s="251">
        <f>S173*H173</f>
        <v>47.469999999999999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52" t="s">
        <v>168</v>
      </c>
      <c r="AT173" s="252" t="s">
        <v>164</v>
      </c>
      <c r="AU173" s="252" t="s">
        <v>90</v>
      </c>
      <c r="AY173" s="18" t="s">
        <v>162</v>
      </c>
      <c r="BE173" s="253">
        <f>IF(N173="základná",J173,0)</f>
        <v>0</v>
      </c>
      <c r="BF173" s="253">
        <f>IF(N173="znížená",J173,0)</f>
        <v>0</v>
      </c>
      <c r="BG173" s="253">
        <f>IF(N173="zákl. prenesená",J173,0)</f>
        <v>0</v>
      </c>
      <c r="BH173" s="253">
        <f>IF(N173="zníž. prenesená",J173,0)</f>
        <v>0</v>
      </c>
      <c r="BI173" s="253">
        <f>IF(N173="nulová",J173,0)</f>
        <v>0</v>
      </c>
      <c r="BJ173" s="18" t="s">
        <v>90</v>
      </c>
      <c r="BK173" s="253">
        <f>ROUND(I173*H173,2)</f>
        <v>0</v>
      </c>
      <c r="BL173" s="18" t="s">
        <v>168</v>
      </c>
      <c r="BM173" s="252" t="s">
        <v>203</v>
      </c>
    </row>
    <row r="174" s="13" customFormat="1">
      <c r="A174" s="13"/>
      <c r="B174" s="254"/>
      <c r="C174" s="255"/>
      <c r="D174" s="256" t="s">
        <v>170</v>
      </c>
      <c r="E174" s="257" t="s">
        <v>1</v>
      </c>
      <c r="F174" s="258" t="s">
        <v>172</v>
      </c>
      <c r="G174" s="255"/>
      <c r="H174" s="257" t="s">
        <v>1</v>
      </c>
      <c r="I174" s="259"/>
      <c r="J174" s="255"/>
      <c r="K174" s="255"/>
      <c r="L174" s="260"/>
      <c r="M174" s="261"/>
      <c r="N174" s="262"/>
      <c r="O174" s="262"/>
      <c r="P174" s="262"/>
      <c r="Q174" s="262"/>
      <c r="R174" s="262"/>
      <c r="S174" s="262"/>
      <c r="T174" s="26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64" t="s">
        <v>170</v>
      </c>
      <c r="AU174" s="264" t="s">
        <v>90</v>
      </c>
      <c r="AV174" s="13" t="s">
        <v>85</v>
      </c>
      <c r="AW174" s="13" t="s">
        <v>34</v>
      </c>
      <c r="AX174" s="13" t="s">
        <v>78</v>
      </c>
      <c r="AY174" s="264" t="s">
        <v>162</v>
      </c>
    </row>
    <row r="175" s="14" customFormat="1">
      <c r="A175" s="14"/>
      <c r="B175" s="265"/>
      <c r="C175" s="266"/>
      <c r="D175" s="256" t="s">
        <v>170</v>
      </c>
      <c r="E175" s="267" t="s">
        <v>1</v>
      </c>
      <c r="F175" s="268" t="s">
        <v>204</v>
      </c>
      <c r="G175" s="266"/>
      <c r="H175" s="269">
        <v>92</v>
      </c>
      <c r="I175" s="270"/>
      <c r="J175" s="266"/>
      <c r="K175" s="266"/>
      <c r="L175" s="271"/>
      <c r="M175" s="272"/>
      <c r="N175" s="273"/>
      <c r="O175" s="273"/>
      <c r="P175" s="273"/>
      <c r="Q175" s="273"/>
      <c r="R175" s="273"/>
      <c r="S175" s="273"/>
      <c r="T175" s="27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75" t="s">
        <v>170</v>
      </c>
      <c r="AU175" s="275" t="s">
        <v>90</v>
      </c>
      <c r="AV175" s="14" t="s">
        <v>90</v>
      </c>
      <c r="AW175" s="14" t="s">
        <v>34</v>
      </c>
      <c r="AX175" s="14" t="s">
        <v>78</v>
      </c>
      <c r="AY175" s="275" t="s">
        <v>162</v>
      </c>
    </row>
    <row r="176" s="13" customFormat="1">
      <c r="A176" s="13"/>
      <c r="B176" s="254"/>
      <c r="C176" s="255"/>
      <c r="D176" s="256" t="s">
        <v>170</v>
      </c>
      <c r="E176" s="257" t="s">
        <v>1</v>
      </c>
      <c r="F176" s="258" t="s">
        <v>174</v>
      </c>
      <c r="G176" s="255"/>
      <c r="H176" s="257" t="s">
        <v>1</v>
      </c>
      <c r="I176" s="259"/>
      <c r="J176" s="255"/>
      <c r="K176" s="255"/>
      <c r="L176" s="260"/>
      <c r="M176" s="261"/>
      <c r="N176" s="262"/>
      <c r="O176" s="262"/>
      <c r="P176" s="262"/>
      <c r="Q176" s="262"/>
      <c r="R176" s="262"/>
      <c r="S176" s="262"/>
      <c r="T176" s="26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64" t="s">
        <v>170</v>
      </c>
      <c r="AU176" s="264" t="s">
        <v>90</v>
      </c>
      <c r="AV176" s="13" t="s">
        <v>85</v>
      </c>
      <c r="AW176" s="13" t="s">
        <v>34</v>
      </c>
      <c r="AX176" s="13" t="s">
        <v>78</v>
      </c>
      <c r="AY176" s="264" t="s">
        <v>162</v>
      </c>
    </row>
    <row r="177" s="14" customFormat="1">
      <c r="A177" s="14"/>
      <c r="B177" s="265"/>
      <c r="C177" s="266"/>
      <c r="D177" s="256" t="s">
        <v>170</v>
      </c>
      <c r="E177" s="267" t="s">
        <v>1</v>
      </c>
      <c r="F177" s="268" t="s">
        <v>205</v>
      </c>
      <c r="G177" s="266"/>
      <c r="H177" s="269">
        <v>110</v>
      </c>
      <c r="I177" s="270"/>
      <c r="J177" s="266"/>
      <c r="K177" s="266"/>
      <c r="L177" s="271"/>
      <c r="M177" s="272"/>
      <c r="N177" s="273"/>
      <c r="O177" s="273"/>
      <c r="P177" s="273"/>
      <c r="Q177" s="273"/>
      <c r="R177" s="273"/>
      <c r="S177" s="273"/>
      <c r="T177" s="27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75" t="s">
        <v>170</v>
      </c>
      <c r="AU177" s="275" t="s">
        <v>90</v>
      </c>
      <c r="AV177" s="14" t="s">
        <v>90</v>
      </c>
      <c r="AW177" s="14" t="s">
        <v>34</v>
      </c>
      <c r="AX177" s="14" t="s">
        <v>78</v>
      </c>
      <c r="AY177" s="275" t="s">
        <v>162</v>
      </c>
    </row>
    <row r="178" s="16" customFormat="1">
      <c r="A178" s="16"/>
      <c r="B178" s="287"/>
      <c r="C178" s="288"/>
      <c r="D178" s="256" t="s">
        <v>170</v>
      </c>
      <c r="E178" s="289" t="s">
        <v>1</v>
      </c>
      <c r="F178" s="290" t="s">
        <v>180</v>
      </c>
      <c r="G178" s="288"/>
      <c r="H178" s="291">
        <v>202</v>
      </c>
      <c r="I178" s="292"/>
      <c r="J178" s="288"/>
      <c r="K178" s="288"/>
      <c r="L178" s="293"/>
      <c r="M178" s="294"/>
      <c r="N178" s="295"/>
      <c r="O178" s="295"/>
      <c r="P178" s="295"/>
      <c r="Q178" s="295"/>
      <c r="R178" s="295"/>
      <c r="S178" s="295"/>
      <c r="T178" s="29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T178" s="297" t="s">
        <v>170</v>
      </c>
      <c r="AU178" s="297" t="s">
        <v>90</v>
      </c>
      <c r="AV178" s="16" t="s">
        <v>168</v>
      </c>
      <c r="AW178" s="16" t="s">
        <v>34</v>
      </c>
      <c r="AX178" s="16" t="s">
        <v>85</v>
      </c>
      <c r="AY178" s="297" t="s">
        <v>162</v>
      </c>
    </row>
    <row r="179" s="2" customFormat="1" ht="22.2" customHeight="1">
      <c r="A179" s="39"/>
      <c r="B179" s="40"/>
      <c r="C179" s="240" t="s">
        <v>206</v>
      </c>
      <c r="D179" s="240" t="s">
        <v>164</v>
      </c>
      <c r="E179" s="241" t="s">
        <v>207</v>
      </c>
      <c r="F179" s="242" t="s">
        <v>208</v>
      </c>
      <c r="G179" s="243" t="s">
        <v>167</v>
      </c>
      <c r="H179" s="244">
        <v>202</v>
      </c>
      <c r="I179" s="245"/>
      <c r="J179" s="246">
        <f>ROUND(I179*H179,2)</f>
        <v>0</v>
      </c>
      <c r="K179" s="247"/>
      <c r="L179" s="45"/>
      <c r="M179" s="248" t="s">
        <v>1</v>
      </c>
      <c r="N179" s="249" t="s">
        <v>44</v>
      </c>
      <c r="O179" s="98"/>
      <c r="P179" s="250">
        <f>O179*H179</f>
        <v>0</v>
      </c>
      <c r="Q179" s="250">
        <v>0</v>
      </c>
      <c r="R179" s="250">
        <f>Q179*H179</f>
        <v>0</v>
      </c>
      <c r="S179" s="250">
        <v>0.316</v>
      </c>
      <c r="T179" s="251">
        <f>S179*H179</f>
        <v>63.832000000000001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52" t="s">
        <v>168</v>
      </c>
      <c r="AT179" s="252" t="s">
        <v>164</v>
      </c>
      <c r="AU179" s="252" t="s">
        <v>90</v>
      </c>
      <c r="AY179" s="18" t="s">
        <v>162</v>
      </c>
      <c r="BE179" s="253">
        <f>IF(N179="základná",J179,0)</f>
        <v>0</v>
      </c>
      <c r="BF179" s="253">
        <f>IF(N179="znížená",J179,0)</f>
        <v>0</v>
      </c>
      <c r="BG179" s="253">
        <f>IF(N179="zákl. prenesená",J179,0)</f>
        <v>0</v>
      </c>
      <c r="BH179" s="253">
        <f>IF(N179="zníž. prenesená",J179,0)</f>
        <v>0</v>
      </c>
      <c r="BI179" s="253">
        <f>IF(N179="nulová",J179,0)</f>
        <v>0</v>
      </c>
      <c r="BJ179" s="18" t="s">
        <v>90</v>
      </c>
      <c r="BK179" s="253">
        <f>ROUND(I179*H179,2)</f>
        <v>0</v>
      </c>
      <c r="BL179" s="18" t="s">
        <v>168</v>
      </c>
      <c r="BM179" s="252" t="s">
        <v>209</v>
      </c>
    </row>
    <row r="180" s="13" customFormat="1">
      <c r="A180" s="13"/>
      <c r="B180" s="254"/>
      <c r="C180" s="255"/>
      <c r="D180" s="256" t="s">
        <v>170</v>
      </c>
      <c r="E180" s="257" t="s">
        <v>1</v>
      </c>
      <c r="F180" s="258" t="s">
        <v>172</v>
      </c>
      <c r="G180" s="255"/>
      <c r="H180" s="257" t="s">
        <v>1</v>
      </c>
      <c r="I180" s="259"/>
      <c r="J180" s="255"/>
      <c r="K180" s="255"/>
      <c r="L180" s="260"/>
      <c r="M180" s="261"/>
      <c r="N180" s="262"/>
      <c r="O180" s="262"/>
      <c r="P180" s="262"/>
      <c r="Q180" s="262"/>
      <c r="R180" s="262"/>
      <c r="S180" s="262"/>
      <c r="T180" s="26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64" t="s">
        <v>170</v>
      </c>
      <c r="AU180" s="264" t="s">
        <v>90</v>
      </c>
      <c r="AV180" s="13" t="s">
        <v>85</v>
      </c>
      <c r="AW180" s="13" t="s">
        <v>34</v>
      </c>
      <c r="AX180" s="13" t="s">
        <v>78</v>
      </c>
      <c r="AY180" s="264" t="s">
        <v>162</v>
      </c>
    </row>
    <row r="181" s="14" customFormat="1">
      <c r="A181" s="14"/>
      <c r="B181" s="265"/>
      <c r="C181" s="266"/>
      <c r="D181" s="256" t="s">
        <v>170</v>
      </c>
      <c r="E181" s="267" t="s">
        <v>1</v>
      </c>
      <c r="F181" s="268" t="s">
        <v>204</v>
      </c>
      <c r="G181" s="266"/>
      <c r="H181" s="269">
        <v>92</v>
      </c>
      <c r="I181" s="270"/>
      <c r="J181" s="266"/>
      <c r="K181" s="266"/>
      <c r="L181" s="271"/>
      <c r="M181" s="272"/>
      <c r="N181" s="273"/>
      <c r="O181" s="273"/>
      <c r="P181" s="273"/>
      <c r="Q181" s="273"/>
      <c r="R181" s="273"/>
      <c r="S181" s="273"/>
      <c r="T181" s="27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75" t="s">
        <v>170</v>
      </c>
      <c r="AU181" s="275" t="s">
        <v>90</v>
      </c>
      <c r="AV181" s="14" t="s">
        <v>90</v>
      </c>
      <c r="AW181" s="14" t="s">
        <v>34</v>
      </c>
      <c r="AX181" s="14" t="s">
        <v>78</v>
      </c>
      <c r="AY181" s="275" t="s">
        <v>162</v>
      </c>
    </row>
    <row r="182" s="13" customFormat="1">
      <c r="A182" s="13"/>
      <c r="B182" s="254"/>
      <c r="C182" s="255"/>
      <c r="D182" s="256" t="s">
        <v>170</v>
      </c>
      <c r="E182" s="257" t="s">
        <v>1</v>
      </c>
      <c r="F182" s="258" t="s">
        <v>174</v>
      </c>
      <c r="G182" s="255"/>
      <c r="H182" s="257" t="s">
        <v>1</v>
      </c>
      <c r="I182" s="259"/>
      <c r="J182" s="255"/>
      <c r="K182" s="255"/>
      <c r="L182" s="260"/>
      <c r="M182" s="261"/>
      <c r="N182" s="262"/>
      <c r="O182" s="262"/>
      <c r="P182" s="262"/>
      <c r="Q182" s="262"/>
      <c r="R182" s="262"/>
      <c r="S182" s="262"/>
      <c r="T182" s="26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4" t="s">
        <v>170</v>
      </c>
      <c r="AU182" s="264" t="s">
        <v>90</v>
      </c>
      <c r="AV182" s="13" t="s">
        <v>85</v>
      </c>
      <c r="AW182" s="13" t="s">
        <v>34</v>
      </c>
      <c r="AX182" s="13" t="s">
        <v>78</v>
      </c>
      <c r="AY182" s="264" t="s">
        <v>162</v>
      </c>
    </row>
    <row r="183" s="14" customFormat="1">
      <c r="A183" s="14"/>
      <c r="B183" s="265"/>
      <c r="C183" s="266"/>
      <c r="D183" s="256" t="s">
        <v>170</v>
      </c>
      <c r="E183" s="267" t="s">
        <v>1</v>
      </c>
      <c r="F183" s="268" t="s">
        <v>205</v>
      </c>
      <c r="G183" s="266"/>
      <c r="H183" s="269">
        <v>110</v>
      </c>
      <c r="I183" s="270"/>
      <c r="J183" s="266"/>
      <c r="K183" s="266"/>
      <c r="L183" s="271"/>
      <c r="M183" s="272"/>
      <c r="N183" s="273"/>
      <c r="O183" s="273"/>
      <c r="P183" s="273"/>
      <c r="Q183" s="273"/>
      <c r="R183" s="273"/>
      <c r="S183" s="273"/>
      <c r="T183" s="27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5" t="s">
        <v>170</v>
      </c>
      <c r="AU183" s="275" t="s">
        <v>90</v>
      </c>
      <c r="AV183" s="14" t="s">
        <v>90</v>
      </c>
      <c r="AW183" s="14" t="s">
        <v>34</v>
      </c>
      <c r="AX183" s="14" t="s">
        <v>78</v>
      </c>
      <c r="AY183" s="275" t="s">
        <v>162</v>
      </c>
    </row>
    <row r="184" s="16" customFormat="1">
      <c r="A184" s="16"/>
      <c r="B184" s="287"/>
      <c r="C184" s="288"/>
      <c r="D184" s="256" t="s">
        <v>170</v>
      </c>
      <c r="E184" s="289" t="s">
        <v>1</v>
      </c>
      <c r="F184" s="290" t="s">
        <v>180</v>
      </c>
      <c r="G184" s="288"/>
      <c r="H184" s="291">
        <v>202</v>
      </c>
      <c r="I184" s="292"/>
      <c r="J184" s="288"/>
      <c r="K184" s="288"/>
      <c r="L184" s="293"/>
      <c r="M184" s="294"/>
      <c r="N184" s="295"/>
      <c r="O184" s="295"/>
      <c r="P184" s="295"/>
      <c r="Q184" s="295"/>
      <c r="R184" s="295"/>
      <c r="S184" s="295"/>
      <c r="T184" s="29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T184" s="297" t="s">
        <v>170</v>
      </c>
      <c r="AU184" s="297" t="s">
        <v>90</v>
      </c>
      <c r="AV184" s="16" t="s">
        <v>168</v>
      </c>
      <c r="AW184" s="16" t="s">
        <v>34</v>
      </c>
      <c r="AX184" s="16" t="s">
        <v>85</v>
      </c>
      <c r="AY184" s="297" t="s">
        <v>162</v>
      </c>
    </row>
    <row r="185" s="2" customFormat="1" ht="30" customHeight="1">
      <c r="A185" s="39"/>
      <c r="B185" s="40"/>
      <c r="C185" s="240" t="s">
        <v>210</v>
      </c>
      <c r="D185" s="298" t="s">
        <v>164</v>
      </c>
      <c r="E185" s="241" t="s">
        <v>211</v>
      </c>
      <c r="F185" s="242" t="s">
        <v>212</v>
      </c>
      <c r="G185" s="243" t="s">
        <v>167</v>
      </c>
      <c r="H185" s="244">
        <v>4.5</v>
      </c>
      <c r="I185" s="245"/>
      <c r="J185" s="246">
        <f>ROUND(I185*H185,2)</f>
        <v>0</v>
      </c>
      <c r="K185" s="247"/>
      <c r="L185" s="45"/>
      <c r="M185" s="248" t="s">
        <v>1</v>
      </c>
      <c r="N185" s="249" t="s">
        <v>44</v>
      </c>
      <c r="O185" s="98"/>
      <c r="P185" s="250">
        <f>O185*H185</f>
        <v>0</v>
      </c>
      <c r="Q185" s="250">
        <v>9.0000000000000006E-05</v>
      </c>
      <c r="R185" s="250">
        <f>Q185*H185</f>
        <v>0.00040500000000000003</v>
      </c>
      <c r="S185" s="250">
        <v>0.127</v>
      </c>
      <c r="T185" s="251">
        <f>S185*H185</f>
        <v>0.57150000000000001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52" t="s">
        <v>168</v>
      </c>
      <c r="AT185" s="252" t="s">
        <v>164</v>
      </c>
      <c r="AU185" s="252" t="s">
        <v>90</v>
      </c>
      <c r="AY185" s="18" t="s">
        <v>162</v>
      </c>
      <c r="BE185" s="253">
        <f>IF(N185="základná",J185,0)</f>
        <v>0</v>
      </c>
      <c r="BF185" s="253">
        <f>IF(N185="znížená",J185,0)</f>
        <v>0</v>
      </c>
      <c r="BG185" s="253">
        <f>IF(N185="zákl. prenesená",J185,0)</f>
        <v>0</v>
      </c>
      <c r="BH185" s="253">
        <f>IF(N185="zníž. prenesená",J185,0)</f>
        <v>0</v>
      </c>
      <c r="BI185" s="253">
        <f>IF(N185="nulová",J185,0)</f>
        <v>0</v>
      </c>
      <c r="BJ185" s="18" t="s">
        <v>90</v>
      </c>
      <c r="BK185" s="253">
        <f>ROUND(I185*H185,2)</f>
        <v>0</v>
      </c>
      <c r="BL185" s="18" t="s">
        <v>168</v>
      </c>
      <c r="BM185" s="252" t="s">
        <v>213</v>
      </c>
    </row>
    <row r="186" s="13" customFormat="1">
      <c r="A186" s="13"/>
      <c r="B186" s="254"/>
      <c r="C186" s="255"/>
      <c r="D186" s="256" t="s">
        <v>170</v>
      </c>
      <c r="E186" s="257" t="s">
        <v>1</v>
      </c>
      <c r="F186" s="258" t="s">
        <v>172</v>
      </c>
      <c r="G186" s="255"/>
      <c r="H186" s="257" t="s">
        <v>1</v>
      </c>
      <c r="I186" s="259"/>
      <c r="J186" s="255"/>
      <c r="K186" s="255"/>
      <c r="L186" s="260"/>
      <c r="M186" s="261"/>
      <c r="N186" s="262"/>
      <c r="O186" s="262"/>
      <c r="P186" s="262"/>
      <c r="Q186" s="262"/>
      <c r="R186" s="262"/>
      <c r="S186" s="262"/>
      <c r="T186" s="26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64" t="s">
        <v>170</v>
      </c>
      <c r="AU186" s="264" t="s">
        <v>90</v>
      </c>
      <c r="AV186" s="13" t="s">
        <v>85</v>
      </c>
      <c r="AW186" s="13" t="s">
        <v>34</v>
      </c>
      <c r="AX186" s="13" t="s">
        <v>78</v>
      </c>
      <c r="AY186" s="264" t="s">
        <v>162</v>
      </c>
    </row>
    <row r="187" s="14" customFormat="1">
      <c r="A187" s="14"/>
      <c r="B187" s="265"/>
      <c r="C187" s="266"/>
      <c r="D187" s="256" t="s">
        <v>170</v>
      </c>
      <c r="E187" s="267" t="s">
        <v>1</v>
      </c>
      <c r="F187" s="268" t="s">
        <v>214</v>
      </c>
      <c r="G187" s="266"/>
      <c r="H187" s="269">
        <v>4.5</v>
      </c>
      <c r="I187" s="270"/>
      <c r="J187" s="266"/>
      <c r="K187" s="266"/>
      <c r="L187" s="271"/>
      <c r="M187" s="272"/>
      <c r="N187" s="273"/>
      <c r="O187" s="273"/>
      <c r="P187" s="273"/>
      <c r="Q187" s="273"/>
      <c r="R187" s="273"/>
      <c r="S187" s="273"/>
      <c r="T187" s="27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75" t="s">
        <v>170</v>
      </c>
      <c r="AU187" s="275" t="s">
        <v>90</v>
      </c>
      <c r="AV187" s="14" t="s">
        <v>90</v>
      </c>
      <c r="AW187" s="14" t="s">
        <v>34</v>
      </c>
      <c r="AX187" s="14" t="s">
        <v>85</v>
      </c>
      <c r="AY187" s="275" t="s">
        <v>162</v>
      </c>
    </row>
    <row r="188" s="2" customFormat="1" ht="30" customHeight="1">
      <c r="A188" s="39"/>
      <c r="B188" s="40"/>
      <c r="C188" s="240" t="s">
        <v>215</v>
      </c>
      <c r="D188" s="240" t="s">
        <v>164</v>
      </c>
      <c r="E188" s="241" t="s">
        <v>216</v>
      </c>
      <c r="F188" s="242" t="s">
        <v>217</v>
      </c>
      <c r="G188" s="243" t="s">
        <v>192</v>
      </c>
      <c r="H188" s="244">
        <v>357.05599999999998</v>
      </c>
      <c r="I188" s="245"/>
      <c r="J188" s="246">
        <f>ROUND(I188*H188,2)</f>
        <v>0</v>
      </c>
      <c r="K188" s="247"/>
      <c r="L188" s="45"/>
      <c r="M188" s="248" t="s">
        <v>1</v>
      </c>
      <c r="N188" s="249" t="s">
        <v>44</v>
      </c>
      <c r="O188" s="98"/>
      <c r="P188" s="250">
        <f>O188*H188</f>
        <v>0</v>
      </c>
      <c r="Q188" s="250">
        <v>0</v>
      </c>
      <c r="R188" s="250">
        <f>Q188*H188</f>
        <v>0</v>
      </c>
      <c r="S188" s="250">
        <v>0</v>
      </c>
      <c r="T188" s="251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52" t="s">
        <v>168</v>
      </c>
      <c r="AT188" s="252" t="s">
        <v>164</v>
      </c>
      <c r="AU188" s="252" t="s">
        <v>90</v>
      </c>
      <c r="AY188" s="18" t="s">
        <v>162</v>
      </c>
      <c r="BE188" s="253">
        <f>IF(N188="základná",J188,0)</f>
        <v>0</v>
      </c>
      <c r="BF188" s="253">
        <f>IF(N188="znížená",J188,0)</f>
        <v>0</v>
      </c>
      <c r="BG188" s="253">
        <f>IF(N188="zákl. prenesená",J188,0)</f>
        <v>0</v>
      </c>
      <c r="BH188" s="253">
        <f>IF(N188="zníž. prenesená",J188,0)</f>
        <v>0</v>
      </c>
      <c r="BI188" s="253">
        <f>IF(N188="nulová",J188,0)</f>
        <v>0</v>
      </c>
      <c r="BJ188" s="18" t="s">
        <v>90</v>
      </c>
      <c r="BK188" s="253">
        <f>ROUND(I188*H188,2)</f>
        <v>0</v>
      </c>
      <c r="BL188" s="18" t="s">
        <v>168</v>
      </c>
      <c r="BM188" s="252" t="s">
        <v>218</v>
      </c>
    </row>
    <row r="189" s="13" customFormat="1">
      <c r="A189" s="13"/>
      <c r="B189" s="254"/>
      <c r="C189" s="255"/>
      <c r="D189" s="256" t="s">
        <v>170</v>
      </c>
      <c r="E189" s="257" t="s">
        <v>1</v>
      </c>
      <c r="F189" s="258" t="s">
        <v>219</v>
      </c>
      <c r="G189" s="255"/>
      <c r="H189" s="257" t="s">
        <v>1</v>
      </c>
      <c r="I189" s="259"/>
      <c r="J189" s="255"/>
      <c r="K189" s="255"/>
      <c r="L189" s="260"/>
      <c r="M189" s="261"/>
      <c r="N189" s="262"/>
      <c r="O189" s="262"/>
      <c r="P189" s="262"/>
      <c r="Q189" s="262"/>
      <c r="R189" s="262"/>
      <c r="S189" s="262"/>
      <c r="T189" s="26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64" t="s">
        <v>170</v>
      </c>
      <c r="AU189" s="264" t="s">
        <v>90</v>
      </c>
      <c r="AV189" s="13" t="s">
        <v>85</v>
      </c>
      <c r="AW189" s="13" t="s">
        <v>34</v>
      </c>
      <c r="AX189" s="13" t="s">
        <v>78</v>
      </c>
      <c r="AY189" s="264" t="s">
        <v>162</v>
      </c>
    </row>
    <row r="190" s="14" customFormat="1">
      <c r="A190" s="14"/>
      <c r="B190" s="265"/>
      <c r="C190" s="266"/>
      <c r="D190" s="256" t="s">
        <v>170</v>
      </c>
      <c r="E190" s="267" t="s">
        <v>1</v>
      </c>
      <c r="F190" s="268" t="s">
        <v>220</v>
      </c>
      <c r="G190" s="266"/>
      <c r="H190" s="269">
        <v>357.05599999999998</v>
      </c>
      <c r="I190" s="270"/>
      <c r="J190" s="266"/>
      <c r="K190" s="266"/>
      <c r="L190" s="271"/>
      <c r="M190" s="272"/>
      <c r="N190" s="273"/>
      <c r="O190" s="273"/>
      <c r="P190" s="273"/>
      <c r="Q190" s="273"/>
      <c r="R190" s="273"/>
      <c r="S190" s="273"/>
      <c r="T190" s="27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75" t="s">
        <v>170</v>
      </c>
      <c r="AU190" s="275" t="s">
        <v>90</v>
      </c>
      <c r="AV190" s="14" t="s">
        <v>90</v>
      </c>
      <c r="AW190" s="14" t="s">
        <v>34</v>
      </c>
      <c r="AX190" s="14" t="s">
        <v>85</v>
      </c>
      <c r="AY190" s="275" t="s">
        <v>162</v>
      </c>
    </row>
    <row r="191" s="2" customFormat="1" ht="22.2" customHeight="1">
      <c r="A191" s="39"/>
      <c r="B191" s="40"/>
      <c r="C191" s="240" t="s">
        <v>221</v>
      </c>
      <c r="D191" s="240" t="s">
        <v>164</v>
      </c>
      <c r="E191" s="241" t="s">
        <v>222</v>
      </c>
      <c r="F191" s="242" t="s">
        <v>223</v>
      </c>
      <c r="G191" s="243" t="s">
        <v>192</v>
      </c>
      <c r="H191" s="244">
        <v>357.05599999999998</v>
      </c>
      <c r="I191" s="245"/>
      <c r="J191" s="246">
        <f>ROUND(I191*H191,2)</f>
        <v>0</v>
      </c>
      <c r="K191" s="247"/>
      <c r="L191" s="45"/>
      <c r="M191" s="248" t="s">
        <v>1</v>
      </c>
      <c r="N191" s="249" t="s">
        <v>44</v>
      </c>
      <c r="O191" s="98"/>
      <c r="P191" s="250">
        <f>O191*H191</f>
        <v>0</v>
      </c>
      <c r="Q191" s="250">
        <v>0</v>
      </c>
      <c r="R191" s="250">
        <f>Q191*H191</f>
        <v>0</v>
      </c>
      <c r="S191" s="250">
        <v>0</v>
      </c>
      <c r="T191" s="251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52" t="s">
        <v>168</v>
      </c>
      <c r="AT191" s="252" t="s">
        <v>164</v>
      </c>
      <c r="AU191" s="252" t="s">
        <v>90</v>
      </c>
      <c r="AY191" s="18" t="s">
        <v>162</v>
      </c>
      <c r="BE191" s="253">
        <f>IF(N191="základná",J191,0)</f>
        <v>0</v>
      </c>
      <c r="BF191" s="253">
        <f>IF(N191="znížená",J191,0)</f>
        <v>0</v>
      </c>
      <c r="BG191" s="253">
        <f>IF(N191="zákl. prenesená",J191,0)</f>
        <v>0</v>
      </c>
      <c r="BH191" s="253">
        <f>IF(N191="zníž. prenesená",J191,0)</f>
        <v>0</v>
      </c>
      <c r="BI191" s="253">
        <f>IF(N191="nulová",J191,0)</f>
        <v>0</v>
      </c>
      <c r="BJ191" s="18" t="s">
        <v>90</v>
      </c>
      <c r="BK191" s="253">
        <f>ROUND(I191*H191,2)</f>
        <v>0</v>
      </c>
      <c r="BL191" s="18" t="s">
        <v>168</v>
      </c>
      <c r="BM191" s="252" t="s">
        <v>224</v>
      </c>
    </row>
    <row r="192" s="2" customFormat="1" ht="34.8" customHeight="1">
      <c r="A192" s="39"/>
      <c r="B192" s="40"/>
      <c r="C192" s="240" t="s">
        <v>225</v>
      </c>
      <c r="D192" s="240" t="s">
        <v>164</v>
      </c>
      <c r="E192" s="241" t="s">
        <v>226</v>
      </c>
      <c r="F192" s="242" t="s">
        <v>227</v>
      </c>
      <c r="G192" s="243" t="s">
        <v>192</v>
      </c>
      <c r="H192" s="244">
        <v>165.91999999999999</v>
      </c>
      <c r="I192" s="245"/>
      <c r="J192" s="246">
        <f>ROUND(I192*H192,2)</f>
        <v>0</v>
      </c>
      <c r="K192" s="247"/>
      <c r="L192" s="45"/>
      <c r="M192" s="248" t="s">
        <v>1</v>
      </c>
      <c r="N192" s="249" t="s">
        <v>44</v>
      </c>
      <c r="O192" s="98"/>
      <c r="P192" s="250">
        <f>O192*H192</f>
        <v>0</v>
      </c>
      <c r="Q192" s="250">
        <v>0</v>
      </c>
      <c r="R192" s="250">
        <f>Q192*H192</f>
        <v>0</v>
      </c>
      <c r="S192" s="250">
        <v>0</v>
      </c>
      <c r="T192" s="251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52" t="s">
        <v>168</v>
      </c>
      <c r="AT192" s="252" t="s">
        <v>164</v>
      </c>
      <c r="AU192" s="252" t="s">
        <v>90</v>
      </c>
      <c r="AY192" s="18" t="s">
        <v>162</v>
      </c>
      <c r="BE192" s="253">
        <f>IF(N192="základná",J192,0)</f>
        <v>0</v>
      </c>
      <c r="BF192" s="253">
        <f>IF(N192="znížená",J192,0)</f>
        <v>0</v>
      </c>
      <c r="BG192" s="253">
        <f>IF(N192="zákl. prenesená",J192,0)</f>
        <v>0</v>
      </c>
      <c r="BH192" s="253">
        <f>IF(N192="zníž. prenesená",J192,0)</f>
        <v>0</v>
      </c>
      <c r="BI192" s="253">
        <f>IF(N192="nulová",J192,0)</f>
        <v>0</v>
      </c>
      <c r="BJ192" s="18" t="s">
        <v>90</v>
      </c>
      <c r="BK192" s="253">
        <f>ROUND(I192*H192,2)</f>
        <v>0</v>
      </c>
      <c r="BL192" s="18" t="s">
        <v>168</v>
      </c>
      <c r="BM192" s="252" t="s">
        <v>228</v>
      </c>
    </row>
    <row r="193" s="13" customFormat="1">
      <c r="A193" s="13"/>
      <c r="B193" s="254"/>
      <c r="C193" s="255"/>
      <c r="D193" s="256" t="s">
        <v>170</v>
      </c>
      <c r="E193" s="257" t="s">
        <v>1</v>
      </c>
      <c r="F193" s="258" t="s">
        <v>229</v>
      </c>
      <c r="G193" s="255"/>
      <c r="H193" s="257" t="s">
        <v>1</v>
      </c>
      <c r="I193" s="259"/>
      <c r="J193" s="255"/>
      <c r="K193" s="255"/>
      <c r="L193" s="260"/>
      <c r="M193" s="261"/>
      <c r="N193" s="262"/>
      <c r="O193" s="262"/>
      <c r="P193" s="262"/>
      <c r="Q193" s="262"/>
      <c r="R193" s="262"/>
      <c r="S193" s="262"/>
      <c r="T193" s="26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64" t="s">
        <v>170</v>
      </c>
      <c r="AU193" s="264" t="s">
        <v>90</v>
      </c>
      <c r="AV193" s="13" t="s">
        <v>85</v>
      </c>
      <c r="AW193" s="13" t="s">
        <v>34</v>
      </c>
      <c r="AX193" s="13" t="s">
        <v>78</v>
      </c>
      <c r="AY193" s="264" t="s">
        <v>162</v>
      </c>
    </row>
    <row r="194" s="13" customFormat="1">
      <c r="A194" s="13"/>
      <c r="B194" s="254"/>
      <c r="C194" s="255"/>
      <c r="D194" s="256" t="s">
        <v>170</v>
      </c>
      <c r="E194" s="257" t="s">
        <v>1</v>
      </c>
      <c r="F194" s="258" t="s">
        <v>172</v>
      </c>
      <c r="G194" s="255"/>
      <c r="H194" s="257" t="s">
        <v>1</v>
      </c>
      <c r="I194" s="259"/>
      <c r="J194" s="255"/>
      <c r="K194" s="255"/>
      <c r="L194" s="260"/>
      <c r="M194" s="261"/>
      <c r="N194" s="262"/>
      <c r="O194" s="262"/>
      <c r="P194" s="262"/>
      <c r="Q194" s="262"/>
      <c r="R194" s="262"/>
      <c r="S194" s="262"/>
      <c r="T194" s="26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64" t="s">
        <v>170</v>
      </c>
      <c r="AU194" s="264" t="s">
        <v>90</v>
      </c>
      <c r="AV194" s="13" t="s">
        <v>85</v>
      </c>
      <c r="AW194" s="13" t="s">
        <v>34</v>
      </c>
      <c r="AX194" s="13" t="s">
        <v>78</v>
      </c>
      <c r="AY194" s="264" t="s">
        <v>162</v>
      </c>
    </row>
    <row r="195" s="14" customFormat="1">
      <c r="A195" s="14"/>
      <c r="B195" s="265"/>
      <c r="C195" s="266"/>
      <c r="D195" s="256" t="s">
        <v>170</v>
      </c>
      <c r="E195" s="267" t="s">
        <v>1</v>
      </c>
      <c r="F195" s="268" t="s">
        <v>230</v>
      </c>
      <c r="G195" s="266"/>
      <c r="H195" s="269">
        <v>145.18000000000001</v>
      </c>
      <c r="I195" s="270"/>
      <c r="J195" s="266"/>
      <c r="K195" s="266"/>
      <c r="L195" s="271"/>
      <c r="M195" s="272"/>
      <c r="N195" s="273"/>
      <c r="O195" s="273"/>
      <c r="P195" s="273"/>
      <c r="Q195" s="273"/>
      <c r="R195" s="273"/>
      <c r="S195" s="273"/>
      <c r="T195" s="27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75" t="s">
        <v>170</v>
      </c>
      <c r="AU195" s="275" t="s">
        <v>90</v>
      </c>
      <c r="AV195" s="14" t="s">
        <v>90</v>
      </c>
      <c r="AW195" s="14" t="s">
        <v>34</v>
      </c>
      <c r="AX195" s="14" t="s">
        <v>78</v>
      </c>
      <c r="AY195" s="275" t="s">
        <v>162</v>
      </c>
    </row>
    <row r="196" s="13" customFormat="1">
      <c r="A196" s="13"/>
      <c r="B196" s="254"/>
      <c r="C196" s="255"/>
      <c r="D196" s="256" t="s">
        <v>170</v>
      </c>
      <c r="E196" s="257" t="s">
        <v>1</v>
      </c>
      <c r="F196" s="258" t="s">
        <v>174</v>
      </c>
      <c r="G196" s="255"/>
      <c r="H196" s="257" t="s">
        <v>1</v>
      </c>
      <c r="I196" s="259"/>
      <c r="J196" s="255"/>
      <c r="K196" s="255"/>
      <c r="L196" s="260"/>
      <c r="M196" s="261"/>
      <c r="N196" s="262"/>
      <c r="O196" s="262"/>
      <c r="P196" s="262"/>
      <c r="Q196" s="262"/>
      <c r="R196" s="262"/>
      <c r="S196" s="262"/>
      <c r="T196" s="26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64" t="s">
        <v>170</v>
      </c>
      <c r="AU196" s="264" t="s">
        <v>90</v>
      </c>
      <c r="AV196" s="13" t="s">
        <v>85</v>
      </c>
      <c r="AW196" s="13" t="s">
        <v>34</v>
      </c>
      <c r="AX196" s="13" t="s">
        <v>78</v>
      </c>
      <c r="AY196" s="264" t="s">
        <v>162</v>
      </c>
    </row>
    <row r="197" s="14" customFormat="1">
      <c r="A197" s="14"/>
      <c r="B197" s="265"/>
      <c r="C197" s="266"/>
      <c r="D197" s="256" t="s">
        <v>170</v>
      </c>
      <c r="E197" s="267" t="s">
        <v>1</v>
      </c>
      <c r="F197" s="268" t="s">
        <v>231</v>
      </c>
      <c r="G197" s="266"/>
      <c r="H197" s="269">
        <v>20.739999999999998</v>
      </c>
      <c r="I197" s="270"/>
      <c r="J197" s="266"/>
      <c r="K197" s="266"/>
      <c r="L197" s="271"/>
      <c r="M197" s="272"/>
      <c r="N197" s="273"/>
      <c r="O197" s="273"/>
      <c r="P197" s="273"/>
      <c r="Q197" s="273"/>
      <c r="R197" s="273"/>
      <c r="S197" s="273"/>
      <c r="T197" s="27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75" t="s">
        <v>170</v>
      </c>
      <c r="AU197" s="275" t="s">
        <v>90</v>
      </c>
      <c r="AV197" s="14" t="s">
        <v>90</v>
      </c>
      <c r="AW197" s="14" t="s">
        <v>34</v>
      </c>
      <c r="AX197" s="14" t="s">
        <v>78</v>
      </c>
      <c r="AY197" s="275" t="s">
        <v>162</v>
      </c>
    </row>
    <row r="198" s="16" customFormat="1">
      <c r="A198" s="16"/>
      <c r="B198" s="287"/>
      <c r="C198" s="288"/>
      <c r="D198" s="256" t="s">
        <v>170</v>
      </c>
      <c r="E198" s="289" t="s">
        <v>1</v>
      </c>
      <c r="F198" s="290" t="s">
        <v>180</v>
      </c>
      <c r="G198" s="288"/>
      <c r="H198" s="291">
        <v>165.91999999999999</v>
      </c>
      <c r="I198" s="292"/>
      <c r="J198" s="288"/>
      <c r="K198" s="288"/>
      <c r="L198" s="293"/>
      <c r="M198" s="294"/>
      <c r="N198" s="295"/>
      <c r="O198" s="295"/>
      <c r="P198" s="295"/>
      <c r="Q198" s="295"/>
      <c r="R198" s="295"/>
      <c r="S198" s="295"/>
      <c r="T198" s="29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T198" s="297" t="s">
        <v>170</v>
      </c>
      <c r="AU198" s="297" t="s">
        <v>90</v>
      </c>
      <c r="AV198" s="16" t="s">
        <v>168</v>
      </c>
      <c r="AW198" s="16" t="s">
        <v>34</v>
      </c>
      <c r="AX198" s="16" t="s">
        <v>85</v>
      </c>
      <c r="AY198" s="297" t="s">
        <v>162</v>
      </c>
    </row>
    <row r="199" s="2" customFormat="1" ht="22.2" customHeight="1">
      <c r="A199" s="39"/>
      <c r="B199" s="40"/>
      <c r="C199" s="240" t="s">
        <v>232</v>
      </c>
      <c r="D199" s="240" t="s">
        <v>164</v>
      </c>
      <c r="E199" s="241" t="s">
        <v>222</v>
      </c>
      <c r="F199" s="242" t="s">
        <v>223</v>
      </c>
      <c r="G199" s="243" t="s">
        <v>192</v>
      </c>
      <c r="H199" s="244">
        <v>165.91999999999999</v>
      </c>
      <c r="I199" s="245"/>
      <c r="J199" s="246">
        <f>ROUND(I199*H199,2)</f>
        <v>0</v>
      </c>
      <c r="K199" s="247"/>
      <c r="L199" s="45"/>
      <c r="M199" s="248" t="s">
        <v>1</v>
      </c>
      <c r="N199" s="249" t="s">
        <v>44</v>
      </c>
      <c r="O199" s="98"/>
      <c r="P199" s="250">
        <f>O199*H199</f>
        <v>0</v>
      </c>
      <c r="Q199" s="250">
        <v>0</v>
      </c>
      <c r="R199" s="250">
        <f>Q199*H199</f>
        <v>0</v>
      </c>
      <c r="S199" s="250">
        <v>0</v>
      </c>
      <c r="T199" s="251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52" t="s">
        <v>168</v>
      </c>
      <c r="AT199" s="252" t="s">
        <v>164</v>
      </c>
      <c r="AU199" s="252" t="s">
        <v>90</v>
      </c>
      <c r="AY199" s="18" t="s">
        <v>162</v>
      </c>
      <c r="BE199" s="253">
        <f>IF(N199="základná",J199,0)</f>
        <v>0</v>
      </c>
      <c r="BF199" s="253">
        <f>IF(N199="znížená",J199,0)</f>
        <v>0</v>
      </c>
      <c r="BG199" s="253">
        <f>IF(N199="zákl. prenesená",J199,0)</f>
        <v>0</v>
      </c>
      <c r="BH199" s="253">
        <f>IF(N199="zníž. prenesená",J199,0)</f>
        <v>0</v>
      </c>
      <c r="BI199" s="253">
        <f>IF(N199="nulová",J199,0)</f>
        <v>0</v>
      </c>
      <c r="BJ199" s="18" t="s">
        <v>90</v>
      </c>
      <c r="BK199" s="253">
        <f>ROUND(I199*H199,2)</f>
        <v>0</v>
      </c>
      <c r="BL199" s="18" t="s">
        <v>168</v>
      </c>
      <c r="BM199" s="252" t="s">
        <v>233</v>
      </c>
    </row>
    <row r="200" s="2" customFormat="1" ht="30" customHeight="1">
      <c r="A200" s="39"/>
      <c r="B200" s="40"/>
      <c r="C200" s="240" t="s">
        <v>234</v>
      </c>
      <c r="D200" s="240" t="s">
        <v>164</v>
      </c>
      <c r="E200" s="241" t="s">
        <v>235</v>
      </c>
      <c r="F200" s="242" t="s">
        <v>236</v>
      </c>
      <c r="G200" s="243" t="s">
        <v>192</v>
      </c>
      <c r="H200" s="244">
        <v>522.976</v>
      </c>
      <c r="I200" s="245"/>
      <c r="J200" s="246">
        <f>ROUND(I200*H200,2)</f>
        <v>0</v>
      </c>
      <c r="K200" s="247"/>
      <c r="L200" s="45"/>
      <c r="M200" s="248" t="s">
        <v>1</v>
      </c>
      <c r="N200" s="249" t="s">
        <v>44</v>
      </c>
      <c r="O200" s="98"/>
      <c r="P200" s="250">
        <f>O200*H200</f>
        <v>0</v>
      </c>
      <c r="Q200" s="250">
        <v>0</v>
      </c>
      <c r="R200" s="250">
        <f>Q200*H200</f>
        <v>0</v>
      </c>
      <c r="S200" s="250">
        <v>0</v>
      </c>
      <c r="T200" s="251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2" t="s">
        <v>168</v>
      </c>
      <c r="AT200" s="252" t="s">
        <v>164</v>
      </c>
      <c r="AU200" s="252" t="s">
        <v>90</v>
      </c>
      <c r="AY200" s="18" t="s">
        <v>162</v>
      </c>
      <c r="BE200" s="253">
        <f>IF(N200="základná",J200,0)</f>
        <v>0</v>
      </c>
      <c r="BF200" s="253">
        <f>IF(N200="znížená",J200,0)</f>
        <v>0</v>
      </c>
      <c r="BG200" s="253">
        <f>IF(N200="zákl. prenesená",J200,0)</f>
        <v>0</v>
      </c>
      <c r="BH200" s="253">
        <f>IF(N200="zníž. prenesená",J200,0)</f>
        <v>0</v>
      </c>
      <c r="BI200" s="253">
        <f>IF(N200="nulová",J200,0)</f>
        <v>0</v>
      </c>
      <c r="BJ200" s="18" t="s">
        <v>90</v>
      </c>
      <c r="BK200" s="253">
        <f>ROUND(I200*H200,2)</f>
        <v>0</v>
      </c>
      <c r="BL200" s="18" t="s">
        <v>168</v>
      </c>
      <c r="BM200" s="252" t="s">
        <v>237</v>
      </c>
    </row>
    <row r="201" s="14" customFormat="1">
      <c r="A201" s="14"/>
      <c r="B201" s="265"/>
      <c r="C201" s="266"/>
      <c r="D201" s="256" t="s">
        <v>170</v>
      </c>
      <c r="E201" s="267" t="s">
        <v>1</v>
      </c>
      <c r="F201" s="268" t="s">
        <v>238</v>
      </c>
      <c r="G201" s="266"/>
      <c r="H201" s="269">
        <v>522.976</v>
      </c>
      <c r="I201" s="270"/>
      <c r="J201" s="266"/>
      <c r="K201" s="266"/>
      <c r="L201" s="271"/>
      <c r="M201" s="272"/>
      <c r="N201" s="273"/>
      <c r="O201" s="273"/>
      <c r="P201" s="273"/>
      <c r="Q201" s="273"/>
      <c r="R201" s="273"/>
      <c r="S201" s="273"/>
      <c r="T201" s="27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75" t="s">
        <v>170</v>
      </c>
      <c r="AU201" s="275" t="s">
        <v>90</v>
      </c>
      <c r="AV201" s="14" t="s">
        <v>90</v>
      </c>
      <c r="AW201" s="14" t="s">
        <v>34</v>
      </c>
      <c r="AX201" s="14" t="s">
        <v>85</v>
      </c>
      <c r="AY201" s="275" t="s">
        <v>162</v>
      </c>
    </row>
    <row r="202" s="2" customFormat="1" ht="34.8" customHeight="1">
      <c r="A202" s="39"/>
      <c r="B202" s="40"/>
      <c r="C202" s="240" t="s">
        <v>239</v>
      </c>
      <c r="D202" s="240" t="s">
        <v>164</v>
      </c>
      <c r="E202" s="241" t="s">
        <v>240</v>
      </c>
      <c r="F202" s="242" t="s">
        <v>241</v>
      </c>
      <c r="G202" s="243" t="s">
        <v>192</v>
      </c>
      <c r="H202" s="244">
        <v>2091.904</v>
      </c>
      <c r="I202" s="245"/>
      <c r="J202" s="246">
        <f>ROUND(I202*H202,2)</f>
        <v>0</v>
      </c>
      <c r="K202" s="247"/>
      <c r="L202" s="45"/>
      <c r="M202" s="248" t="s">
        <v>1</v>
      </c>
      <c r="N202" s="249" t="s">
        <v>44</v>
      </c>
      <c r="O202" s="98"/>
      <c r="P202" s="250">
        <f>O202*H202</f>
        <v>0</v>
      </c>
      <c r="Q202" s="250">
        <v>0</v>
      </c>
      <c r="R202" s="250">
        <f>Q202*H202</f>
        <v>0</v>
      </c>
      <c r="S202" s="250">
        <v>0</v>
      </c>
      <c r="T202" s="251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52" t="s">
        <v>168</v>
      </c>
      <c r="AT202" s="252" t="s">
        <v>164</v>
      </c>
      <c r="AU202" s="252" t="s">
        <v>90</v>
      </c>
      <c r="AY202" s="18" t="s">
        <v>162</v>
      </c>
      <c r="BE202" s="253">
        <f>IF(N202="základná",J202,0)</f>
        <v>0</v>
      </c>
      <c r="BF202" s="253">
        <f>IF(N202="znížená",J202,0)</f>
        <v>0</v>
      </c>
      <c r="BG202" s="253">
        <f>IF(N202="zákl. prenesená",J202,0)</f>
        <v>0</v>
      </c>
      <c r="BH202" s="253">
        <f>IF(N202="zníž. prenesená",J202,0)</f>
        <v>0</v>
      </c>
      <c r="BI202" s="253">
        <f>IF(N202="nulová",J202,0)</f>
        <v>0</v>
      </c>
      <c r="BJ202" s="18" t="s">
        <v>90</v>
      </c>
      <c r="BK202" s="253">
        <f>ROUND(I202*H202,2)</f>
        <v>0</v>
      </c>
      <c r="BL202" s="18" t="s">
        <v>168</v>
      </c>
      <c r="BM202" s="252" t="s">
        <v>242</v>
      </c>
    </row>
    <row r="203" s="14" customFormat="1">
      <c r="A203" s="14"/>
      <c r="B203" s="265"/>
      <c r="C203" s="266"/>
      <c r="D203" s="256" t="s">
        <v>170</v>
      </c>
      <c r="E203" s="266"/>
      <c r="F203" s="268" t="s">
        <v>243</v>
      </c>
      <c r="G203" s="266"/>
      <c r="H203" s="269">
        <v>2091.904</v>
      </c>
      <c r="I203" s="270"/>
      <c r="J203" s="266"/>
      <c r="K203" s="266"/>
      <c r="L203" s="271"/>
      <c r="M203" s="272"/>
      <c r="N203" s="273"/>
      <c r="O203" s="273"/>
      <c r="P203" s="273"/>
      <c r="Q203" s="273"/>
      <c r="R203" s="273"/>
      <c r="S203" s="273"/>
      <c r="T203" s="27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75" t="s">
        <v>170</v>
      </c>
      <c r="AU203" s="275" t="s">
        <v>90</v>
      </c>
      <c r="AV203" s="14" t="s">
        <v>90</v>
      </c>
      <c r="AW203" s="14" t="s">
        <v>4</v>
      </c>
      <c r="AX203" s="14" t="s">
        <v>85</v>
      </c>
      <c r="AY203" s="275" t="s">
        <v>162</v>
      </c>
    </row>
    <row r="204" s="2" customFormat="1" ht="22.2" customHeight="1">
      <c r="A204" s="39"/>
      <c r="B204" s="40"/>
      <c r="C204" s="240" t="s">
        <v>244</v>
      </c>
      <c r="D204" s="240" t="s">
        <v>164</v>
      </c>
      <c r="E204" s="241" t="s">
        <v>245</v>
      </c>
      <c r="F204" s="242" t="s">
        <v>246</v>
      </c>
      <c r="G204" s="243" t="s">
        <v>192</v>
      </c>
      <c r="H204" s="244">
        <v>522.976</v>
      </c>
      <c r="I204" s="245"/>
      <c r="J204" s="246">
        <f>ROUND(I204*H204,2)</f>
        <v>0</v>
      </c>
      <c r="K204" s="247"/>
      <c r="L204" s="45"/>
      <c r="M204" s="248" t="s">
        <v>1</v>
      </c>
      <c r="N204" s="249" t="s">
        <v>44</v>
      </c>
      <c r="O204" s="98"/>
      <c r="P204" s="250">
        <f>O204*H204</f>
        <v>0</v>
      </c>
      <c r="Q204" s="250">
        <v>0</v>
      </c>
      <c r="R204" s="250">
        <f>Q204*H204</f>
        <v>0</v>
      </c>
      <c r="S204" s="250">
        <v>0</v>
      </c>
      <c r="T204" s="251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52" t="s">
        <v>168</v>
      </c>
      <c r="AT204" s="252" t="s">
        <v>164</v>
      </c>
      <c r="AU204" s="252" t="s">
        <v>90</v>
      </c>
      <c r="AY204" s="18" t="s">
        <v>162</v>
      </c>
      <c r="BE204" s="253">
        <f>IF(N204="základná",J204,0)</f>
        <v>0</v>
      </c>
      <c r="BF204" s="253">
        <f>IF(N204="znížená",J204,0)</f>
        <v>0</v>
      </c>
      <c r="BG204" s="253">
        <f>IF(N204="zákl. prenesená",J204,0)</f>
        <v>0</v>
      </c>
      <c r="BH204" s="253">
        <f>IF(N204="zníž. prenesená",J204,0)</f>
        <v>0</v>
      </c>
      <c r="BI204" s="253">
        <f>IF(N204="nulová",J204,0)</f>
        <v>0</v>
      </c>
      <c r="BJ204" s="18" t="s">
        <v>90</v>
      </c>
      <c r="BK204" s="253">
        <f>ROUND(I204*H204,2)</f>
        <v>0</v>
      </c>
      <c r="BL204" s="18" t="s">
        <v>168</v>
      </c>
      <c r="BM204" s="252" t="s">
        <v>247</v>
      </c>
    </row>
    <row r="205" s="2" customFormat="1" ht="19.8" customHeight="1">
      <c r="A205" s="39"/>
      <c r="B205" s="40"/>
      <c r="C205" s="240" t="s">
        <v>248</v>
      </c>
      <c r="D205" s="240" t="s">
        <v>164</v>
      </c>
      <c r="E205" s="241" t="s">
        <v>249</v>
      </c>
      <c r="F205" s="242" t="s">
        <v>250</v>
      </c>
      <c r="G205" s="243" t="s">
        <v>192</v>
      </c>
      <c r="H205" s="244">
        <v>522.976</v>
      </c>
      <c r="I205" s="245"/>
      <c r="J205" s="246">
        <f>ROUND(I205*H205,2)</f>
        <v>0</v>
      </c>
      <c r="K205" s="247"/>
      <c r="L205" s="45"/>
      <c r="M205" s="248" t="s">
        <v>1</v>
      </c>
      <c r="N205" s="249" t="s">
        <v>44</v>
      </c>
      <c r="O205" s="98"/>
      <c r="P205" s="250">
        <f>O205*H205</f>
        <v>0</v>
      </c>
      <c r="Q205" s="250">
        <v>0</v>
      </c>
      <c r="R205" s="250">
        <f>Q205*H205</f>
        <v>0</v>
      </c>
      <c r="S205" s="250">
        <v>0</v>
      </c>
      <c r="T205" s="251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52" t="s">
        <v>168</v>
      </c>
      <c r="AT205" s="252" t="s">
        <v>164</v>
      </c>
      <c r="AU205" s="252" t="s">
        <v>90</v>
      </c>
      <c r="AY205" s="18" t="s">
        <v>162</v>
      </c>
      <c r="BE205" s="253">
        <f>IF(N205="základná",J205,0)</f>
        <v>0</v>
      </c>
      <c r="BF205" s="253">
        <f>IF(N205="znížená",J205,0)</f>
        <v>0</v>
      </c>
      <c r="BG205" s="253">
        <f>IF(N205="zákl. prenesená",J205,0)</f>
        <v>0</v>
      </c>
      <c r="BH205" s="253">
        <f>IF(N205="zníž. prenesená",J205,0)</f>
        <v>0</v>
      </c>
      <c r="BI205" s="253">
        <f>IF(N205="nulová",J205,0)</f>
        <v>0</v>
      </c>
      <c r="BJ205" s="18" t="s">
        <v>90</v>
      </c>
      <c r="BK205" s="253">
        <f>ROUND(I205*H205,2)</f>
        <v>0</v>
      </c>
      <c r="BL205" s="18" t="s">
        <v>168</v>
      </c>
      <c r="BM205" s="252" t="s">
        <v>251</v>
      </c>
    </row>
    <row r="206" s="12" customFormat="1" ht="22.8" customHeight="1">
      <c r="A206" s="12"/>
      <c r="B206" s="224"/>
      <c r="C206" s="225"/>
      <c r="D206" s="226" t="s">
        <v>77</v>
      </c>
      <c r="E206" s="238" t="s">
        <v>90</v>
      </c>
      <c r="F206" s="238" t="s">
        <v>252</v>
      </c>
      <c r="G206" s="225"/>
      <c r="H206" s="225"/>
      <c r="I206" s="228"/>
      <c r="J206" s="239">
        <f>BK206</f>
        <v>0</v>
      </c>
      <c r="K206" s="225"/>
      <c r="L206" s="230"/>
      <c r="M206" s="231"/>
      <c r="N206" s="232"/>
      <c r="O206" s="232"/>
      <c r="P206" s="233">
        <f>SUM(P207:P238)</f>
        <v>0</v>
      </c>
      <c r="Q206" s="232"/>
      <c r="R206" s="233">
        <f>SUM(R207:R238)</f>
        <v>13.96034214</v>
      </c>
      <c r="S206" s="232"/>
      <c r="T206" s="234">
        <f>SUM(T207:T238)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35" t="s">
        <v>85</v>
      </c>
      <c r="AT206" s="236" t="s">
        <v>77</v>
      </c>
      <c r="AU206" s="236" t="s">
        <v>85</v>
      </c>
      <c r="AY206" s="235" t="s">
        <v>162</v>
      </c>
      <c r="BK206" s="237">
        <f>SUM(BK207:BK238)</f>
        <v>0</v>
      </c>
    </row>
    <row r="207" s="2" customFormat="1" ht="34.8" customHeight="1">
      <c r="A207" s="39"/>
      <c r="B207" s="40"/>
      <c r="C207" s="240" t="s">
        <v>253</v>
      </c>
      <c r="D207" s="240" t="s">
        <v>164</v>
      </c>
      <c r="E207" s="241" t="s">
        <v>254</v>
      </c>
      <c r="F207" s="242" t="s">
        <v>255</v>
      </c>
      <c r="G207" s="243" t="s">
        <v>167</v>
      </c>
      <c r="H207" s="244">
        <v>2237.5</v>
      </c>
      <c r="I207" s="245"/>
      <c r="J207" s="246">
        <f>ROUND(I207*H207,2)</f>
        <v>0</v>
      </c>
      <c r="K207" s="247"/>
      <c r="L207" s="45"/>
      <c r="M207" s="248" t="s">
        <v>1</v>
      </c>
      <c r="N207" s="249" t="s">
        <v>44</v>
      </c>
      <c r="O207" s="98"/>
      <c r="P207" s="250">
        <f>O207*H207</f>
        <v>0</v>
      </c>
      <c r="Q207" s="250">
        <v>0</v>
      </c>
      <c r="R207" s="250">
        <f>Q207*H207</f>
        <v>0</v>
      </c>
      <c r="S207" s="250">
        <v>0</v>
      </c>
      <c r="T207" s="25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52" t="s">
        <v>168</v>
      </c>
      <c r="AT207" s="252" t="s">
        <v>164</v>
      </c>
      <c r="AU207" s="252" t="s">
        <v>90</v>
      </c>
      <c r="AY207" s="18" t="s">
        <v>162</v>
      </c>
      <c r="BE207" s="253">
        <f>IF(N207="základná",J207,0)</f>
        <v>0</v>
      </c>
      <c r="BF207" s="253">
        <f>IF(N207="znížená",J207,0)</f>
        <v>0</v>
      </c>
      <c r="BG207" s="253">
        <f>IF(N207="zákl. prenesená",J207,0)</f>
        <v>0</v>
      </c>
      <c r="BH207" s="253">
        <f>IF(N207="zníž. prenesená",J207,0)</f>
        <v>0</v>
      </c>
      <c r="BI207" s="253">
        <f>IF(N207="nulová",J207,0)</f>
        <v>0</v>
      </c>
      <c r="BJ207" s="18" t="s">
        <v>90</v>
      </c>
      <c r="BK207" s="253">
        <f>ROUND(I207*H207,2)</f>
        <v>0</v>
      </c>
      <c r="BL207" s="18" t="s">
        <v>168</v>
      </c>
      <c r="BM207" s="252" t="s">
        <v>256</v>
      </c>
    </row>
    <row r="208" s="13" customFormat="1">
      <c r="A208" s="13"/>
      <c r="B208" s="254"/>
      <c r="C208" s="255"/>
      <c r="D208" s="256" t="s">
        <v>170</v>
      </c>
      <c r="E208" s="257" t="s">
        <v>1</v>
      </c>
      <c r="F208" s="258" t="s">
        <v>172</v>
      </c>
      <c r="G208" s="255"/>
      <c r="H208" s="257" t="s">
        <v>1</v>
      </c>
      <c r="I208" s="259"/>
      <c r="J208" s="255"/>
      <c r="K208" s="255"/>
      <c r="L208" s="260"/>
      <c r="M208" s="261"/>
      <c r="N208" s="262"/>
      <c r="O208" s="262"/>
      <c r="P208" s="262"/>
      <c r="Q208" s="262"/>
      <c r="R208" s="262"/>
      <c r="S208" s="262"/>
      <c r="T208" s="26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64" t="s">
        <v>170</v>
      </c>
      <c r="AU208" s="264" t="s">
        <v>90</v>
      </c>
      <c r="AV208" s="13" t="s">
        <v>85</v>
      </c>
      <c r="AW208" s="13" t="s">
        <v>34</v>
      </c>
      <c r="AX208" s="13" t="s">
        <v>78</v>
      </c>
      <c r="AY208" s="264" t="s">
        <v>162</v>
      </c>
    </row>
    <row r="209" s="13" customFormat="1">
      <c r="A209" s="13"/>
      <c r="B209" s="254"/>
      <c r="C209" s="255"/>
      <c r="D209" s="256" t="s">
        <v>170</v>
      </c>
      <c r="E209" s="257" t="s">
        <v>1</v>
      </c>
      <c r="F209" s="258" t="s">
        <v>257</v>
      </c>
      <c r="G209" s="255"/>
      <c r="H209" s="257" t="s">
        <v>1</v>
      </c>
      <c r="I209" s="259"/>
      <c r="J209" s="255"/>
      <c r="K209" s="255"/>
      <c r="L209" s="260"/>
      <c r="M209" s="261"/>
      <c r="N209" s="262"/>
      <c r="O209" s="262"/>
      <c r="P209" s="262"/>
      <c r="Q209" s="262"/>
      <c r="R209" s="262"/>
      <c r="S209" s="262"/>
      <c r="T209" s="26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64" t="s">
        <v>170</v>
      </c>
      <c r="AU209" s="264" t="s">
        <v>90</v>
      </c>
      <c r="AV209" s="13" t="s">
        <v>85</v>
      </c>
      <c r="AW209" s="13" t="s">
        <v>34</v>
      </c>
      <c r="AX209" s="13" t="s">
        <v>78</v>
      </c>
      <c r="AY209" s="264" t="s">
        <v>162</v>
      </c>
    </row>
    <row r="210" s="14" customFormat="1">
      <c r="A210" s="14"/>
      <c r="B210" s="265"/>
      <c r="C210" s="266"/>
      <c r="D210" s="256" t="s">
        <v>170</v>
      </c>
      <c r="E210" s="267" t="s">
        <v>1</v>
      </c>
      <c r="F210" s="268" t="s">
        <v>258</v>
      </c>
      <c r="G210" s="266"/>
      <c r="H210" s="269">
        <v>2000</v>
      </c>
      <c r="I210" s="270"/>
      <c r="J210" s="266"/>
      <c r="K210" s="266"/>
      <c r="L210" s="271"/>
      <c r="M210" s="272"/>
      <c r="N210" s="273"/>
      <c r="O210" s="273"/>
      <c r="P210" s="273"/>
      <c r="Q210" s="273"/>
      <c r="R210" s="273"/>
      <c r="S210" s="273"/>
      <c r="T210" s="27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75" t="s">
        <v>170</v>
      </c>
      <c r="AU210" s="275" t="s">
        <v>90</v>
      </c>
      <c r="AV210" s="14" t="s">
        <v>90</v>
      </c>
      <c r="AW210" s="14" t="s">
        <v>34</v>
      </c>
      <c r="AX210" s="14" t="s">
        <v>78</v>
      </c>
      <c r="AY210" s="275" t="s">
        <v>162</v>
      </c>
    </row>
    <row r="211" s="13" customFormat="1">
      <c r="A211" s="13"/>
      <c r="B211" s="254"/>
      <c r="C211" s="255"/>
      <c r="D211" s="256" t="s">
        <v>170</v>
      </c>
      <c r="E211" s="257" t="s">
        <v>1</v>
      </c>
      <c r="F211" s="258" t="s">
        <v>174</v>
      </c>
      <c r="G211" s="255"/>
      <c r="H211" s="257" t="s">
        <v>1</v>
      </c>
      <c r="I211" s="259"/>
      <c r="J211" s="255"/>
      <c r="K211" s="255"/>
      <c r="L211" s="260"/>
      <c r="M211" s="261"/>
      <c r="N211" s="262"/>
      <c r="O211" s="262"/>
      <c r="P211" s="262"/>
      <c r="Q211" s="262"/>
      <c r="R211" s="262"/>
      <c r="S211" s="262"/>
      <c r="T211" s="26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64" t="s">
        <v>170</v>
      </c>
      <c r="AU211" s="264" t="s">
        <v>90</v>
      </c>
      <c r="AV211" s="13" t="s">
        <v>85</v>
      </c>
      <c r="AW211" s="13" t="s">
        <v>34</v>
      </c>
      <c r="AX211" s="13" t="s">
        <v>78</v>
      </c>
      <c r="AY211" s="264" t="s">
        <v>162</v>
      </c>
    </row>
    <row r="212" s="13" customFormat="1">
      <c r="A212" s="13"/>
      <c r="B212" s="254"/>
      <c r="C212" s="255"/>
      <c r="D212" s="256" t="s">
        <v>170</v>
      </c>
      <c r="E212" s="257" t="s">
        <v>1</v>
      </c>
      <c r="F212" s="258" t="s">
        <v>259</v>
      </c>
      <c r="G212" s="255"/>
      <c r="H212" s="257" t="s">
        <v>1</v>
      </c>
      <c r="I212" s="259"/>
      <c r="J212" s="255"/>
      <c r="K212" s="255"/>
      <c r="L212" s="260"/>
      <c r="M212" s="261"/>
      <c r="N212" s="262"/>
      <c r="O212" s="262"/>
      <c r="P212" s="262"/>
      <c r="Q212" s="262"/>
      <c r="R212" s="262"/>
      <c r="S212" s="262"/>
      <c r="T212" s="26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64" t="s">
        <v>170</v>
      </c>
      <c r="AU212" s="264" t="s">
        <v>90</v>
      </c>
      <c r="AV212" s="13" t="s">
        <v>85</v>
      </c>
      <c r="AW212" s="13" t="s">
        <v>34</v>
      </c>
      <c r="AX212" s="13" t="s">
        <v>78</v>
      </c>
      <c r="AY212" s="264" t="s">
        <v>162</v>
      </c>
    </row>
    <row r="213" s="14" customFormat="1">
      <c r="A213" s="14"/>
      <c r="B213" s="265"/>
      <c r="C213" s="266"/>
      <c r="D213" s="256" t="s">
        <v>170</v>
      </c>
      <c r="E213" s="267" t="s">
        <v>1</v>
      </c>
      <c r="F213" s="268" t="s">
        <v>260</v>
      </c>
      <c r="G213" s="266"/>
      <c r="H213" s="269">
        <v>237.5</v>
      </c>
      <c r="I213" s="270"/>
      <c r="J213" s="266"/>
      <c r="K213" s="266"/>
      <c r="L213" s="271"/>
      <c r="M213" s="272"/>
      <c r="N213" s="273"/>
      <c r="O213" s="273"/>
      <c r="P213" s="273"/>
      <c r="Q213" s="273"/>
      <c r="R213" s="273"/>
      <c r="S213" s="273"/>
      <c r="T213" s="27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75" t="s">
        <v>170</v>
      </c>
      <c r="AU213" s="275" t="s">
        <v>90</v>
      </c>
      <c r="AV213" s="14" t="s">
        <v>90</v>
      </c>
      <c r="AW213" s="14" t="s">
        <v>34</v>
      </c>
      <c r="AX213" s="14" t="s">
        <v>78</v>
      </c>
      <c r="AY213" s="275" t="s">
        <v>162</v>
      </c>
    </row>
    <row r="214" s="16" customFormat="1">
      <c r="A214" s="16"/>
      <c r="B214" s="287"/>
      <c r="C214" s="288"/>
      <c r="D214" s="256" t="s">
        <v>170</v>
      </c>
      <c r="E214" s="289" t="s">
        <v>1</v>
      </c>
      <c r="F214" s="290" t="s">
        <v>180</v>
      </c>
      <c r="G214" s="288"/>
      <c r="H214" s="291">
        <v>2237.5</v>
      </c>
      <c r="I214" s="292"/>
      <c r="J214" s="288"/>
      <c r="K214" s="288"/>
      <c r="L214" s="293"/>
      <c r="M214" s="294"/>
      <c r="N214" s="295"/>
      <c r="O214" s="295"/>
      <c r="P214" s="295"/>
      <c r="Q214" s="295"/>
      <c r="R214" s="295"/>
      <c r="S214" s="295"/>
      <c r="T214" s="29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T214" s="297" t="s">
        <v>170</v>
      </c>
      <c r="AU214" s="297" t="s">
        <v>90</v>
      </c>
      <c r="AV214" s="16" t="s">
        <v>168</v>
      </c>
      <c r="AW214" s="16" t="s">
        <v>34</v>
      </c>
      <c r="AX214" s="16" t="s">
        <v>85</v>
      </c>
      <c r="AY214" s="297" t="s">
        <v>162</v>
      </c>
    </row>
    <row r="215" s="2" customFormat="1" ht="30" customHeight="1">
      <c r="A215" s="39"/>
      <c r="B215" s="40"/>
      <c r="C215" s="240" t="s">
        <v>261</v>
      </c>
      <c r="D215" s="240" t="s">
        <v>164</v>
      </c>
      <c r="E215" s="241" t="s">
        <v>262</v>
      </c>
      <c r="F215" s="242" t="s">
        <v>263</v>
      </c>
      <c r="G215" s="243" t="s">
        <v>167</v>
      </c>
      <c r="H215" s="244">
        <v>396.72899999999998</v>
      </c>
      <c r="I215" s="245"/>
      <c r="J215" s="246">
        <f>ROUND(I215*H215,2)</f>
        <v>0</v>
      </c>
      <c r="K215" s="247"/>
      <c r="L215" s="45"/>
      <c r="M215" s="248" t="s">
        <v>1</v>
      </c>
      <c r="N215" s="249" t="s">
        <v>44</v>
      </c>
      <c r="O215" s="98"/>
      <c r="P215" s="250">
        <f>O215*H215</f>
        <v>0</v>
      </c>
      <c r="Q215" s="250">
        <v>3.0000000000000001E-05</v>
      </c>
      <c r="R215" s="250">
        <f>Q215*H215</f>
        <v>0.01190187</v>
      </c>
      <c r="S215" s="250">
        <v>0</v>
      </c>
      <c r="T215" s="251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52" t="s">
        <v>168</v>
      </c>
      <c r="AT215" s="252" t="s">
        <v>164</v>
      </c>
      <c r="AU215" s="252" t="s">
        <v>90</v>
      </c>
      <c r="AY215" s="18" t="s">
        <v>162</v>
      </c>
      <c r="BE215" s="253">
        <f>IF(N215="základná",J215,0)</f>
        <v>0</v>
      </c>
      <c r="BF215" s="253">
        <f>IF(N215="znížená",J215,0)</f>
        <v>0</v>
      </c>
      <c r="BG215" s="253">
        <f>IF(N215="zákl. prenesená",J215,0)</f>
        <v>0</v>
      </c>
      <c r="BH215" s="253">
        <f>IF(N215="zníž. prenesená",J215,0)</f>
        <v>0</v>
      </c>
      <c r="BI215" s="253">
        <f>IF(N215="nulová",J215,0)</f>
        <v>0</v>
      </c>
      <c r="BJ215" s="18" t="s">
        <v>90</v>
      </c>
      <c r="BK215" s="253">
        <f>ROUND(I215*H215,2)</f>
        <v>0</v>
      </c>
      <c r="BL215" s="18" t="s">
        <v>168</v>
      </c>
      <c r="BM215" s="252" t="s">
        <v>264</v>
      </c>
    </row>
    <row r="216" s="13" customFormat="1">
      <c r="A216" s="13"/>
      <c r="B216" s="254"/>
      <c r="C216" s="255"/>
      <c r="D216" s="256" t="s">
        <v>170</v>
      </c>
      <c r="E216" s="257" t="s">
        <v>1</v>
      </c>
      <c r="F216" s="258" t="s">
        <v>219</v>
      </c>
      <c r="G216" s="255"/>
      <c r="H216" s="257" t="s">
        <v>1</v>
      </c>
      <c r="I216" s="259"/>
      <c r="J216" s="255"/>
      <c r="K216" s="255"/>
      <c r="L216" s="260"/>
      <c r="M216" s="261"/>
      <c r="N216" s="262"/>
      <c r="O216" s="262"/>
      <c r="P216" s="262"/>
      <c r="Q216" s="262"/>
      <c r="R216" s="262"/>
      <c r="S216" s="262"/>
      <c r="T216" s="26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64" t="s">
        <v>170</v>
      </c>
      <c r="AU216" s="264" t="s">
        <v>90</v>
      </c>
      <c r="AV216" s="13" t="s">
        <v>85</v>
      </c>
      <c r="AW216" s="13" t="s">
        <v>34</v>
      </c>
      <c r="AX216" s="13" t="s">
        <v>78</v>
      </c>
      <c r="AY216" s="264" t="s">
        <v>162</v>
      </c>
    </row>
    <row r="217" s="14" customFormat="1">
      <c r="A217" s="14"/>
      <c r="B217" s="265"/>
      <c r="C217" s="266"/>
      <c r="D217" s="256" t="s">
        <v>170</v>
      </c>
      <c r="E217" s="267" t="s">
        <v>1</v>
      </c>
      <c r="F217" s="268" t="s">
        <v>265</v>
      </c>
      <c r="G217" s="266"/>
      <c r="H217" s="269">
        <v>396.72899999999998</v>
      </c>
      <c r="I217" s="270"/>
      <c r="J217" s="266"/>
      <c r="K217" s="266"/>
      <c r="L217" s="271"/>
      <c r="M217" s="272"/>
      <c r="N217" s="273"/>
      <c r="O217" s="273"/>
      <c r="P217" s="273"/>
      <c r="Q217" s="273"/>
      <c r="R217" s="273"/>
      <c r="S217" s="273"/>
      <c r="T217" s="27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75" t="s">
        <v>170</v>
      </c>
      <c r="AU217" s="275" t="s">
        <v>90</v>
      </c>
      <c r="AV217" s="14" t="s">
        <v>90</v>
      </c>
      <c r="AW217" s="14" t="s">
        <v>34</v>
      </c>
      <c r="AX217" s="14" t="s">
        <v>85</v>
      </c>
      <c r="AY217" s="275" t="s">
        <v>162</v>
      </c>
    </row>
    <row r="218" s="2" customFormat="1" ht="14.4" customHeight="1">
      <c r="A218" s="39"/>
      <c r="B218" s="40"/>
      <c r="C218" s="299" t="s">
        <v>266</v>
      </c>
      <c r="D218" s="299" t="s">
        <v>267</v>
      </c>
      <c r="E218" s="300" t="s">
        <v>268</v>
      </c>
      <c r="F218" s="301" t="s">
        <v>269</v>
      </c>
      <c r="G218" s="302" t="s">
        <v>167</v>
      </c>
      <c r="H218" s="303">
        <v>404.66399999999999</v>
      </c>
      <c r="I218" s="304"/>
      <c r="J218" s="305">
        <f>ROUND(I218*H218,2)</f>
        <v>0</v>
      </c>
      <c r="K218" s="306"/>
      <c r="L218" s="307"/>
      <c r="M218" s="308" t="s">
        <v>1</v>
      </c>
      <c r="N218" s="309" t="s">
        <v>44</v>
      </c>
      <c r="O218" s="98"/>
      <c r="P218" s="250">
        <f>O218*H218</f>
        <v>0</v>
      </c>
      <c r="Q218" s="250">
        <v>0.00020000000000000001</v>
      </c>
      <c r="R218" s="250">
        <f>Q218*H218</f>
        <v>0.080932799999999999</v>
      </c>
      <c r="S218" s="250">
        <v>0</v>
      </c>
      <c r="T218" s="251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52" t="s">
        <v>215</v>
      </c>
      <c r="AT218" s="252" t="s">
        <v>267</v>
      </c>
      <c r="AU218" s="252" t="s">
        <v>90</v>
      </c>
      <c r="AY218" s="18" t="s">
        <v>162</v>
      </c>
      <c r="BE218" s="253">
        <f>IF(N218="základná",J218,0)</f>
        <v>0</v>
      </c>
      <c r="BF218" s="253">
        <f>IF(N218="znížená",J218,0)</f>
        <v>0</v>
      </c>
      <c r="BG218" s="253">
        <f>IF(N218="zákl. prenesená",J218,0)</f>
        <v>0</v>
      </c>
      <c r="BH218" s="253">
        <f>IF(N218="zníž. prenesená",J218,0)</f>
        <v>0</v>
      </c>
      <c r="BI218" s="253">
        <f>IF(N218="nulová",J218,0)</f>
        <v>0</v>
      </c>
      <c r="BJ218" s="18" t="s">
        <v>90</v>
      </c>
      <c r="BK218" s="253">
        <f>ROUND(I218*H218,2)</f>
        <v>0</v>
      </c>
      <c r="BL218" s="18" t="s">
        <v>168</v>
      </c>
      <c r="BM218" s="252" t="s">
        <v>270</v>
      </c>
    </row>
    <row r="219" s="14" customFormat="1">
      <c r="A219" s="14"/>
      <c r="B219" s="265"/>
      <c r="C219" s="266"/>
      <c r="D219" s="256" t="s">
        <v>170</v>
      </c>
      <c r="E219" s="266"/>
      <c r="F219" s="268" t="s">
        <v>271</v>
      </c>
      <c r="G219" s="266"/>
      <c r="H219" s="269">
        <v>404.66399999999999</v>
      </c>
      <c r="I219" s="270"/>
      <c r="J219" s="266"/>
      <c r="K219" s="266"/>
      <c r="L219" s="271"/>
      <c r="M219" s="272"/>
      <c r="N219" s="273"/>
      <c r="O219" s="273"/>
      <c r="P219" s="273"/>
      <c r="Q219" s="273"/>
      <c r="R219" s="273"/>
      <c r="S219" s="273"/>
      <c r="T219" s="27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75" t="s">
        <v>170</v>
      </c>
      <c r="AU219" s="275" t="s">
        <v>90</v>
      </c>
      <c r="AV219" s="14" t="s">
        <v>90</v>
      </c>
      <c r="AW219" s="14" t="s">
        <v>4</v>
      </c>
      <c r="AX219" s="14" t="s">
        <v>85</v>
      </c>
      <c r="AY219" s="275" t="s">
        <v>162</v>
      </c>
    </row>
    <row r="220" s="2" customFormat="1" ht="30" customHeight="1">
      <c r="A220" s="39"/>
      <c r="B220" s="40"/>
      <c r="C220" s="240" t="s">
        <v>272</v>
      </c>
      <c r="D220" s="240" t="s">
        <v>164</v>
      </c>
      <c r="E220" s="241" t="s">
        <v>273</v>
      </c>
      <c r="F220" s="242" t="s">
        <v>274</v>
      </c>
      <c r="G220" s="243" t="s">
        <v>167</v>
      </c>
      <c r="H220" s="244">
        <v>29641.099999999999</v>
      </c>
      <c r="I220" s="245"/>
      <c r="J220" s="246">
        <f>ROUND(I220*H220,2)</f>
        <v>0</v>
      </c>
      <c r="K220" s="247"/>
      <c r="L220" s="45"/>
      <c r="M220" s="248" t="s">
        <v>1</v>
      </c>
      <c r="N220" s="249" t="s">
        <v>44</v>
      </c>
      <c r="O220" s="98"/>
      <c r="P220" s="250">
        <f>O220*H220</f>
        <v>0</v>
      </c>
      <c r="Q220" s="250">
        <v>3.0000000000000001E-05</v>
      </c>
      <c r="R220" s="250">
        <f>Q220*H220</f>
        <v>0.88923299999999994</v>
      </c>
      <c r="S220" s="250">
        <v>0</v>
      </c>
      <c r="T220" s="251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52" t="s">
        <v>168</v>
      </c>
      <c r="AT220" s="252" t="s">
        <v>164</v>
      </c>
      <c r="AU220" s="252" t="s">
        <v>90</v>
      </c>
      <c r="AY220" s="18" t="s">
        <v>162</v>
      </c>
      <c r="BE220" s="253">
        <f>IF(N220="základná",J220,0)</f>
        <v>0</v>
      </c>
      <c r="BF220" s="253">
        <f>IF(N220="znížená",J220,0)</f>
        <v>0</v>
      </c>
      <c r="BG220" s="253">
        <f>IF(N220="zákl. prenesená",J220,0)</f>
        <v>0</v>
      </c>
      <c r="BH220" s="253">
        <f>IF(N220="zníž. prenesená",J220,0)</f>
        <v>0</v>
      </c>
      <c r="BI220" s="253">
        <f>IF(N220="nulová",J220,0)</f>
        <v>0</v>
      </c>
      <c r="BJ220" s="18" t="s">
        <v>90</v>
      </c>
      <c r="BK220" s="253">
        <f>ROUND(I220*H220,2)</f>
        <v>0</v>
      </c>
      <c r="BL220" s="18" t="s">
        <v>168</v>
      </c>
      <c r="BM220" s="252" t="s">
        <v>275</v>
      </c>
    </row>
    <row r="221" s="13" customFormat="1">
      <c r="A221" s="13"/>
      <c r="B221" s="254"/>
      <c r="C221" s="255"/>
      <c r="D221" s="256" t="s">
        <v>170</v>
      </c>
      <c r="E221" s="257" t="s">
        <v>1</v>
      </c>
      <c r="F221" s="258" t="s">
        <v>276</v>
      </c>
      <c r="G221" s="255"/>
      <c r="H221" s="257" t="s">
        <v>1</v>
      </c>
      <c r="I221" s="259"/>
      <c r="J221" s="255"/>
      <c r="K221" s="255"/>
      <c r="L221" s="260"/>
      <c r="M221" s="261"/>
      <c r="N221" s="262"/>
      <c r="O221" s="262"/>
      <c r="P221" s="262"/>
      <c r="Q221" s="262"/>
      <c r="R221" s="262"/>
      <c r="S221" s="262"/>
      <c r="T221" s="26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64" t="s">
        <v>170</v>
      </c>
      <c r="AU221" s="264" t="s">
        <v>90</v>
      </c>
      <c r="AV221" s="13" t="s">
        <v>85</v>
      </c>
      <c r="AW221" s="13" t="s">
        <v>34</v>
      </c>
      <c r="AX221" s="13" t="s">
        <v>78</v>
      </c>
      <c r="AY221" s="264" t="s">
        <v>162</v>
      </c>
    </row>
    <row r="222" s="13" customFormat="1">
      <c r="A222" s="13"/>
      <c r="B222" s="254"/>
      <c r="C222" s="255"/>
      <c r="D222" s="256" t="s">
        <v>170</v>
      </c>
      <c r="E222" s="257" t="s">
        <v>1</v>
      </c>
      <c r="F222" s="258" t="s">
        <v>172</v>
      </c>
      <c r="G222" s="255"/>
      <c r="H222" s="257" t="s">
        <v>1</v>
      </c>
      <c r="I222" s="259"/>
      <c r="J222" s="255"/>
      <c r="K222" s="255"/>
      <c r="L222" s="260"/>
      <c r="M222" s="261"/>
      <c r="N222" s="262"/>
      <c r="O222" s="262"/>
      <c r="P222" s="262"/>
      <c r="Q222" s="262"/>
      <c r="R222" s="262"/>
      <c r="S222" s="262"/>
      <c r="T222" s="26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64" t="s">
        <v>170</v>
      </c>
      <c r="AU222" s="264" t="s">
        <v>90</v>
      </c>
      <c r="AV222" s="13" t="s">
        <v>85</v>
      </c>
      <c r="AW222" s="13" t="s">
        <v>34</v>
      </c>
      <c r="AX222" s="13" t="s">
        <v>78</v>
      </c>
      <c r="AY222" s="264" t="s">
        <v>162</v>
      </c>
    </row>
    <row r="223" s="14" customFormat="1">
      <c r="A223" s="14"/>
      <c r="B223" s="265"/>
      <c r="C223" s="266"/>
      <c r="D223" s="256" t="s">
        <v>170</v>
      </c>
      <c r="E223" s="267" t="s">
        <v>1</v>
      </c>
      <c r="F223" s="268" t="s">
        <v>277</v>
      </c>
      <c r="G223" s="266"/>
      <c r="H223" s="269">
        <v>15997.4</v>
      </c>
      <c r="I223" s="270"/>
      <c r="J223" s="266"/>
      <c r="K223" s="266"/>
      <c r="L223" s="271"/>
      <c r="M223" s="272"/>
      <c r="N223" s="273"/>
      <c r="O223" s="273"/>
      <c r="P223" s="273"/>
      <c r="Q223" s="273"/>
      <c r="R223" s="273"/>
      <c r="S223" s="273"/>
      <c r="T223" s="27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75" t="s">
        <v>170</v>
      </c>
      <c r="AU223" s="275" t="s">
        <v>90</v>
      </c>
      <c r="AV223" s="14" t="s">
        <v>90</v>
      </c>
      <c r="AW223" s="14" t="s">
        <v>34</v>
      </c>
      <c r="AX223" s="14" t="s">
        <v>78</v>
      </c>
      <c r="AY223" s="275" t="s">
        <v>162</v>
      </c>
    </row>
    <row r="224" s="13" customFormat="1">
      <c r="A224" s="13"/>
      <c r="B224" s="254"/>
      <c r="C224" s="255"/>
      <c r="D224" s="256" t="s">
        <v>170</v>
      </c>
      <c r="E224" s="257" t="s">
        <v>1</v>
      </c>
      <c r="F224" s="258" t="s">
        <v>174</v>
      </c>
      <c r="G224" s="255"/>
      <c r="H224" s="257" t="s">
        <v>1</v>
      </c>
      <c r="I224" s="259"/>
      <c r="J224" s="255"/>
      <c r="K224" s="255"/>
      <c r="L224" s="260"/>
      <c r="M224" s="261"/>
      <c r="N224" s="262"/>
      <c r="O224" s="262"/>
      <c r="P224" s="262"/>
      <c r="Q224" s="262"/>
      <c r="R224" s="262"/>
      <c r="S224" s="262"/>
      <c r="T224" s="26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64" t="s">
        <v>170</v>
      </c>
      <c r="AU224" s="264" t="s">
        <v>90</v>
      </c>
      <c r="AV224" s="13" t="s">
        <v>85</v>
      </c>
      <c r="AW224" s="13" t="s">
        <v>34</v>
      </c>
      <c r="AX224" s="13" t="s">
        <v>78</v>
      </c>
      <c r="AY224" s="264" t="s">
        <v>162</v>
      </c>
    </row>
    <row r="225" s="14" customFormat="1">
      <c r="A225" s="14"/>
      <c r="B225" s="265"/>
      <c r="C225" s="266"/>
      <c r="D225" s="256" t="s">
        <v>170</v>
      </c>
      <c r="E225" s="267" t="s">
        <v>1</v>
      </c>
      <c r="F225" s="268" t="s">
        <v>278</v>
      </c>
      <c r="G225" s="266"/>
      <c r="H225" s="269">
        <v>13371.700000000001</v>
      </c>
      <c r="I225" s="270"/>
      <c r="J225" s="266"/>
      <c r="K225" s="266"/>
      <c r="L225" s="271"/>
      <c r="M225" s="272"/>
      <c r="N225" s="273"/>
      <c r="O225" s="273"/>
      <c r="P225" s="273"/>
      <c r="Q225" s="273"/>
      <c r="R225" s="273"/>
      <c r="S225" s="273"/>
      <c r="T225" s="27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75" t="s">
        <v>170</v>
      </c>
      <c r="AU225" s="275" t="s">
        <v>90</v>
      </c>
      <c r="AV225" s="14" t="s">
        <v>90</v>
      </c>
      <c r="AW225" s="14" t="s">
        <v>34</v>
      </c>
      <c r="AX225" s="14" t="s">
        <v>78</v>
      </c>
      <c r="AY225" s="275" t="s">
        <v>162</v>
      </c>
    </row>
    <row r="226" s="15" customFormat="1">
      <c r="A226" s="15"/>
      <c r="B226" s="276"/>
      <c r="C226" s="277"/>
      <c r="D226" s="256" t="s">
        <v>170</v>
      </c>
      <c r="E226" s="278" t="s">
        <v>1</v>
      </c>
      <c r="F226" s="279" t="s">
        <v>176</v>
      </c>
      <c r="G226" s="277"/>
      <c r="H226" s="280">
        <v>29369.099999999999</v>
      </c>
      <c r="I226" s="281"/>
      <c r="J226" s="277"/>
      <c r="K226" s="277"/>
      <c r="L226" s="282"/>
      <c r="M226" s="283"/>
      <c r="N226" s="284"/>
      <c r="O226" s="284"/>
      <c r="P226" s="284"/>
      <c r="Q226" s="284"/>
      <c r="R226" s="284"/>
      <c r="S226" s="284"/>
      <c r="T226" s="28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86" t="s">
        <v>170</v>
      </c>
      <c r="AU226" s="286" t="s">
        <v>90</v>
      </c>
      <c r="AV226" s="15" t="s">
        <v>95</v>
      </c>
      <c r="AW226" s="15" t="s">
        <v>34</v>
      </c>
      <c r="AX226" s="15" t="s">
        <v>78</v>
      </c>
      <c r="AY226" s="286" t="s">
        <v>162</v>
      </c>
    </row>
    <row r="227" s="13" customFormat="1">
      <c r="A227" s="13"/>
      <c r="B227" s="254"/>
      <c r="C227" s="255"/>
      <c r="D227" s="256" t="s">
        <v>170</v>
      </c>
      <c r="E227" s="257" t="s">
        <v>1</v>
      </c>
      <c r="F227" s="258" t="s">
        <v>279</v>
      </c>
      <c r="G227" s="255"/>
      <c r="H227" s="257" t="s">
        <v>1</v>
      </c>
      <c r="I227" s="259"/>
      <c r="J227" s="255"/>
      <c r="K227" s="255"/>
      <c r="L227" s="260"/>
      <c r="M227" s="261"/>
      <c r="N227" s="262"/>
      <c r="O227" s="262"/>
      <c r="P227" s="262"/>
      <c r="Q227" s="262"/>
      <c r="R227" s="262"/>
      <c r="S227" s="262"/>
      <c r="T227" s="26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64" t="s">
        <v>170</v>
      </c>
      <c r="AU227" s="264" t="s">
        <v>90</v>
      </c>
      <c r="AV227" s="13" t="s">
        <v>85</v>
      </c>
      <c r="AW227" s="13" t="s">
        <v>34</v>
      </c>
      <c r="AX227" s="13" t="s">
        <v>78</v>
      </c>
      <c r="AY227" s="264" t="s">
        <v>162</v>
      </c>
    </row>
    <row r="228" s="13" customFormat="1">
      <c r="A228" s="13"/>
      <c r="B228" s="254"/>
      <c r="C228" s="255"/>
      <c r="D228" s="256" t="s">
        <v>170</v>
      </c>
      <c r="E228" s="257" t="s">
        <v>1</v>
      </c>
      <c r="F228" s="258" t="s">
        <v>172</v>
      </c>
      <c r="G228" s="255"/>
      <c r="H228" s="257" t="s">
        <v>1</v>
      </c>
      <c r="I228" s="259"/>
      <c r="J228" s="255"/>
      <c r="K228" s="255"/>
      <c r="L228" s="260"/>
      <c r="M228" s="261"/>
      <c r="N228" s="262"/>
      <c r="O228" s="262"/>
      <c r="P228" s="262"/>
      <c r="Q228" s="262"/>
      <c r="R228" s="262"/>
      <c r="S228" s="262"/>
      <c r="T228" s="26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64" t="s">
        <v>170</v>
      </c>
      <c r="AU228" s="264" t="s">
        <v>90</v>
      </c>
      <c r="AV228" s="13" t="s">
        <v>85</v>
      </c>
      <c r="AW228" s="13" t="s">
        <v>34</v>
      </c>
      <c r="AX228" s="13" t="s">
        <v>78</v>
      </c>
      <c r="AY228" s="264" t="s">
        <v>162</v>
      </c>
    </row>
    <row r="229" s="14" customFormat="1">
      <c r="A229" s="14"/>
      <c r="B229" s="265"/>
      <c r="C229" s="266"/>
      <c r="D229" s="256" t="s">
        <v>170</v>
      </c>
      <c r="E229" s="267" t="s">
        <v>1</v>
      </c>
      <c r="F229" s="268" t="s">
        <v>280</v>
      </c>
      <c r="G229" s="266"/>
      <c r="H229" s="269">
        <v>238</v>
      </c>
      <c r="I229" s="270"/>
      <c r="J229" s="266"/>
      <c r="K229" s="266"/>
      <c r="L229" s="271"/>
      <c r="M229" s="272"/>
      <c r="N229" s="273"/>
      <c r="O229" s="273"/>
      <c r="P229" s="273"/>
      <c r="Q229" s="273"/>
      <c r="R229" s="273"/>
      <c r="S229" s="273"/>
      <c r="T229" s="27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75" t="s">
        <v>170</v>
      </c>
      <c r="AU229" s="275" t="s">
        <v>90</v>
      </c>
      <c r="AV229" s="14" t="s">
        <v>90</v>
      </c>
      <c r="AW229" s="14" t="s">
        <v>34</v>
      </c>
      <c r="AX229" s="14" t="s">
        <v>78</v>
      </c>
      <c r="AY229" s="275" t="s">
        <v>162</v>
      </c>
    </row>
    <row r="230" s="13" customFormat="1">
      <c r="A230" s="13"/>
      <c r="B230" s="254"/>
      <c r="C230" s="255"/>
      <c r="D230" s="256" t="s">
        <v>170</v>
      </c>
      <c r="E230" s="257" t="s">
        <v>1</v>
      </c>
      <c r="F230" s="258" t="s">
        <v>174</v>
      </c>
      <c r="G230" s="255"/>
      <c r="H230" s="257" t="s">
        <v>1</v>
      </c>
      <c r="I230" s="259"/>
      <c r="J230" s="255"/>
      <c r="K230" s="255"/>
      <c r="L230" s="260"/>
      <c r="M230" s="261"/>
      <c r="N230" s="262"/>
      <c r="O230" s="262"/>
      <c r="P230" s="262"/>
      <c r="Q230" s="262"/>
      <c r="R230" s="262"/>
      <c r="S230" s="262"/>
      <c r="T230" s="26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64" t="s">
        <v>170</v>
      </c>
      <c r="AU230" s="264" t="s">
        <v>90</v>
      </c>
      <c r="AV230" s="13" t="s">
        <v>85</v>
      </c>
      <c r="AW230" s="13" t="s">
        <v>34</v>
      </c>
      <c r="AX230" s="13" t="s">
        <v>78</v>
      </c>
      <c r="AY230" s="264" t="s">
        <v>162</v>
      </c>
    </row>
    <row r="231" s="14" customFormat="1">
      <c r="A231" s="14"/>
      <c r="B231" s="265"/>
      <c r="C231" s="266"/>
      <c r="D231" s="256" t="s">
        <v>170</v>
      </c>
      <c r="E231" s="267" t="s">
        <v>1</v>
      </c>
      <c r="F231" s="268" t="s">
        <v>281</v>
      </c>
      <c r="G231" s="266"/>
      <c r="H231" s="269">
        <v>34</v>
      </c>
      <c r="I231" s="270"/>
      <c r="J231" s="266"/>
      <c r="K231" s="266"/>
      <c r="L231" s="271"/>
      <c r="M231" s="272"/>
      <c r="N231" s="273"/>
      <c r="O231" s="273"/>
      <c r="P231" s="273"/>
      <c r="Q231" s="273"/>
      <c r="R231" s="273"/>
      <c r="S231" s="273"/>
      <c r="T231" s="27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75" t="s">
        <v>170</v>
      </c>
      <c r="AU231" s="275" t="s">
        <v>90</v>
      </c>
      <c r="AV231" s="14" t="s">
        <v>90</v>
      </c>
      <c r="AW231" s="14" t="s">
        <v>34</v>
      </c>
      <c r="AX231" s="14" t="s">
        <v>78</v>
      </c>
      <c r="AY231" s="275" t="s">
        <v>162</v>
      </c>
    </row>
    <row r="232" s="15" customFormat="1">
      <c r="A232" s="15"/>
      <c r="B232" s="276"/>
      <c r="C232" s="277"/>
      <c r="D232" s="256" t="s">
        <v>170</v>
      </c>
      <c r="E232" s="278" t="s">
        <v>1</v>
      </c>
      <c r="F232" s="279" t="s">
        <v>176</v>
      </c>
      <c r="G232" s="277"/>
      <c r="H232" s="280">
        <v>272</v>
      </c>
      <c r="I232" s="281"/>
      <c r="J232" s="277"/>
      <c r="K232" s="277"/>
      <c r="L232" s="282"/>
      <c r="M232" s="283"/>
      <c r="N232" s="284"/>
      <c r="O232" s="284"/>
      <c r="P232" s="284"/>
      <c r="Q232" s="284"/>
      <c r="R232" s="284"/>
      <c r="S232" s="284"/>
      <c r="T232" s="28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86" t="s">
        <v>170</v>
      </c>
      <c r="AU232" s="286" t="s">
        <v>90</v>
      </c>
      <c r="AV232" s="15" t="s">
        <v>95</v>
      </c>
      <c r="AW232" s="15" t="s">
        <v>34</v>
      </c>
      <c r="AX232" s="15" t="s">
        <v>78</v>
      </c>
      <c r="AY232" s="286" t="s">
        <v>162</v>
      </c>
    </row>
    <row r="233" s="16" customFormat="1">
      <c r="A233" s="16"/>
      <c r="B233" s="287"/>
      <c r="C233" s="288"/>
      <c r="D233" s="256" t="s">
        <v>170</v>
      </c>
      <c r="E233" s="289" t="s">
        <v>1</v>
      </c>
      <c r="F233" s="290" t="s">
        <v>180</v>
      </c>
      <c r="G233" s="288"/>
      <c r="H233" s="291">
        <v>29641.099999999999</v>
      </c>
      <c r="I233" s="292"/>
      <c r="J233" s="288"/>
      <c r="K233" s="288"/>
      <c r="L233" s="293"/>
      <c r="M233" s="294"/>
      <c r="N233" s="295"/>
      <c r="O233" s="295"/>
      <c r="P233" s="295"/>
      <c r="Q233" s="295"/>
      <c r="R233" s="295"/>
      <c r="S233" s="295"/>
      <c r="T233" s="29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T233" s="297" t="s">
        <v>170</v>
      </c>
      <c r="AU233" s="297" t="s">
        <v>90</v>
      </c>
      <c r="AV233" s="16" t="s">
        <v>168</v>
      </c>
      <c r="AW233" s="16" t="s">
        <v>34</v>
      </c>
      <c r="AX233" s="16" t="s">
        <v>85</v>
      </c>
      <c r="AY233" s="297" t="s">
        <v>162</v>
      </c>
    </row>
    <row r="234" s="2" customFormat="1" ht="14.4" customHeight="1">
      <c r="A234" s="39"/>
      <c r="B234" s="40"/>
      <c r="C234" s="299" t="s">
        <v>7</v>
      </c>
      <c r="D234" s="299" t="s">
        <v>267</v>
      </c>
      <c r="E234" s="300" t="s">
        <v>282</v>
      </c>
      <c r="F234" s="301" t="s">
        <v>283</v>
      </c>
      <c r="G234" s="302" t="s">
        <v>167</v>
      </c>
      <c r="H234" s="303">
        <v>30233.921999999999</v>
      </c>
      <c r="I234" s="304"/>
      <c r="J234" s="305">
        <f>ROUND(I234*H234,2)</f>
        <v>0</v>
      </c>
      <c r="K234" s="306"/>
      <c r="L234" s="307"/>
      <c r="M234" s="308" t="s">
        <v>1</v>
      </c>
      <c r="N234" s="309" t="s">
        <v>44</v>
      </c>
      <c r="O234" s="98"/>
      <c r="P234" s="250">
        <f>O234*H234</f>
        <v>0</v>
      </c>
      <c r="Q234" s="250">
        <v>0.00040000000000000002</v>
      </c>
      <c r="R234" s="250">
        <f>Q234*H234</f>
        <v>12.0935688</v>
      </c>
      <c r="S234" s="250">
        <v>0</v>
      </c>
      <c r="T234" s="251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52" t="s">
        <v>215</v>
      </c>
      <c r="AT234" s="252" t="s">
        <v>267</v>
      </c>
      <c r="AU234" s="252" t="s">
        <v>90</v>
      </c>
      <c r="AY234" s="18" t="s">
        <v>162</v>
      </c>
      <c r="BE234" s="253">
        <f>IF(N234="základná",J234,0)</f>
        <v>0</v>
      </c>
      <c r="BF234" s="253">
        <f>IF(N234="znížená",J234,0)</f>
        <v>0</v>
      </c>
      <c r="BG234" s="253">
        <f>IF(N234="zákl. prenesená",J234,0)</f>
        <v>0</v>
      </c>
      <c r="BH234" s="253">
        <f>IF(N234="zníž. prenesená",J234,0)</f>
        <v>0</v>
      </c>
      <c r="BI234" s="253">
        <f>IF(N234="nulová",J234,0)</f>
        <v>0</v>
      </c>
      <c r="BJ234" s="18" t="s">
        <v>90</v>
      </c>
      <c r="BK234" s="253">
        <f>ROUND(I234*H234,2)</f>
        <v>0</v>
      </c>
      <c r="BL234" s="18" t="s">
        <v>168</v>
      </c>
      <c r="BM234" s="252" t="s">
        <v>284</v>
      </c>
    </row>
    <row r="235" s="14" customFormat="1">
      <c r="A235" s="14"/>
      <c r="B235" s="265"/>
      <c r="C235" s="266"/>
      <c r="D235" s="256" t="s">
        <v>170</v>
      </c>
      <c r="E235" s="266"/>
      <c r="F235" s="268" t="s">
        <v>285</v>
      </c>
      <c r="G235" s="266"/>
      <c r="H235" s="269">
        <v>30233.921999999999</v>
      </c>
      <c r="I235" s="270"/>
      <c r="J235" s="266"/>
      <c r="K235" s="266"/>
      <c r="L235" s="271"/>
      <c r="M235" s="272"/>
      <c r="N235" s="273"/>
      <c r="O235" s="273"/>
      <c r="P235" s="273"/>
      <c r="Q235" s="273"/>
      <c r="R235" s="273"/>
      <c r="S235" s="273"/>
      <c r="T235" s="27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75" t="s">
        <v>170</v>
      </c>
      <c r="AU235" s="275" t="s">
        <v>90</v>
      </c>
      <c r="AV235" s="14" t="s">
        <v>90</v>
      </c>
      <c r="AW235" s="14" t="s">
        <v>4</v>
      </c>
      <c r="AX235" s="14" t="s">
        <v>85</v>
      </c>
      <c r="AY235" s="275" t="s">
        <v>162</v>
      </c>
    </row>
    <row r="236" s="2" customFormat="1" ht="45" customHeight="1">
      <c r="A236" s="39"/>
      <c r="B236" s="40"/>
      <c r="C236" s="240" t="s">
        <v>286</v>
      </c>
      <c r="D236" s="240" t="s">
        <v>164</v>
      </c>
      <c r="E236" s="241" t="s">
        <v>287</v>
      </c>
      <c r="F236" s="242" t="s">
        <v>288</v>
      </c>
      <c r="G236" s="243" t="s">
        <v>167</v>
      </c>
      <c r="H236" s="244">
        <v>396.72899999999998</v>
      </c>
      <c r="I236" s="245"/>
      <c r="J236" s="246">
        <f>ROUND(I236*H236,2)</f>
        <v>0</v>
      </c>
      <c r="K236" s="247"/>
      <c r="L236" s="45"/>
      <c r="M236" s="248" t="s">
        <v>1</v>
      </c>
      <c r="N236" s="249" t="s">
        <v>44</v>
      </c>
      <c r="O236" s="98"/>
      <c r="P236" s="250">
        <f>O236*H236</f>
        <v>0</v>
      </c>
      <c r="Q236" s="250">
        <v>0.0022300000000000002</v>
      </c>
      <c r="R236" s="250">
        <f>Q236*H236</f>
        <v>0.88470567</v>
      </c>
      <c r="S236" s="250">
        <v>0</v>
      </c>
      <c r="T236" s="251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52" t="s">
        <v>168</v>
      </c>
      <c r="AT236" s="252" t="s">
        <v>164</v>
      </c>
      <c r="AU236" s="252" t="s">
        <v>90</v>
      </c>
      <c r="AY236" s="18" t="s">
        <v>162</v>
      </c>
      <c r="BE236" s="253">
        <f>IF(N236="základná",J236,0)</f>
        <v>0</v>
      </c>
      <c r="BF236" s="253">
        <f>IF(N236="znížená",J236,0)</f>
        <v>0</v>
      </c>
      <c r="BG236" s="253">
        <f>IF(N236="zákl. prenesená",J236,0)</f>
        <v>0</v>
      </c>
      <c r="BH236" s="253">
        <f>IF(N236="zníž. prenesená",J236,0)</f>
        <v>0</v>
      </c>
      <c r="BI236" s="253">
        <f>IF(N236="nulová",J236,0)</f>
        <v>0</v>
      </c>
      <c r="BJ236" s="18" t="s">
        <v>90</v>
      </c>
      <c r="BK236" s="253">
        <f>ROUND(I236*H236,2)</f>
        <v>0</v>
      </c>
      <c r="BL236" s="18" t="s">
        <v>168</v>
      </c>
      <c r="BM236" s="252" t="s">
        <v>289</v>
      </c>
    </row>
    <row r="237" s="13" customFormat="1">
      <c r="A237" s="13"/>
      <c r="B237" s="254"/>
      <c r="C237" s="255"/>
      <c r="D237" s="256" t="s">
        <v>170</v>
      </c>
      <c r="E237" s="257" t="s">
        <v>1</v>
      </c>
      <c r="F237" s="258" t="s">
        <v>219</v>
      </c>
      <c r="G237" s="255"/>
      <c r="H237" s="257" t="s">
        <v>1</v>
      </c>
      <c r="I237" s="259"/>
      <c r="J237" s="255"/>
      <c r="K237" s="255"/>
      <c r="L237" s="260"/>
      <c r="M237" s="261"/>
      <c r="N237" s="262"/>
      <c r="O237" s="262"/>
      <c r="P237" s="262"/>
      <c r="Q237" s="262"/>
      <c r="R237" s="262"/>
      <c r="S237" s="262"/>
      <c r="T237" s="26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64" t="s">
        <v>170</v>
      </c>
      <c r="AU237" s="264" t="s">
        <v>90</v>
      </c>
      <c r="AV237" s="13" t="s">
        <v>85</v>
      </c>
      <c r="AW237" s="13" t="s">
        <v>34</v>
      </c>
      <c r="AX237" s="13" t="s">
        <v>78</v>
      </c>
      <c r="AY237" s="264" t="s">
        <v>162</v>
      </c>
    </row>
    <row r="238" s="14" customFormat="1">
      <c r="A238" s="14"/>
      <c r="B238" s="265"/>
      <c r="C238" s="266"/>
      <c r="D238" s="256" t="s">
        <v>170</v>
      </c>
      <c r="E238" s="267" t="s">
        <v>1</v>
      </c>
      <c r="F238" s="268" t="s">
        <v>265</v>
      </c>
      <c r="G238" s="266"/>
      <c r="H238" s="269">
        <v>396.72899999999998</v>
      </c>
      <c r="I238" s="270"/>
      <c r="J238" s="266"/>
      <c r="K238" s="266"/>
      <c r="L238" s="271"/>
      <c r="M238" s="272"/>
      <c r="N238" s="273"/>
      <c r="O238" s="273"/>
      <c r="P238" s="273"/>
      <c r="Q238" s="273"/>
      <c r="R238" s="273"/>
      <c r="S238" s="273"/>
      <c r="T238" s="27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75" t="s">
        <v>170</v>
      </c>
      <c r="AU238" s="275" t="s">
        <v>90</v>
      </c>
      <c r="AV238" s="14" t="s">
        <v>90</v>
      </c>
      <c r="AW238" s="14" t="s">
        <v>34</v>
      </c>
      <c r="AX238" s="14" t="s">
        <v>85</v>
      </c>
      <c r="AY238" s="275" t="s">
        <v>162</v>
      </c>
    </row>
    <row r="239" s="12" customFormat="1" ht="22.8" customHeight="1">
      <c r="A239" s="12"/>
      <c r="B239" s="224"/>
      <c r="C239" s="225"/>
      <c r="D239" s="226" t="s">
        <v>77</v>
      </c>
      <c r="E239" s="238" t="s">
        <v>200</v>
      </c>
      <c r="F239" s="238" t="s">
        <v>290</v>
      </c>
      <c r="G239" s="225"/>
      <c r="H239" s="225"/>
      <c r="I239" s="228"/>
      <c r="J239" s="239">
        <f>BK239</f>
        <v>0</v>
      </c>
      <c r="K239" s="225"/>
      <c r="L239" s="230"/>
      <c r="M239" s="231"/>
      <c r="N239" s="232"/>
      <c r="O239" s="232"/>
      <c r="P239" s="233">
        <f>SUM(P240:P352)</f>
        <v>0</v>
      </c>
      <c r="Q239" s="232"/>
      <c r="R239" s="233">
        <f>SUM(R240:R352)</f>
        <v>33651.76199520001</v>
      </c>
      <c r="S239" s="232"/>
      <c r="T239" s="234">
        <f>SUM(T240:T352)</f>
        <v>215.25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35" t="s">
        <v>85</v>
      </c>
      <c r="AT239" s="236" t="s">
        <v>77</v>
      </c>
      <c r="AU239" s="236" t="s">
        <v>85</v>
      </c>
      <c r="AY239" s="235" t="s">
        <v>162</v>
      </c>
      <c r="BK239" s="237">
        <f>SUM(BK240:BK352)</f>
        <v>0</v>
      </c>
    </row>
    <row r="240" s="2" customFormat="1" ht="14.4" customHeight="1">
      <c r="A240" s="39"/>
      <c r="B240" s="40"/>
      <c r="C240" s="240" t="s">
        <v>291</v>
      </c>
      <c r="D240" s="240" t="s">
        <v>164</v>
      </c>
      <c r="E240" s="241" t="s">
        <v>292</v>
      </c>
      <c r="F240" s="242" t="s">
        <v>293</v>
      </c>
      <c r="G240" s="243" t="s">
        <v>294</v>
      </c>
      <c r="H240" s="244">
        <v>1435</v>
      </c>
      <c r="I240" s="245"/>
      <c r="J240" s="246">
        <f>ROUND(I240*H240,2)</f>
        <v>0</v>
      </c>
      <c r="K240" s="247"/>
      <c r="L240" s="45"/>
      <c r="M240" s="248" t="s">
        <v>1</v>
      </c>
      <c r="N240" s="249" t="s">
        <v>44</v>
      </c>
      <c r="O240" s="98"/>
      <c r="P240" s="250">
        <f>O240*H240</f>
        <v>0</v>
      </c>
      <c r="Q240" s="250">
        <v>0</v>
      </c>
      <c r="R240" s="250">
        <f>Q240*H240</f>
        <v>0</v>
      </c>
      <c r="S240" s="250">
        <v>0.14999999999999999</v>
      </c>
      <c r="T240" s="251">
        <f>S240*H240</f>
        <v>215.25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52" t="s">
        <v>168</v>
      </c>
      <c r="AT240" s="252" t="s">
        <v>164</v>
      </c>
      <c r="AU240" s="252" t="s">
        <v>90</v>
      </c>
      <c r="AY240" s="18" t="s">
        <v>162</v>
      </c>
      <c r="BE240" s="253">
        <f>IF(N240="základná",J240,0)</f>
        <v>0</v>
      </c>
      <c r="BF240" s="253">
        <f>IF(N240="znížená",J240,0)</f>
        <v>0</v>
      </c>
      <c r="BG240" s="253">
        <f>IF(N240="zákl. prenesená",J240,0)</f>
        <v>0</v>
      </c>
      <c r="BH240" s="253">
        <f>IF(N240="zníž. prenesená",J240,0)</f>
        <v>0</v>
      </c>
      <c r="BI240" s="253">
        <f>IF(N240="nulová",J240,0)</f>
        <v>0</v>
      </c>
      <c r="BJ240" s="18" t="s">
        <v>90</v>
      </c>
      <c r="BK240" s="253">
        <f>ROUND(I240*H240,2)</f>
        <v>0</v>
      </c>
      <c r="BL240" s="18" t="s">
        <v>168</v>
      </c>
      <c r="BM240" s="252" t="s">
        <v>295</v>
      </c>
    </row>
    <row r="241" s="13" customFormat="1">
      <c r="A241" s="13"/>
      <c r="B241" s="254"/>
      <c r="C241" s="255"/>
      <c r="D241" s="256" t="s">
        <v>170</v>
      </c>
      <c r="E241" s="257" t="s">
        <v>1</v>
      </c>
      <c r="F241" s="258" t="s">
        <v>172</v>
      </c>
      <c r="G241" s="255"/>
      <c r="H241" s="257" t="s">
        <v>1</v>
      </c>
      <c r="I241" s="259"/>
      <c r="J241" s="255"/>
      <c r="K241" s="255"/>
      <c r="L241" s="260"/>
      <c r="M241" s="261"/>
      <c r="N241" s="262"/>
      <c r="O241" s="262"/>
      <c r="P241" s="262"/>
      <c r="Q241" s="262"/>
      <c r="R241" s="262"/>
      <c r="S241" s="262"/>
      <c r="T241" s="26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64" t="s">
        <v>170</v>
      </c>
      <c r="AU241" s="264" t="s">
        <v>90</v>
      </c>
      <c r="AV241" s="13" t="s">
        <v>85</v>
      </c>
      <c r="AW241" s="13" t="s">
        <v>34</v>
      </c>
      <c r="AX241" s="13" t="s">
        <v>78</v>
      </c>
      <c r="AY241" s="264" t="s">
        <v>162</v>
      </c>
    </row>
    <row r="242" s="14" customFormat="1">
      <c r="A242" s="14"/>
      <c r="B242" s="265"/>
      <c r="C242" s="266"/>
      <c r="D242" s="256" t="s">
        <v>170</v>
      </c>
      <c r="E242" s="267" t="s">
        <v>1</v>
      </c>
      <c r="F242" s="268" t="s">
        <v>296</v>
      </c>
      <c r="G242" s="266"/>
      <c r="H242" s="269">
        <v>1335</v>
      </c>
      <c r="I242" s="270"/>
      <c r="J242" s="266"/>
      <c r="K242" s="266"/>
      <c r="L242" s="271"/>
      <c r="M242" s="272"/>
      <c r="N242" s="273"/>
      <c r="O242" s="273"/>
      <c r="P242" s="273"/>
      <c r="Q242" s="273"/>
      <c r="R242" s="273"/>
      <c r="S242" s="273"/>
      <c r="T242" s="27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75" t="s">
        <v>170</v>
      </c>
      <c r="AU242" s="275" t="s">
        <v>90</v>
      </c>
      <c r="AV242" s="14" t="s">
        <v>90</v>
      </c>
      <c r="AW242" s="14" t="s">
        <v>34</v>
      </c>
      <c r="AX242" s="14" t="s">
        <v>78</v>
      </c>
      <c r="AY242" s="275" t="s">
        <v>162</v>
      </c>
    </row>
    <row r="243" s="13" customFormat="1">
      <c r="A243" s="13"/>
      <c r="B243" s="254"/>
      <c r="C243" s="255"/>
      <c r="D243" s="256" t="s">
        <v>170</v>
      </c>
      <c r="E243" s="257" t="s">
        <v>1</v>
      </c>
      <c r="F243" s="258" t="s">
        <v>174</v>
      </c>
      <c r="G243" s="255"/>
      <c r="H243" s="257" t="s">
        <v>1</v>
      </c>
      <c r="I243" s="259"/>
      <c r="J243" s="255"/>
      <c r="K243" s="255"/>
      <c r="L243" s="260"/>
      <c r="M243" s="261"/>
      <c r="N243" s="262"/>
      <c r="O243" s="262"/>
      <c r="P243" s="262"/>
      <c r="Q243" s="262"/>
      <c r="R243" s="262"/>
      <c r="S243" s="262"/>
      <c r="T243" s="26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64" t="s">
        <v>170</v>
      </c>
      <c r="AU243" s="264" t="s">
        <v>90</v>
      </c>
      <c r="AV243" s="13" t="s">
        <v>85</v>
      </c>
      <c r="AW243" s="13" t="s">
        <v>34</v>
      </c>
      <c r="AX243" s="13" t="s">
        <v>78</v>
      </c>
      <c r="AY243" s="264" t="s">
        <v>162</v>
      </c>
    </row>
    <row r="244" s="14" customFormat="1">
      <c r="A244" s="14"/>
      <c r="B244" s="265"/>
      <c r="C244" s="266"/>
      <c r="D244" s="256" t="s">
        <v>170</v>
      </c>
      <c r="E244" s="267" t="s">
        <v>1</v>
      </c>
      <c r="F244" s="268" t="s">
        <v>297</v>
      </c>
      <c r="G244" s="266"/>
      <c r="H244" s="269">
        <v>100</v>
      </c>
      <c r="I244" s="270"/>
      <c r="J244" s="266"/>
      <c r="K244" s="266"/>
      <c r="L244" s="271"/>
      <c r="M244" s="272"/>
      <c r="N244" s="273"/>
      <c r="O244" s="273"/>
      <c r="P244" s="273"/>
      <c r="Q244" s="273"/>
      <c r="R244" s="273"/>
      <c r="S244" s="273"/>
      <c r="T244" s="27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75" t="s">
        <v>170</v>
      </c>
      <c r="AU244" s="275" t="s">
        <v>90</v>
      </c>
      <c r="AV244" s="14" t="s">
        <v>90</v>
      </c>
      <c r="AW244" s="14" t="s">
        <v>34</v>
      </c>
      <c r="AX244" s="14" t="s">
        <v>78</v>
      </c>
      <c r="AY244" s="275" t="s">
        <v>162</v>
      </c>
    </row>
    <row r="245" s="16" customFormat="1">
      <c r="A245" s="16"/>
      <c r="B245" s="287"/>
      <c r="C245" s="288"/>
      <c r="D245" s="256" t="s">
        <v>170</v>
      </c>
      <c r="E245" s="289" t="s">
        <v>1</v>
      </c>
      <c r="F245" s="290" t="s">
        <v>180</v>
      </c>
      <c r="G245" s="288"/>
      <c r="H245" s="291">
        <v>1435</v>
      </c>
      <c r="I245" s="292"/>
      <c r="J245" s="288"/>
      <c r="K245" s="288"/>
      <c r="L245" s="293"/>
      <c r="M245" s="294"/>
      <c r="N245" s="295"/>
      <c r="O245" s="295"/>
      <c r="P245" s="295"/>
      <c r="Q245" s="295"/>
      <c r="R245" s="295"/>
      <c r="S245" s="295"/>
      <c r="T245" s="29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T245" s="297" t="s">
        <v>170</v>
      </c>
      <c r="AU245" s="297" t="s">
        <v>90</v>
      </c>
      <c r="AV245" s="16" t="s">
        <v>168</v>
      </c>
      <c r="AW245" s="16" t="s">
        <v>34</v>
      </c>
      <c r="AX245" s="16" t="s">
        <v>85</v>
      </c>
      <c r="AY245" s="297" t="s">
        <v>162</v>
      </c>
    </row>
    <row r="246" s="2" customFormat="1" ht="34.8" customHeight="1">
      <c r="A246" s="39"/>
      <c r="B246" s="40"/>
      <c r="C246" s="240" t="s">
        <v>298</v>
      </c>
      <c r="D246" s="240" t="s">
        <v>164</v>
      </c>
      <c r="E246" s="241" t="s">
        <v>299</v>
      </c>
      <c r="F246" s="242" t="s">
        <v>300</v>
      </c>
      <c r="G246" s="243" t="s">
        <v>167</v>
      </c>
      <c r="H246" s="244">
        <v>272</v>
      </c>
      <c r="I246" s="245"/>
      <c r="J246" s="246">
        <f>ROUND(I246*H246,2)</f>
        <v>0</v>
      </c>
      <c r="K246" s="247"/>
      <c r="L246" s="45"/>
      <c r="M246" s="248" t="s">
        <v>1</v>
      </c>
      <c r="N246" s="249" t="s">
        <v>44</v>
      </c>
      <c r="O246" s="98"/>
      <c r="P246" s="250">
        <f>O246*H246</f>
        <v>0</v>
      </c>
      <c r="Q246" s="250">
        <v>0.27994000000000002</v>
      </c>
      <c r="R246" s="250">
        <f>Q246*H246</f>
        <v>76.143680000000003</v>
      </c>
      <c r="S246" s="250">
        <v>0</v>
      </c>
      <c r="T246" s="251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52" t="s">
        <v>168</v>
      </c>
      <c r="AT246" s="252" t="s">
        <v>164</v>
      </c>
      <c r="AU246" s="252" t="s">
        <v>90</v>
      </c>
      <c r="AY246" s="18" t="s">
        <v>162</v>
      </c>
      <c r="BE246" s="253">
        <f>IF(N246="základná",J246,0)</f>
        <v>0</v>
      </c>
      <c r="BF246" s="253">
        <f>IF(N246="znížená",J246,0)</f>
        <v>0</v>
      </c>
      <c r="BG246" s="253">
        <f>IF(N246="zákl. prenesená",J246,0)</f>
        <v>0</v>
      </c>
      <c r="BH246" s="253">
        <f>IF(N246="zníž. prenesená",J246,0)</f>
        <v>0</v>
      </c>
      <c r="BI246" s="253">
        <f>IF(N246="nulová",J246,0)</f>
        <v>0</v>
      </c>
      <c r="BJ246" s="18" t="s">
        <v>90</v>
      </c>
      <c r="BK246" s="253">
        <f>ROUND(I246*H246,2)</f>
        <v>0</v>
      </c>
      <c r="BL246" s="18" t="s">
        <v>168</v>
      </c>
      <c r="BM246" s="252" t="s">
        <v>301</v>
      </c>
    </row>
    <row r="247" s="13" customFormat="1">
      <c r="A247" s="13"/>
      <c r="B247" s="254"/>
      <c r="C247" s="255"/>
      <c r="D247" s="256" t="s">
        <v>170</v>
      </c>
      <c r="E247" s="257" t="s">
        <v>1</v>
      </c>
      <c r="F247" s="258" t="s">
        <v>302</v>
      </c>
      <c r="G247" s="255"/>
      <c r="H247" s="257" t="s">
        <v>1</v>
      </c>
      <c r="I247" s="259"/>
      <c r="J247" s="255"/>
      <c r="K247" s="255"/>
      <c r="L247" s="260"/>
      <c r="M247" s="261"/>
      <c r="N247" s="262"/>
      <c r="O247" s="262"/>
      <c r="P247" s="262"/>
      <c r="Q247" s="262"/>
      <c r="R247" s="262"/>
      <c r="S247" s="262"/>
      <c r="T247" s="26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64" t="s">
        <v>170</v>
      </c>
      <c r="AU247" s="264" t="s">
        <v>90</v>
      </c>
      <c r="AV247" s="13" t="s">
        <v>85</v>
      </c>
      <c r="AW247" s="13" t="s">
        <v>34</v>
      </c>
      <c r="AX247" s="13" t="s">
        <v>78</v>
      </c>
      <c r="AY247" s="264" t="s">
        <v>162</v>
      </c>
    </row>
    <row r="248" s="13" customFormat="1">
      <c r="A248" s="13"/>
      <c r="B248" s="254"/>
      <c r="C248" s="255"/>
      <c r="D248" s="256" t="s">
        <v>170</v>
      </c>
      <c r="E248" s="257" t="s">
        <v>1</v>
      </c>
      <c r="F248" s="258" t="s">
        <v>279</v>
      </c>
      <c r="G248" s="255"/>
      <c r="H248" s="257" t="s">
        <v>1</v>
      </c>
      <c r="I248" s="259"/>
      <c r="J248" s="255"/>
      <c r="K248" s="255"/>
      <c r="L248" s="260"/>
      <c r="M248" s="261"/>
      <c r="N248" s="262"/>
      <c r="O248" s="262"/>
      <c r="P248" s="262"/>
      <c r="Q248" s="262"/>
      <c r="R248" s="262"/>
      <c r="S248" s="262"/>
      <c r="T248" s="26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64" t="s">
        <v>170</v>
      </c>
      <c r="AU248" s="264" t="s">
        <v>90</v>
      </c>
      <c r="AV248" s="13" t="s">
        <v>85</v>
      </c>
      <c r="AW248" s="13" t="s">
        <v>34</v>
      </c>
      <c r="AX248" s="13" t="s">
        <v>78</v>
      </c>
      <c r="AY248" s="264" t="s">
        <v>162</v>
      </c>
    </row>
    <row r="249" s="13" customFormat="1">
      <c r="A249" s="13"/>
      <c r="B249" s="254"/>
      <c r="C249" s="255"/>
      <c r="D249" s="256" t="s">
        <v>170</v>
      </c>
      <c r="E249" s="257" t="s">
        <v>1</v>
      </c>
      <c r="F249" s="258" t="s">
        <v>172</v>
      </c>
      <c r="G249" s="255"/>
      <c r="H249" s="257" t="s">
        <v>1</v>
      </c>
      <c r="I249" s="259"/>
      <c r="J249" s="255"/>
      <c r="K249" s="255"/>
      <c r="L249" s="260"/>
      <c r="M249" s="261"/>
      <c r="N249" s="262"/>
      <c r="O249" s="262"/>
      <c r="P249" s="262"/>
      <c r="Q249" s="262"/>
      <c r="R249" s="262"/>
      <c r="S249" s="262"/>
      <c r="T249" s="26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64" t="s">
        <v>170</v>
      </c>
      <c r="AU249" s="264" t="s">
        <v>90</v>
      </c>
      <c r="AV249" s="13" t="s">
        <v>85</v>
      </c>
      <c r="AW249" s="13" t="s">
        <v>34</v>
      </c>
      <c r="AX249" s="13" t="s">
        <v>78</v>
      </c>
      <c r="AY249" s="264" t="s">
        <v>162</v>
      </c>
    </row>
    <row r="250" s="14" customFormat="1">
      <c r="A250" s="14"/>
      <c r="B250" s="265"/>
      <c r="C250" s="266"/>
      <c r="D250" s="256" t="s">
        <v>170</v>
      </c>
      <c r="E250" s="267" t="s">
        <v>1</v>
      </c>
      <c r="F250" s="268" t="s">
        <v>280</v>
      </c>
      <c r="G250" s="266"/>
      <c r="H250" s="269">
        <v>238</v>
      </c>
      <c r="I250" s="270"/>
      <c r="J250" s="266"/>
      <c r="K250" s="266"/>
      <c r="L250" s="271"/>
      <c r="M250" s="272"/>
      <c r="N250" s="273"/>
      <c r="O250" s="273"/>
      <c r="P250" s="273"/>
      <c r="Q250" s="273"/>
      <c r="R250" s="273"/>
      <c r="S250" s="273"/>
      <c r="T250" s="27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75" t="s">
        <v>170</v>
      </c>
      <c r="AU250" s="275" t="s">
        <v>90</v>
      </c>
      <c r="AV250" s="14" t="s">
        <v>90</v>
      </c>
      <c r="AW250" s="14" t="s">
        <v>34</v>
      </c>
      <c r="AX250" s="14" t="s">
        <v>78</v>
      </c>
      <c r="AY250" s="275" t="s">
        <v>162</v>
      </c>
    </row>
    <row r="251" s="13" customFormat="1">
      <c r="A251" s="13"/>
      <c r="B251" s="254"/>
      <c r="C251" s="255"/>
      <c r="D251" s="256" t="s">
        <v>170</v>
      </c>
      <c r="E251" s="257" t="s">
        <v>1</v>
      </c>
      <c r="F251" s="258" t="s">
        <v>174</v>
      </c>
      <c r="G251" s="255"/>
      <c r="H251" s="257" t="s">
        <v>1</v>
      </c>
      <c r="I251" s="259"/>
      <c r="J251" s="255"/>
      <c r="K251" s="255"/>
      <c r="L251" s="260"/>
      <c r="M251" s="261"/>
      <c r="N251" s="262"/>
      <c r="O251" s="262"/>
      <c r="P251" s="262"/>
      <c r="Q251" s="262"/>
      <c r="R251" s="262"/>
      <c r="S251" s="262"/>
      <c r="T251" s="26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64" t="s">
        <v>170</v>
      </c>
      <c r="AU251" s="264" t="s">
        <v>90</v>
      </c>
      <c r="AV251" s="13" t="s">
        <v>85</v>
      </c>
      <c r="AW251" s="13" t="s">
        <v>34</v>
      </c>
      <c r="AX251" s="13" t="s">
        <v>78</v>
      </c>
      <c r="AY251" s="264" t="s">
        <v>162</v>
      </c>
    </row>
    <row r="252" s="14" customFormat="1">
      <c r="A252" s="14"/>
      <c r="B252" s="265"/>
      <c r="C252" s="266"/>
      <c r="D252" s="256" t="s">
        <v>170</v>
      </c>
      <c r="E252" s="267" t="s">
        <v>1</v>
      </c>
      <c r="F252" s="268" t="s">
        <v>281</v>
      </c>
      <c r="G252" s="266"/>
      <c r="H252" s="269">
        <v>34</v>
      </c>
      <c r="I252" s="270"/>
      <c r="J252" s="266"/>
      <c r="K252" s="266"/>
      <c r="L252" s="271"/>
      <c r="M252" s="272"/>
      <c r="N252" s="273"/>
      <c r="O252" s="273"/>
      <c r="P252" s="273"/>
      <c r="Q252" s="273"/>
      <c r="R252" s="273"/>
      <c r="S252" s="273"/>
      <c r="T252" s="27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75" t="s">
        <v>170</v>
      </c>
      <c r="AU252" s="275" t="s">
        <v>90</v>
      </c>
      <c r="AV252" s="14" t="s">
        <v>90</v>
      </c>
      <c r="AW252" s="14" t="s">
        <v>34</v>
      </c>
      <c r="AX252" s="14" t="s">
        <v>78</v>
      </c>
      <c r="AY252" s="275" t="s">
        <v>162</v>
      </c>
    </row>
    <row r="253" s="16" customFormat="1">
      <c r="A253" s="16"/>
      <c r="B253" s="287"/>
      <c r="C253" s="288"/>
      <c r="D253" s="256" t="s">
        <v>170</v>
      </c>
      <c r="E253" s="289" t="s">
        <v>1</v>
      </c>
      <c r="F253" s="290" t="s">
        <v>180</v>
      </c>
      <c r="G253" s="288"/>
      <c r="H253" s="291">
        <v>272</v>
      </c>
      <c r="I253" s="292"/>
      <c r="J253" s="288"/>
      <c r="K253" s="288"/>
      <c r="L253" s="293"/>
      <c r="M253" s="294"/>
      <c r="N253" s="295"/>
      <c r="O253" s="295"/>
      <c r="P253" s="295"/>
      <c r="Q253" s="295"/>
      <c r="R253" s="295"/>
      <c r="S253" s="295"/>
      <c r="T253" s="29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T253" s="297" t="s">
        <v>170</v>
      </c>
      <c r="AU253" s="297" t="s">
        <v>90</v>
      </c>
      <c r="AV253" s="16" t="s">
        <v>168</v>
      </c>
      <c r="AW253" s="16" t="s">
        <v>34</v>
      </c>
      <c r="AX253" s="16" t="s">
        <v>85</v>
      </c>
      <c r="AY253" s="297" t="s">
        <v>162</v>
      </c>
    </row>
    <row r="254" s="2" customFormat="1" ht="30" customHeight="1">
      <c r="A254" s="39"/>
      <c r="B254" s="40"/>
      <c r="C254" s="240" t="s">
        <v>303</v>
      </c>
      <c r="D254" s="240" t="s">
        <v>164</v>
      </c>
      <c r="E254" s="241" t="s">
        <v>304</v>
      </c>
      <c r="F254" s="242" t="s">
        <v>305</v>
      </c>
      <c r="G254" s="243" t="s">
        <v>167</v>
      </c>
      <c r="H254" s="244">
        <v>272</v>
      </c>
      <c r="I254" s="245"/>
      <c r="J254" s="246">
        <f>ROUND(I254*H254,2)</f>
        <v>0</v>
      </c>
      <c r="K254" s="247"/>
      <c r="L254" s="45"/>
      <c r="M254" s="248" t="s">
        <v>1</v>
      </c>
      <c r="N254" s="249" t="s">
        <v>44</v>
      </c>
      <c r="O254" s="98"/>
      <c r="P254" s="250">
        <f>O254*H254</f>
        <v>0</v>
      </c>
      <c r="Q254" s="250">
        <v>0.27994000000000002</v>
      </c>
      <c r="R254" s="250">
        <f>Q254*H254</f>
        <v>76.143680000000003</v>
      </c>
      <c r="S254" s="250">
        <v>0</v>
      </c>
      <c r="T254" s="251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52" t="s">
        <v>168</v>
      </c>
      <c r="AT254" s="252" t="s">
        <v>164</v>
      </c>
      <c r="AU254" s="252" t="s">
        <v>90</v>
      </c>
      <c r="AY254" s="18" t="s">
        <v>162</v>
      </c>
      <c r="BE254" s="253">
        <f>IF(N254="základná",J254,0)</f>
        <v>0</v>
      </c>
      <c r="BF254" s="253">
        <f>IF(N254="znížená",J254,0)</f>
        <v>0</v>
      </c>
      <c r="BG254" s="253">
        <f>IF(N254="zákl. prenesená",J254,0)</f>
        <v>0</v>
      </c>
      <c r="BH254" s="253">
        <f>IF(N254="zníž. prenesená",J254,0)</f>
        <v>0</v>
      </c>
      <c r="BI254" s="253">
        <f>IF(N254="nulová",J254,0)</f>
        <v>0</v>
      </c>
      <c r="BJ254" s="18" t="s">
        <v>90</v>
      </c>
      <c r="BK254" s="253">
        <f>ROUND(I254*H254,2)</f>
        <v>0</v>
      </c>
      <c r="BL254" s="18" t="s">
        <v>168</v>
      </c>
      <c r="BM254" s="252" t="s">
        <v>306</v>
      </c>
    </row>
    <row r="255" s="13" customFormat="1">
      <c r="A255" s="13"/>
      <c r="B255" s="254"/>
      <c r="C255" s="255"/>
      <c r="D255" s="256" t="s">
        <v>170</v>
      </c>
      <c r="E255" s="257" t="s">
        <v>1</v>
      </c>
      <c r="F255" s="258" t="s">
        <v>279</v>
      </c>
      <c r="G255" s="255"/>
      <c r="H255" s="257" t="s">
        <v>1</v>
      </c>
      <c r="I255" s="259"/>
      <c r="J255" s="255"/>
      <c r="K255" s="255"/>
      <c r="L255" s="260"/>
      <c r="M255" s="261"/>
      <c r="N255" s="262"/>
      <c r="O255" s="262"/>
      <c r="P255" s="262"/>
      <c r="Q255" s="262"/>
      <c r="R255" s="262"/>
      <c r="S255" s="262"/>
      <c r="T255" s="26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64" t="s">
        <v>170</v>
      </c>
      <c r="AU255" s="264" t="s">
        <v>90</v>
      </c>
      <c r="AV255" s="13" t="s">
        <v>85</v>
      </c>
      <c r="AW255" s="13" t="s">
        <v>34</v>
      </c>
      <c r="AX255" s="13" t="s">
        <v>78</v>
      </c>
      <c r="AY255" s="264" t="s">
        <v>162</v>
      </c>
    </row>
    <row r="256" s="13" customFormat="1">
      <c r="A256" s="13"/>
      <c r="B256" s="254"/>
      <c r="C256" s="255"/>
      <c r="D256" s="256" t="s">
        <v>170</v>
      </c>
      <c r="E256" s="257" t="s">
        <v>1</v>
      </c>
      <c r="F256" s="258" t="s">
        <v>172</v>
      </c>
      <c r="G256" s="255"/>
      <c r="H256" s="257" t="s">
        <v>1</v>
      </c>
      <c r="I256" s="259"/>
      <c r="J256" s="255"/>
      <c r="K256" s="255"/>
      <c r="L256" s="260"/>
      <c r="M256" s="261"/>
      <c r="N256" s="262"/>
      <c r="O256" s="262"/>
      <c r="P256" s="262"/>
      <c r="Q256" s="262"/>
      <c r="R256" s="262"/>
      <c r="S256" s="262"/>
      <c r="T256" s="26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64" t="s">
        <v>170</v>
      </c>
      <c r="AU256" s="264" t="s">
        <v>90</v>
      </c>
      <c r="AV256" s="13" t="s">
        <v>85</v>
      </c>
      <c r="AW256" s="13" t="s">
        <v>34</v>
      </c>
      <c r="AX256" s="13" t="s">
        <v>78</v>
      </c>
      <c r="AY256" s="264" t="s">
        <v>162</v>
      </c>
    </row>
    <row r="257" s="14" customFormat="1">
      <c r="A257" s="14"/>
      <c r="B257" s="265"/>
      <c r="C257" s="266"/>
      <c r="D257" s="256" t="s">
        <v>170</v>
      </c>
      <c r="E257" s="267" t="s">
        <v>1</v>
      </c>
      <c r="F257" s="268" t="s">
        <v>280</v>
      </c>
      <c r="G257" s="266"/>
      <c r="H257" s="269">
        <v>238</v>
      </c>
      <c r="I257" s="270"/>
      <c r="J257" s="266"/>
      <c r="K257" s="266"/>
      <c r="L257" s="271"/>
      <c r="M257" s="272"/>
      <c r="N257" s="273"/>
      <c r="O257" s="273"/>
      <c r="P257" s="273"/>
      <c r="Q257" s="273"/>
      <c r="R257" s="273"/>
      <c r="S257" s="273"/>
      <c r="T257" s="27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75" t="s">
        <v>170</v>
      </c>
      <c r="AU257" s="275" t="s">
        <v>90</v>
      </c>
      <c r="AV257" s="14" t="s">
        <v>90</v>
      </c>
      <c r="AW257" s="14" t="s">
        <v>34</v>
      </c>
      <c r="AX257" s="14" t="s">
        <v>78</v>
      </c>
      <c r="AY257" s="275" t="s">
        <v>162</v>
      </c>
    </row>
    <row r="258" s="13" customFormat="1">
      <c r="A258" s="13"/>
      <c r="B258" s="254"/>
      <c r="C258" s="255"/>
      <c r="D258" s="256" t="s">
        <v>170</v>
      </c>
      <c r="E258" s="257" t="s">
        <v>1</v>
      </c>
      <c r="F258" s="258" t="s">
        <v>174</v>
      </c>
      <c r="G258" s="255"/>
      <c r="H258" s="257" t="s">
        <v>1</v>
      </c>
      <c r="I258" s="259"/>
      <c r="J258" s="255"/>
      <c r="K258" s="255"/>
      <c r="L258" s="260"/>
      <c r="M258" s="261"/>
      <c r="N258" s="262"/>
      <c r="O258" s="262"/>
      <c r="P258" s="262"/>
      <c r="Q258" s="262"/>
      <c r="R258" s="262"/>
      <c r="S258" s="262"/>
      <c r="T258" s="26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64" t="s">
        <v>170</v>
      </c>
      <c r="AU258" s="264" t="s">
        <v>90</v>
      </c>
      <c r="AV258" s="13" t="s">
        <v>85</v>
      </c>
      <c r="AW258" s="13" t="s">
        <v>34</v>
      </c>
      <c r="AX258" s="13" t="s">
        <v>78</v>
      </c>
      <c r="AY258" s="264" t="s">
        <v>162</v>
      </c>
    </row>
    <row r="259" s="14" customFormat="1">
      <c r="A259" s="14"/>
      <c r="B259" s="265"/>
      <c r="C259" s="266"/>
      <c r="D259" s="256" t="s">
        <v>170</v>
      </c>
      <c r="E259" s="267" t="s">
        <v>1</v>
      </c>
      <c r="F259" s="268" t="s">
        <v>281</v>
      </c>
      <c r="G259" s="266"/>
      <c r="H259" s="269">
        <v>34</v>
      </c>
      <c r="I259" s="270"/>
      <c r="J259" s="266"/>
      <c r="K259" s="266"/>
      <c r="L259" s="271"/>
      <c r="M259" s="272"/>
      <c r="N259" s="273"/>
      <c r="O259" s="273"/>
      <c r="P259" s="273"/>
      <c r="Q259" s="273"/>
      <c r="R259" s="273"/>
      <c r="S259" s="273"/>
      <c r="T259" s="27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75" t="s">
        <v>170</v>
      </c>
      <c r="AU259" s="275" t="s">
        <v>90</v>
      </c>
      <c r="AV259" s="14" t="s">
        <v>90</v>
      </c>
      <c r="AW259" s="14" t="s">
        <v>34</v>
      </c>
      <c r="AX259" s="14" t="s">
        <v>78</v>
      </c>
      <c r="AY259" s="275" t="s">
        <v>162</v>
      </c>
    </row>
    <row r="260" s="16" customFormat="1">
      <c r="A260" s="16"/>
      <c r="B260" s="287"/>
      <c r="C260" s="288"/>
      <c r="D260" s="256" t="s">
        <v>170</v>
      </c>
      <c r="E260" s="289" t="s">
        <v>1</v>
      </c>
      <c r="F260" s="290" t="s">
        <v>180</v>
      </c>
      <c r="G260" s="288"/>
      <c r="H260" s="291">
        <v>272</v>
      </c>
      <c r="I260" s="292"/>
      <c r="J260" s="288"/>
      <c r="K260" s="288"/>
      <c r="L260" s="293"/>
      <c r="M260" s="294"/>
      <c r="N260" s="295"/>
      <c r="O260" s="295"/>
      <c r="P260" s="295"/>
      <c r="Q260" s="295"/>
      <c r="R260" s="295"/>
      <c r="S260" s="295"/>
      <c r="T260" s="29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T260" s="297" t="s">
        <v>170</v>
      </c>
      <c r="AU260" s="297" t="s">
        <v>90</v>
      </c>
      <c r="AV260" s="16" t="s">
        <v>168</v>
      </c>
      <c r="AW260" s="16" t="s">
        <v>34</v>
      </c>
      <c r="AX260" s="16" t="s">
        <v>85</v>
      </c>
      <c r="AY260" s="297" t="s">
        <v>162</v>
      </c>
    </row>
    <row r="261" s="2" customFormat="1" ht="22.2" customHeight="1">
      <c r="A261" s="39"/>
      <c r="B261" s="40"/>
      <c r="C261" s="240" t="s">
        <v>307</v>
      </c>
      <c r="D261" s="240" t="s">
        <v>164</v>
      </c>
      <c r="E261" s="241" t="s">
        <v>308</v>
      </c>
      <c r="F261" s="242" t="s">
        <v>309</v>
      </c>
      <c r="G261" s="243" t="s">
        <v>167</v>
      </c>
      <c r="H261" s="244">
        <v>29369.099999999999</v>
      </c>
      <c r="I261" s="245"/>
      <c r="J261" s="246">
        <f>ROUND(I261*H261,2)</f>
        <v>0</v>
      </c>
      <c r="K261" s="247"/>
      <c r="L261" s="45"/>
      <c r="M261" s="248" t="s">
        <v>1</v>
      </c>
      <c r="N261" s="249" t="s">
        <v>44</v>
      </c>
      <c r="O261" s="98"/>
      <c r="P261" s="250">
        <f>O261*H261</f>
        <v>0</v>
      </c>
      <c r="Q261" s="250">
        <v>0.27994000000000002</v>
      </c>
      <c r="R261" s="250">
        <f>Q261*H261</f>
        <v>8221.5858540000008</v>
      </c>
      <c r="S261" s="250">
        <v>0</v>
      </c>
      <c r="T261" s="251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52" t="s">
        <v>168</v>
      </c>
      <c r="AT261" s="252" t="s">
        <v>164</v>
      </c>
      <c r="AU261" s="252" t="s">
        <v>90</v>
      </c>
      <c r="AY261" s="18" t="s">
        <v>162</v>
      </c>
      <c r="BE261" s="253">
        <f>IF(N261="základná",J261,0)</f>
        <v>0</v>
      </c>
      <c r="BF261" s="253">
        <f>IF(N261="znížená",J261,0)</f>
        <v>0</v>
      </c>
      <c r="BG261" s="253">
        <f>IF(N261="zákl. prenesená",J261,0)</f>
        <v>0</v>
      </c>
      <c r="BH261" s="253">
        <f>IF(N261="zníž. prenesená",J261,0)</f>
        <v>0</v>
      </c>
      <c r="BI261" s="253">
        <f>IF(N261="nulová",J261,0)</f>
        <v>0</v>
      </c>
      <c r="BJ261" s="18" t="s">
        <v>90</v>
      </c>
      <c r="BK261" s="253">
        <f>ROUND(I261*H261,2)</f>
        <v>0</v>
      </c>
      <c r="BL261" s="18" t="s">
        <v>168</v>
      </c>
      <c r="BM261" s="252" t="s">
        <v>310</v>
      </c>
    </row>
    <row r="262" s="13" customFormat="1">
      <c r="A262" s="13"/>
      <c r="B262" s="254"/>
      <c r="C262" s="255"/>
      <c r="D262" s="256" t="s">
        <v>170</v>
      </c>
      <c r="E262" s="257" t="s">
        <v>1</v>
      </c>
      <c r="F262" s="258" t="s">
        <v>276</v>
      </c>
      <c r="G262" s="255"/>
      <c r="H262" s="257" t="s">
        <v>1</v>
      </c>
      <c r="I262" s="259"/>
      <c r="J262" s="255"/>
      <c r="K262" s="255"/>
      <c r="L262" s="260"/>
      <c r="M262" s="261"/>
      <c r="N262" s="262"/>
      <c r="O262" s="262"/>
      <c r="P262" s="262"/>
      <c r="Q262" s="262"/>
      <c r="R262" s="262"/>
      <c r="S262" s="262"/>
      <c r="T262" s="26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64" t="s">
        <v>170</v>
      </c>
      <c r="AU262" s="264" t="s">
        <v>90</v>
      </c>
      <c r="AV262" s="13" t="s">
        <v>85</v>
      </c>
      <c r="AW262" s="13" t="s">
        <v>34</v>
      </c>
      <c r="AX262" s="13" t="s">
        <v>78</v>
      </c>
      <c r="AY262" s="264" t="s">
        <v>162</v>
      </c>
    </row>
    <row r="263" s="13" customFormat="1">
      <c r="A263" s="13"/>
      <c r="B263" s="254"/>
      <c r="C263" s="255"/>
      <c r="D263" s="256" t="s">
        <v>170</v>
      </c>
      <c r="E263" s="257" t="s">
        <v>1</v>
      </c>
      <c r="F263" s="258" t="s">
        <v>172</v>
      </c>
      <c r="G263" s="255"/>
      <c r="H263" s="257" t="s">
        <v>1</v>
      </c>
      <c r="I263" s="259"/>
      <c r="J263" s="255"/>
      <c r="K263" s="255"/>
      <c r="L263" s="260"/>
      <c r="M263" s="261"/>
      <c r="N263" s="262"/>
      <c r="O263" s="262"/>
      <c r="P263" s="262"/>
      <c r="Q263" s="262"/>
      <c r="R263" s="262"/>
      <c r="S263" s="262"/>
      <c r="T263" s="26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64" t="s">
        <v>170</v>
      </c>
      <c r="AU263" s="264" t="s">
        <v>90</v>
      </c>
      <c r="AV263" s="13" t="s">
        <v>85</v>
      </c>
      <c r="AW263" s="13" t="s">
        <v>34</v>
      </c>
      <c r="AX263" s="13" t="s">
        <v>78</v>
      </c>
      <c r="AY263" s="264" t="s">
        <v>162</v>
      </c>
    </row>
    <row r="264" s="14" customFormat="1">
      <c r="A264" s="14"/>
      <c r="B264" s="265"/>
      <c r="C264" s="266"/>
      <c r="D264" s="256" t="s">
        <v>170</v>
      </c>
      <c r="E264" s="267" t="s">
        <v>1</v>
      </c>
      <c r="F264" s="268" t="s">
        <v>277</v>
      </c>
      <c r="G264" s="266"/>
      <c r="H264" s="269">
        <v>15997.4</v>
      </c>
      <c r="I264" s="270"/>
      <c r="J264" s="266"/>
      <c r="K264" s="266"/>
      <c r="L264" s="271"/>
      <c r="M264" s="272"/>
      <c r="N264" s="273"/>
      <c r="O264" s="273"/>
      <c r="P264" s="273"/>
      <c r="Q264" s="273"/>
      <c r="R264" s="273"/>
      <c r="S264" s="273"/>
      <c r="T264" s="27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75" t="s">
        <v>170</v>
      </c>
      <c r="AU264" s="275" t="s">
        <v>90</v>
      </c>
      <c r="AV264" s="14" t="s">
        <v>90</v>
      </c>
      <c r="AW264" s="14" t="s">
        <v>34</v>
      </c>
      <c r="AX264" s="14" t="s">
        <v>78</v>
      </c>
      <c r="AY264" s="275" t="s">
        <v>162</v>
      </c>
    </row>
    <row r="265" s="13" customFormat="1">
      <c r="A265" s="13"/>
      <c r="B265" s="254"/>
      <c r="C265" s="255"/>
      <c r="D265" s="256" t="s">
        <v>170</v>
      </c>
      <c r="E265" s="257" t="s">
        <v>1</v>
      </c>
      <c r="F265" s="258" t="s">
        <v>174</v>
      </c>
      <c r="G265" s="255"/>
      <c r="H265" s="257" t="s">
        <v>1</v>
      </c>
      <c r="I265" s="259"/>
      <c r="J265" s="255"/>
      <c r="K265" s="255"/>
      <c r="L265" s="260"/>
      <c r="M265" s="261"/>
      <c r="N265" s="262"/>
      <c r="O265" s="262"/>
      <c r="P265" s="262"/>
      <c r="Q265" s="262"/>
      <c r="R265" s="262"/>
      <c r="S265" s="262"/>
      <c r="T265" s="26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64" t="s">
        <v>170</v>
      </c>
      <c r="AU265" s="264" t="s">
        <v>90</v>
      </c>
      <c r="AV265" s="13" t="s">
        <v>85</v>
      </c>
      <c r="AW265" s="13" t="s">
        <v>34</v>
      </c>
      <c r="AX265" s="13" t="s">
        <v>78</v>
      </c>
      <c r="AY265" s="264" t="s">
        <v>162</v>
      </c>
    </row>
    <row r="266" s="14" customFormat="1">
      <c r="A266" s="14"/>
      <c r="B266" s="265"/>
      <c r="C266" s="266"/>
      <c r="D266" s="256" t="s">
        <v>170</v>
      </c>
      <c r="E266" s="267" t="s">
        <v>1</v>
      </c>
      <c r="F266" s="268" t="s">
        <v>278</v>
      </c>
      <c r="G266" s="266"/>
      <c r="H266" s="269">
        <v>13371.700000000001</v>
      </c>
      <c r="I266" s="270"/>
      <c r="J266" s="266"/>
      <c r="K266" s="266"/>
      <c r="L266" s="271"/>
      <c r="M266" s="272"/>
      <c r="N266" s="273"/>
      <c r="O266" s="273"/>
      <c r="P266" s="273"/>
      <c r="Q266" s="273"/>
      <c r="R266" s="273"/>
      <c r="S266" s="273"/>
      <c r="T266" s="27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75" t="s">
        <v>170</v>
      </c>
      <c r="AU266" s="275" t="s">
        <v>90</v>
      </c>
      <c r="AV266" s="14" t="s">
        <v>90</v>
      </c>
      <c r="AW266" s="14" t="s">
        <v>34</v>
      </c>
      <c r="AX266" s="14" t="s">
        <v>78</v>
      </c>
      <c r="AY266" s="275" t="s">
        <v>162</v>
      </c>
    </row>
    <row r="267" s="16" customFormat="1">
      <c r="A267" s="16"/>
      <c r="B267" s="287"/>
      <c r="C267" s="288"/>
      <c r="D267" s="256" t="s">
        <v>170</v>
      </c>
      <c r="E267" s="289" t="s">
        <v>1</v>
      </c>
      <c r="F267" s="290" t="s">
        <v>180</v>
      </c>
      <c r="G267" s="288"/>
      <c r="H267" s="291">
        <v>29369.099999999999</v>
      </c>
      <c r="I267" s="292"/>
      <c r="J267" s="288"/>
      <c r="K267" s="288"/>
      <c r="L267" s="293"/>
      <c r="M267" s="294"/>
      <c r="N267" s="295"/>
      <c r="O267" s="295"/>
      <c r="P267" s="295"/>
      <c r="Q267" s="295"/>
      <c r="R267" s="295"/>
      <c r="S267" s="295"/>
      <c r="T267" s="29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T267" s="297" t="s">
        <v>170</v>
      </c>
      <c r="AU267" s="297" t="s">
        <v>90</v>
      </c>
      <c r="AV267" s="16" t="s">
        <v>168</v>
      </c>
      <c r="AW267" s="16" t="s">
        <v>34</v>
      </c>
      <c r="AX267" s="16" t="s">
        <v>85</v>
      </c>
      <c r="AY267" s="297" t="s">
        <v>162</v>
      </c>
    </row>
    <row r="268" s="2" customFormat="1" ht="30" customHeight="1">
      <c r="A268" s="39"/>
      <c r="B268" s="40"/>
      <c r="C268" s="240" t="s">
        <v>311</v>
      </c>
      <c r="D268" s="240" t="s">
        <v>164</v>
      </c>
      <c r="E268" s="241" t="s">
        <v>312</v>
      </c>
      <c r="F268" s="242" t="s">
        <v>313</v>
      </c>
      <c r="G268" s="243" t="s">
        <v>167</v>
      </c>
      <c r="H268" s="244">
        <v>396.72899999999998</v>
      </c>
      <c r="I268" s="245"/>
      <c r="J268" s="246">
        <f>ROUND(I268*H268,2)</f>
        <v>0</v>
      </c>
      <c r="K268" s="247"/>
      <c r="L268" s="45"/>
      <c r="M268" s="248" t="s">
        <v>1</v>
      </c>
      <c r="N268" s="249" t="s">
        <v>44</v>
      </c>
      <c r="O268" s="98"/>
      <c r="P268" s="250">
        <f>O268*H268</f>
        <v>0</v>
      </c>
      <c r="Q268" s="250">
        <v>0.37080000000000002</v>
      </c>
      <c r="R268" s="250">
        <f>Q268*H268</f>
        <v>147.10711320000002</v>
      </c>
      <c r="S268" s="250">
        <v>0</v>
      </c>
      <c r="T268" s="251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52" t="s">
        <v>168</v>
      </c>
      <c r="AT268" s="252" t="s">
        <v>164</v>
      </c>
      <c r="AU268" s="252" t="s">
        <v>90</v>
      </c>
      <c r="AY268" s="18" t="s">
        <v>162</v>
      </c>
      <c r="BE268" s="253">
        <f>IF(N268="základná",J268,0)</f>
        <v>0</v>
      </c>
      <c r="BF268" s="253">
        <f>IF(N268="znížená",J268,0)</f>
        <v>0</v>
      </c>
      <c r="BG268" s="253">
        <f>IF(N268="zákl. prenesená",J268,0)</f>
        <v>0</v>
      </c>
      <c r="BH268" s="253">
        <f>IF(N268="zníž. prenesená",J268,0)</f>
        <v>0</v>
      </c>
      <c r="BI268" s="253">
        <f>IF(N268="nulová",J268,0)</f>
        <v>0</v>
      </c>
      <c r="BJ268" s="18" t="s">
        <v>90</v>
      </c>
      <c r="BK268" s="253">
        <f>ROUND(I268*H268,2)</f>
        <v>0</v>
      </c>
      <c r="BL268" s="18" t="s">
        <v>168</v>
      </c>
      <c r="BM268" s="252" t="s">
        <v>314</v>
      </c>
    </row>
    <row r="269" s="13" customFormat="1">
      <c r="A269" s="13"/>
      <c r="B269" s="254"/>
      <c r="C269" s="255"/>
      <c r="D269" s="256" t="s">
        <v>170</v>
      </c>
      <c r="E269" s="257" t="s">
        <v>1</v>
      </c>
      <c r="F269" s="258" t="s">
        <v>219</v>
      </c>
      <c r="G269" s="255"/>
      <c r="H269" s="257" t="s">
        <v>1</v>
      </c>
      <c r="I269" s="259"/>
      <c r="J269" s="255"/>
      <c r="K269" s="255"/>
      <c r="L269" s="260"/>
      <c r="M269" s="261"/>
      <c r="N269" s="262"/>
      <c r="O269" s="262"/>
      <c r="P269" s="262"/>
      <c r="Q269" s="262"/>
      <c r="R269" s="262"/>
      <c r="S269" s="262"/>
      <c r="T269" s="26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64" t="s">
        <v>170</v>
      </c>
      <c r="AU269" s="264" t="s">
        <v>90</v>
      </c>
      <c r="AV269" s="13" t="s">
        <v>85</v>
      </c>
      <c r="AW269" s="13" t="s">
        <v>34</v>
      </c>
      <c r="AX269" s="13" t="s">
        <v>78</v>
      </c>
      <c r="AY269" s="264" t="s">
        <v>162</v>
      </c>
    </row>
    <row r="270" s="14" customFormat="1">
      <c r="A270" s="14"/>
      <c r="B270" s="265"/>
      <c r="C270" s="266"/>
      <c r="D270" s="256" t="s">
        <v>170</v>
      </c>
      <c r="E270" s="267" t="s">
        <v>1</v>
      </c>
      <c r="F270" s="268" t="s">
        <v>265</v>
      </c>
      <c r="G270" s="266"/>
      <c r="H270" s="269">
        <v>396.72899999999998</v>
      </c>
      <c r="I270" s="270"/>
      <c r="J270" s="266"/>
      <c r="K270" s="266"/>
      <c r="L270" s="271"/>
      <c r="M270" s="272"/>
      <c r="N270" s="273"/>
      <c r="O270" s="273"/>
      <c r="P270" s="273"/>
      <c r="Q270" s="273"/>
      <c r="R270" s="273"/>
      <c r="S270" s="273"/>
      <c r="T270" s="27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75" t="s">
        <v>170</v>
      </c>
      <c r="AU270" s="275" t="s">
        <v>90</v>
      </c>
      <c r="AV270" s="14" t="s">
        <v>90</v>
      </c>
      <c r="AW270" s="14" t="s">
        <v>34</v>
      </c>
      <c r="AX270" s="14" t="s">
        <v>85</v>
      </c>
      <c r="AY270" s="275" t="s">
        <v>162</v>
      </c>
    </row>
    <row r="271" s="2" customFormat="1" ht="34.8" customHeight="1">
      <c r="A271" s="39"/>
      <c r="B271" s="40"/>
      <c r="C271" s="240" t="s">
        <v>315</v>
      </c>
      <c r="D271" s="240" t="s">
        <v>164</v>
      </c>
      <c r="E271" s="241" t="s">
        <v>316</v>
      </c>
      <c r="F271" s="242" t="s">
        <v>317</v>
      </c>
      <c r="G271" s="243" t="s">
        <v>167</v>
      </c>
      <c r="H271" s="244">
        <v>272</v>
      </c>
      <c r="I271" s="245"/>
      <c r="J271" s="246">
        <f>ROUND(I271*H271,2)</f>
        <v>0</v>
      </c>
      <c r="K271" s="247"/>
      <c r="L271" s="45"/>
      <c r="M271" s="248" t="s">
        <v>1</v>
      </c>
      <c r="N271" s="249" t="s">
        <v>44</v>
      </c>
      <c r="O271" s="98"/>
      <c r="P271" s="250">
        <f>O271*H271</f>
        <v>0</v>
      </c>
      <c r="Q271" s="250">
        <v>0.37080000000000002</v>
      </c>
      <c r="R271" s="250">
        <f>Q271*H271</f>
        <v>100.85760000000001</v>
      </c>
      <c r="S271" s="250">
        <v>0</v>
      </c>
      <c r="T271" s="251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52" t="s">
        <v>168</v>
      </c>
      <c r="AT271" s="252" t="s">
        <v>164</v>
      </c>
      <c r="AU271" s="252" t="s">
        <v>90</v>
      </c>
      <c r="AY271" s="18" t="s">
        <v>162</v>
      </c>
      <c r="BE271" s="253">
        <f>IF(N271="základná",J271,0)</f>
        <v>0</v>
      </c>
      <c r="BF271" s="253">
        <f>IF(N271="znížená",J271,0)</f>
        <v>0</v>
      </c>
      <c r="BG271" s="253">
        <f>IF(N271="zákl. prenesená",J271,0)</f>
        <v>0</v>
      </c>
      <c r="BH271" s="253">
        <f>IF(N271="zníž. prenesená",J271,0)</f>
        <v>0</v>
      </c>
      <c r="BI271" s="253">
        <f>IF(N271="nulová",J271,0)</f>
        <v>0</v>
      </c>
      <c r="BJ271" s="18" t="s">
        <v>90</v>
      </c>
      <c r="BK271" s="253">
        <f>ROUND(I271*H271,2)</f>
        <v>0</v>
      </c>
      <c r="BL271" s="18" t="s">
        <v>168</v>
      </c>
      <c r="BM271" s="252" t="s">
        <v>318</v>
      </c>
    </row>
    <row r="272" s="13" customFormat="1">
      <c r="A272" s="13"/>
      <c r="B272" s="254"/>
      <c r="C272" s="255"/>
      <c r="D272" s="256" t="s">
        <v>170</v>
      </c>
      <c r="E272" s="257" t="s">
        <v>1</v>
      </c>
      <c r="F272" s="258" t="s">
        <v>229</v>
      </c>
      <c r="G272" s="255"/>
      <c r="H272" s="257" t="s">
        <v>1</v>
      </c>
      <c r="I272" s="259"/>
      <c r="J272" s="255"/>
      <c r="K272" s="255"/>
      <c r="L272" s="260"/>
      <c r="M272" s="261"/>
      <c r="N272" s="262"/>
      <c r="O272" s="262"/>
      <c r="P272" s="262"/>
      <c r="Q272" s="262"/>
      <c r="R272" s="262"/>
      <c r="S272" s="262"/>
      <c r="T272" s="26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64" t="s">
        <v>170</v>
      </c>
      <c r="AU272" s="264" t="s">
        <v>90</v>
      </c>
      <c r="AV272" s="13" t="s">
        <v>85</v>
      </c>
      <c r="AW272" s="13" t="s">
        <v>34</v>
      </c>
      <c r="AX272" s="13" t="s">
        <v>78</v>
      </c>
      <c r="AY272" s="264" t="s">
        <v>162</v>
      </c>
    </row>
    <row r="273" s="13" customFormat="1">
      <c r="A273" s="13"/>
      <c r="B273" s="254"/>
      <c r="C273" s="255"/>
      <c r="D273" s="256" t="s">
        <v>170</v>
      </c>
      <c r="E273" s="257" t="s">
        <v>1</v>
      </c>
      <c r="F273" s="258" t="s">
        <v>172</v>
      </c>
      <c r="G273" s="255"/>
      <c r="H273" s="257" t="s">
        <v>1</v>
      </c>
      <c r="I273" s="259"/>
      <c r="J273" s="255"/>
      <c r="K273" s="255"/>
      <c r="L273" s="260"/>
      <c r="M273" s="261"/>
      <c r="N273" s="262"/>
      <c r="O273" s="262"/>
      <c r="P273" s="262"/>
      <c r="Q273" s="262"/>
      <c r="R273" s="262"/>
      <c r="S273" s="262"/>
      <c r="T273" s="26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64" t="s">
        <v>170</v>
      </c>
      <c r="AU273" s="264" t="s">
        <v>90</v>
      </c>
      <c r="AV273" s="13" t="s">
        <v>85</v>
      </c>
      <c r="AW273" s="13" t="s">
        <v>34</v>
      </c>
      <c r="AX273" s="13" t="s">
        <v>78</v>
      </c>
      <c r="AY273" s="264" t="s">
        <v>162</v>
      </c>
    </row>
    <row r="274" s="14" customFormat="1">
      <c r="A274" s="14"/>
      <c r="B274" s="265"/>
      <c r="C274" s="266"/>
      <c r="D274" s="256" t="s">
        <v>170</v>
      </c>
      <c r="E274" s="267" t="s">
        <v>1</v>
      </c>
      <c r="F274" s="268" t="s">
        <v>280</v>
      </c>
      <c r="G274" s="266"/>
      <c r="H274" s="269">
        <v>238</v>
      </c>
      <c r="I274" s="270"/>
      <c r="J274" s="266"/>
      <c r="K274" s="266"/>
      <c r="L274" s="271"/>
      <c r="M274" s="272"/>
      <c r="N274" s="273"/>
      <c r="O274" s="273"/>
      <c r="P274" s="273"/>
      <c r="Q274" s="273"/>
      <c r="R274" s="273"/>
      <c r="S274" s="273"/>
      <c r="T274" s="27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75" t="s">
        <v>170</v>
      </c>
      <c r="AU274" s="275" t="s">
        <v>90</v>
      </c>
      <c r="AV274" s="14" t="s">
        <v>90</v>
      </c>
      <c r="AW274" s="14" t="s">
        <v>34</v>
      </c>
      <c r="AX274" s="14" t="s">
        <v>78</v>
      </c>
      <c r="AY274" s="275" t="s">
        <v>162</v>
      </c>
    </row>
    <row r="275" s="13" customFormat="1">
      <c r="A275" s="13"/>
      <c r="B275" s="254"/>
      <c r="C275" s="255"/>
      <c r="D275" s="256" t="s">
        <v>170</v>
      </c>
      <c r="E275" s="257" t="s">
        <v>1</v>
      </c>
      <c r="F275" s="258" t="s">
        <v>174</v>
      </c>
      <c r="G275" s="255"/>
      <c r="H275" s="257" t="s">
        <v>1</v>
      </c>
      <c r="I275" s="259"/>
      <c r="J275" s="255"/>
      <c r="K275" s="255"/>
      <c r="L275" s="260"/>
      <c r="M275" s="261"/>
      <c r="N275" s="262"/>
      <c r="O275" s="262"/>
      <c r="P275" s="262"/>
      <c r="Q275" s="262"/>
      <c r="R275" s="262"/>
      <c r="S275" s="262"/>
      <c r="T275" s="26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64" t="s">
        <v>170</v>
      </c>
      <c r="AU275" s="264" t="s">
        <v>90</v>
      </c>
      <c r="AV275" s="13" t="s">
        <v>85</v>
      </c>
      <c r="AW275" s="13" t="s">
        <v>34</v>
      </c>
      <c r="AX275" s="13" t="s">
        <v>78</v>
      </c>
      <c r="AY275" s="264" t="s">
        <v>162</v>
      </c>
    </row>
    <row r="276" s="14" customFormat="1">
      <c r="A276" s="14"/>
      <c r="B276" s="265"/>
      <c r="C276" s="266"/>
      <c r="D276" s="256" t="s">
        <v>170</v>
      </c>
      <c r="E276" s="267" t="s">
        <v>1</v>
      </c>
      <c r="F276" s="268" t="s">
        <v>281</v>
      </c>
      <c r="G276" s="266"/>
      <c r="H276" s="269">
        <v>34</v>
      </c>
      <c r="I276" s="270"/>
      <c r="J276" s="266"/>
      <c r="K276" s="266"/>
      <c r="L276" s="271"/>
      <c r="M276" s="272"/>
      <c r="N276" s="273"/>
      <c r="O276" s="273"/>
      <c r="P276" s="273"/>
      <c r="Q276" s="273"/>
      <c r="R276" s="273"/>
      <c r="S276" s="273"/>
      <c r="T276" s="27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75" t="s">
        <v>170</v>
      </c>
      <c r="AU276" s="275" t="s">
        <v>90</v>
      </c>
      <c r="AV276" s="14" t="s">
        <v>90</v>
      </c>
      <c r="AW276" s="14" t="s">
        <v>34</v>
      </c>
      <c r="AX276" s="14" t="s">
        <v>78</v>
      </c>
      <c r="AY276" s="275" t="s">
        <v>162</v>
      </c>
    </row>
    <row r="277" s="16" customFormat="1">
      <c r="A277" s="16"/>
      <c r="B277" s="287"/>
      <c r="C277" s="288"/>
      <c r="D277" s="256" t="s">
        <v>170</v>
      </c>
      <c r="E277" s="289" t="s">
        <v>1</v>
      </c>
      <c r="F277" s="290" t="s">
        <v>180</v>
      </c>
      <c r="G277" s="288"/>
      <c r="H277" s="291">
        <v>272</v>
      </c>
      <c r="I277" s="292"/>
      <c r="J277" s="288"/>
      <c r="K277" s="288"/>
      <c r="L277" s="293"/>
      <c r="M277" s="294"/>
      <c r="N277" s="295"/>
      <c r="O277" s="295"/>
      <c r="P277" s="295"/>
      <c r="Q277" s="295"/>
      <c r="R277" s="295"/>
      <c r="S277" s="295"/>
      <c r="T277" s="29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T277" s="297" t="s">
        <v>170</v>
      </c>
      <c r="AU277" s="297" t="s">
        <v>90</v>
      </c>
      <c r="AV277" s="16" t="s">
        <v>168</v>
      </c>
      <c r="AW277" s="16" t="s">
        <v>34</v>
      </c>
      <c r="AX277" s="16" t="s">
        <v>85</v>
      </c>
      <c r="AY277" s="297" t="s">
        <v>162</v>
      </c>
    </row>
    <row r="278" s="2" customFormat="1" ht="34.8" customHeight="1">
      <c r="A278" s="39"/>
      <c r="B278" s="40"/>
      <c r="C278" s="240" t="s">
        <v>319</v>
      </c>
      <c r="D278" s="240" t="s">
        <v>164</v>
      </c>
      <c r="E278" s="241" t="s">
        <v>320</v>
      </c>
      <c r="F278" s="242" t="s">
        <v>321</v>
      </c>
      <c r="G278" s="243" t="s">
        <v>167</v>
      </c>
      <c r="H278" s="244">
        <v>34712.099999999999</v>
      </c>
      <c r="I278" s="245"/>
      <c r="J278" s="246">
        <f>ROUND(I278*H278,2)</f>
        <v>0</v>
      </c>
      <c r="K278" s="247"/>
      <c r="L278" s="45"/>
      <c r="M278" s="248" t="s">
        <v>1</v>
      </c>
      <c r="N278" s="249" t="s">
        <v>44</v>
      </c>
      <c r="O278" s="98"/>
      <c r="P278" s="250">
        <f>O278*H278</f>
        <v>0</v>
      </c>
      <c r="Q278" s="250">
        <v>0.46166000000000001</v>
      </c>
      <c r="R278" s="250">
        <f>Q278*H278</f>
        <v>16025.188086</v>
      </c>
      <c r="S278" s="250">
        <v>0</v>
      </c>
      <c r="T278" s="251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52" t="s">
        <v>168</v>
      </c>
      <c r="AT278" s="252" t="s">
        <v>164</v>
      </c>
      <c r="AU278" s="252" t="s">
        <v>90</v>
      </c>
      <c r="AY278" s="18" t="s">
        <v>162</v>
      </c>
      <c r="BE278" s="253">
        <f>IF(N278="základná",J278,0)</f>
        <v>0</v>
      </c>
      <c r="BF278" s="253">
        <f>IF(N278="znížená",J278,0)</f>
        <v>0</v>
      </c>
      <c r="BG278" s="253">
        <f>IF(N278="zákl. prenesená",J278,0)</f>
        <v>0</v>
      </c>
      <c r="BH278" s="253">
        <f>IF(N278="zníž. prenesená",J278,0)</f>
        <v>0</v>
      </c>
      <c r="BI278" s="253">
        <f>IF(N278="nulová",J278,0)</f>
        <v>0</v>
      </c>
      <c r="BJ278" s="18" t="s">
        <v>90</v>
      </c>
      <c r="BK278" s="253">
        <f>ROUND(I278*H278,2)</f>
        <v>0</v>
      </c>
      <c r="BL278" s="18" t="s">
        <v>168</v>
      </c>
      <c r="BM278" s="252" t="s">
        <v>322</v>
      </c>
    </row>
    <row r="279" s="13" customFormat="1">
      <c r="A279" s="13"/>
      <c r="B279" s="254"/>
      <c r="C279" s="255"/>
      <c r="D279" s="256" t="s">
        <v>170</v>
      </c>
      <c r="E279" s="257" t="s">
        <v>1</v>
      </c>
      <c r="F279" s="258" t="s">
        <v>172</v>
      </c>
      <c r="G279" s="255"/>
      <c r="H279" s="257" t="s">
        <v>1</v>
      </c>
      <c r="I279" s="259"/>
      <c r="J279" s="255"/>
      <c r="K279" s="255"/>
      <c r="L279" s="260"/>
      <c r="M279" s="261"/>
      <c r="N279" s="262"/>
      <c r="O279" s="262"/>
      <c r="P279" s="262"/>
      <c r="Q279" s="262"/>
      <c r="R279" s="262"/>
      <c r="S279" s="262"/>
      <c r="T279" s="26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64" t="s">
        <v>170</v>
      </c>
      <c r="AU279" s="264" t="s">
        <v>90</v>
      </c>
      <c r="AV279" s="13" t="s">
        <v>85</v>
      </c>
      <c r="AW279" s="13" t="s">
        <v>34</v>
      </c>
      <c r="AX279" s="13" t="s">
        <v>78</v>
      </c>
      <c r="AY279" s="264" t="s">
        <v>162</v>
      </c>
    </row>
    <row r="280" s="14" customFormat="1">
      <c r="A280" s="14"/>
      <c r="B280" s="265"/>
      <c r="C280" s="266"/>
      <c r="D280" s="256" t="s">
        <v>170</v>
      </c>
      <c r="E280" s="267" t="s">
        <v>1</v>
      </c>
      <c r="F280" s="268" t="s">
        <v>323</v>
      </c>
      <c r="G280" s="266"/>
      <c r="H280" s="269">
        <v>18994.049999999999</v>
      </c>
      <c r="I280" s="270"/>
      <c r="J280" s="266"/>
      <c r="K280" s="266"/>
      <c r="L280" s="271"/>
      <c r="M280" s="272"/>
      <c r="N280" s="273"/>
      <c r="O280" s="273"/>
      <c r="P280" s="273"/>
      <c r="Q280" s="273"/>
      <c r="R280" s="273"/>
      <c r="S280" s="273"/>
      <c r="T280" s="27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75" t="s">
        <v>170</v>
      </c>
      <c r="AU280" s="275" t="s">
        <v>90</v>
      </c>
      <c r="AV280" s="14" t="s">
        <v>90</v>
      </c>
      <c r="AW280" s="14" t="s">
        <v>34</v>
      </c>
      <c r="AX280" s="14" t="s">
        <v>78</v>
      </c>
      <c r="AY280" s="275" t="s">
        <v>162</v>
      </c>
    </row>
    <row r="281" s="13" customFormat="1">
      <c r="A281" s="13"/>
      <c r="B281" s="254"/>
      <c r="C281" s="255"/>
      <c r="D281" s="256" t="s">
        <v>170</v>
      </c>
      <c r="E281" s="257" t="s">
        <v>1</v>
      </c>
      <c r="F281" s="258" t="s">
        <v>174</v>
      </c>
      <c r="G281" s="255"/>
      <c r="H281" s="257" t="s">
        <v>1</v>
      </c>
      <c r="I281" s="259"/>
      <c r="J281" s="255"/>
      <c r="K281" s="255"/>
      <c r="L281" s="260"/>
      <c r="M281" s="261"/>
      <c r="N281" s="262"/>
      <c r="O281" s="262"/>
      <c r="P281" s="262"/>
      <c r="Q281" s="262"/>
      <c r="R281" s="262"/>
      <c r="S281" s="262"/>
      <c r="T281" s="26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64" t="s">
        <v>170</v>
      </c>
      <c r="AU281" s="264" t="s">
        <v>90</v>
      </c>
      <c r="AV281" s="13" t="s">
        <v>85</v>
      </c>
      <c r="AW281" s="13" t="s">
        <v>34</v>
      </c>
      <c r="AX281" s="13" t="s">
        <v>78</v>
      </c>
      <c r="AY281" s="264" t="s">
        <v>162</v>
      </c>
    </row>
    <row r="282" s="14" customFormat="1">
      <c r="A282" s="14"/>
      <c r="B282" s="265"/>
      <c r="C282" s="266"/>
      <c r="D282" s="256" t="s">
        <v>170</v>
      </c>
      <c r="E282" s="267" t="s">
        <v>1</v>
      </c>
      <c r="F282" s="268" t="s">
        <v>324</v>
      </c>
      <c r="G282" s="266"/>
      <c r="H282" s="269">
        <v>15718.049999999999</v>
      </c>
      <c r="I282" s="270"/>
      <c r="J282" s="266"/>
      <c r="K282" s="266"/>
      <c r="L282" s="271"/>
      <c r="M282" s="272"/>
      <c r="N282" s="273"/>
      <c r="O282" s="273"/>
      <c r="P282" s="273"/>
      <c r="Q282" s="273"/>
      <c r="R282" s="273"/>
      <c r="S282" s="273"/>
      <c r="T282" s="27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75" t="s">
        <v>170</v>
      </c>
      <c r="AU282" s="275" t="s">
        <v>90</v>
      </c>
      <c r="AV282" s="14" t="s">
        <v>90</v>
      </c>
      <c r="AW282" s="14" t="s">
        <v>34</v>
      </c>
      <c r="AX282" s="14" t="s">
        <v>78</v>
      </c>
      <c r="AY282" s="275" t="s">
        <v>162</v>
      </c>
    </row>
    <row r="283" s="16" customFormat="1">
      <c r="A283" s="16"/>
      <c r="B283" s="287"/>
      <c r="C283" s="288"/>
      <c r="D283" s="256" t="s">
        <v>170</v>
      </c>
      <c r="E283" s="289" t="s">
        <v>1</v>
      </c>
      <c r="F283" s="290" t="s">
        <v>180</v>
      </c>
      <c r="G283" s="288"/>
      <c r="H283" s="291">
        <v>34712.099999999999</v>
      </c>
      <c r="I283" s="292"/>
      <c r="J283" s="288"/>
      <c r="K283" s="288"/>
      <c r="L283" s="293"/>
      <c r="M283" s="294"/>
      <c r="N283" s="295"/>
      <c r="O283" s="295"/>
      <c r="P283" s="295"/>
      <c r="Q283" s="295"/>
      <c r="R283" s="295"/>
      <c r="S283" s="295"/>
      <c r="T283" s="29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T283" s="297" t="s">
        <v>170</v>
      </c>
      <c r="AU283" s="297" t="s">
        <v>90</v>
      </c>
      <c r="AV283" s="16" t="s">
        <v>168</v>
      </c>
      <c r="AW283" s="16" t="s">
        <v>34</v>
      </c>
      <c r="AX283" s="16" t="s">
        <v>85</v>
      </c>
      <c r="AY283" s="297" t="s">
        <v>162</v>
      </c>
    </row>
    <row r="284" s="2" customFormat="1" ht="22.2" customHeight="1">
      <c r="A284" s="39"/>
      <c r="B284" s="40"/>
      <c r="C284" s="240" t="s">
        <v>325</v>
      </c>
      <c r="D284" s="240" t="s">
        <v>164</v>
      </c>
      <c r="E284" s="241" t="s">
        <v>326</v>
      </c>
      <c r="F284" s="242" t="s">
        <v>327</v>
      </c>
      <c r="G284" s="243" t="s">
        <v>167</v>
      </c>
      <c r="H284" s="244">
        <v>7713.8000000000002</v>
      </c>
      <c r="I284" s="245"/>
      <c r="J284" s="246">
        <f>ROUND(I284*H284,2)</f>
        <v>0</v>
      </c>
      <c r="K284" s="247"/>
      <c r="L284" s="45"/>
      <c r="M284" s="248" t="s">
        <v>1</v>
      </c>
      <c r="N284" s="249" t="s">
        <v>44</v>
      </c>
      <c r="O284" s="98"/>
      <c r="P284" s="250">
        <f>O284*H284</f>
        <v>0</v>
      </c>
      <c r="Q284" s="250">
        <v>0.22384999999999999</v>
      </c>
      <c r="R284" s="250">
        <f>Q284*H284</f>
        <v>1726.7341300000001</v>
      </c>
      <c r="S284" s="250">
        <v>0</v>
      </c>
      <c r="T284" s="251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52" t="s">
        <v>168</v>
      </c>
      <c r="AT284" s="252" t="s">
        <v>164</v>
      </c>
      <c r="AU284" s="252" t="s">
        <v>90</v>
      </c>
      <c r="AY284" s="18" t="s">
        <v>162</v>
      </c>
      <c r="BE284" s="253">
        <f>IF(N284="základná",J284,0)</f>
        <v>0</v>
      </c>
      <c r="BF284" s="253">
        <f>IF(N284="znížená",J284,0)</f>
        <v>0</v>
      </c>
      <c r="BG284" s="253">
        <f>IF(N284="zákl. prenesená",J284,0)</f>
        <v>0</v>
      </c>
      <c r="BH284" s="253">
        <f>IF(N284="zníž. prenesená",J284,0)</f>
        <v>0</v>
      </c>
      <c r="BI284" s="253">
        <f>IF(N284="nulová",J284,0)</f>
        <v>0</v>
      </c>
      <c r="BJ284" s="18" t="s">
        <v>90</v>
      </c>
      <c r="BK284" s="253">
        <f>ROUND(I284*H284,2)</f>
        <v>0</v>
      </c>
      <c r="BL284" s="18" t="s">
        <v>168</v>
      </c>
      <c r="BM284" s="252" t="s">
        <v>328</v>
      </c>
    </row>
    <row r="285" s="13" customFormat="1">
      <c r="A285" s="13"/>
      <c r="B285" s="254"/>
      <c r="C285" s="255"/>
      <c r="D285" s="256" t="s">
        <v>170</v>
      </c>
      <c r="E285" s="257" t="s">
        <v>1</v>
      </c>
      <c r="F285" s="258" t="s">
        <v>172</v>
      </c>
      <c r="G285" s="255"/>
      <c r="H285" s="257" t="s">
        <v>1</v>
      </c>
      <c r="I285" s="259"/>
      <c r="J285" s="255"/>
      <c r="K285" s="255"/>
      <c r="L285" s="260"/>
      <c r="M285" s="261"/>
      <c r="N285" s="262"/>
      <c r="O285" s="262"/>
      <c r="P285" s="262"/>
      <c r="Q285" s="262"/>
      <c r="R285" s="262"/>
      <c r="S285" s="262"/>
      <c r="T285" s="26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64" t="s">
        <v>170</v>
      </c>
      <c r="AU285" s="264" t="s">
        <v>90</v>
      </c>
      <c r="AV285" s="13" t="s">
        <v>85</v>
      </c>
      <c r="AW285" s="13" t="s">
        <v>34</v>
      </c>
      <c r="AX285" s="13" t="s">
        <v>78</v>
      </c>
      <c r="AY285" s="264" t="s">
        <v>162</v>
      </c>
    </row>
    <row r="286" s="14" customFormat="1">
      <c r="A286" s="14"/>
      <c r="B286" s="265"/>
      <c r="C286" s="266"/>
      <c r="D286" s="256" t="s">
        <v>170</v>
      </c>
      <c r="E286" s="267" t="s">
        <v>1</v>
      </c>
      <c r="F286" s="268" t="s">
        <v>329</v>
      </c>
      <c r="G286" s="266"/>
      <c r="H286" s="269">
        <v>4220.8999999999996</v>
      </c>
      <c r="I286" s="270"/>
      <c r="J286" s="266"/>
      <c r="K286" s="266"/>
      <c r="L286" s="271"/>
      <c r="M286" s="272"/>
      <c r="N286" s="273"/>
      <c r="O286" s="273"/>
      <c r="P286" s="273"/>
      <c r="Q286" s="273"/>
      <c r="R286" s="273"/>
      <c r="S286" s="273"/>
      <c r="T286" s="27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75" t="s">
        <v>170</v>
      </c>
      <c r="AU286" s="275" t="s">
        <v>90</v>
      </c>
      <c r="AV286" s="14" t="s">
        <v>90</v>
      </c>
      <c r="AW286" s="14" t="s">
        <v>34</v>
      </c>
      <c r="AX286" s="14" t="s">
        <v>78</v>
      </c>
      <c r="AY286" s="275" t="s">
        <v>162</v>
      </c>
    </row>
    <row r="287" s="13" customFormat="1">
      <c r="A287" s="13"/>
      <c r="B287" s="254"/>
      <c r="C287" s="255"/>
      <c r="D287" s="256" t="s">
        <v>170</v>
      </c>
      <c r="E287" s="257" t="s">
        <v>1</v>
      </c>
      <c r="F287" s="258" t="s">
        <v>174</v>
      </c>
      <c r="G287" s="255"/>
      <c r="H287" s="257" t="s">
        <v>1</v>
      </c>
      <c r="I287" s="259"/>
      <c r="J287" s="255"/>
      <c r="K287" s="255"/>
      <c r="L287" s="260"/>
      <c r="M287" s="261"/>
      <c r="N287" s="262"/>
      <c r="O287" s="262"/>
      <c r="P287" s="262"/>
      <c r="Q287" s="262"/>
      <c r="R287" s="262"/>
      <c r="S287" s="262"/>
      <c r="T287" s="26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64" t="s">
        <v>170</v>
      </c>
      <c r="AU287" s="264" t="s">
        <v>90</v>
      </c>
      <c r="AV287" s="13" t="s">
        <v>85</v>
      </c>
      <c r="AW287" s="13" t="s">
        <v>34</v>
      </c>
      <c r="AX287" s="13" t="s">
        <v>78</v>
      </c>
      <c r="AY287" s="264" t="s">
        <v>162</v>
      </c>
    </row>
    <row r="288" s="14" customFormat="1">
      <c r="A288" s="14"/>
      <c r="B288" s="265"/>
      <c r="C288" s="266"/>
      <c r="D288" s="256" t="s">
        <v>170</v>
      </c>
      <c r="E288" s="267" t="s">
        <v>1</v>
      </c>
      <c r="F288" s="268" t="s">
        <v>330</v>
      </c>
      <c r="G288" s="266"/>
      <c r="H288" s="269">
        <v>3492.9000000000001</v>
      </c>
      <c r="I288" s="270"/>
      <c r="J288" s="266"/>
      <c r="K288" s="266"/>
      <c r="L288" s="271"/>
      <c r="M288" s="272"/>
      <c r="N288" s="273"/>
      <c r="O288" s="273"/>
      <c r="P288" s="273"/>
      <c r="Q288" s="273"/>
      <c r="R288" s="273"/>
      <c r="S288" s="273"/>
      <c r="T288" s="27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75" t="s">
        <v>170</v>
      </c>
      <c r="AU288" s="275" t="s">
        <v>90</v>
      </c>
      <c r="AV288" s="14" t="s">
        <v>90</v>
      </c>
      <c r="AW288" s="14" t="s">
        <v>34</v>
      </c>
      <c r="AX288" s="14" t="s">
        <v>78</v>
      </c>
      <c r="AY288" s="275" t="s">
        <v>162</v>
      </c>
    </row>
    <row r="289" s="16" customFormat="1">
      <c r="A289" s="16"/>
      <c r="B289" s="287"/>
      <c r="C289" s="288"/>
      <c r="D289" s="256" t="s">
        <v>170</v>
      </c>
      <c r="E289" s="289" t="s">
        <v>1</v>
      </c>
      <c r="F289" s="290" t="s">
        <v>180</v>
      </c>
      <c r="G289" s="288"/>
      <c r="H289" s="291">
        <v>7713.8000000000002</v>
      </c>
      <c r="I289" s="292"/>
      <c r="J289" s="288"/>
      <c r="K289" s="288"/>
      <c r="L289" s="293"/>
      <c r="M289" s="294"/>
      <c r="N289" s="295"/>
      <c r="O289" s="295"/>
      <c r="P289" s="295"/>
      <c r="Q289" s="295"/>
      <c r="R289" s="295"/>
      <c r="S289" s="295"/>
      <c r="T289" s="29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T289" s="297" t="s">
        <v>170</v>
      </c>
      <c r="AU289" s="297" t="s">
        <v>90</v>
      </c>
      <c r="AV289" s="16" t="s">
        <v>168</v>
      </c>
      <c r="AW289" s="16" t="s">
        <v>34</v>
      </c>
      <c r="AX289" s="16" t="s">
        <v>85</v>
      </c>
      <c r="AY289" s="297" t="s">
        <v>162</v>
      </c>
    </row>
    <row r="290" s="2" customFormat="1" ht="30" customHeight="1">
      <c r="A290" s="39"/>
      <c r="B290" s="40"/>
      <c r="C290" s="240" t="s">
        <v>331</v>
      </c>
      <c r="D290" s="240" t="s">
        <v>164</v>
      </c>
      <c r="E290" s="241" t="s">
        <v>332</v>
      </c>
      <c r="F290" s="242" t="s">
        <v>333</v>
      </c>
      <c r="G290" s="243" t="s">
        <v>167</v>
      </c>
      <c r="H290" s="244">
        <v>25363.099999999999</v>
      </c>
      <c r="I290" s="245"/>
      <c r="J290" s="246">
        <f>ROUND(I290*H290,2)</f>
        <v>0</v>
      </c>
      <c r="K290" s="247"/>
      <c r="L290" s="45"/>
      <c r="M290" s="248" t="s">
        <v>1</v>
      </c>
      <c r="N290" s="249" t="s">
        <v>44</v>
      </c>
      <c r="O290" s="98"/>
      <c r="P290" s="250">
        <f>O290*H290</f>
        <v>0</v>
      </c>
      <c r="Q290" s="250">
        <v>0.0056100000000000004</v>
      </c>
      <c r="R290" s="250">
        <f>Q290*H290</f>
        <v>142.286991</v>
      </c>
      <c r="S290" s="250">
        <v>0</v>
      </c>
      <c r="T290" s="251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52" t="s">
        <v>168</v>
      </c>
      <c r="AT290" s="252" t="s">
        <v>164</v>
      </c>
      <c r="AU290" s="252" t="s">
        <v>90</v>
      </c>
      <c r="AY290" s="18" t="s">
        <v>162</v>
      </c>
      <c r="BE290" s="253">
        <f>IF(N290="základná",J290,0)</f>
        <v>0</v>
      </c>
      <c r="BF290" s="253">
        <f>IF(N290="znížená",J290,0)</f>
        <v>0</v>
      </c>
      <c r="BG290" s="253">
        <f>IF(N290="zákl. prenesená",J290,0)</f>
        <v>0</v>
      </c>
      <c r="BH290" s="253">
        <f>IF(N290="zníž. prenesená",J290,0)</f>
        <v>0</v>
      </c>
      <c r="BI290" s="253">
        <f>IF(N290="nulová",J290,0)</f>
        <v>0</v>
      </c>
      <c r="BJ290" s="18" t="s">
        <v>90</v>
      </c>
      <c r="BK290" s="253">
        <f>ROUND(I290*H290,2)</f>
        <v>0</v>
      </c>
      <c r="BL290" s="18" t="s">
        <v>168</v>
      </c>
      <c r="BM290" s="252" t="s">
        <v>334</v>
      </c>
    </row>
    <row r="291" s="13" customFormat="1">
      <c r="A291" s="13"/>
      <c r="B291" s="254"/>
      <c r="C291" s="255"/>
      <c r="D291" s="256" t="s">
        <v>170</v>
      </c>
      <c r="E291" s="257" t="s">
        <v>1</v>
      </c>
      <c r="F291" s="258" t="s">
        <v>276</v>
      </c>
      <c r="G291" s="255"/>
      <c r="H291" s="257" t="s">
        <v>1</v>
      </c>
      <c r="I291" s="259"/>
      <c r="J291" s="255"/>
      <c r="K291" s="255"/>
      <c r="L291" s="260"/>
      <c r="M291" s="261"/>
      <c r="N291" s="262"/>
      <c r="O291" s="262"/>
      <c r="P291" s="262"/>
      <c r="Q291" s="262"/>
      <c r="R291" s="262"/>
      <c r="S291" s="262"/>
      <c r="T291" s="26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64" t="s">
        <v>170</v>
      </c>
      <c r="AU291" s="264" t="s">
        <v>90</v>
      </c>
      <c r="AV291" s="13" t="s">
        <v>85</v>
      </c>
      <c r="AW291" s="13" t="s">
        <v>34</v>
      </c>
      <c r="AX291" s="13" t="s">
        <v>78</v>
      </c>
      <c r="AY291" s="264" t="s">
        <v>162</v>
      </c>
    </row>
    <row r="292" s="13" customFormat="1">
      <c r="A292" s="13"/>
      <c r="B292" s="254"/>
      <c r="C292" s="255"/>
      <c r="D292" s="256" t="s">
        <v>170</v>
      </c>
      <c r="E292" s="257" t="s">
        <v>1</v>
      </c>
      <c r="F292" s="258" t="s">
        <v>172</v>
      </c>
      <c r="G292" s="255"/>
      <c r="H292" s="257" t="s">
        <v>1</v>
      </c>
      <c r="I292" s="259"/>
      <c r="J292" s="255"/>
      <c r="K292" s="255"/>
      <c r="L292" s="260"/>
      <c r="M292" s="261"/>
      <c r="N292" s="262"/>
      <c r="O292" s="262"/>
      <c r="P292" s="262"/>
      <c r="Q292" s="262"/>
      <c r="R292" s="262"/>
      <c r="S292" s="262"/>
      <c r="T292" s="26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64" t="s">
        <v>170</v>
      </c>
      <c r="AU292" s="264" t="s">
        <v>90</v>
      </c>
      <c r="AV292" s="13" t="s">
        <v>85</v>
      </c>
      <c r="AW292" s="13" t="s">
        <v>34</v>
      </c>
      <c r="AX292" s="13" t="s">
        <v>78</v>
      </c>
      <c r="AY292" s="264" t="s">
        <v>162</v>
      </c>
    </row>
    <row r="293" s="14" customFormat="1">
      <c r="A293" s="14"/>
      <c r="B293" s="265"/>
      <c r="C293" s="266"/>
      <c r="D293" s="256" t="s">
        <v>170</v>
      </c>
      <c r="E293" s="267" t="s">
        <v>1</v>
      </c>
      <c r="F293" s="268" t="s">
        <v>335</v>
      </c>
      <c r="G293" s="266"/>
      <c r="H293" s="269">
        <v>13688.4</v>
      </c>
      <c r="I293" s="270"/>
      <c r="J293" s="266"/>
      <c r="K293" s="266"/>
      <c r="L293" s="271"/>
      <c r="M293" s="272"/>
      <c r="N293" s="273"/>
      <c r="O293" s="273"/>
      <c r="P293" s="273"/>
      <c r="Q293" s="273"/>
      <c r="R293" s="273"/>
      <c r="S293" s="273"/>
      <c r="T293" s="27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75" t="s">
        <v>170</v>
      </c>
      <c r="AU293" s="275" t="s">
        <v>90</v>
      </c>
      <c r="AV293" s="14" t="s">
        <v>90</v>
      </c>
      <c r="AW293" s="14" t="s">
        <v>34</v>
      </c>
      <c r="AX293" s="14" t="s">
        <v>78</v>
      </c>
      <c r="AY293" s="275" t="s">
        <v>162</v>
      </c>
    </row>
    <row r="294" s="13" customFormat="1">
      <c r="A294" s="13"/>
      <c r="B294" s="254"/>
      <c r="C294" s="255"/>
      <c r="D294" s="256" t="s">
        <v>170</v>
      </c>
      <c r="E294" s="257" t="s">
        <v>1</v>
      </c>
      <c r="F294" s="258" t="s">
        <v>174</v>
      </c>
      <c r="G294" s="255"/>
      <c r="H294" s="257" t="s">
        <v>1</v>
      </c>
      <c r="I294" s="259"/>
      <c r="J294" s="255"/>
      <c r="K294" s="255"/>
      <c r="L294" s="260"/>
      <c r="M294" s="261"/>
      <c r="N294" s="262"/>
      <c r="O294" s="262"/>
      <c r="P294" s="262"/>
      <c r="Q294" s="262"/>
      <c r="R294" s="262"/>
      <c r="S294" s="262"/>
      <c r="T294" s="26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64" t="s">
        <v>170</v>
      </c>
      <c r="AU294" s="264" t="s">
        <v>90</v>
      </c>
      <c r="AV294" s="13" t="s">
        <v>85</v>
      </c>
      <c r="AW294" s="13" t="s">
        <v>34</v>
      </c>
      <c r="AX294" s="13" t="s">
        <v>78</v>
      </c>
      <c r="AY294" s="264" t="s">
        <v>162</v>
      </c>
    </row>
    <row r="295" s="14" customFormat="1">
      <c r="A295" s="14"/>
      <c r="B295" s="265"/>
      <c r="C295" s="266"/>
      <c r="D295" s="256" t="s">
        <v>170</v>
      </c>
      <c r="E295" s="267" t="s">
        <v>1</v>
      </c>
      <c r="F295" s="268" t="s">
        <v>336</v>
      </c>
      <c r="G295" s="266"/>
      <c r="H295" s="269">
        <v>11450.700000000001</v>
      </c>
      <c r="I295" s="270"/>
      <c r="J295" s="266"/>
      <c r="K295" s="266"/>
      <c r="L295" s="271"/>
      <c r="M295" s="272"/>
      <c r="N295" s="273"/>
      <c r="O295" s="273"/>
      <c r="P295" s="273"/>
      <c r="Q295" s="273"/>
      <c r="R295" s="273"/>
      <c r="S295" s="273"/>
      <c r="T295" s="27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75" t="s">
        <v>170</v>
      </c>
      <c r="AU295" s="275" t="s">
        <v>90</v>
      </c>
      <c r="AV295" s="14" t="s">
        <v>90</v>
      </c>
      <c r="AW295" s="14" t="s">
        <v>34</v>
      </c>
      <c r="AX295" s="14" t="s">
        <v>78</v>
      </c>
      <c r="AY295" s="275" t="s">
        <v>162</v>
      </c>
    </row>
    <row r="296" s="15" customFormat="1">
      <c r="A296" s="15"/>
      <c r="B296" s="276"/>
      <c r="C296" s="277"/>
      <c r="D296" s="256" t="s">
        <v>170</v>
      </c>
      <c r="E296" s="278" t="s">
        <v>1</v>
      </c>
      <c r="F296" s="279" t="s">
        <v>176</v>
      </c>
      <c r="G296" s="277"/>
      <c r="H296" s="280">
        <v>25139.099999999999</v>
      </c>
      <c r="I296" s="281"/>
      <c r="J296" s="277"/>
      <c r="K296" s="277"/>
      <c r="L296" s="282"/>
      <c r="M296" s="283"/>
      <c r="N296" s="284"/>
      <c r="O296" s="284"/>
      <c r="P296" s="284"/>
      <c r="Q296" s="284"/>
      <c r="R296" s="284"/>
      <c r="S296" s="284"/>
      <c r="T296" s="28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86" t="s">
        <v>170</v>
      </c>
      <c r="AU296" s="286" t="s">
        <v>90</v>
      </c>
      <c r="AV296" s="15" t="s">
        <v>95</v>
      </c>
      <c r="AW296" s="15" t="s">
        <v>34</v>
      </c>
      <c r="AX296" s="15" t="s">
        <v>78</v>
      </c>
      <c r="AY296" s="286" t="s">
        <v>162</v>
      </c>
    </row>
    <row r="297" s="13" customFormat="1">
      <c r="A297" s="13"/>
      <c r="B297" s="254"/>
      <c r="C297" s="255"/>
      <c r="D297" s="256" t="s">
        <v>170</v>
      </c>
      <c r="E297" s="257" t="s">
        <v>1</v>
      </c>
      <c r="F297" s="258" t="s">
        <v>279</v>
      </c>
      <c r="G297" s="255"/>
      <c r="H297" s="257" t="s">
        <v>1</v>
      </c>
      <c r="I297" s="259"/>
      <c r="J297" s="255"/>
      <c r="K297" s="255"/>
      <c r="L297" s="260"/>
      <c r="M297" s="261"/>
      <c r="N297" s="262"/>
      <c r="O297" s="262"/>
      <c r="P297" s="262"/>
      <c r="Q297" s="262"/>
      <c r="R297" s="262"/>
      <c r="S297" s="262"/>
      <c r="T297" s="26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64" t="s">
        <v>170</v>
      </c>
      <c r="AU297" s="264" t="s">
        <v>90</v>
      </c>
      <c r="AV297" s="13" t="s">
        <v>85</v>
      </c>
      <c r="AW297" s="13" t="s">
        <v>34</v>
      </c>
      <c r="AX297" s="13" t="s">
        <v>78</v>
      </c>
      <c r="AY297" s="264" t="s">
        <v>162</v>
      </c>
    </row>
    <row r="298" s="13" customFormat="1">
      <c r="A298" s="13"/>
      <c r="B298" s="254"/>
      <c r="C298" s="255"/>
      <c r="D298" s="256" t="s">
        <v>170</v>
      </c>
      <c r="E298" s="257" t="s">
        <v>1</v>
      </c>
      <c r="F298" s="258" t="s">
        <v>172</v>
      </c>
      <c r="G298" s="255"/>
      <c r="H298" s="257" t="s">
        <v>1</v>
      </c>
      <c r="I298" s="259"/>
      <c r="J298" s="255"/>
      <c r="K298" s="255"/>
      <c r="L298" s="260"/>
      <c r="M298" s="261"/>
      <c r="N298" s="262"/>
      <c r="O298" s="262"/>
      <c r="P298" s="262"/>
      <c r="Q298" s="262"/>
      <c r="R298" s="262"/>
      <c r="S298" s="262"/>
      <c r="T298" s="26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64" t="s">
        <v>170</v>
      </c>
      <c r="AU298" s="264" t="s">
        <v>90</v>
      </c>
      <c r="AV298" s="13" t="s">
        <v>85</v>
      </c>
      <c r="AW298" s="13" t="s">
        <v>34</v>
      </c>
      <c r="AX298" s="13" t="s">
        <v>78</v>
      </c>
      <c r="AY298" s="264" t="s">
        <v>162</v>
      </c>
    </row>
    <row r="299" s="14" customFormat="1">
      <c r="A299" s="14"/>
      <c r="B299" s="265"/>
      <c r="C299" s="266"/>
      <c r="D299" s="256" t="s">
        <v>170</v>
      </c>
      <c r="E299" s="267" t="s">
        <v>1</v>
      </c>
      <c r="F299" s="268" t="s">
        <v>337</v>
      </c>
      <c r="G299" s="266"/>
      <c r="H299" s="269">
        <v>196</v>
      </c>
      <c r="I299" s="270"/>
      <c r="J299" s="266"/>
      <c r="K299" s="266"/>
      <c r="L299" s="271"/>
      <c r="M299" s="272"/>
      <c r="N299" s="273"/>
      <c r="O299" s="273"/>
      <c r="P299" s="273"/>
      <c r="Q299" s="273"/>
      <c r="R299" s="273"/>
      <c r="S299" s="273"/>
      <c r="T299" s="27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75" t="s">
        <v>170</v>
      </c>
      <c r="AU299" s="275" t="s">
        <v>90</v>
      </c>
      <c r="AV299" s="14" t="s">
        <v>90</v>
      </c>
      <c r="AW299" s="14" t="s">
        <v>34</v>
      </c>
      <c r="AX299" s="14" t="s">
        <v>78</v>
      </c>
      <c r="AY299" s="275" t="s">
        <v>162</v>
      </c>
    </row>
    <row r="300" s="13" customFormat="1">
      <c r="A300" s="13"/>
      <c r="B300" s="254"/>
      <c r="C300" s="255"/>
      <c r="D300" s="256" t="s">
        <v>170</v>
      </c>
      <c r="E300" s="257" t="s">
        <v>1</v>
      </c>
      <c r="F300" s="258" t="s">
        <v>174</v>
      </c>
      <c r="G300" s="255"/>
      <c r="H300" s="257" t="s">
        <v>1</v>
      </c>
      <c r="I300" s="259"/>
      <c r="J300" s="255"/>
      <c r="K300" s="255"/>
      <c r="L300" s="260"/>
      <c r="M300" s="261"/>
      <c r="N300" s="262"/>
      <c r="O300" s="262"/>
      <c r="P300" s="262"/>
      <c r="Q300" s="262"/>
      <c r="R300" s="262"/>
      <c r="S300" s="262"/>
      <c r="T300" s="26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64" t="s">
        <v>170</v>
      </c>
      <c r="AU300" s="264" t="s">
        <v>90</v>
      </c>
      <c r="AV300" s="13" t="s">
        <v>85</v>
      </c>
      <c r="AW300" s="13" t="s">
        <v>34</v>
      </c>
      <c r="AX300" s="13" t="s">
        <v>78</v>
      </c>
      <c r="AY300" s="264" t="s">
        <v>162</v>
      </c>
    </row>
    <row r="301" s="14" customFormat="1">
      <c r="A301" s="14"/>
      <c r="B301" s="265"/>
      <c r="C301" s="266"/>
      <c r="D301" s="256" t="s">
        <v>170</v>
      </c>
      <c r="E301" s="267" t="s">
        <v>1</v>
      </c>
      <c r="F301" s="268" t="s">
        <v>338</v>
      </c>
      <c r="G301" s="266"/>
      <c r="H301" s="269">
        <v>28</v>
      </c>
      <c r="I301" s="270"/>
      <c r="J301" s="266"/>
      <c r="K301" s="266"/>
      <c r="L301" s="271"/>
      <c r="M301" s="272"/>
      <c r="N301" s="273"/>
      <c r="O301" s="273"/>
      <c r="P301" s="273"/>
      <c r="Q301" s="273"/>
      <c r="R301" s="273"/>
      <c r="S301" s="273"/>
      <c r="T301" s="27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75" t="s">
        <v>170</v>
      </c>
      <c r="AU301" s="275" t="s">
        <v>90</v>
      </c>
      <c r="AV301" s="14" t="s">
        <v>90</v>
      </c>
      <c r="AW301" s="14" t="s">
        <v>34</v>
      </c>
      <c r="AX301" s="14" t="s">
        <v>78</v>
      </c>
      <c r="AY301" s="275" t="s">
        <v>162</v>
      </c>
    </row>
    <row r="302" s="15" customFormat="1">
      <c r="A302" s="15"/>
      <c r="B302" s="276"/>
      <c r="C302" s="277"/>
      <c r="D302" s="256" t="s">
        <v>170</v>
      </c>
      <c r="E302" s="278" t="s">
        <v>1</v>
      </c>
      <c r="F302" s="279" t="s">
        <v>176</v>
      </c>
      <c r="G302" s="277"/>
      <c r="H302" s="280">
        <v>224</v>
      </c>
      <c r="I302" s="281"/>
      <c r="J302" s="277"/>
      <c r="K302" s="277"/>
      <c r="L302" s="282"/>
      <c r="M302" s="283"/>
      <c r="N302" s="284"/>
      <c r="O302" s="284"/>
      <c r="P302" s="284"/>
      <c r="Q302" s="284"/>
      <c r="R302" s="284"/>
      <c r="S302" s="284"/>
      <c r="T302" s="28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86" t="s">
        <v>170</v>
      </c>
      <c r="AU302" s="286" t="s">
        <v>90</v>
      </c>
      <c r="AV302" s="15" t="s">
        <v>95</v>
      </c>
      <c r="AW302" s="15" t="s">
        <v>34</v>
      </c>
      <c r="AX302" s="15" t="s">
        <v>78</v>
      </c>
      <c r="AY302" s="286" t="s">
        <v>162</v>
      </c>
    </row>
    <row r="303" s="16" customFormat="1">
      <c r="A303" s="16"/>
      <c r="B303" s="287"/>
      <c r="C303" s="288"/>
      <c r="D303" s="256" t="s">
        <v>170</v>
      </c>
      <c r="E303" s="289" t="s">
        <v>1</v>
      </c>
      <c r="F303" s="290" t="s">
        <v>180</v>
      </c>
      <c r="G303" s="288"/>
      <c r="H303" s="291">
        <v>25363.099999999999</v>
      </c>
      <c r="I303" s="292"/>
      <c r="J303" s="288"/>
      <c r="K303" s="288"/>
      <c r="L303" s="293"/>
      <c r="M303" s="294"/>
      <c r="N303" s="295"/>
      <c r="O303" s="295"/>
      <c r="P303" s="295"/>
      <c r="Q303" s="295"/>
      <c r="R303" s="295"/>
      <c r="S303" s="295"/>
      <c r="T303" s="29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T303" s="297" t="s">
        <v>170</v>
      </c>
      <c r="AU303" s="297" t="s">
        <v>90</v>
      </c>
      <c r="AV303" s="16" t="s">
        <v>168</v>
      </c>
      <c r="AW303" s="16" t="s">
        <v>34</v>
      </c>
      <c r="AX303" s="16" t="s">
        <v>85</v>
      </c>
      <c r="AY303" s="297" t="s">
        <v>162</v>
      </c>
    </row>
    <row r="304" s="2" customFormat="1" ht="30" customHeight="1">
      <c r="A304" s="39"/>
      <c r="B304" s="40"/>
      <c r="C304" s="240" t="s">
        <v>339</v>
      </c>
      <c r="D304" s="298" t="s">
        <v>164</v>
      </c>
      <c r="E304" s="241" t="s">
        <v>340</v>
      </c>
      <c r="F304" s="242" t="s">
        <v>341</v>
      </c>
      <c r="G304" s="243" t="s">
        <v>167</v>
      </c>
      <c r="H304" s="244">
        <v>4.5</v>
      </c>
      <c r="I304" s="245"/>
      <c r="J304" s="246">
        <f>ROUND(I304*H304,2)</f>
        <v>0</v>
      </c>
      <c r="K304" s="247"/>
      <c r="L304" s="45"/>
      <c r="M304" s="248" t="s">
        <v>1</v>
      </c>
      <c r="N304" s="249" t="s">
        <v>44</v>
      </c>
      <c r="O304" s="98"/>
      <c r="P304" s="250">
        <f>O304*H304</f>
        <v>0</v>
      </c>
      <c r="Q304" s="250">
        <v>0.00071000000000000002</v>
      </c>
      <c r="R304" s="250">
        <f>Q304*H304</f>
        <v>0.0031949999999999999</v>
      </c>
      <c r="S304" s="250">
        <v>0</v>
      </c>
      <c r="T304" s="251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52" t="s">
        <v>168</v>
      </c>
      <c r="AT304" s="252" t="s">
        <v>164</v>
      </c>
      <c r="AU304" s="252" t="s">
        <v>90</v>
      </c>
      <c r="AY304" s="18" t="s">
        <v>162</v>
      </c>
      <c r="BE304" s="253">
        <f>IF(N304="základná",J304,0)</f>
        <v>0</v>
      </c>
      <c r="BF304" s="253">
        <f>IF(N304="znížená",J304,0)</f>
        <v>0</v>
      </c>
      <c r="BG304" s="253">
        <f>IF(N304="zákl. prenesená",J304,0)</f>
        <v>0</v>
      </c>
      <c r="BH304" s="253">
        <f>IF(N304="zníž. prenesená",J304,0)</f>
        <v>0</v>
      </c>
      <c r="BI304" s="253">
        <f>IF(N304="nulová",J304,0)</f>
        <v>0</v>
      </c>
      <c r="BJ304" s="18" t="s">
        <v>90</v>
      </c>
      <c r="BK304" s="253">
        <f>ROUND(I304*H304,2)</f>
        <v>0</v>
      </c>
      <c r="BL304" s="18" t="s">
        <v>168</v>
      </c>
      <c r="BM304" s="252" t="s">
        <v>342</v>
      </c>
    </row>
    <row r="305" s="13" customFormat="1">
      <c r="A305" s="13"/>
      <c r="B305" s="254"/>
      <c r="C305" s="255"/>
      <c r="D305" s="256" t="s">
        <v>170</v>
      </c>
      <c r="E305" s="257" t="s">
        <v>1</v>
      </c>
      <c r="F305" s="258" t="s">
        <v>343</v>
      </c>
      <c r="G305" s="255"/>
      <c r="H305" s="257" t="s">
        <v>1</v>
      </c>
      <c r="I305" s="259"/>
      <c r="J305" s="255"/>
      <c r="K305" s="255"/>
      <c r="L305" s="260"/>
      <c r="M305" s="261"/>
      <c r="N305" s="262"/>
      <c r="O305" s="262"/>
      <c r="P305" s="262"/>
      <c r="Q305" s="262"/>
      <c r="R305" s="262"/>
      <c r="S305" s="262"/>
      <c r="T305" s="26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64" t="s">
        <v>170</v>
      </c>
      <c r="AU305" s="264" t="s">
        <v>90</v>
      </c>
      <c r="AV305" s="13" t="s">
        <v>85</v>
      </c>
      <c r="AW305" s="13" t="s">
        <v>34</v>
      </c>
      <c r="AX305" s="13" t="s">
        <v>78</v>
      </c>
      <c r="AY305" s="264" t="s">
        <v>162</v>
      </c>
    </row>
    <row r="306" s="13" customFormat="1">
      <c r="A306" s="13"/>
      <c r="B306" s="254"/>
      <c r="C306" s="255"/>
      <c r="D306" s="256" t="s">
        <v>170</v>
      </c>
      <c r="E306" s="257" t="s">
        <v>1</v>
      </c>
      <c r="F306" s="258" t="s">
        <v>172</v>
      </c>
      <c r="G306" s="255"/>
      <c r="H306" s="257" t="s">
        <v>1</v>
      </c>
      <c r="I306" s="259"/>
      <c r="J306" s="255"/>
      <c r="K306" s="255"/>
      <c r="L306" s="260"/>
      <c r="M306" s="261"/>
      <c r="N306" s="262"/>
      <c r="O306" s="262"/>
      <c r="P306" s="262"/>
      <c r="Q306" s="262"/>
      <c r="R306" s="262"/>
      <c r="S306" s="262"/>
      <c r="T306" s="26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64" t="s">
        <v>170</v>
      </c>
      <c r="AU306" s="264" t="s">
        <v>90</v>
      </c>
      <c r="AV306" s="13" t="s">
        <v>85</v>
      </c>
      <c r="AW306" s="13" t="s">
        <v>34</v>
      </c>
      <c r="AX306" s="13" t="s">
        <v>78</v>
      </c>
      <c r="AY306" s="264" t="s">
        <v>162</v>
      </c>
    </row>
    <row r="307" s="14" customFormat="1">
      <c r="A307" s="14"/>
      <c r="B307" s="265"/>
      <c r="C307" s="266"/>
      <c r="D307" s="256" t="s">
        <v>170</v>
      </c>
      <c r="E307" s="267" t="s">
        <v>1</v>
      </c>
      <c r="F307" s="268" t="s">
        <v>214</v>
      </c>
      <c r="G307" s="266"/>
      <c r="H307" s="269">
        <v>4.5</v>
      </c>
      <c r="I307" s="270"/>
      <c r="J307" s="266"/>
      <c r="K307" s="266"/>
      <c r="L307" s="271"/>
      <c r="M307" s="272"/>
      <c r="N307" s="273"/>
      <c r="O307" s="273"/>
      <c r="P307" s="273"/>
      <c r="Q307" s="273"/>
      <c r="R307" s="273"/>
      <c r="S307" s="273"/>
      <c r="T307" s="27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75" t="s">
        <v>170</v>
      </c>
      <c r="AU307" s="275" t="s">
        <v>90</v>
      </c>
      <c r="AV307" s="14" t="s">
        <v>90</v>
      </c>
      <c r="AW307" s="14" t="s">
        <v>34</v>
      </c>
      <c r="AX307" s="14" t="s">
        <v>85</v>
      </c>
      <c r="AY307" s="275" t="s">
        <v>162</v>
      </c>
    </row>
    <row r="308" s="2" customFormat="1" ht="34.8" customHeight="1">
      <c r="A308" s="39"/>
      <c r="B308" s="40"/>
      <c r="C308" s="240" t="s">
        <v>344</v>
      </c>
      <c r="D308" s="240" t="s">
        <v>164</v>
      </c>
      <c r="E308" s="241" t="s">
        <v>345</v>
      </c>
      <c r="F308" s="242" t="s">
        <v>346</v>
      </c>
      <c r="G308" s="243" t="s">
        <v>167</v>
      </c>
      <c r="H308" s="244">
        <v>24236.099999999999</v>
      </c>
      <c r="I308" s="245"/>
      <c r="J308" s="246">
        <f>ROUND(I308*H308,2)</f>
        <v>0</v>
      </c>
      <c r="K308" s="247"/>
      <c r="L308" s="45"/>
      <c r="M308" s="248" t="s">
        <v>1</v>
      </c>
      <c r="N308" s="249" t="s">
        <v>44</v>
      </c>
      <c r="O308" s="98"/>
      <c r="P308" s="250">
        <f>O308*H308</f>
        <v>0</v>
      </c>
      <c r="Q308" s="250">
        <v>0.00071000000000000002</v>
      </c>
      <c r="R308" s="250">
        <f>Q308*H308</f>
        <v>17.207630999999999</v>
      </c>
      <c r="S308" s="250">
        <v>0</v>
      </c>
      <c r="T308" s="251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52" t="s">
        <v>168</v>
      </c>
      <c r="AT308" s="252" t="s">
        <v>164</v>
      </c>
      <c r="AU308" s="252" t="s">
        <v>90</v>
      </c>
      <c r="AY308" s="18" t="s">
        <v>162</v>
      </c>
      <c r="BE308" s="253">
        <f>IF(N308="základná",J308,0)</f>
        <v>0</v>
      </c>
      <c r="BF308" s="253">
        <f>IF(N308="znížená",J308,0)</f>
        <v>0</v>
      </c>
      <c r="BG308" s="253">
        <f>IF(N308="zákl. prenesená",J308,0)</f>
        <v>0</v>
      </c>
      <c r="BH308" s="253">
        <f>IF(N308="zníž. prenesená",J308,0)</f>
        <v>0</v>
      </c>
      <c r="BI308" s="253">
        <f>IF(N308="nulová",J308,0)</f>
        <v>0</v>
      </c>
      <c r="BJ308" s="18" t="s">
        <v>90</v>
      </c>
      <c r="BK308" s="253">
        <f>ROUND(I308*H308,2)</f>
        <v>0</v>
      </c>
      <c r="BL308" s="18" t="s">
        <v>168</v>
      </c>
      <c r="BM308" s="252" t="s">
        <v>347</v>
      </c>
    </row>
    <row r="309" s="13" customFormat="1">
      <c r="A309" s="13"/>
      <c r="B309" s="254"/>
      <c r="C309" s="255"/>
      <c r="D309" s="256" t="s">
        <v>170</v>
      </c>
      <c r="E309" s="257" t="s">
        <v>1</v>
      </c>
      <c r="F309" s="258" t="s">
        <v>276</v>
      </c>
      <c r="G309" s="255"/>
      <c r="H309" s="257" t="s">
        <v>1</v>
      </c>
      <c r="I309" s="259"/>
      <c r="J309" s="255"/>
      <c r="K309" s="255"/>
      <c r="L309" s="260"/>
      <c r="M309" s="261"/>
      <c r="N309" s="262"/>
      <c r="O309" s="262"/>
      <c r="P309" s="262"/>
      <c r="Q309" s="262"/>
      <c r="R309" s="262"/>
      <c r="S309" s="262"/>
      <c r="T309" s="26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64" t="s">
        <v>170</v>
      </c>
      <c r="AU309" s="264" t="s">
        <v>90</v>
      </c>
      <c r="AV309" s="13" t="s">
        <v>85</v>
      </c>
      <c r="AW309" s="13" t="s">
        <v>34</v>
      </c>
      <c r="AX309" s="13" t="s">
        <v>78</v>
      </c>
      <c r="AY309" s="264" t="s">
        <v>162</v>
      </c>
    </row>
    <row r="310" s="13" customFormat="1">
      <c r="A310" s="13"/>
      <c r="B310" s="254"/>
      <c r="C310" s="255"/>
      <c r="D310" s="256" t="s">
        <v>170</v>
      </c>
      <c r="E310" s="257" t="s">
        <v>1</v>
      </c>
      <c r="F310" s="258" t="s">
        <v>172</v>
      </c>
      <c r="G310" s="255"/>
      <c r="H310" s="257" t="s">
        <v>1</v>
      </c>
      <c r="I310" s="259"/>
      <c r="J310" s="255"/>
      <c r="K310" s="255"/>
      <c r="L310" s="260"/>
      <c r="M310" s="261"/>
      <c r="N310" s="262"/>
      <c r="O310" s="262"/>
      <c r="P310" s="262"/>
      <c r="Q310" s="262"/>
      <c r="R310" s="262"/>
      <c r="S310" s="262"/>
      <c r="T310" s="26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64" t="s">
        <v>170</v>
      </c>
      <c r="AU310" s="264" t="s">
        <v>90</v>
      </c>
      <c r="AV310" s="13" t="s">
        <v>85</v>
      </c>
      <c r="AW310" s="13" t="s">
        <v>34</v>
      </c>
      <c r="AX310" s="13" t="s">
        <v>78</v>
      </c>
      <c r="AY310" s="264" t="s">
        <v>162</v>
      </c>
    </row>
    <row r="311" s="14" customFormat="1">
      <c r="A311" s="14"/>
      <c r="B311" s="265"/>
      <c r="C311" s="266"/>
      <c r="D311" s="256" t="s">
        <v>170</v>
      </c>
      <c r="E311" s="267" t="s">
        <v>1</v>
      </c>
      <c r="F311" s="268" t="s">
        <v>348</v>
      </c>
      <c r="G311" s="266"/>
      <c r="H311" s="269">
        <v>13082.4</v>
      </c>
      <c r="I311" s="270"/>
      <c r="J311" s="266"/>
      <c r="K311" s="266"/>
      <c r="L311" s="271"/>
      <c r="M311" s="272"/>
      <c r="N311" s="273"/>
      <c r="O311" s="273"/>
      <c r="P311" s="273"/>
      <c r="Q311" s="273"/>
      <c r="R311" s="273"/>
      <c r="S311" s="273"/>
      <c r="T311" s="27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75" t="s">
        <v>170</v>
      </c>
      <c r="AU311" s="275" t="s">
        <v>90</v>
      </c>
      <c r="AV311" s="14" t="s">
        <v>90</v>
      </c>
      <c r="AW311" s="14" t="s">
        <v>34</v>
      </c>
      <c r="AX311" s="14" t="s">
        <v>78</v>
      </c>
      <c r="AY311" s="275" t="s">
        <v>162</v>
      </c>
    </row>
    <row r="312" s="13" customFormat="1">
      <c r="A312" s="13"/>
      <c r="B312" s="254"/>
      <c r="C312" s="255"/>
      <c r="D312" s="256" t="s">
        <v>170</v>
      </c>
      <c r="E312" s="257" t="s">
        <v>1</v>
      </c>
      <c r="F312" s="258" t="s">
        <v>174</v>
      </c>
      <c r="G312" s="255"/>
      <c r="H312" s="257" t="s">
        <v>1</v>
      </c>
      <c r="I312" s="259"/>
      <c r="J312" s="255"/>
      <c r="K312" s="255"/>
      <c r="L312" s="260"/>
      <c r="M312" s="261"/>
      <c r="N312" s="262"/>
      <c r="O312" s="262"/>
      <c r="P312" s="262"/>
      <c r="Q312" s="262"/>
      <c r="R312" s="262"/>
      <c r="S312" s="262"/>
      <c r="T312" s="26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64" t="s">
        <v>170</v>
      </c>
      <c r="AU312" s="264" t="s">
        <v>90</v>
      </c>
      <c r="AV312" s="13" t="s">
        <v>85</v>
      </c>
      <c r="AW312" s="13" t="s">
        <v>34</v>
      </c>
      <c r="AX312" s="13" t="s">
        <v>78</v>
      </c>
      <c r="AY312" s="264" t="s">
        <v>162</v>
      </c>
    </row>
    <row r="313" s="14" customFormat="1">
      <c r="A313" s="14"/>
      <c r="B313" s="265"/>
      <c r="C313" s="266"/>
      <c r="D313" s="256" t="s">
        <v>170</v>
      </c>
      <c r="E313" s="267" t="s">
        <v>1</v>
      </c>
      <c r="F313" s="268" t="s">
        <v>349</v>
      </c>
      <c r="G313" s="266"/>
      <c r="H313" s="269">
        <v>10945.700000000001</v>
      </c>
      <c r="I313" s="270"/>
      <c r="J313" s="266"/>
      <c r="K313" s="266"/>
      <c r="L313" s="271"/>
      <c r="M313" s="272"/>
      <c r="N313" s="273"/>
      <c r="O313" s="273"/>
      <c r="P313" s="273"/>
      <c r="Q313" s="273"/>
      <c r="R313" s="273"/>
      <c r="S313" s="273"/>
      <c r="T313" s="27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75" t="s">
        <v>170</v>
      </c>
      <c r="AU313" s="275" t="s">
        <v>90</v>
      </c>
      <c r="AV313" s="14" t="s">
        <v>90</v>
      </c>
      <c r="AW313" s="14" t="s">
        <v>34</v>
      </c>
      <c r="AX313" s="14" t="s">
        <v>78</v>
      </c>
      <c r="AY313" s="275" t="s">
        <v>162</v>
      </c>
    </row>
    <row r="314" s="15" customFormat="1">
      <c r="A314" s="15"/>
      <c r="B314" s="276"/>
      <c r="C314" s="277"/>
      <c r="D314" s="256" t="s">
        <v>170</v>
      </c>
      <c r="E314" s="278" t="s">
        <v>1</v>
      </c>
      <c r="F314" s="279" t="s">
        <v>176</v>
      </c>
      <c r="G314" s="277"/>
      <c r="H314" s="280">
        <v>24028.099999999999</v>
      </c>
      <c r="I314" s="281"/>
      <c r="J314" s="277"/>
      <c r="K314" s="277"/>
      <c r="L314" s="282"/>
      <c r="M314" s="283"/>
      <c r="N314" s="284"/>
      <c r="O314" s="284"/>
      <c r="P314" s="284"/>
      <c r="Q314" s="284"/>
      <c r="R314" s="284"/>
      <c r="S314" s="284"/>
      <c r="T314" s="28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86" t="s">
        <v>170</v>
      </c>
      <c r="AU314" s="286" t="s">
        <v>90</v>
      </c>
      <c r="AV314" s="15" t="s">
        <v>95</v>
      </c>
      <c r="AW314" s="15" t="s">
        <v>34</v>
      </c>
      <c r="AX314" s="15" t="s">
        <v>78</v>
      </c>
      <c r="AY314" s="286" t="s">
        <v>162</v>
      </c>
    </row>
    <row r="315" s="13" customFormat="1">
      <c r="A315" s="13"/>
      <c r="B315" s="254"/>
      <c r="C315" s="255"/>
      <c r="D315" s="256" t="s">
        <v>170</v>
      </c>
      <c r="E315" s="257" t="s">
        <v>1</v>
      </c>
      <c r="F315" s="258" t="s">
        <v>279</v>
      </c>
      <c r="G315" s="255"/>
      <c r="H315" s="257" t="s">
        <v>1</v>
      </c>
      <c r="I315" s="259"/>
      <c r="J315" s="255"/>
      <c r="K315" s="255"/>
      <c r="L315" s="260"/>
      <c r="M315" s="261"/>
      <c r="N315" s="262"/>
      <c r="O315" s="262"/>
      <c r="P315" s="262"/>
      <c r="Q315" s="262"/>
      <c r="R315" s="262"/>
      <c r="S315" s="262"/>
      <c r="T315" s="26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64" t="s">
        <v>170</v>
      </c>
      <c r="AU315" s="264" t="s">
        <v>90</v>
      </c>
      <c r="AV315" s="13" t="s">
        <v>85</v>
      </c>
      <c r="AW315" s="13" t="s">
        <v>34</v>
      </c>
      <c r="AX315" s="13" t="s">
        <v>78</v>
      </c>
      <c r="AY315" s="264" t="s">
        <v>162</v>
      </c>
    </row>
    <row r="316" s="13" customFormat="1">
      <c r="A316" s="13"/>
      <c r="B316" s="254"/>
      <c r="C316" s="255"/>
      <c r="D316" s="256" t="s">
        <v>170</v>
      </c>
      <c r="E316" s="257" t="s">
        <v>1</v>
      </c>
      <c r="F316" s="258" t="s">
        <v>172</v>
      </c>
      <c r="G316" s="255"/>
      <c r="H316" s="257" t="s">
        <v>1</v>
      </c>
      <c r="I316" s="259"/>
      <c r="J316" s="255"/>
      <c r="K316" s="255"/>
      <c r="L316" s="260"/>
      <c r="M316" s="261"/>
      <c r="N316" s="262"/>
      <c r="O316" s="262"/>
      <c r="P316" s="262"/>
      <c r="Q316" s="262"/>
      <c r="R316" s="262"/>
      <c r="S316" s="262"/>
      <c r="T316" s="26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64" t="s">
        <v>170</v>
      </c>
      <c r="AU316" s="264" t="s">
        <v>90</v>
      </c>
      <c r="AV316" s="13" t="s">
        <v>85</v>
      </c>
      <c r="AW316" s="13" t="s">
        <v>34</v>
      </c>
      <c r="AX316" s="13" t="s">
        <v>78</v>
      </c>
      <c r="AY316" s="264" t="s">
        <v>162</v>
      </c>
    </row>
    <row r="317" s="14" customFormat="1">
      <c r="A317" s="14"/>
      <c r="B317" s="265"/>
      <c r="C317" s="266"/>
      <c r="D317" s="256" t="s">
        <v>170</v>
      </c>
      <c r="E317" s="267" t="s">
        <v>1</v>
      </c>
      <c r="F317" s="268" t="s">
        <v>350</v>
      </c>
      <c r="G317" s="266"/>
      <c r="H317" s="269">
        <v>182</v>
      </c>
      <c r="I317" s="270"/>
      <c r="J317" s="266"/>
      <c r="K317" s="266"/>
      <c r="L317" s="271"/>
      <c r="M317" s="272"/>
      <c r="N317" s="273"/>
      <c r="O317" s="273"/>
      <c r="P317" s="273"/>
      <c r="Q317" s="273"/>
      <c r="R317" s="273"/>
      <c r="S317" s="273"/>
      <c r="T317" s="27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75" t="s">
        <v>170</v>
      </c>
      <c r="AU317" s="275" t="s">
        <v>90</v>
      </c>
      <c r="AV317" s="14" t="s">
        <v>90</v>
      </c>
      <c r="AW317" s="14" t="s">
        <v>34</v>
      </c>
      <c r="AX317" s="14" t="s">
        <v>78</v>
      </c>
      <c r="AY317" s="275" t="s">
        <v>162</v>
      </c>
    </row>
    <row r="318" s="13" customFormat="1">
      <c r="A318" s="13"/>
      <c r="B318" s="254"/>
      <c r="C318" s="255"/>
      <c r="D318" s="256" t="s">
        <v>170</v>
      </c>
      <c r="E318" s="257" t="s">
        <v>1</v>
      </c>
      <c r="F318" s="258" t="s">
        <v>174</v>
      </c>
      <c r="G318" s="255"/>
      <c r="H318" s="257" t="s">
        <v>1</v>
      </c>
      <c r="I318" s="259"/>
      <c r="J318" s="255"/>
      <c r="K318" s="255"/>
      <c r="L318" s="260"/>
      <c r="M318" s="261"/>
      <c r="N318" s="262"/>
      <c r="O318" s="262"/>
      <c r="P318" s="262"/>
      <c r="Q318" s="262"/>
      <c r="R318" s="262"/>
      <c r="S318" s="262"/>
      <c r="T318" s="26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64" t="s">
        <v>170</v>
      </c>
      <c r="AU318" s="264" t="s">
        <v>90</v>
      </c>
      <c r="AV318" s="13" t="s">
        <v>85</v>
      </c>
      <c r="AW318" s="13" t="s">
        <v>34</v>
      </c>
      <c r="AX318" s="13" t="s">
        <v>78</v>
      </c>
      <c r="AY318" s="264" t="s">
        <v>162</v>
      </c>
    </row>
    <row r="319" s="14" customFormat="1">
      <c r="A319" s="14"/>
      <c r="B319" s="265"/>
      <c r="C319" s="266"/>
      <c r="D319" s="256" t="s">
        <v>170</v>
      </c>
      <c r="E319" s="267" t="s">
        <v>1</v>
      </c>
      <c r="F319" s="268" t="s">
        <v>351</v>
      </c>
      <c r="G319" s="266"/>
      <c r="H319" s="269">
        <v>26</v>
      </c>
      <c r="I319" s="270"/>
      <c r="J319" s="266"/>
      <c r="K319" s="266"/>
      <c r="L319" s="271"/>
      <c r="M319" s="272"/>
      <c r="N319" s="273"/>
      <c r="O319" s="273"/>
      <c r="P319" s="273"/>
      <c r="Q319" s="273"/>
      <c r="R319" s="273"/>
      <c r="S319" s="273"/>
      <c r="T319" s="27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75" t="s">
        <v>170</v>
      </c>
      <c r="AU319" s="275" t="s">
        <v>90</v>
      </c>
      <c r="AV319" s="14" t="s">
        <v>90</v>
      </c>
      <c r="AW319" s="14" t="s">
        <v>34</v>
      </c>
      <c r="AX319" s="14" t="s">
        <v>78</v>
      </c>
      <c r="AY319" s="275" t="s">
        <v>162</v>
      </c>
    </row>
    <row r="320" s="15" customFormat="1">
      <c r="A320" s="15"/>
      <c r="B320" s="276"/>
      <c r="C320" s="277"/>
      <c r="D320" s="256" t="s">
        <v>170</v>
      </c>
      <c r="E320" s="278" t="s">
        <v>1</v>
      </c>
      <c r="F320" s="279" t="s">
        <v>176</v>
      </c>
      <c r="G320" s="277"/>
      <c r="H320" s="280">
        <v>208</v>
      </c>
      <c r="I320" s="281"/>
      <c r="J320" s="277"/>
      <c r="K320" s="277"/>
      <c r="L320" s="282"/>
      <c r="M320" s="283"/>
      <c r="N320" s="284"/>
      <c r="O320" s="284"/>
      <c r="P320" s="284"/>
      <c r="Q320" s="284"/>
      <c r="R320" s="284"/>
      <c r="S320" s="284"/>
      <c r="T320" s="28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86" t="s">
        <v>170</v>
      </c>
      <c r="AU320" s="286" t="s">
        <v>90</v>
      </c>
      <c r="AV320" s="15" t="s">
        <v>95</v>
      </c>
      <c r="AW320" s="15" t="s">
        <v>34</v>
      </c>
      <c r="AX320" s="15" t="s">
        <v>78</v>
      </c>
      <c r="AY320" s="286" t="s">
        <v>162</v>
      </c>
    </row>
    <row r="321" s="16" customFormat="1">
      <c r="A321" s="16"/>
      <c r="B321" s="287"/>
      <c r="C321" s="288"/>
      <c r="D321" s="256" t="s">
        <v>170</v>
      </c>
      <c r="E321" s="289" t="s">
        <v>1</v>
      </c>
      <c r="F321" s="290" t="s">
        <v>180</v>
      </c>
      <c r="G321" s="288"/>
      <c r="H321" s="291">
        <v>24236.099999999999</v>
      </c>
      <c r="I321" s="292"/>
      <c r="J321" s="288"/>
      <c r="K321" s="288"/>
      <c r="L321" s="293"/>
      <c r="M321" s="294"/>
      <c r="N321" s="295"/>
      <c r="O321" s="295"/>
      <c r="P321" s="295"/>
      <c r="Q321" s="295"/>
      <c r="R321" s="295"/>
      <c r="S321" s="295"/>
      <c r="T321" s="29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T321" s="297" t="s">
        <v>170</v>
      </c>
      <c r="AU321" s="297" t="s">
        <v>90</v>
      </c>
      <c r="AV321" s="16" t="s">
        <v>168</v>
      </c>
      <c r="AW321" s="16" t="s">
        <v>34</v>
      </c>
      <c r="AX321" s="16" t="s">
        <v>85</v>
      </c>
      <c r="AY321" s="297" t="s">
        <v>162</v>
      </c>
    </row>
    <row r="322" s="2" customFormat="1" ht="34.8" customHeight="1">
      <c r="A322" s="39"/>
      <c r="B322" s="40"/>
      <c r="C322" s="240" t="s">
        <v>352</v>
      </c>
      <c r="D322" s="240" t="s">
        <v>164</v>
      </c>
      <c r="E322" s="241" t="s">
        <v>353</v>
      </c>
      <c r="F322" s="242" t="s">
        <v>354</v>
      </c>
      <c r="G322" s="243" t="s">
        <v>167</v>
      </c>
      <c r="H322" s="244">
        <v>24236.099999999999</v>
      </c>
      <c r="I322" s="245"/>
      <c r="J322" s="246">
        <f>ROUND(I322*H322,2)</f>
        <v>0</v>
      </c>
      <c r="K322" s="247"/>
      <c r="L322" s="45"/>
      <c r="M322" s="248" t="s">
        <v>1</v>
      </c>
      <c r="N322" s="249" t="s">
        <v>44</v>
      </c>
      <c r="O322" s="98"/>
      <c r="P322" s="250">
        <f>O322*H322</f>
        <v>0</v>
      </c>
      <c r="Q322" s="250">
        <v>0.10373</v>
      </c>
      <c r="R322" s="250">
        <f>Q322*H322</f>
        <v>2514.0106529999998</v>
      </c>
      <c r="S322" s="250">
        <v>0</v>
      </c>
      <c r="T322" s="251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52" t="s">
        <v>168</v>
      </c>
      <c r="AT322" s="252" t="s">
        <v>164</v>
      </c>
      <c r="AU322" s="252" t="s">
        <v>90</v>
      </c>
      <c r="AY322" s="18" t="s">
        <v>162</v>
      </c>
      <c r="BE322" s="253">
        <f>IF(N322="základná",J322,0)</f>
        <v>0</v>
      </c>
      <c r="BF322" s="253">
        <f>IF(N322="znížená",J322,0)</f>
        <v>0</v>
      </c>
      <c r="BG322" s="253">
        <f>IF(N322="zákl. prenesená",J322,0)</f>
        <v>0</v>
      </c>
      <c r="BH322" s="253">
        <f>IF(N322="zníž. prenesená",J322,0)</f>
        <v>0</v>
      </c>
      <c r="BI322" s="253">
        <f>IF(N322="nulová",J322,0)</f>
        <v>0</v>
      </c>
      <c r="BJ322" s="18" t="s">
        <v>90</v>
      </c>
      <c r="BK322" s="253">
        <f>ROUND(I322*H322,2)</f>
        <v>0</v>
      </c>
      <c r="BL322" s="18" t="s">
        <v>168</v>
      </c>
      <c r="BM322" s="252" t="s">
        <v>355</v>
      </c>
    </row>
    <row r="323" s="13" customFormat="1">
      <c r="A323" s="13"/>
      <c r="B323" s="254"/>
      <c r="C323" s="255"/>
      <c r="D323" s="256" t="s">
        <v>170</v>
      </c>
      <c r="E323" s="257" t="s">
        <v>1</v>
      </c>
      <c r="F323" s="258" t="s">
        <v>276</v>
      </c>
      <c r="G323" s="255"/>
      <c r="H323" s="257" t="s">
        <v>1</v>
      </c>
      <c r="I323" s="259"/>
      <c r="J323" s="255"/>
      <c r="K323" s="255"/>
      <c r="L323" s="260"/>
      <c r="M323" s="261"/>
      <c r="N323" s="262"/>
      <c r="O323" s="262"/>
      <c r="P323" s="262"/>
      <c r="Q323" s="262"/>
      <c r="R323" s="262"/>
      <c r="S323" s="262"/>
      <c r="T323" s="26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64" t="s">
        <v>170</v>
      </c>
      <c r="AU323" s="264" t="s">
        <v>90</v>
      </c>
      <c r="AV323" s="13" t="s">
        <v>85</v>
      </c>
      <c r="AW323" s="13" t="s">
        <v>34</v>
      </c>
      <c r="AX323" s="13" t="s">
        <v>78</v>
      </c>
      <c r="AY323" s="264" t="s">
        <v>162</v>
      </c>
    </row>
    <row r="324" s="13" customFormat="1">
      <c r="A324" s="13"/>
      <c r="B324" s="254"/>
      <c r="C324" s="255"/>
      <c r="D324" s="256" t="s">
        <v>170</v>
      </c>
      <c r="E324" s="257" t="s">
        <v>1</v>
      </c>
      <c r="F324" s="258" t="s">
        <v>172</v>
      </c>
      <c r="G324" s="255"/>
      <c r="H324" s="257" t="s">
        <v>1</v>
      </c>
      <c r="I324" s="259"/>
      <c r="J324" s="255"/>
      <c r="K324" s="255"/>
      <c r="L324" s="260"/>
      <c r="M324" s="261"/>
      <c r="N324" s="262"/>
      <c r="O324" s="262"/>
      <c r="P324" s="262"/>
      <c r="Q324" s="262"/>
      <c r="R324" s="262"/>
      <c r="S324" s="262"/>
      <c r="T324" s="26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64" t="s">
        <v>170</v>
      </c>
      <c r="AU324" s="264" t="s">
        <v>90</v>
      </c>
      <c r="AV324" s="13" t="s">
        <v>85</v>
      </c>
      <c r="AW324" s="13" t="s">
        <v>34</v>
      </c>
      <c r="AX324" s="13" t="s">
        <v>78</v>
      </c>
      <c r="AY324" s="264" t="s">
        <v>162</v>
      </c>
    </row>
    <row r="325" s="14" customFormat="1">
      <c r="A325" s="14"/>
      <c r="B325" s="265"/>
      <c r="C325" s="266"/>
      <c r="D325" s="256" t="s">
        <v>170</v>
      </c>
      <c r="E325" s="267" t="s">
        <v>1</v>
      </c>
      <c r="F325" s="268" t="s">
        <v>348</v>
      </c>
      <c r="G325" s="266"/>
      <c r="H325" s="269">
        <v>13082.4</v>
      </c>
      <c r="I325" s="270"/>
      <c r="J325" s="266"/>
      <c r="K325" s="266"/>
      <c r="L325" s="271"/>
      <c r="M325" s="272"/>
      <c r="N325" s="273"/>
      <c r="O325" s="273"/>
      <c r="P325" s="273"/>
      <c r="Q325" s="273"/>
      <c r="R325" s="273"/>
      <c r="S325" s="273"/>
      <c r="T325" s="27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75" t="s">
        <v>170</v>
      </c>
      <c r="AU325" s="275" t="s">
        <v>90</v>
      </c>
      <c r="AV325" s="14" t="s">
        <v>90</v>
      </c>
      <c r="AW325" s="14" t="s">
        <v>34</v>
      </c>
      <c r="AX325" s="14" t="s">
        <v>78</v>
      </c>
      <c r="AY325" s="275" t="s">
        <v>162</v>
      </c>
    </row>
    <row r="326" s="13" customFormat="1">
      <c r="A326" s="13"/>
      <c r="B326" s="254"/>
      <c r="C326" s="255"/>
      <c r="D326" s="256" t="s">
        <v>170</v>
      </c>
      <c r="E326" s="257" t="s">
        <v>1</v>
      </c>
      <c r="F326" s="258" t="s">
        <v>174</v>
      </c>
      <c r="G326" s="255"/>
      <c r="H326" s="257" t="s">
        <v>1</v>
      </c>
      <c r="I326" s="259"/>
      <c r="J326" s="255"/>
      <c r="K326" s="255"/>
      <c r="L326" s="260"/>
      <c r="M326" s="261"/>
      <c r="N326" s="262"/>
      <c r="O326" s="262"/>
      <c r="P326" s="262"/>
      <c r="Q326" s="262"/>
      <c r="R326" s="262"/>
      <c r="S326" s="262"/>
      <c r="T326" s="26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64" t="s">
        <v>170</v>
      </c>
      <c r="AU326" s="264" t="s">
        <v>90</v>
      </c>
      <c r="AV326" s="13" t="s">
        <v>85</v>
      </c>
      <c r="AW326" s="13" t="s">
        <v>34</v>
      </c>
      <c r="AX326" s="13" t="s">
        <v>78</v>
      </c>
      <c r="AY326" s="264" t="s">
        <v>162</v>
      </c>
    </row>
    <row r="327" s="14" customFormat="1">
      <c r="A327" s="14"/>
      <c r="B327" s="265"/>
      <c r="C327" s="266"/>
      <c r="D327" s="256" t="s">
        <v>170</v>
      </c>
      <c r="E327" s="267" t="s">
        <v>1</v>
      </c>
      <c r="F327" s="268" t="s">
        <v>349</v>
      </c>
      <c r="G327" s="266"/>
      <c r="H327" s="269">
        <v>10945.700000000001</v>
      </c>
      <c r="I327" s="270"/>
      <c r="J327" s="266"/>
      <c r="K327" s="266"/>
      <c r="L327" s="271"/>
      <c r="M327" s="272"/>
      <c r="N327" s="273"/>
      <c r="O327" s="273"/>
      <c r="P327" s="273"/>
      <c r="Q327" s="273"/>
      <c r="R327" s="273"/>
      <c r="S327" s="273"/>
      <c r="T327" s="27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75" t="s">
        <v>170</v>
      </c>
      <c r="AU327" s="275" t="s">
        <v>90</v>
      </c>
      <c r="AV327" s="14" t="s">
        <v>90</v>
      </c>
      <c r="AW327" s="14" t="s">
        <v>34</v>
      </c>
      <c r="AX327" s="14" t="s">
        <v>78</v>
      </c>
      <c r="AY327" s="275" t="s">
        <v>162</v>
      </c>
    </row>
    <row r="328" s="15" customFormat="1">
      <c r="A328" s="15"/>
      <c r="B328" s="276"/>
      <c r="C328" s="277"/>
      <c r="D328" s="256" t="s">
        <v>170</v>
      </c>
      <c r="E328" s="278" t="s">
        <v>1</v>
      </c>
      <c r="F328" s="279" t="s">
        <v>176</v>
      </c>
      <c r="G328" s="277"/>
      <c r="H328" s="280">
        <v>24028.099999999999</v>
      </c>
      <c r="I328" s="281"/>
      <c r="J328" s="277"/>
      <c r="K328" s="277"/>
      <c r="L328" s="282"/>
      <c r="M328" s="283"/>
      <c r="N328" s="284"/>
      <c r="O328" s="284"/>
      <c r="P328" s="284"/>
      <c r="Q328" s="284"/>
      <c r="R328" s="284"/>
      <c r="S328" s="284"/>
      <c r="T328" s="28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86" t="s">
        <v>170</v>
      </c>
      <c r="AU328" s="286" t="s">
        <v>90</v>
      </c>
      <c r="AV328" s="15" t="s">
        <v>95</v>
      </c>
      <c r="AW328" s="15" t="s">
        <v>34</v>
      </c>
      <c r="AX328" s="15" t="s">
        <v>78</v>
      </c>
      <c r="AY328" s="286" t="s">
        <v>162</v>
      </c>
    </row>
    <row r="329" s="13" customFormat="1">
      <c r="A329" s="13"/>
      <c r="B329" s="254"/>
      <c r="C329" s="255"/>
      <c r="D329" s="256" t="s">
        <v>170</v>
      </c>
      <c r="E329" s="257" t="s">
        <v>1</v>
      </c>
      <c r="F329" s="258" t="s">
        <v>279</v>
      </c>
      <c r="G329" s="255"/>
      <c r="H329" s="257" t="s">
        <v>1</v>
      </c>
      <c r="I329" s="259"/>
      <c r="J329" s="255"/>
      <c r="K329" s="255"/>
      <c r="L329" s="260"/>
      <c r="M329" s="261"/>
      <c r="N329" s="262"/>
      <c r="O329" s="262"/>
      <c r="P329" s="262"/>
      <c r="Q329" s="262"/>
      <c r="R329" s="262"/>
      <c r="S329" s="262"/>
      <c r="T329" s="26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64" t="s">
        <v>170</v>
      </c>
      <c r="AU329" s="264" t="s">
        <v>90</v>
      </c>
      <c r="AV329" s="13" t="s">
        <v>85</v>
      </c>
      <c r="AW329" s="13" t="s">
        <v>34</v>
      </c>
      <c r="AX329" s="13" t="s">
        <v>78</v>
      </c>
      <c r="AY329" s="264" t="s">
        <v>162</v>
      </c>
    </row>
    <row r="330" s="13" customFormat="1">
      <c r="A330" s="13"/>
      <c r="B330" s="254"/>
      <c r="C330" s="255"/>
      <c r="D330" s="256" t="s">
        <v>170</v>
      </c>
      <c r="E330" s="257" t="s">
        <v>1</v>
      </c>
      <c r="F330" s="258" t="s">
        <v>172</v>
      </c>
      <c r="G330" s="255"/>
      <c r="H330" s="257" t="s">
        <v>1</v>
      </c>
      <c r="I330" s="259"/>
      <c r="J330" s="255"/>
      <c r="K330" s="255"/>
      <c r="L330" s="260"/>
      <c r="M330" s="261"/>
      <c r="N330" s="262"/>
      <c r="O330" s="262"/>
      <c r="P330" s="262"/>
      <c r="Q330" s="262"/>
      <c r="R330" s="262"/>
      <c r="S330" s="262"/>
      <c r="T330" s="26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64" t="s">
        <v>170</v>
      </c>
      <c r="AU330" s="264" t="s">
        <v>90</v>
      </c>
      <c r="AV330" s="13" t="s">
        <v>85</v>
      </c>
      <c r="AW330" s="13" t="s">
        <v>34</v>
      </c>
      <c r="AX330" s="13" t="s">
        <v>78</v>
      </c>
      <c r="AY330" s="264" t="s">
        <v>162</v>
      </c>
    </row>
    <row r="331" s="14" customFormat="1">
      <c r="A331" s="14"/>
      <c r="B331" s="265"/>
      <c r="C331" s="266"/>
      <c r="D331" s="256" t="s">
        <v>170</v>
      </c>
      <c r="E331" s="267" t="s">
        <v>1</v>
      </c>
      <c r="F331" s="268" t="s">
        <v>350</v>
      </c>
      <c r="G331" s="266"/>
      <c r="H331" s="269">
        <v>182</v>
      </c>
      <c r="I331" s="270"/>
      <c r="J331" s="266"/>
      <c r="K331" s="266"/>
      <c r="L331" s="271"/>
      <c r="M331" s="272"/>
      <c r="N331" s="273"/>
      <c r="O331" s="273"/>
      <c r="P331" s="273"/>
      <c r="Q331" s="273"/>
      <c r="R331" s="273"/>
      <c r="S331" s="273"/>
      <c r="T331" s="27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75" t="s">
        <v>170</v>
      </c>
      <c r="AU331" s="275" t="s">
        <v>90</v>
      </c>
      <c r="AV331" s="14" t="s">
        <v>90</v>
      </c>
      <c r="AW331" s="14" t="s">
        <v>34</v>
      </c>
      <c r="AX331" s="14" t="s">
        <v>78</v>
      </c>
      <c r="AY331" s="275" t="s">
        <v>162</v>
      </c>
    </row>
    <row r="332" s="13" customFormat="1">
      <c r="A332" s="13"/>
      <c r="B332" s="254"/>
      <c r="C332" s="255"/>
      <c r="D332" s="256" t="s">
        <v>170</v>
      </c>
      <c r="E332" s="257" t="s">
        <v>1</v>
      </c>
      <c r="F332" s="258" t="s">
        <v>174</v>
      </c>
      <c r="G332" s="255"/>
      <c r="H332" s="257" t="s">
        <v>1</v>
      </c>
      <c r="I332" s="259"/>
      <c r="J332" s="255"/>
      <c r="K332" s="255"/>
      <c r="L332" s="260"/>
      <c r="M332" s="261"/>
      <c r="N332" s="262"/>
      <c r="O332" s="262"/>
      <c r="P332" s="262"/>
      <c r="Q332" s="262"/>
      <c r="R332" s="262"/>
      <c r="S332" s="262"/>
      <c r="T332" s="26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64" t="s">
        <v>170</v>
      </c>
      <c r="AU332" s="264" t="s">
        <v>90</v>
      </c>
      <c r="AV332" s="13" t="s">
        <v>85</v>
      </c>
      <c r="AW332" s="13" t="s">
        <v>34</v>
      </c>
      <c r="AX332" s="13" t="s">
        <v>78</v>
      </c>
      <c r="AY332" s="264" t="s">
        <v>162</v>
      </c>
    </row>
    <row r="333" s="14" customFormat="1">
      <c r="A333" s="14"/>
      <c r="B333" s="265"/>
      <c r="C333" s="266"/>
      <c r="D333" s="256" t="s">
        <v>170</v>
      </c>
      <c r="E333" s="267" t="s">
        <v>1</v>
      </c>
      <c r="F333" s="268" t="s">
        <v>351</v>
      </c>
      <c r="G333" s="266"/>
      <c r="H333" s="269">
        <v>26</v>
      </c>
      <c r="I333" s="270"/>
      <c r="J333" s="266"/>
      <c r="K333" s="266"/>
      <c r="L333" s="271"/>
      <c r="M333" s="272"/>
      <c r="N333" s="273"/>
      <c r="O333" s="273"/>
      <c r="P333" s="273"/>
      <c r="Q333" s="273"/>
      <c r="R333" s="273"/>
      <c r="S333" s="273"/>
      <c r="T333" s="27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75" t="s">
        <v>170</v>
      </c>
      <c r="AU333" s="275" t="s">
        <v>90</v>
      </c>
      <c r="AV333" s="14" t="s">
        <v>90</v>
      </c>
      <c r="AW333" s="14" t="s">
        <v>34</v>
      </c>
      <c r="AX333" s="14" t="s">
        <v>78</v>
      </c>
      <c r="AY333" s="275" t="s">
        <v>162</v>
      </c>
    </row>
    <row r="334" s="15" customFormat="1">
      <c r="A334" s="15"/>
      <c r="B334" s="276"/>
      <c r="C334" s="277"/>
      <c r="D334" s="256" t="s">
        <v>170</v>
      </c>
      <c r="E334" s="278" t="s">
        <v>1</v>
      </c>
      <c r="F334" s="279" t="s">
        <v>176</v>
      </c>
      <c r="G334" s="277"/>
      <c r="H334" s="280">
        <v>208</v>
      </c>
      <c r="I334" s="281"/>
      <c r="J334" s="277"/>
      <c r="K334" s="277"/>
      <c r="L334" s="282"/>
      <c r="M334" s="283"/>
      <c r="N334" s="284"/>
      <c r="O334" s="284"/>
      <c r="P334" s="284"/>
      <c r="Q334" s="284"/>
      <c r="R334" s="284"/>
      <c r="S334" s="284"/>
      <c r="T334" s="28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86" t="s">
        <v>170</v>
      </c>
      <c r="AU334" s="286" t="s">
        <v>90</v>
      </c>
      <c r="AV334" s="15" t="s">
        <v>95</v>
      </c>
      <c r="AW334" s="15" t="s">
        <v>34</v>
      </c>
      <c r="AX334" s="15" t="s">
        <v>78</v>
      </c>
      <c r="AY334" s="286" t="s">
        <v>162</v>
      </c>
    </row>
    <row r="335" s="16" customFormat="1">
      <c r="A335" s="16"/>
      <c r="B335" s="287"/>
      <c r="C335" s="288"/>
      <c r="D335" s="256" t="s">
        <v>170</v>
      </c>
      <c r="E335" s="289" t="s">
        <v>1</v>
      </c>
      <c r="F335" s="290" t="s">
        <v>180</v>
      </c>
      <c r="G335" s="288"/>
      <c r="H335" s="291">
        <v>24236.099999999999</v>
      </c>
      <c r="I335" s="292"/>
      <c r="J335" s="288"/>
      <c r="K335" s="288"/>
      <c r="L335" s="293"/>
      <c r="M335" s="294"/>
      <c r="N335" s="295"/>
      <c r="O335" s="295"/>
      <c r="P335" s="295"/>
      <c r="Q335" s="295"/>
      <c r="R335" s="295"/>
      <c r="S335" s="295"/>
      <c r="T335" s="29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T335" s="297" t="s">
        <v>170</v>
      </c>
      <c r="AU335" s="297" t="s">
        <v>90</v>
      </c>
      <c r="AV335" s="16" t="s">
        <v>168</v>
      </c>
      <c r="AW335" s="16" t="s">
        <v>34</v>
      </c>
      <c r="AX335" s="16" t="s">
        <v>85</v>
      </c>
      <c r="AY335" s="297" t="s">
        <v>162</v>
      </c>
    </row>
    <row r="336" s="2" customFormat="1" ht="40.2" customHeight="1">
      <c r="A336" s="39"/>
      <c r="B336" s="40"/>
      <c r="C336" s="240" t="s">
        <v>356</v>
      </c>
      <c r="D336" s="298" t="s">
        <v>164</v>
      </c>
      <c r="E336" s="241" t="s">
        <v>357</v>
      </c>
      <c r="F336" s="242" t="s">
        <v>358</v>
      </c>
      <c r="G336" s="243" t="s">
        <v>167</v>
      </c>
      <c r="H336" s="244">
        <v>4.5</v>
      </c>
      <c r="I336" s="245"/>
      <c r="J336" s="246">
        <f>ROUND(I336*H336,2)</f>
        <v>0</v>
      </c>
      <c r="K336" s="247"/>
      <c r="L336" s="45"/>
      <c r="M336" s="248" t="s">
        <v>1</v>
      </c>
      <c r="N336" s="249" t="s">
        <v>44</v>
      </c>
      <c r="O336" s="98"/>
      <c r="P336" s="250">
        <f>O336*H336</f>
        <v>0</v>
      </c>
      <c r="Q336" s="250">
        <v>0.12966</v>
      </c>
      <c r="R336" s="250">
        <f>Q336*H336</f>
        <v>0.58346999999999993</v>
      </c>
      <c r="S336" s="250">
        <v>0</v>
      </c>
      <c r="T336" s="251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52" t="s">
        <v>168</v>
      </c>
      <c r="AT336" s="252" t="s">
        <v>164</v>
      </c>
      <c r="AU336" s="252" t="s">
        <v>90</v>
      </c>
      <c r="AY336" s="18" t="s">
        <v>162</v>
      </c>
      <c r="BE336" s="253">
        <f>IF(N336="základná",J336,0)</f>
        <v>0</v>
      </c>
      <c r="BF336" s="253">
        <f>IF(N336="znížená",J336,0)</f>
        <v>0</v>
      </c>
      <c r="BG336" s="253">
        <f>IF(N336="zákl. prenesená",J336,0)</f>
        <v>0</v>
      </c>
      <c r="BH336" s="253">
        <f>IF(N336="zníž. prenesená",J336,0)</f>
        <v>0</v>
      </c>
      <c r="BI336" s="253">
        <f>IF(N336="nulová",J336,0)</f>
        <v>0</v>
      </c>
      <c r="BJ336" s="18" t="s">
        <v>90</v>
      </c>
      <c r="BK336" s="253">
        <f>ROUND(I336*H336,2)</f>
        <v>0</v>
      </c>
      <c r="BL336" s="18" t="s">
        <v>168</v>
      </c>
      <c r="BM336" s="252" t="s">
        <v>359</v>
      </c>
    </row>
    <row r="337" s="13" customFormat="1">
      <c r="A337" s="13"/>
      <c r="B337" s="254"/>
      <c r="C337" s="255"/>
      <c r="D337" s="256" t="s">
        <v>170</v>
      </c>
      <c r="E337" s="257" t="s">
        <v>1</v>
      </c>
      <c r="F337" s="258" t="s">
        <v>172</v>
      </c>
      <c r="G337" s="255"/>
      <c r="H337" s="257" t="s">
        <v>1</v>
      </c>
      <c r="I337" s="259"/>
      <c r="J337" s="255"/>
      <c r="K337" s="255"/>
      <c r="L337" s="260"/>
      <c r="M337" s="261"/>
      <c r="N337" s="262"/>
      <c r="O337" s="262"/>
      <c r="P337" s="262"/>
      <c r="Q337" s="262"/>
      <c r="R337" s="262"/>
      <c r="S337" s="262"/>
      <c r="T337" s="26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64" t="s">
        <v>170</v>
      </c>
      <c r="AU337" s="264" t="s">
        <v>90</v>
      </c>
      <c r="AV337" s="13" t="s">
        <v>85</v>
      </c>
      <c r="AW337" s="13" t="s">
        <v>34</v>
      </c>
      <c r="AX337" s="13" t="s">
        <v>78</v>
      </c>
      <c r="AY337" s="264" t="s">
        <v>162</v>
      </c>
    </row>
    <row r="338" s="14" customFormat="1">
      <c r="A338" s="14"/>
      <c r="B338" s="265"/>
      <c r="C338" s="266"/>
      <c r="D338" s="256" t="s">
        <v>170</v>
      </c>
      <c r="E338" s="267" t="s">
        <v>1</v>
      </c>
      <c r="F338" s="268" t="s">
        <v>214</v>
      </c>
      <c r="G338" s="266"/>
      <c r="H338" s="269">
        <v>4.5</v>
      </c>
      <c r="I338" s="270"/>
      <c r="J338" s="266"/>
      <c r="K338" s="266"/>
      <c r="L338" s="271"/>
      <c r="M338" s="272"/>
      <c r="N338" s="273"/>
      <c r="O338" s="273"/>
      <c r="P338" s="273"/>
      <c r="Q338" s="273"/>
      <c r="R338" s="273"/>
      <c r="S338" s="273"/>
      <c r="T338" s="27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75" t="s">
        <v>170</v>
      </c>
      <c r="AU338" s="275" t="s">
        <v>90</v>
      </c>
      <c r="AV338" s="14" t="s">
        <v>90</v>
      </c>
      <c r="AW338" s="14" t="s">
        <v>34</v>
      </c>
      <c r="AX338" s="14" t="s">
        <v>85</v>
      </c>
      <c r="AY338" s="275" t="s">
        <v>162</v>
      </c>
    </row>
    <row r="339" s="2" customFormat="1" ht="34.8" customHeight="1">
      <c r="A339" s="39"/>
      <c r="B339" s="40"/>
      <c r="C339" s="240" t="s">
        <v>360</v>
      </c>
      <c r="D339" s="240" t="s">
        <v>164</v>
      </c>
      <c r="E339" s="241" t="s">
        <v>361</v>
      </c>
      <c r="F339" s="242" t="s">
        <v>362</v>
      </c>
      <c r="G339" s="243" t="s">
        <v>167</v>
      </c>
      <c r="H339" s="244">
        <v>25363.099999999999</v>
      </c>
      <c r="I339" s="245"/>
      <c r="J339" s="246">
        <f>ROUND(I339*H339,2)</f>
        <v>0</v>
      </c>
      <c r="K339" s="247"/>
      <c r="L339" s="45"/>
      <c r="M339" s="248" t="s">
        <v>1</v>
      </c>
      <c r="N339" s="249" t="s">
        <v>44</v>
      </c>
      <c r="O339" s="98"/>
      <c r="P339" s="250">
        <f>O339*H339</f>
        <v>0</v>
      </c>
      <c r="Q339" s="250">
        <v>0.18151999999999999</v>
      </c>
      <c r="R339" s="250">
        <f>Q339*H339</f>
        <v>4603.9099119999992</v>
      </c>
      <c r="S339" s="250">
        <v>0</v>
      </c>
      <c r="T339" s="251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52" t="s">
        <v>168</v>
      </c>
      <c r="AT339" s="252" t="s">
        <v>164</v>
      </c>
      <c r="AU339" s="252" t="s">
        <v>90</v>
      </c>
      <c r="AY339" s="18" t="s">
        <v>162</v>
      </c>
      <c r="BE339" s="253">
        <f>IF(N339="základná",J339,0)</f>
        <v>0</v>
      </c>
      <c r="BF339" s="253">
        <f>IF(N339="znížená",J339,0)</f>
        <v>0</v>
      </c>
      <c r="BG339" s="253">
        <f>IF(N339="zákl. prenesená",J339,0)</f>
        <v>0</v>
      </c>
      <c r="BH339" s="253">
        <f>IF(N339="zníž. prenesená",J339,0)</f>
        <v>0</v>
      </c>
      <c r="BI339" s="253">
        <f>IF(N339="nulová",J339,0)</f>
        <v>0</v>
      </c>
      <c r="BJ339" s="18" t="s">
        <v>90</v>
      </c>
      <c r="BK339" s="253">
        <f>ROUND(I339*H339,2)</f>
        <v>0</v>
      </c>
      <c r="BL339" s="18" t="s">
        <v>168</v>
      </c>
      <c r="BM339" s="252" t="s">
        <v>363</v>
      </c>
    </row>
    <row r="340" s="13" customFormat="1">
      <c r="A340" s="13"/>
      <c r="B340" s="254"/>
      <c r="C340" s="255"/>
      <c r="D340" s="256" t="s">
        <v>170</v>
      </c>
      <c r="E340" s="257" t="s">
        <v>1</v>
      </c>
      <c r="F340" s="258" t="s">
        <v>276</v>
      </c>
      <c r="G340" s="255"/>
      <c r="H340" s="257" t="s">
        <v>1</v>
      </c>
      <c r="I340" s="259"/>
      <c r="J340" s="255"/>
      <c r="K340" s="255"/>
      <c r="L340" s="260"/>
      <c r="M340" s="261"/>
      <c r="N340" s="262"/>
      <c r="O340" s="262"/>
      <c r="P340" s="262"/>
      <c r="Q340" s="262"/>
      <c r="R340" s="262"/>
      <c r="S340" s="262"/>
      <c r="T340" s="26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64" t="s">
        <v>170</v>
      </c>
      <c r="AU340" s="264" t="s">
        <v>90</v>
      </c>
      <c r="AV340" s="13" t="s">
        <v>85</v>
      </c>
      <c r="AW340" s="13" t="s">
        <v>34</v>
      </c>
      <c r="AX340" s="13" t="s">
        <v>78</v>
      </c>
      <c r="AY340" s="264" t="s">
        <v>162</v>
      </c>
    </row>
    <row r="341" s="13" customFormat="1">
      <c r="A341" s="13"/>
      <c r="B341" s="254"/>
      <c r="C341" s="255"/>
      <c r="D341" s="256" t="s">
        <v>170</v>
      </c>
      <c r="E341" s="257" t="s">
        <v>1</v>
      </c>
      <c r="F341" s="258" t="s">
        <v>172</v>
      </c>
      <c r="G341" s="255"/>
      <c r="H341" s="257" t="s">
        <v>1</v>
      </c>
      <c r="I341" s="259"/>
      <c r="J341" s="255"/>
      <c r="K341" s="255"/>
      <c r="L341" s="260"/>
      <c r="M341" s="261"/>
      <c r="N341" s="262"/>
      <c r="O341" s="262"/>
      <c r="P341" s="262"/>
      <c r="Q341" s="262"/>
      <c r="R341" s="262"/>
      <c r="S341" s="262"/>
      <c r="T341" s="26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64" t="s">
        <v>170</v>
      </c>
      <c r="AU341" s="264" t="s">
        <v>90</v>
      </c>
      <c r="AV341" s="13" t="s">
        <v>85</v>
      </c>
      <c r="AW341" s="13" t="s">
        <v>34</v>
      </c>
      <c r="AX341" s="13" t="s">
        <v>78</v>
      </c>
      <c r="AY341" s="264" t="s">
        <v>162</v>
      </c>
    </row>
    <row r="342" s="14" customFormat="1">
      <c r="A342" s="14"/>
      <c r="B342" s="265"/>
      <c r="C342" s="266"/>
      <c r="D342" s="256" t="s">
        <v>170</v>
      </c>
      <c r="E342" s="267" t="s">
        <v>1</v>
      </c>
      <c r="F342" s="268" t="s">
        <v>335</v>
      </c>
      <c r="G342" s="266"/>
      <c r="H342" s="269">
        <v>13688.4</v>
      </c>
      <c r="I342" s="270"/>
      <c r="J342" s="266"/>
      <c r="K342" s="266"/>
      <c r="L342" s="271"/>
      <c r="M342" s="272"/>
      <c r="N342" s="273"/>
      <c r="O342" s="273"/>
      <c r="P342" s="273"/>
      <c r="Q342" s="273"/>
      <c r="R342" s="273"/>
      <c r="S342" s="273"/>
      <c r="T342" s="27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75" t="s">
        <v>170</v>
      </c>
      <c r="AU342" s="275" t="s">
        <v>90</v>
      </c>
      <c r="AV342" s="14" t="s">
        <v>90</v>
      </c>
      <c r="AW342" s="14" t="s">
        <v>34</v>
      </c>
      <c r="AX342" s="14" t="s">
        <v>78</v>
      </c>
      <c r="AY342" s="275" t="s">
        <v>162</v>
      </c>
    </row>
    <row r="343" s="13" customFormat="1">
      <c r="A343" s="13"/>
      <c r="B343" s="254"/>
      <c r="C343" s="255"/>
      <c r="D343" s="256" t="s">
        <v>170</v>
      </c>
      <c r="E343" s="257" t="s">
        <v>1</v>
      </c>
      <c r="F343" s="258" t="s">
        <v>174</v>
      </c>
      <c r="G343" s="255"/>
      <c r="H343" s="257" t="s">
        <v>1</v>
      </c>
      <c r="I343" s="259"/>
      <c r="J343" s="255"/>
      <c r="K343" s="255"/>
      <c r="L343" s="260"/>
      <c r="M343" s="261"/>
      <c r="N343" s="262"/>
      <c r="O343" s="262"/>
      <c r="P343" s="262"/>
      <c r="Q343" s="262"/>
      <c r="R343" s="262"/>
      <c r="S343" s="262"/>
      <c r="T343" s="26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64" t="s">
        <v>170</v>
      </c>
      <c r="AU343" s="264" t="s">
        <v>90</v>
      </c>
      <c r="AV343" s="13" t="s">
        <v>85</v>
      </c>
      <c r="AW343" s="13" t="s">
        <v>34</v>
      </c>
      <c r="AX343" s="13" t="s">
        <v>78</v>
      </c>
      <c r="AY343" s="264" t="s">
        <v>162</v>
      </c>
    </row>
    <row r="344" s="14" customFormat="1">
      <c r="A344" s="14"/>
      <c r="B344" s="265"/>
      <c r="C344" s="266"/>
      <c r="D344" s="256" t="s">
        <v>170</v>
      </c>
      <c r="E344" s="267" t="s">
        <v>1</v>
      </c>
      <c r="F344" s="268" t="s">
        <v>336</v>
      </c>
      <c r="G344" s="266"/>
      <c r="H344" s="269">
        <v>11450.700000000001</v>
      </c>
      <c r="I344" s="270"/>
      <c r="J344" s="266"/>
      <c r="K344" s="266"/>
      <c r="L344" s="271"/>
      <c r="M344" s="272"/>
      <c r="N344" s="273"/>
      <c r="O344" s="273"/>
      <c r="P344" s="273"/>
      <c r="Q344" s="273"/>
      <c r="R344" s="273"/>
      <c r="S344" s="273"/>
      <c r="T344" s="27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75" t="s">
        <v>170</v>
      </c>
      <c r="AU344" s="275" t="s">
        <v>90</v>
      </c>
      <c r="AV344" s="14" t="s">
        <v>90</v>
      </c>
      <c r="AW344" s="14" t="s">
        <v>34</v>
      </c>
      <c r="AX344" s="14" t="s">
        <v>78</v>
      </c>
      <c r="AY344" s="275" t="s">
        <v>162</v>
      </c>
    </row>
    <row r="345" s="15" customFormat="1">
      <c r="A345" s="15"/>
      <c r="B345" s="276"/>
      <c r="C345" s="277"/>
      <c r="D345" s="256" t="s">
        <v>170</v>
      </c>
      <c r="E345" s="278" t="s">
        <v>1</v>
      </c>
      <c r="F345" s="279" t="s">
        <v>176</v>
      </c>
      <c r="G345" s="277"/>
      <c r="H345" s="280">
        <v>25139.099999999999</v>
      </c>
      <c r="I345" s="281"/>
      <c r="J345" s="277"/>
      <c r="K345" s="277"/>
      <c r="L345" s="282"/>
      <c r="M345" s="283"/>
      <c r="N345" s="284"/>
      <c r="O345" s="284"/>
      <c r="P345" s="284"/>
      <c r="Q345" s="284"/>
      <c r="R345" s="284"/>
      <c r="S345" s="284"/>
      <c r="T345" s="28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86" t="s">
        <v>170</v>
      </c>
      <c r="AU345" s="286" t="s">
        <v>90</v>
      </c>
      <c r="AV345" s="15" t="s">
        <v>95</v>
      </c>
      <c r="AW345" s="15" t="s">
        <v>34</v>
      </c>
      <c r="AX345" s="15" t="s">
        <v>78</v>
      </c>
      <c r="AY345" s="286" t="s">
        <v>162</v>
      </c>
    </row>
    <row r="346" s="13" customFormat="1">
      <c r="A346" s="13"/>
      <c r="B346" s="254"/>
      <c r="C346" s="255"/>
      <c r="D346" s="256" t="s">
        <v>170</v>
      </c>
      <c r="E346" s="257" t="s">
        <v>1</v>
      </c>
      <c r="F346" s="258" t="s">
        <v>279</v>
      </c>
      <c r="G346" s="255"/>
      <c r="H346" s="257" t="s">
        <v>1</v>
      </c>
      <c r="I346" s="259"/>
      <c r="J346" s="255"/>
      <c r="K346" s="255"/>
      <c r="L346" s="260"/>
      <c r="M346" s="261"/>
      <c r="N346" s="262"/>
      <c r="O346" s="262"/>
      <c r="P346" s="262"/>
      <c r="Q346" s="262"/>
      <c r="R346" s="262"/>
      <c r="S346" s="262"/>
      <c r="T346" s="26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64" t="s">
        <v>170</v>
      </c>
      <c r="AU346" s="264" t="s">
        <v>90</v>
      </c>
      <c r="AV346" s="13" t="s">
        <v>85</v>
      </c>
      <c r="AW346" s="13" t="s">
        <v>34</v>
      </c>
      <c r="AX346" s="13" t="s">
        <v>78</v>
      </c>
      <c r="AY346" s="264" t="s">
        <v>162</v>
      </c>
    </row>
    <row r="347" s="13" customFormat="1">
      <c r="A347" s="13"/>
      <c r="B347" s="254"/>
      <c r="C347" s="255"/>
      <c r="D347" s="256" t="s">
        <v>170</v>
      </c>
      <c r="E347" s="257" t="s">
        <v>1</v>
      </c>
      <c r="F347" s="258" t="s">
        <v>172</v>
      </c>
      <c r="G347" s="255"/>
      <c r="H347" s="257" t="s">
        <v>1</v>
      </c>
      <c r="I347" s="259"/>
      <c r="J347" s="255"/>
      <c r="K347" s="255"/>
      <c r="L347" s="260"/>
      <c r="M347" s="261"/>
      <c r="N347" s="262"/>
      <c r="O347" s="262"/>
      <c r="P347" s="262"/>
      <c r="Q347" s="262"/>
      <c r="R347" s="262"/>
      <c r="S347" s="262"/>
      <c r="T347" s="26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64" t="s">
        <v>170</v>
      </c>
      <c r="AU347" s="264" t="s">
        <v>90</v>
      </c>
      <c r="AV347" s="13" t="s">
        <v>85</v>
      </c>
      <c r="AW347" s="13" t="s">
        <v>34</v>
      </c>
      <c r="AX347" s="13" t="s">
        <v>78</v>
      </c>
      <c r="AY347" s="264" t="s">
        <v>162</v>
      </c>
    </row>
    <row r="348" s="14" customFormat="1">
      <c r="A348" s="14"/>
      <c r="B348" s="265"/>
      <c r="C348" s="266"/>
      <c r="D348" s="256" t="s">
        <v>170</v>
      </c>
      <c r="E348" s="267" t="s">
        <v>1</v>
      </c>
      <c r="F348" s="268" t="s">
        <v>337</v>
      </c>
      <c r="G348" s="266"/>
      <c r="H348" s="269">
        <v>196</v>
      </c>
      <c r="I348" s="270"/>
      <c r="J348" s="266"/>
      <c r="K348" s="266"/>
      <c r="L348" s="271"/>
      <c r="M348" s="272"/>
      <c r="N348" s="273"/>
      <c r="O348" s="273"/>
      <c r="P348" s="273"/>
      <c r="Q348" s="273"/>
      <c r="R348" s="273"/>
      <c r="S348" s="273"/>
      <c r="T348" s="27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75" t="s">
        <v>170</v>
      </c>
      <c r="AU348" s="275" t="s">
        <v>90</v>
      </c>
      <c r="AV348" s="14" t="s">
        <v>90</v>
      </c>
      <c r="AW348" s="14" t="s">
        <v>34</v>
      </c>
      <c r="AX348" s="14" t="s">
        <v>78</v>
      </c>
      <c r="AY348" s="275" t="s">
        <v>162</v>
      </c>
    </row>
    <row r="349" s="13" customFormat="1">
      <c r="A349" s="13"/>
      <c r="B349" s="254"/>
      <c r="C349" s="255"/>
      <c r="D349" s="256" t="s">
        <v>170</v>
      </c>
      <c r="E349" s="257" t="s">
        <v>1</v>
      </c>
      <c r="F349" s="258" t="s">
        <v>174</v>
      </c>
      <c r="G349" s="255"/>
      <c r="H349" s="257" t="s">
        <v>1</v>
      </c>
      <c r="I349" s="259"/>
      <c r="J349" s="255"/>
      <c r="K349" s="255"/>
      <c r="L349" s="260"/>
      <c r="M349" s="261"/>
      <c r="N349" s="262"/>
      <c r="O349" s="262"/>
      <c r="P349" s="262"/>
      <c r="Q349" s="262"/>
      <c r="R349" s="262"/>
      <c r="S349" s="262"/>
      <c r="T349" s="26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64" t="s">
        <v>170</v>
      </c>
      <c r="AU349" s="264" t="s">
        <v>90</v>
      </c>
      <c r="AV349" s="13" t="s">
        <v>85</v>
      </c>
      <c r="AW349" s="13" t="s">
        <v>34</v>
      </c>
      <c r="AX349" s="13" t="s">
        <v>78</v>
      </c>
      <c r="AY349" s="264" t="s">
        <v>162</v>
      </c>
    </row>
    <row r="350" s="14" customFormat="1">
      <c r="A350" s="14"/>
      <c r="B350" s="265"/>
      <c r="C350" s="266"/>
      <c r="D350" s="256" t="s">
        <v>170</v>
      </c>
      <c r="E350" s="267" t="s">
        <v>1</v>
      </c>
      <c r="F350" s="268" t="s">
        <v>338</v>
      </c>
      <c r="G350" s="266"/>
      <c r="H350" s="269">
        <v>28</v>
      </c>
      <c r="I350" s="270"/>
      <c r="J350" s="266"/>
      <c r="K350" s="266"/>
      <c r="L350" s="271"/>
      <c r="M350" s="272"/>
      <c r="N350" s="273"/>
      <c r="O350" s="273"/>
      <c r="P350" s="273"/>
      <c r="Q350" s="273"/>
      <c r="R350" s="273"/>
      <c r="S350" s="273"/>
      <c r="T350" s="27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75" t="s">
        <v>170</v>
      </c>
      <c r="AU350" s="275" t="s">
        <v>90</v>
      </c>
      <c r="AV350" s="14" t="s">
        <v>90</v>
      </c>
      <c r="AW350" s="14" t="s">
        <v>34</v>
      </c>
      <c r="AX350" s="14" t="s">
        <v>78</v>
      </c>
      <c r="AY350" s="275" t="s">
        <v>162</v>
      </c>
    </row>
    <row r="351" s="15" customFormat="1">
      <c r="A351" s="15"/>
      <c r="B351" s="276"/>
      <c r="C351" s="277"/>
      <c r="D351" s="256" t="s">
        <v>170</v>
      </c>
      <c r="E351" s="278" t="s">
        <v>1</v>
      </c>
      <c r="F351" s="279" t="s">
        <v>176</v>
      </c>
      <c r="G351" s="277"/>
      <c r="H351" s="280">
        <v>224</v>
      </c>
      <c r="I351" s="281"/>
      <c r="J351" s="277"/>
      <c r="K351" s="277"/>
      <c r="L351" s="282"/>
      <c r="M351" s="283"/>
      <c r="N351" s="284"/>
      <c r="O351" s="284"/>
      <c r="P351" s="284"/>
      <c r="Q351" s="284"/>
      <c r="R351" s="284"/>
      <c r="S351" s="284"/>
      <c r="T351" s="28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86" t="s">
        <v>170</v>
      </c>
      <c r="AU351" s="286" t="s">
        <v>90</v>
      </c>
      <c r="AV351" s="15" t="s">
        <v>95</v>
      </c>
      <c r="AW351" s="15" t="s">
        <v>34</v>
      </c>
      <c r="AX351" s="15" t="s">
        <v>78</v>
      </c>
      <c r="AY351" s="286" t="s">
        <v>162</v>
      </c>
    </row>
    <row r="352" s="16" customFormat="1">
      <c r="A352" s="16"/>
      <c r="B352" s="287"/>
      <c r="C352" s="288"/>
      <c r="D352" s="256" t="s">
        <v>170</v>
      </c>
      <c r="E352" s="289" t="s">
        <v>1</v>
      </c>
      <c r="F352" s="290" t="s">
        <v>180</v>
      </c>
      <c r="G352" s="288"/>
      <c r="H352" s="291">
        <v>25363.099999999999</v>
      </c>
      <c r="I352" s="292"/>
      <c r="J352" s="288"/>
      <c r="K352" s="288"/>
      <c r="L352" s="293"/>
      <c r="M352" s="294"/>
      <c r="N352" s="295"/>
      <c r="O352" s="295"/>
      <c r="P352" s="295"/>
      <c r="Q352" s="295"/>
      <c r="R352" s="295"/>
      <c r="S352" s="295"/>
      <c r="T352" s="29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T352" s="297" t="s">
        <v>170</v>
      </c>
      <c r="AU352" s="297" t="s">
        <v>90</v>
      </c>
      <c r="AV352" s="16" t="s">
        <v>168</v>
      </c>
      <c r="AW352" s="16" t="s">
        <v>34</v>
      </c>
      <c r="AX352" s="16" t="s">
        <v>85</v>
      </c>
      <c r="AY352" s="297" t="s">
        <v>162</v>
      </c>
    </row>
    <row r="353" s="12" customFormat="1" ht="22.8" customHeight="1">
      <c r="A353" s="12"/>
      <c r="B353" s="224"/>
      <c r="C353" s="225"/>
      <c r="D353" s="226" t="s">
        <v>77</v>
      </c>
      <c r="E353" s="238" t="s">
        <v>206</v>
      </c>
      <c r="F353" s="238" t="s">
        <v>364</v>
      </c>
      <c r="G353" s="225"/>
      <c r="H353" s="225"/>
      <c r="I353" s="228"/>
      <c r="J353" s="239">
        <f>BK353</f>
        <v>0</v>
      </c>
      <c r="K353" s="225"/>
      <c r="L353" s="230"/>
      <c r="M353" s="231"/>
      <c r="N353" s="232"/>
      <c r="O353" s="232"/>
      <c r="P353" s="233">
        <f>SUM(P354:P361)</f>
        <v>0</v>
      </c>
      <c r="Q353" s="232"/>
      <c r="R353" s="233">
        <f>SUM(R354:R361)</f>
        <v>48.978875000000002</v>
      </c>
      <c r="S353" s="232"/>
      <c r="T353" s="234">
        <f>SUM(T354:T361)</f>
        <v>0</v>
      </c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R353" s="235" t="s">
        <v>85</v>
      </c>
      <c r="AT353" s="236" t="s">
        <v>77</v>
      </c>
      <c r="AU353" s="236" t="s">
        <v>85</v>
      </c>
      <c r="AY353" s="235" t="s">
        <v>162</v>
      </c>
      <c r="BK353" s="237">
        <f>SUM(BK354:BK361)</f>
        <v>0</v>
      </c>
    </row>
    <row r="354" s="2" customFormat="1" ht="19.8" customHeight="1">
      <c r="A354" s="39"/>
      <c r="B354" s="40"/>
      <c r="C354" s="240" t="s">
        <v>365</v>
      </c>
      <c r="D354" s="240" t="s">
        <v>164</v>
      </c>
      <c r="E354" s="241" t="s">
        <v>366</v>
      </c>
      <c r="F354" s="242" t="s">
        <v>367</v>
      </c>
      <c r="G354" s="243" t="s">
        <v>167</v>
      </c>
      <c r="H354" s="244">
        <v>2237.5</v>
      </c>
      <c r="I354" s="245"/>
      <c r="J354" s="246">
        <f>ROUND(I354*H354,2)</f>
        <v>0</v>
      </c>
      <c r="K354" s="247"/>
      <c r="L354" s="45"/>
      <c r="M354" s="248" t="s">
        <v>1</v>
      </c>
      <c r="N354" s="249" t="s">
        <v>44</v>
      </c>
      <c r="O354" s="98"/>
      <c r="P354" s="250">
        <f>O354*H354</f>
        <v>0</v>
      </c>
      <c r="Q354" s="250">
        <v>0.02189</v>
      </c>
      <c r="R354" s="250">
        <f>Q354*H354</f>
        <v>48.978875000000002</v>
      </c>
      <c r="S354" s="250">
        <v>0</v>
      </c>
      <c r="T354" s="251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52" t="s">
        <v>168</v>
      </c>
      <c r="AT354" s="252" t="s">
        <v>164</v>
      </c>
      <c r="AU354" s="252" t="s">
        <v>90</v>
      </c>
      <c r="AY354" s="18" t="s">
        <v>162</v>
      </c>
      <c r="BE354" s="253">
        <f>IF(N354="základná",J354,0)</f>
        <v>0</v>
      </c>
      <c r="BF354" s="253">
        <f>IF(N354="znížená",J354,0)</f>
        <v>0</v>
      </c>
      <c r="BG354" s="253">
        <f>IF(N354="zákl. prenesená",J354,0)</f>
        <v>0</v>
      </c>
      <c r="BH354" s="253">
        <f>IF(N354="zníž. prenesená",J354,0)</f>
        <v>0</v>
      </c>
      <c r="BI354" s="253">
        <f>IF(N354="nulová",J354,0)</f>
        <v>0</v>
      </c>
      <c r="BJ354" s="18" t="s">
        <v>90</v>
      </c>
      <c r="BK354" s="253">
        <f>ROUND(I354*H354,2)</f>
        <v>0</v>
      </c>
      <c r="BL354" s="18" t="s">
        <v>168</v>
      </c>
      <c r="BM354" s="252" t="s">
        <v>368</v>
      </c>
    </row>
    <row r="355" s="13" customFormat="1">
      <c r="A355" s="13"/>
      <c r="B355" s="254"/>
      <c r="C355" s="255"/>
      <c r="D355" s="256" t="s">
        <v>170</v>
      </c>
      <c r="E355" s="257" t="s">
        <v>1</v>
      </c>
      <c r="F355" s="258" t="s">
        <v>172</v>
      </c>
      <c r="G355" s="255"/>
      <c r="H355" s="257" t="s">
        <v>1</v>
      </c>
      <c r="I355" s="259"/>
      <c r="J355" s="255"/>
      <c r="K355" s="255"/>
      <c r="L355" s="260"/>
      <c r="M355" s="261"/>
      <c r="N355" s="262"/>
      <c r="O355" s="262"/>
      <c r="P355" s="262"/>
      <c r="Q355" s="262"/>
      <c r="R355" s="262"/>
      <c r="S355" s="262"/>
      <c r="T355" s="26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64" t="s">
        <v>170</v>
      </c>
      <c r="AU355" s="264" t="s">
        <v>90</v>
      </c>
      <c r="AV355" s="13" t="s">
        <v>85</v>
      </c>
      <c r="AW355" s="13" t="s">
        <v>34</v>
      </c>
      <c r="AX355" s="13" t="s">
        <v>78</v>
      </c>
      <c r="AY355" s="264" t="s">
        <v>162</v>
      </c>
    </row>
    <row r="356" s="13" customFormat="1">
      <c r="A356" s="13"/>
      <c r="B356" s="254"/>
      <c r="C356" s="255"/>
      <c r="D356" s="256" t="s">
        <v>170</v>
      </c>
      <c r="E356" s="257" t="s">
        <v>1</v>
      </c>
      <c r="F356" s="258" t="s">
        <v>257</v>
      </c>
      <c r="G356" s="255"/>
      <c r="H356" s="257" t="s">
        <v>1</v>
      </c>
      <c r="I356" s="259"/>
      <c r="J356" s="255"/>
      <c r="K356" s="255"/>
      <c r="L356" s="260"/>
      <c r="M356" s="261"/>
      <c r="N356" s="262"/>
      <c r="O356" s="262"/>
      <c r="P356" s="262"/>
      <c r="Q356" s="262"/>
      <c r="R356" s="262"/>
      <c r="S356" s="262"/>
      <c r="T356" s="26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64" t="s">
        <v>170</v>
      </c>
      <c r="AU356" s="264" t="s">
        <v>90</v>
      </c>
      <c r="AV356" s="13" t="s">
        <v>85</v>
      </c>
      <c r="AW356" s="13" t="s">
        <v>34</v>
      </c>
      <c r="AX356" s="13" t="s">
        <v>78</v>
      </c>
      <c r="AY356" s="264" t="s">
        <v>162</v>
      </c>
    </row>
    <row r="357" s="14" customFormat="1">
      <c r="A357" s="14"/>
      <c r="B357" s="265"/>
      <c r="C357" s="266"/>
      <c r="D357" s="256" t="s">
        <v>170</v>
      </c>
      <c r="E357" s="267" t="s">
        <v>1</v>
      </c>
      <c r="F357" s="268" t="s">
        <v>258</v>
      </c>
      <c r="G357" s="266"/>
      <c r="H357" s="269">
        <v>2000</v>
      </c>
      <c r="I357" s="270"/>
      <c r="J357" s="266"/>
      <c r="K357" s="266"/>
      <c r="L357" s="271"/>
      <c r="M357" s="272"/>
      <c r="N357" s="273"/>
      <c r="O357" s="273"/>
      <c r="P357" s="273"/>
      <c r="Q357" s="273"/>
      <c r="R357" s="273"/>
      <c r="S357" s="273"/>
      <c r="T357" s="27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75" t="s">
        <v>170</v>
      </c>
      <c r="AU357" s="275" t="s">
        <v>90</v>
      </c>
      <c r="AV357" s="14" t="s">
        <v>90</v>
      </c>
      <c r="AW357" s="14" t="s">
        <v>34</v>
      </c>
      <c r="AX357" s="14" t="s">
        <v>78</v>
      </c>
      <c r="AY357" s="275" t="s">
        <v>162</v>
      </c>
    </row>
    <row r="358" s="13" customFormat="1">
      <c r="A358" s="13"/>
      <c r="B358" s="254"/>
      <c r="C358" s="255"/>
      <c r="D358" s="256" t="s">
        <v>170</v>
      </c>
      <c r="E358" s="257" t="s">
        <v>1</v>
      </c>
      <c r="F358" s="258" t="s">
        <v>174</v>
      </c>
      <c r="G358" s="255"/>
      <c r="H358" s="257" t="s">
        <v>1</v>
      </c>
      <c r="I358" s="259"/>
      <c r="J358" s="255"/>
      <c r="K358" s="255"/>
      <c r="L358" s="260"/>
      <c r="M358" s="261"/>
      <c r="N358" s="262"/>
      <c r="O358" s="262"/>
      <c r="P358" s="262"/>
      <c r="Q358" s="262"/>
      <c r="R358" s="262"/>
      <c r="S358" s="262"/>
      <c r="T358" s="26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64" t="s">
        <v>170</v>
      </c>
      <c r="AU358" s="264" t="s">
        <v>90</v>
      </c>
      <c r="AV358" s="13" t="s">
        <v>85</v>
      </c>
      <c r="AW358" s="13" t="s">
        <v>34</v>
      </c>
      <c r="AX358" s="13" t="s">
        <v>78</v>
      </c>
      <c r="AY358" s="264" t="s">
        <v>162</v>
      </c>
    </row>
    <row r="359" s="13" customFormat="1">
      <c r="A359" s="13"/>
      <c r="B359" s="254"/>
      <c r="C359" s="255"/>
      <c r="D359" s="256" t="s">
        <v>170</v>
      </c>
      <c r="E359" s="257" t="s">
        <v>1</v>
      </c>
      <c r="F359" s="258" t="s">
        <v>259</v>
      </c>
      <c r="G359" s="255"/>
      <c r="H359" s="257" t="s">
        <v>1</v>
      </c>
      <c r="I359" s="259"/>
      <c r="J359" s="255"/>
      <c r="K359" s="255"/>
      <c r="L359" s="260"/>
      <c r="M359" s="261"/>
      <c r="N359" s="262"/>
      <c r="O359" s="262"/>
      <c r="P359" s="262"/>
      <c r="Q359" s="262"/>
      <c r="R359" s="262"/>
      <c r="S359" s="262"/>
      <c r="T359" s="26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64" t="s">
        <v>170</v>
      </c>
      <c r="AU359" s="264" t="s">
        <v>90</v>
      </c>
      <c r="AV359" s="13" t="s">
        <v>85</v>
      </c>
      <c r="AW359" s="13" t="s">
        <v>34</v>
      </c>
      <c r="AX359" s="13" t="s">
        <v>78</v>
      </c>
      <c r="AY359" s="264" t="s">
        <v>162</v>
      </c>
    </row>
    <row r="360" s="14" customFormat="1">
      <c r="A360" s="14"/>
      <c r="B360" s="265"/>
      <c r="C360" s="266"/>
      <c r="D360" s="256" t="s">
        <v>170</v>
      </c>
      <c r="E360" s="267" t="s">
        <v>1</v>
      </c>
      <c r="F360" s="268" t="s">
        <v>260</v>
      </c>
      <c r="G360" s="266"/>
      <c r="H360" s="269">
        <v>237.5</v>
      </c>
      <c r="I360" s="270"/>
      <c r="J360" s="266"/>
      <c r="K360" s="266"/>
      <c r="L360" s="271"/>
      <c r="M360" s="272"/>
      <c r="N360" s="273"/>
      <c r="O360" s="273"/>
      <c r="P360" s="273"/>
      <c r="Q360" s="273"/>
      <c r="R360" s="273"/>
      <c r="S360" s="273"/>
      <c r="T360" s="27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75" t="s">
        <v>170</v>
      </c>
      <c r="AU360" s="275" t="s">
        <v>90</v>
      </c>
      <c r="AV360" s="14" t="s">
        <v>90</v>
      </c>
      <c r="AW360" s="14" t="s">
        <v>34</v>
      </c>
      <c r="AX360" s="14" t="s">
        <v>78</v>
      </c>
      <c r="AY360" s="275" t="s">
        <v>162</v>
      </c>
    </row>
    <row r="361" s="16" customFormat="1">
      <c r="A361" s="16"/>
      <c r="B361" s="287"/>
      <c r="C361" s="288"/>
      <c r="D361" s="256" t="s">
        <v>170</v>
      </c>
      <c r="E361" s="289" t="s">
        <v>1</v>
      </c>
      <c r="F361" s="290" t="s">
        <v>180</v>
      </c>
      <c r="G361" s="288"/>
      <c r="H361" s="291">
        <v>2237.5</v>
      </c>
      <c r="I361" s="292"/>
      <c r="J361" s="288"/>
      <c r="K361" s="288"/>
      <c r="L361" s="293"/>
      <c r="M361" s="294"/>
      <c r="N361" s="295"/>
      <c r="O361" s="295"/>
      <c r="P361" s="295"/>
      <c r="Q361" s="295"/>
      <c r="R361" s="295"/>
      <c r="S361" s="295"/>
      <c r="T361" s="29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T361" s="297" t="s">
        <v>170</v>
      </c>
      <c r="AU361" s="297" t="s">
        <v>90</v>
      </c>
      <c r="AV361" s="16" t="s">
        <v>168</v>
      </c>
      <c r="AW361" s="16" t="s">
        <v>34</v>
      </c>
      <c r="AX361" s="16" t="s">
        <v>85</v>
      </c>
      <c r="AY361" s="297" t="s">
        <v>162</v>
      </c>
    </row>
    <row r="362" s="12" customFormat="1" ht="22.8" customHeight="1">
      <c r="A362" s="12"/>
      <c r="B362" s="224"/>
      <c r="C362" s="225"/>
      <c r="D362" s="226" t="s">
        <v>77</v>
      </c>
      <c r="E362" s="238" t="s">
        <v>221</v>
      </c>
      <c r="F362" s="238" t="s">
        <v>369</v>
      </c>
      <c r="G362" s="225"/>
      <c r="H362" s="225"/>
      <c r="I362" s="228"/>
      <c r="J362" s="239">
        <f>BK362</f>
        <v>0</v>
      </c>
      <c r="K362" s="225"/>
      <c r="L362" s="230"/>
      <c r="M362" s="231"/>
      <c r="N362" s="232"/>
      <c r="O362" s="232"/>
      <c r="P362" s="233">
        <f>SUM(P363:P513)</f>
        <v>0</v>
      </c>
      <c r="Q362" s="232"/>
      <c r="R362" s="233">
        <f>SUM(R363:R513)</f>
        <v>10.709452099999998</v>
      </c>
      <c r="S362" s="232"/>
      <c r="T362" s="234">
        <f>SUM(T363:T513)</f>
        <v>1762.4926799999998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235" t="s">
        <v>85</v>
      </c>
      <c r="AT362" s="236" t="s">
        <v>77</v>
      </c>
      <c r="AU362" s="236" t="s">
        <v>85</v>
      </c>
      <c r="AY362" s="235" t="s">
        <v>162</v>
      </c>
      <c r="BK362" s="237">
        <f>SUM(BK363:BK513)</f>
        <v>0</v>
      </c>
    </row>
    <row r="363" s="2" customFormat="1" ht="22.2" customHeight="1">
      <c r="A363" s="39"/>
      <c r="B363" s="40"/>
      <c r="C363" s="240" t="s">
        <v>370</v>
      </c>
      <c r="D363" s="240" t="s">
        <v>164</v>
      </c>
      <c r="E363" s="241" t="s">
        <v>371</v>
      </c>
      <c r="F363" s="242" t="s">
        <v>372</v>
      </c>
      <c r="G363" s="243" t="s">
        <v>294</v>
      </c>
      <c r="H363" s="244">
        <v>25</v>
      </c>
      <c r="I363" s="245"/>
      <c r="J363" s="246">
        <f>ROUND(I363*H363,2)</f>
        <v>0</v>
      </c>
      <c r="K363" s="247"/>
      <c r="L363" s="45"/>
      <c r="M363" s="248" t="s">
        <v>1</v>
      </c>
      <c r="N363" s="249" t="s">
        <v>44</v>
      </c>
      <c r="O363" s="98"/>
      <c r="P363" s="250">
        <f>O363*H363</f>
        <v>0</v>
      </c>
      <c r="Q363" s="250">
        <v>0.22133</v>
      </c>
      <c r="R363" s="250">
        <f>Q363*H363</f>
        <v>5.5332499999999998</v>
      </c>
      <c r="S363" s="250">
        <v>0</v>
      </c>
      <c r="T363" s="251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52" t="s">
        <v>168</v>
      </c>
      <c r="AT363" s="252" t="s">
        <v>164</v>
      </c>
      <c r="AU363" s="252" t="s">
        <v>90</v>
      </c>
      <c r="AY363" s="18" t="s">
        <v>162</v>
      </c>
      <c r="BE363" s="253">
        <f>IF(N363="základná",J363,0)</f>
        <v>0</v>
      </c>
      <c r="BF363" s="253">
        <f>IF(N363="znížená",J363,0)</f>
        <v>0</v>
      </c>
      <c r="BG363" s="253">
        <f>IF(N363="zákl. prenesená",J363,0)</f>
        <v>0</v>
      </c>
      <c r="BH363" s="253">
        <f>IF(N363="zníž. prenesená",J363,0)</f>
        <v>0</v>
      </c>
      <c r="BI363" s="253">
        <f>IF(N363="nulová",J363,0)</f>
        <v>0</v>
      </c>
      <c r="BJ363" s="18" t="s">
        <v>90</v>
      </c>
      <c r="BK363" s="253">
        <f>ROUND(I363*H363,2)</f>
        <v>0</v>
      </c>
      <c r="BL363" s="18" t="s">
        <v>168</v>
      </c>
      <c r="BM363" s="252" t="s">
        <v>373</v>
      </c>
    </row>
    <row r="364" s="13" customFormat="1">
      <c r="A364" s="13"/>
      <c r="B364" s="254"/>
      <c r="C364" s="255"/>
      <c r="D364" s="256" t="s">
        <v>170</v>
      </c>
      <c r="E364" s="257" t="s">
        <v>1</v>
      </c>
      <c r="F364" s="258" t="s">
        <v>172</v>
      </c>
      <c r="G364" s="255"/>
      <c r="H364" s="257" t="s">
        <v>1</v>
      </c>
      <c r="I364" s="259"/>
      <c r="J364" s="255"/>
      <c r="K364" s="255"/>
      <c r="L364" s="260"/>
      <c r="M364" s="261"/>
      <c r="N364" s="262"/>
      <c r="O364" s="262"/>
      <c r="P364" s="262"/>
      <c r="Q364" s="262"/>
      <c r="R364" s="262"/>
      <c r="S364" s="262"/>
      <c r="T364" s="26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64" t="s">
        <v>170</v>
      </c>
      <c r="AU364" s="264" t="s">
        <v>90</v>
      </c>
      <c r="AV364" s="13" t="s">
        <v>85</v>
      </c>
      <c r="AW364" s="13" t="s">
        <v>34</v>
      </c>
      <c r="AX364" s="13" t="s">
        <v>78</v>
      </c>
      <c r="AY364" s="264" t="s">
        <v>162</v>
      </c>
    </row>
    <row r="365" s="14" customFormat="1">
      <c r="A365" s="14"/>
      <c r="B365" s="265"/>
      <c r="C365" s="266"/>
      <c r="D365" s="256" t="s">
        <v>170</v>
      </c>
      <c r="E365" s="267" t="s">
        <v>1</v>
      </c>
      <c r="F365" s="268" t="s">
        <v>374</v>
      </c>
      <c r="G365" s="266"/>
      <c r="H365" s="269">
        <v>6</v>
      </c>
      <c r="I365" s="270"/>
      <c r="J365" s="266"/>
      <c r="K365" s="266"/>
      <c r="L365" s="271"/>
      <c r="M365" s="272"/>
      <c r="N365" s="273"/>
      <c r="O365" s="273"/>
      <c r="P365" s="273"/>
      <c r="Q365" s="273"/>
      <c r="R365" s="273"/>
      <c r="S365" s="273"/>
      <c r="T365" s="27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75" t="s">
        <v>170</v>
      </c>
      <c r="AU365" s="275" t="s">
        <v>90</v>
      </c>
      <c r="AV365" s="14" t="s">
        <v>90</v>
      </c>
      <c r="AW365" s="14" t="s">
        <v>34</v>
      </c>
      <c r="AX365" s="14" t="s">
        <v>78</v>
      </c>
      <c r="AY365" s="275" t="s">
        <v>162</v>
      </c>
    </row>
    <row r="366" s="13" customFormat="1">
      <c r="A366" s="13"/>
      <c r="B366" s="254"/>
      <c r="C366" s="255"/>
      <c r="D366" s="256" t="s">
        <v>170</v>
      </c>
      <c r="E366" s="257" t="s">
        <v>1</v>
      </c>
      <c r="F366" s="258" t="s">
        <v>174</v>
      </c>
      <c r="G366" s="255"/>
      <c r="H366" s="257" t="s">
        <v>1</v>
      </c>
      <c r="I366" s="259"/>
      <c r="J366" s="255"/>
      <c r="K366" s="255"/>
      <c r="L366" s="260"/>
      <c r="M366" s="261"/>
      <c r="N366" s="262"/>
      <c r="O366" s="262"/>
      <c r="P366" s="262"/>
      <c r="Q366" s="262"/>
      <c r="R366" s="262"/>
      <c r="S366" s="262"/>
      <c r="T366" s="26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64" t="s">
        <v>170</v>
      </c>
      <c r="AU366" s="264" t="s">
        <v>90</v>
      </c>
      <c r="AV366" s="13" t="s">
        <v>85</v>
      </c>
      <c r="AW366" s="13" t="s">
        <v>34</v>
      </c>
      <c r="AX366" s="13" t="s">
        <v>78</v>
      </c>
      <c r="AY366" s="264" t="s">
        <v>162</v>
      </c>
    </row>
    <row r="367" s="14" customFormat="1">
      <c r="A367" s="14"/>
      <c r="B367" s="265"/>
      <c r="C367" s="266"/>
      <c r="D367" s="256" t="s">
        <v>170</v>
      </c>
      <c r="E367" s="267" t="s">
        <v>1</v>
      </c>
      <c r="F367" s="268" t="s">
        <v>375</v>
      </c>
      <c r="G367" s="266"/>
      <c r="H367" s="269">
        <v>19</v>
      </c>
      <c r="I367" s="270"/>
      <c r="J367" s="266"/>
      <c r="K367" s="266"/>
      <c r="L367" s="271"/>
      <c r="M367" s="272"/>
      <c r="N367" s="273"/>
      <c r="O367" s="273"/>
      <c r="P367" s="273"/>
      <c r="Q367" s="273"/>
      <c r="R367" s="273"/>
      <c r="S367" s="273"/>
      <c r="T367" s="27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75" t="s">
        <v>170</v>
      </c>
      <c r="AU367" s="275" t="s">
        <v>90</v>
      </c>
      <c r="AV367" s="14" t="s">
        <v>90</v>
      </c>
      <c r="AW367" s="14" t="s">
        <v>34</v>
      </c>
      <c r="AX367" s="14" t="s">
        <v>78</v>
      </c>
      <c r="AY367" s="275" t="s">
        <v>162</v>
      </c>
    </row>
    <row r="368" s="16" customFormat="1">
      <c r="A368" s="16"/>
      <c r="B368" s="287"/>
      <c r="C368" s="288"/>
      <c r="D368" s="256" t="s">
        <v>170</v>
      </c>
      <c r="E368" s="289" t="s">
        <v>1</v>
      </c>
      <c r="F368" s="290" t="s">
        <v>180</v>
      </c>
      <c r="G368" s="288"/>
      <c r="H368" s="291">
        <v>25</v>
      </c>
      <c r="I368" s="292"/>
      <c r="J368" s="288"/>
      <c r="K368" s="288"/>
      <c r="L368" s="293"/>
      <c r="M368" s="294"/>
      <c r="N368" s="295"/>
      <c r="O368" s="295"/>
      <c r="P368" s="295"/>
      <c r="Q368" s="295"/>
      <c r="R368" s="295"/>
      <c r="S368" s="295"/>
      <c r="T368" s="29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T368" s="297" t="s">
        <v>170</v>
      </c>
      <c r="AU368" s="297" t="s">
        <v>90</v>
      </c>
      <c r="AV368" s="16" t="s">
        <v>168</v>
      </c>
      <c r="AW368" s="16" t="s">
        <v>34</v>
      </c>
      <c r="AX368" s="16" t="s">
        <v>85</v>
      </c>
      <c r="AY368" s="297" t="s">
        <v>162</v>
      </c>
    </row>
    <row r="369" s="2" customFormat="1" ht="30" customHeight="1">
      <c r="A369" s="39"/>
      <c r="B369" s="40"/>
      <c r="C369" s="299" t="s">
        <v>376</v>
      </c>
      <c r="D369" s="299" t="s">
        <v>267</v>
      </c>
      <c r="E369" s="300" t="s">
        <v>377</v>
      </c>
      <c r="F369" s="301" t="s">
        <v>378</v>
      </c>
      <c r="G369" s="302" t="s">
        <v>294</v>
      </c>
      <c r="H369" s="303">
        <v>2</v>
      </c>
      <c r="I369" s="304"/>
      <c r="J369" s="305">
        <f>ROUND(I369*H369,2)</f>
        <v>0</v>
      </c>
      <c r="K369" s="306"/>
      <c r="L369" s="307"/>
      <c r="M369" s="308" t="s">
        <v>1</v>
      </c>
      <c r="N369" s="309" t="s">
        <v>44</v>
      </c>
      <c r="O369" s="98"/>
      <c r="P369" s="250">
        <f>O369*H369</f>
        <v>0</v>
      </c>
      <c r="Q369" s="250">
        <v>0.0025999999999999999</v>
      </c>
      <c r="R369" s="250">
        <f>Q369*H369</f>
        <v>0.0051999999999999998</v>
      </c>
      <c r="S369" s="250">
        <v>0</v>
      </c>
      <c r="T369" s="251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52" t="s">
        <v>215</v>
      </c>
      <c r="AT369" s="252" t="s">
        <v>267</v>
      </c>
      <c r="AU369" s="252" t="s">
        <v>90</v>
      </c>
      <c r="AY369" s="18" t="s">
        <v>162</v>
      </c>
      <c r="BE369" s="253">
        <f>IF(N369="základná",J369,0)</f>
        <v>0</v>
      </c>
      <c r="BF369" s="253">
        <f>IF(N369="znížená",J369,0)</f>
        <v>0</v>
      </c>
      <c r="BG369" s="253">
        <f>IF(N369="zákl. prenesená",J369,0)</f>
        <v>0</v>
      </c>
      <c r="BH369" s="253">
        <f>IF(N369="zníž. prenesená",J369,0)</f>
        <v>0</v>
      </c>
      <c r="BI369" s="253">
        <f>IF(N369="nulová",J369,0)</f>
        <v>0</v>
      </c>
      <c r="BJ369" s="18" t="s">
        <v>90</v>
      </c>
      <c r="BK369" s="253">
        <f>ROUND(I369*H369,2)</f>
        <v>0</v>
      </c>
      <c r="BL369" s="18" t="s">
        <v>168</v>
      </c>
      <c r="BM369" s="252" t="s">
        <v>379</v>
      </c>
    </row>
    <row r="370" s="13" customFormat="1">
      <c r="A370" s="13"/>
      <c r="B370" s="254"/>
      <c r="C370" s="255"/>
      <c r="D370" s="256" t="s">
        <v>170</v>
      </c>
      <c r="E370" s="257" t="s">
        <v>1</v>
      </c>
      <c r="F370" s="258" t="s">
        <v>172</v>
      </c>
      <c r="G370" s="255"/>
      <c r="H370" s="257" t="s">
        <v>1</v>
      </c>
      <c r="I370" s="259"/>
      <c r="J370" s="255"/>
      <c r="K370" s="255"/>
      <c r="L370" s="260"/>
      <c r="M370" s="261"/>
      <c r="N370" s="262"/>
      <c r="O370" s="262"/>
      <c r="P370" s="262"/>
      <c r="Q370" s="262"/>
      <c r="R370" s="262"/>
      <c r="S370" s="262"/>
      <c r="T370" s="26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64" t="s">
        <v>170</v>
      </c>
      <c r="AU370" s="264" t="s">
        <v>90</v>
      </c>
      <c r="AV370" s="13" t="s">
        <v>85</v>
      </c>
      <c r="AW370" s="13" t="s">
        <v>34</v>
      </c>
      <c r="AX370" s="13" t="s">
        <v>78</v>
      </c>
      <c r="AY370" s="264" t="s">
        <v>162</v>
      </c>
    </row>
    <row r="371" s="14" customFormat="1">
      <c r="A371" s="14"/>
      <c r="B371" s="265"/>
      <c r="C371" s="266"/>
      <c r="D371" s="256" t="s">
        <v>170</v>
      </c>
      <c r="E371" s="267" t="s">
        <v>1</v>
      </c>
      <c r="F371" s="268" t="s">
        <v>90</v>
      </c>
      <c r="G371" s="266"/>
      <c r="H371" s="269">
        <v>2</v>
      </c>
      <c r="I371" s="270"/>
      <c r="J371" s="266"/>
      <c r="K371" s="266"/>
      <c r="L371" s="271"/>
      <c r="M371" s="272"/>
      <c r="N371" s="273"/>
      <c r="O371" s="273"/>
      <c r="P371" s="273"/>
      <c r="Q371" s="273"/>
      <c r="R371" s="273"/>
      <c r="S371" s="273"/>
      <c r="T371" s="27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75" t="s">
        <v>170</v>
      </c>
      <c r="AU371" s="275" t="s">
        <v>90</v>
      </c>
      <c r="AV371" s="14" t="s">
        <v>90</v>
      </c>
      <c r="AW371" s="14" t="s">
        <v>34</v>
      </c>
      <c r="AX371" s="14" t="s">
        <v>85</v>
      </c>
      <c r="AY371" s="275" t="s">
        <v>162</v>
      </c>
    </row>
    <row r="372" s="2" customFormat="1" ht="22.2" customHeight="1">
      <c r="A372" s="39"/>
      <c r="B372" s="40"/>
      <c r="C372" s="299" t="s">
        <v>380</v>
      </c>
      <c r="D372" s="299" t="s">
        <v>267</v>
      </c>
      <c r="E372" s="300" t="s">
        <v>381</v>
      </c>
      <c r="F372" s="301" t="s">
        <v>382</v>
      </c>
      <c r="G372" s="302" t="s">
        <v>294</v>
      </c>
      <c r="H372" s="303">
        <v>10</v>
      </c>
      <c r="I372" s="304"/>
      <c r="J372" s="305">
        <f>ROUND(I372*H372,2)</f>
        <v>0</v>
      </c>
      <c r="K372" s="306"/>
      <c r="L372" s="307"/>
      <c r="M372" s="308" t="s">
        <v>1</v>
      </c>
      <c r="N372" s="309" t="s">
        <v>44</v>
      </c>
      <c r="O372" s="98"/>
      <c r="P372" s="250">
        <f>O372*H372</f>
        <v>0</v>
      </c>
      <c r="Q372" s="250">
        <v>0.00066</v>
      </c>
      <c r="R372" s="250">
        <f>Q372*H372</f>
        <v>0.0066</v>
      </c>
      <c r="S372" s="250">
        <v>0</v>
      </c>
      <c r="T372" s="251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52" t="s">
        <v>215</v>
      </c>
      <c r="AT372" s="252" t="s">
        <v>267</v>
      </c>
      <c r="AU372" s="252" t="s">
        <v>90</v>
      </c>
      <c r="AY372" s="18" t="s">
        <v>162</v>
      </c>
      <c r="BE372" s="253">
        <f>IF(N372="základná",J372,0)</f>
        <v>0</v>
      </c>
      <c r="BF372" s="253">
        <f>IF(N372="znížená",J372,0)</f>
        <v>0</v>
      </c>
      <c r="BG372" s="253">
        <f>IF(N372="zákl. prenesená",J372,0)</f>
        <v>0</v>
      </c>
      <c r="BH372" s="253">
        <f>IF(N372="zníž. prenesená",J372,0)</f>
        <v>0</v>
      </c>
      <c r="BI372" s="253">
        <f>IF(N372="nulová",J372,0)</f>
        <v>0</v>
      </c>
      <c r="BJ372" s="18" t="s">
        <v>90</v>
      </c>
      <c r="BK372" s="253">
        <f>ROUND(I372*H372,2)</f>
        <v>0</v>
      </c>
      <c r="BL372" s="18" t="s">
        <v>168</v>
      </c>
      <c r="BM372" s="252" t="s">
        <v>383</v>
      </c>
    </row>
    <row r="373" s="13" customFormat="1">
      <c r="A373" s="13"/>
      <c r="B373" s="254"/>
      <c r="C373" s="255"/>
      <c r="D373" s="256" t="s">
        <v>170</v>
      </c>
      <c r="E373" s="257" t="s">
        <v>1</v>
      </c>
      <c r="F373" s="258" t="s">
        <v>172</v>
      </c>
      <c r="G373" s="255"/>
      <c r="H373" s="257" t="s">
        <v>1</v>
      </c>
      <c r="I373" s="259"/>
      <c r="J373" s="255"/>
      <c r="K373" s="255"/>
      <c r="L373" s="260"/>
      <c r="M373" s="261"/>
      <c r="N373" s="262"/>
      <c r="O373" s="262"/>
      <c r="P373" s="262"/>
      <c r="Q373" s="262"/>
      <c r="R373" s="262"/>
      <c r="S373" s="262"/>
      <c r="T373" s="26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64" t="s">
        <v>170</v>
      </c>
      <c r="AU373" s="264" t="s">
        <v>90</v>
      </c>
      <c r="AV373" s="13" t="s">
        <v>85</v>
      </c>
      <c r="AW373" s="13" t="s">
        <v>34</v>
      </c>
      <c r="AX373" s="13" t="s">
        <v>78</v>
      </c>
      <c r="AY373" s="264" t="s">
        <v>162</v>
      </c>
    </row>
    <row r="374" s="14" customFormat="1">
      <c r="A374" s="14"/>
      <c r="B374" s="265"/>
      <c r="C374" s="266"/>
      <c r="D374" s="256" t="s">
        <v>170</v>
      </c>
      <c r="E374" s="267" t="s">
        <v>1</v>
      </c>
      <c r="F374" s="268" t="s">
        <v>384</v>
      </c>
      <c r="G374" s="266"/>
      <c r="H374" s="269">
        <v>4</v>
      </c>
      <c r="I374" s="270"/>
      <c r="J374" s="266"/>
      <c r="K374" s="266"/>
      <c r="L374" s="271"/>
      <c r="M374" s="272"/>
      <c r="N374" s="273"/>
      <c r="O374" s="273"/>
      <c r="P374" s="273"/>
      <c r="Q374" s="273"/>
      <c r="R374" s="273"/>
      <c r="S374" s="273"/>
      <c r="T374" s="27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75" t="s">
        <v>170</v>
      </c>
      <c r="AU374" s="275" t="s">
        <v>90</v>
      </c>
      <c r="AV374" s="14" t="s">
        <v>90</v>
      </c>
      <c r="AW374" s="14" t="s">
        <v>34</v>
      </c>
      <c r="AX374" s="14" t="s">
        <v>78</v>
      </c>
      <c r="AY374" s="275" t="s">
        <v>162</v>
      </c>
    </row>
    <row r="375" s="13" customFormat="1">
      <c r="A375" s="13"/>
      <c r="B375" s="254"/>
      <c r="C375" s="255"/>
      <c r="D375" s="256" t="s">
        <v>170</v>
      </c>
      <c r="E375" s="257" t="s">
        <v>1</v>
      </c>
      <c r="F375" s="258" t="s">
        <v>174</v>
      </c>
      <c r="G375" s="255"/>
      <c r="H375" s="257" t="s">
        <v>1</v>
      </c>
      <c r="I375" s="259"/>
      <c r="J375" s="255"/>
      <c r="K375" s="255"/>
      <c r="L375" s="260"/>
      <c r="M375" s="261"/>
      <c r="N375" s="262"/>
      <c r="O375" s="262"/>
      <c r="P375" s="262"/>
      <c r="Q375" s="262"/>
      <c r="R375" s="262"/>
      <c r="S375" s="262"/>
      <c r="T375" s="26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64" t="s">
        <v>170</v>
      </c>
      <c r="AU375" s="264" t="s">
        <v>90</v>
      </c>
      <c r="AV375" s="13" t="s">
        <v>85</v>
      </c>
      <c r="AW375" s="13" t="s">
        <v>34</v>
      </c>
      <c r="AX375" s="13" t="s">
        <v>78</v>
      </c>
      <c r="AY375" s="264" t="s">
        <v>162</v>
      </c>
    </row>
    <row r="376" s="14" customFormat="1">
      <c r="A376" s="14"/>
      <c r="B376" s="265"/>
      <c r="C376" s="266"/>
      <c r="D376" s="256" t="s">
        <v>170</v>
      </c>
      <c r="E376" s="267" t="s">
        <v>1</v>
      </c>
      <c r="F376" s="268" t="s">
        <v>374</v>
      </c>
      <c r="G376" s="266"/>
      <c r="H376" s="269">
        <v>6</v>
      </c>
      <c r="I376" s="270"/>
      <c r="J376" s="266"/>
      <c r="K376" s="266"/>
      <c r="L376" s="271"/>
      <c r="M376" s="272"/>
      <c r="N376" s="273"/>
      <c r="O376" s="273"/>
      <c r="P376" s="273"/>
      <c r="Q376" s="273"/>
      <c r="R376" s="273"/>
      <c r="S376" s="273"/>
      <c r="T376" s="27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75" t="s">
        <v>170</v>
      </c>
      <c r="AU376" s="275" t="s">
        <v>90</v>
      </c>
      <c r="AV376" s="14" t="s">
        <v>90</v>
      </c>
      <c r="AW376" s="14" t="s">
        <v>34</v>
      </c>
      <c r="AX376" s="14" t="s">
        <v>78</v>
      </c>
      <c r="AY376" s="275" t="s">
        <v>162</v>
      </c>
    </row>
    <row r="377" s="16" customFormat="1">
      <c r="A377" s="16"/>
      <c r="B377" s="287"/>
      <c r="C377" s="288"/>
      <c r="D377" s="256" t="s">
        <v>170</v>
      </c>
      <c r="E377" s="289" t="s">
        <v>1</v>
      </c>
      <c r="F377" s="290" t="s">
        <v>180</v>
      </c>
      <c r="G377" s="288"/>
      <c r="H377" s="291">
        <v>10</v>
      </c>
      <c r="I377" s="292"/>
      <c r="J377" s="288"/>
      <c r="K377" s="288"/>
      <c r="L377" s="293"/>
      <c r="M377" s="294"/>
      <c r="N377" s="295"/>
      <c r="O377" s="295"/>
      <c r="P377" s="295"/>
      <c r="Q377" s="295"/>
      <c r="R377" s="295"/>
      <c r="S377" s="295"/>
      <c r="T377" s="29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T377" s="297" t="s">
        <v>170</v>
      </c>
      <c r="AU377" s="297" t="s">
        <v>90</v>
      </c>
      <c r="AV377" s="16" t="s">
        <v>168</v>
      </c>
      <c r="AW377" s="16" t="s">
        <v>34</v>
      </c>
      <c r="AX377" s="16" t="s">
        <v>85</v>
      </c>
      <c r="AY377" s="297" t="s">
        <v>162</v>
      </c>
    </row>
    <row r="378" s="2" customFormat="1" ht="22.2" customHeight="1">
      <c r="A378" s="39"/>
      <c r="B378" s="40"/>
      <c r="C378" s="299" t="s">
        <v>385</v>
      </c>
      <c r="D378" s="299" t="s">
        <v>267</v>
      </c>
      <c r="E378" s="300" t="s">
        <v>386</v>
      </c>
      <c r="F378" s="301" t="s">
        <v>387</v>
      </c>
      <c r="G378" s="302" t="s">
        <v>294</v>
      </c>
      <c r="H378" s="303">
        <v>6</v>
      </c>
      <c r="I378" s="304"/>
      <c r="J378" s="305">
        <f>ROUND(I378*H378,2)</f>
        <v>0</v>
      </c>
      <c r="K378" s="306"/>
      <c r="L378" s="307"/>
      <c r="M378" s="308" t="s">
        <v>1</v>
      </c>
      <c r="N378" s="309" t="s">
        <v>44</v>
      </c>
      <c r="O378" s="98"/>
      <c r="P378" s="250">
        <f>O378*H378</f>
        <v>0</v>
      </c>
      <c r="Q378" s="250">
        <v>0.0011999999999999999</v>
      </c>
      <c r="R378" s="250">
        <f>Q378*H378</f>
        <v>0.0071999999999999998</v>
      </c>
      <c r="S378" s="250">
        <v>0</v>
      </c>
      <c r="T378" s="251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52" t="s">
        <v>215</v>
      </c>
      <c r="AT378" s="252" t="s">
        <v>267</v>
      </c>
      <c r="AU378" s="252" t="s">
        <v>90</v>
      </c>
      <c r="AY378" s="18" t="s">
        <v>162</v>
      </c>
      <c r="BE378" s="253">
        <f>IF(N378="základná",J378,0)</f>
        <v>0</v>
      </c>
      <c r="BF378" s="253">
        <f>IF(N378="znížená",J378,0)</f>
        <v>0</v>
      </c>
      <c r="BG378" s="253">
        <f>IF(N378="zákl. prenesená",J378,0)</f>
        <v>0</v>
      </c>
      <c r="BH378" s="253">
        <f>IF(N378="zníž. prenesená",J378,0)</f>
        <v>0</v>
      </c>
      <c r="BI378" s="253">
        <f>IF(N378="nulová",J378,0)</f>
        <v>0</v>
      </c>
      <c r="BJ378" s="18" t="s">
        <v>90</v>
      </c>
      <c r="BK378" s="253">
        <f>ROUND(I378*H378,2)</f>
        <v>0</v>
      </c>
      <c r="BL378" s="18" t="s">
        <v>168</v>
      </c>
      <c r="BM378" s="252" t="s">
        <v>388</v>
      </c>
    </row>
    <row r="379" s="13" customFormat="1">
      <c r="A379" s="13"/>
      <c r="B379" s="254"/>
      <c r="C379" s="255"/>
      <c r="D379" s="256" t="s">
        <v>170</v>
      </c>
      <c r="E379" s="257" t="s">
        <v>1</v>
      </c>
      <c r="F379" s="258" t="s">
        <v>174</v>
      </c>
      <c r="G379" s="255"/>
      <c r="H379" s="257" t="s">
        <v>1</v>
      </c>
      <c r="I379" s="259"/>
      <c r="J379" s="255"/>
      <c r="K379" s="255"/>
      <c r="L379" s="260"/>
      <c r="M379" s="261"/>
      <c r="N379" s="262"/>
      <c r="O379" s="262"/>
      <c r="P379" s="262"/>
      <c r="Q379" s="262"/>
      <c r="R379" s="262"/>
      <c r="S379" s="262"/>
      <c r="T379" s="26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64" t="s">
        <v>170</v>
      </c>
      <c r="AU379" s="264" t="s">
        <v>90</v>
      </c>
      <c r="AV379" s="13" t="s">
        <v>85</v>
      </c>
      <c r="AW379" s="13" t="s">
        <v>34</v>
      </c>
      <c r="AX379" s="13" t="s">
        <v>78</v>
      </c>
      <c r="AY379" s="264" t="s">
        <v>162</v>
      </c>
    </row>
    <row r="380" s="14" customFormat="1">
      <c r="A380" s="14"/>
      <c r="B380" s="265"/>
      <c r="C380" s="266"/>
      <c r="D380" s="256" t="s">
        <v>170</v>
      </c>
      <c r="E380" s="267" t="s">
        <v>1</v>
      </c>
      <c r="F380" s="268" t="s">
        <v>374</v>
      </c>
      <c r="G380" s="266"/>
      <c r="H380" s="269">
        <v>6</v>
      </c>
      <c r="I380" s="270"/>
      <c r="J380" s="266"/>
      <c r="K380" s="266"/>
      <c r="L380" s="271"/>
      <c r="M380" s="272"/>
      <c r="N380" s="273"/>
      <c r="O380" s="273"/>
      <c r="P380" s="273"/>
      <c r="Q380" s="273"/>
      <c r="R380" s="273"/>
      <c r="S380" s="273"/>
      <c r="T380" s="27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75" t="s">
        <v>170</v>
      </c>
      <c r="AU380" s="275" t="s">
        <v>90</v>
      </c>
      <c r="AV380" s="14" t="s">
        <v>90</v>
      </c>
      <c r="AW380" s="14" t="s">
        <v>34</v>
      </c>
      <c r="AX380" s="14" t="s">
        <v>85</v>
      </c>
      <c r="AY380" s="275" t="s">
        <v>162</v>
      </c>
    </row>
    <row r="381" s="2" customFormat="1" ht="22.2" customHeight="1">
      <c r="A381" s="39"/>
      <c r="B381" s="40"/>
      <c r="C381" s="299" t="s">
        <v>389</v>
      </c>
      <c r="D381" s="299" t="s">
        <v>267</v>
      </c>
      <c r="E381" s="300" t="s">
        <v>390</v>
      </c>
      <c r="F381" s="301" t="s">
        <v>391</v>
      </c>
      <c r="G381" s="302" t="s">
        <v>294</v>
      </c>
      <c r="H381" s="303">
        <v>1</v>
      </c>
      <c r="I381" s="304"/>
      <c r="J381" s="305">
        <f>ROUND(I381*H381,2)</f>
        <v>0</v>
      </c>
      <c r="K381" s="306"/>
      <c r="L381" s="307"/>
      <c r="M381" s="308" t="s">
        <v>1</v>
      </c>
      <c r="N381" s="309" t="s">
        <v>44</v>
      </c>
      <c r="O381" s="98"/>
      <c r="P381" s="250">
        <f>O381*H381</f>
        <v>0</v>
      </c>
      <c r="Q381" s="250">
        <v>0.0011999999999999999</v>
      </c>
      <c r="R381" s="250">
        <f>Q381*H381</f>
        <v>0.0011999999999999999</v>
      </c>
      <c r="S381" s="250">
        <v>0</v>
      </c>
      <c r="T381" s="251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52" t="s">
        <v>215</v>
      </c>
      <c r="AT381" s="252" t="s">
        <v>267</v>
      </c>
      <c r="AU381" s="252" t="s">
        <v>90</v>
      </c>
      <c r="AY381" s="18" t="s">
        <v>162</v>
      </c>
      <c r="BE381" s="253">
        <f>IF(N381="základná",J381,0)</f>
        <v>0</v>
      </c>
      <c r="BF381" s="253">
        <f>IF(N381="znížená",J381,0)</f>
        <v>0</v>
      </c>
      <c r="BG381" s="253">
        <f>IF(N381="zákl. prenesená",J381,0)</f>
        <v>0</v>
      </c>
      <c r="BH381" s="253">
        <f>IF(N381="zníž. prenesená",J381,0)</f>
        <v>0</v>
      </c>
      <c r="BI381" s="253">
        <f>IF(N381="nulová",J381,0)</f>
        <v>0</v>
      </c>
      <c r="BJ381" s="18" t="s">
        <v>90</v>
      </c>
      <c r="BK381" s="253">
        <f>ROUND(I381*H381,2)</f>
        <v>0</v>
      </c>
      <c r="BL381" s="18" t="s">
        <v>168</v>
      </c>
      <c r="BM381" s="252" t="s">
        <v>392</v>
      </c>
    </row>
    <row r="382" s="13" customFormat="1">
      <c r="A382" s="13"/>
      <c r="B382" s="254"/>
      <c r="C382" s="255"/>
      <c r="D382" s="256" t="s">
        <v>170</v>
      </c>
      <c r="E382" s="257" t="s">
        <v>1</v>
      </c>
      <c r="F382" s="258" t="s">
        <v>174</v>
      </c>
      <c r="G382" s="255"/>
      <c r="H382" s="257" t="s">
        <v>1</v>
      </c>
      <c r="I382" s="259"/>
      <c r="J382" s="255"/>
      <c r="K382" s="255"/>
      <c r="L382" s="260"/>
      <c r="M382" s="261"/>
      <c r="N382" s="262"/>
      <c r="O382" s="262"/>
      <c r="P382" s="262"/>
      <c r="Q382" s="262"/>
      <c r="R382" s="262"/>
      <c r="S382" s="262"/>
      <c r="T382" s="26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64" t="s">
        <v>170</v>
      </c>
      <c r="AU382" s="264" t="s">
        <v>90</v>
      </c>
      <c r="AV382" s="13" t="s">
        <v>85</v>
      </c>
      <c r="AW382" s="13" t="s">
        <v>34</v>
      </c>
      <c r="AX382" s="13" t="s">
        <v>78</v>
      </c>
      <c r="AY382" s="264" t="s">
        <v>162</v>
      </c>
    </row>
    <row r="383" s="14" customFormat="1">
      <c r="A383" s="14"/>
      <c r="B383" s="265"/>
      <c r="C383" s="266"/>
      <c r="D383" s="256" t="s">
        <v>170</v>
      </c>
      <c r="E383" s="267" t="s">
        <v>1</v>
      </c>
      <c r="F383" s="268" t="s">
        <v>393</v>
      </c>
      <c r="G383" s="266"/>
      <c r="H383" s="269">
        <v>1</v>
      </c>
      <c r="I383" s="270"/>
      <c r="J383" s="266"/>
      <c r="K383" s="266"/>
      <c r="L383" s="271"/>
      <c r="M383" s="272"/>
      <c r="N383" s="273"/>
      <c r="O383" s="273"/>
      <c r="P383" s="273"/>
      <c r="Q383" s="273"/>
      <c r="R383" s="273"/>
      <c r="S383" s="273"/>
      <c r="T383" s="27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75" t="s">
        <v>170</v>
      </c>
      <c r="AU383" s="275" t="s">
        <v>90</v>
      </c>
      <c r="AV383" s="14" t="s">
        <v>90</v>
      </c>
      <c r="AW383" s="14" t="s">
        <v>34</v>
      </c>
      <c r="AX383" s="14" t="s">
        <v>85</v>
      </c>
      <c r="AY383" s="275" t="s">
        <v>162</v>
      </c>
    </row>
    <row r="384" s="2" customFormat="1" ht="22.2" customHeight="1">
      <c r="A384" s="39"/>
      <c r="B384" s="40"/>
      <c r="C384" s="299" t="s">
        <v>394</v>
      </c>
      <c r="D384" s="299" t="s">
        <v>267</v>
      </c>
      <c r="E384" s="300" t="s">
        <v>395</v>
      </c>
      <c r="F384" s="301" t="s">
        <v>396</v>
      </c>
      <c r="G384" s="302" t="s">
        <v>294</v>
      </c>
      <c r="H384" s="303">
        <v>5</v>
      </c>
      <c r="I384" s="304"/>
      <c r="J384" s="305">
        <f>ROUND(I384*H384,2)</f>
        <v>0</v>
      </c>
      <c r="K384" s="306"/>
      <c r="L384" s="307"/>
      <c r="M384" s="308" t="s">
        <v>1</v>
      </c>
      <c r="N384" s="309" t="s">
        <v>44</v>
      </c>
      <c r="O384" s="98"/>
      <c r="P384" s="250">
        <f>O384*H384</f>
        <v>0</v>
      </c>
      <c r="Q384" s="250">
        <v>0.0011999999999999999</v>
      </c>
      <c r="R384" s="250">
        <f>Q384*H384</f>
        <v>0.0059999999999999993</v>
      </c>
      <c r="S384" s="250">
        <v>0</v>
      </c>
      <c r="T384" s="251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52" t="s">
        <v>215</v>
      </c>
      <c r="AT384" s="252" t="s">
        <v>267</v>
      </c>
      <c r="AU384" s="252" t="s">
        <v>90</v>
      </c>
      <c r="AY384" s="18" t="s">
        <v>162</v>
      </c>
      <c r="BE384" s="253">
        <f>IF(N384="základná",J384,0)</f>
        <v>0</v>
      </c>
      <c r="BF384" s="253">
        <f>IF(N384="znížená",J384,0)</f>
        <v>0</v>
      </c>
      <c r="BG384" s="253">
        <f>IF(N384="zákl. prenesená",J384,0)</f>
        <v>0</v>
      </c>
      <c r="BH384" s="253">
        <f>IF(N384="zníž. prenesená",J384,0)</f>
        <v>0</v>
      </c>
      <c r="BI384" s="253">
        <f>IF(N384="nulová",J384,0)</f>
        <v>0</v>
      </c>
      <c r="BJ384" s="18" t="s">
        <v>90</v>
      </c>
      <c r="BK384" s="253">
        <f>ROUND(I384*H384,2)</f>
        <v>0</v>
      </c>
      <c r="BL384" s="18" t="s">
        <v>168</v>
      </c>
      <c r="BM384" s="252" t="s">
        <v>397</v>
      </c>
    </row>
    <row r="385" s="13" customFormat="1">
      <c r="A385" s="13"/>
      <c r="B385" s="254"/>
      <c r="C385" s="255"/>
      <c r="D385" s="256" t="s">
        <v>170</v>
      </c>
      <c r="E385" s="257" t="s">
        <v>1</v>
      </c>
      <c r="F385" s="258" t="s">
        <v>174</v>
      </c>
      <c r="G385" s="255"/>
      <c r="H385" s="257" t="s">
        <v>1</v>
      </c>
      <c r="I385" s="259"/>
      <c r="J385" s="255"/>
      <c r="K385" s="255"/>
      <c r="L385" s="260"/>
      <c r="M385" s="261"/>
      <c r="N385" s="262"/>
      <c r="O385" s="262"/>
      <c r="P385" s="262"/>
      <c r="Q385" s="262"/>
      <c r="R385" s="262"/>
      <c r="S385" s="262"/>
      <c r="T385" s="26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64" t="s">
        <v>170</v>
      </c>
      <c r="AU385" s="264" t="s">
        <v>90</v>
      </c>
      <c r="AV385" s="13" t="s">
        <v>85</v>
      </c>
      <c r="AW385" s="13" t="s">
        <v>34</v>
      </c>
      <c r="AX385" s="13" t="s">
        <v>78</v>
      </c>
      <c r="AY385" s="264" t="s">
        <v>162</v>
      </c>
    </row>
    <row r="386" s="14" customFormat="1">
      <c r="A386" s="14"/>
      <c r="B386" s="265"/>
      <c r="C386" s="266"/>
      <c r="D386" s="256" t="s">
        <v>170</v>
      </c>
      <c r="E386" s="267" t="s">
        <v>1</v>
      </c>
      <c r="F386" s="268" t="s">
        <v>398</v>
      </c>
      <c r="G386" s="266"/>
      <c r="H386" s="269">
        <v>5</v>
      </c>
      <c r="I386" s="270"/>
      <c r="J386" s="266"/>
      <c r="K386" s="266"/>
      <c r="L386" s="271"/>
      <c r="M386" s="272"/>
      <c r="N386" s="273"/>
      <c r="O386" s="273"/>
      <c r="P386" s="273"/>
      <c r="Q386" s="273"/>
      <c r="R386" s="273"/>
      <c r="S386" s="273"/>
      <c r="T386" s="27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75" t="s">
        <v>170</v>
      </c>
      <c r="AU386" s="275" t="s">
        <v>90</v>
      </c>
      <c r="AV386" s="14" t="s">
        <v>90</v>
      </c>
      <c r="AW386" s="14" t="s">
        <v>34</v>
      </c>
      <c r="AX386" s="14" t="s">
        <v>85</v>
      </c>
      <c r="AY386" s="275" t="s">
        <v>162</v>
      </c>
    </row>
    <row r="387" s="2" customFormat="1" ht="22.2" customHeight="1">
      <c r="A387" s="39"/>
      <c r="B387" s="40"/>
      <c r="C387" s="299" t="s">
        <v>399</v>
      </c>
      <c r="D387" s="299" t="s">
        <v>267</v>
      </c>
      <c r="E387" s="300" t="s">
        <v>400</v>
      </c>
      <c r="F387" s="301" t="s">
        <v>401</v>
      </c>
      <c r="G387" s="302" t="s">
        <v>294</v>
      </c>
      <c r="H387" s="303">
        <v>1</v>
      </c>
      <c r="I387" s="304"/>
      <c r="J387" s="305">
        <f>ROUND(I387*H387,2)</f>
        <v>0</v>
      </c>
      <c r="K387" s="306"/>
      <c r="L387" s="307"/>
      <c r="M387" s="308" t="s">
        <v>1</v>
      </c>
      <c r="N387" s="309" t="s">
        <v>44</v>
      </c>
      <c r="O387" s="98"/>
      <c r="P387" s="250">
        <f>O387*H387</f>
        <v>0</v>
      </c>
      <c r="Q387" s="250">
        <v>0.0011999999999999999</v>
      </c>
      <c r="R387" s="250">
        <f>Q387*H387</f>
        <v>0.0011999999999999999</v>
      </c>
      <c r="S387" s="250">
        <v>0</v>
      </c>
      <c r="T387" s="251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52" t="s">
        <v>215</v>
      </c>
      <c r="AT387" s="252" t="s">
        <v>267</v>
      </c>
      <c r="AU387" s="252" t="s">
        <v>90</v>
      </c>
      <c r="AY387" s="18" t="s">
        <v>162</v>
      </c>
      <c r="BE387" s="253">
        <f>IF(N387="základná",J387,0)</f>
        <v>0</v>
      </c>
      <c r="BF387" s="253">
        <f>IF(N387="znížená",J387,0)</f>
        <v>0</v>
      </c>
      <c r="BG387" s="253">
        <f>IF(N387="zákl. prenesená",J387,0)</f>
        <v>0</v>
      </c>
      <c r="BH387" s="253">
        <f>IF(N387="zníž. prenesená",J387,0)</f>
        <v>0</v>
      </c>
      <c r="BI387" s="253">
        <f>IF(N387="nulová",J387,0)</f>
        <v>0</v>
      </c>
      <c r="BJ387" s="18" t="s">
        <v>90</v>
      </c>
      <c r="BK387" s="253">
        <f>ROUND(I387*H387,2)</f>
        <v>0</v>
      </c>
      <c r="BL387" s="18" t="s">
        <v>168</v>
      </c>
      <c r="BM387" s="252" t="s">
        <v>402</v>
      </c>
    </row>
    <row r="388" s="13" customFormat="1">
      <c r="A388" s="13"/>
      <c r="B388" s="254"/>
      <c r="C388" s="255"/>
      <c r="D388" s="256" t="s">
        <v>170</v>
      </c>
      <c r="E388" s="257" t="s">
        <v>1</v>
      </c>
      <c r="F388" s="258" t="s">
        <v>174</v>
      </c>
      <c r="G388" s="255"/>
      <c r="H388" s="257" t="s">
        <v>1</v>
      </c>
      <c r="I388" s="259"/>
      <c r="J388" s="255"/>
      <c r="K388" s="255"/>
      <c r="L388" s="260"/>
      <c r="M388" s="261"/>
      <c r="N388" s="262"/>
      <c r="O388" s="262"/>
      <c r="P388" s="262"/>
      <c r="Q388" s="262"/>
      <c r="R388" s="262"/>
      <c r="S388" s="262"/>
      <c r="T388" s="26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64" t="s">
        <v>170</v>
      </c>
      <c r="AU388" s="264" t="s">
        <v>90</v>
      </c>
      <c r="AV388" s="13" t="s">
        <v>85</v>
      </c>
      <c r="AW388" s="13" t="s">
        <v>34</v>
      </c>
      <c r="AX388" s="13" t="s">
        <v>78</v>
      </c>
      <c r="AY388" s="264" t="s">
        <v>162</v>
      </c>
    </row>
    <row r="389" s="14" customFormat="1">
      <c r="A389" s="14"/>
      <c r="B389" s="265"/>
      <c r="C389" s="266"/>
      <c r="D389" s="256" t="s">
        <v>170</v>
      </c>
      <c r="E389" s="267" t="s">
        <v>1</v>
      </c>
      <c r="F389" s="268" t="s">
        <v>393</v>
      </c>
      <c r="G389" s="266"/>
      <c r="H389" s="269">
        <v>1</v>
      </c>
      <c r="I389" s="270"/>
      <c r="J389" s="266"/>
      <c r="K389" s="266"/>
      <c r="L389" s="271"/>
      <c r="M389" s="272"/>
      <c r="N389" s="273"/>
      <c r="O389" s="273"/>
      <c r="P389" s="273"/>
      <c r="Q389" s="273"/>
      <c r="R389" s="273"/>
      <c r="S389" s="273"/>
      <c r="T389" s="27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75" t="s">
        <v>170</v>
      </c>
      <c r="AU389" s="275" t="s">
        <v>90</v>
      </c>
      <c r="AV389" s="14" t="s">
        <v>90</v>
      </c>
      <c r="AW389" s="14" t="s">
        <v>34</v>
      </c>
      <c r="AX389" s="14" t="s">
        <v>85</v>
      </c>
      <c r="AY389" s="275" t="s">
        <v>162</v>
      </c>
    </row>
    <row r="390" s="2" customFormat="1" ht="22.2" customHeight="1">
      <c r="A390" s="39"/>
      <c r="B390" s="40"/>
      <c r="C390" s="240" t="s">
        <v>403</v>
      </c>
      <c r="D390" s="240" t="s">
        <v>164</v>
      </c>
      <c r="E390" s="241" t="s">
        <v>404</v>
      </c>
      <c r="F390" s="242" t="s">
        <v>405</v>
      </c>
      <c r="G390" s="243" t="s">
        <v>294</v>
      </c>
      <c r="H390" s="244">
        <v>19</v>
      </c>
      <c r="I390" s="245"/>
      <c r="J390" s="246">
        <f>ROUND(I390*H390,2)</f>
        <v>0</v>
      </c>
      <c r="K390" s="247"/>
      <c r="L390" s="45"/>
      <c r="M390" s="248" t="s">
        <v>1</v>
      </c>
      <c r="N390" s="249" t="s">
        <v>44</v>
      </c>
      <c r="O390" s="98"/>
      <c r="P390" s="250">
        <f>O390*H390</f>
        <v>0</v>
      </c>
      <c r="Q390" s="250">
        <v>0.11958000000000001</v>
      </c>
      <c r="R390" s="250">
        <f>Q390*H390</f>
        <v>2.2720199999999999</v>
      </c>
      <c r="S390" s="250">
        <v>0</v>
      </c>
      <c r="T390" s="251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52" t="s">
        <v>168</v>
      </c>
      <c r="AT390" s="252" t="s">
        <v>164</v>
      </c>
      <c r="AU390" s="252" t="s">
        <v>90</v>
      </c>
      <c r="AY390" s="18" t="s">
        <v>162</v>
      </c>
      <c r="BE390" s="253">
        <f>IF(N390="základná",J390,0)</f>
        <v>0</v>
      </c>
      <c r="BF390" s="253">
        <f>IF(N390="znížená",J390,0)</f>
        <v>0</v>
      </c>
      <c r="BG390" s="253">
        <f>IF(N390="zákl. prenesená",J390,0)</f>
        <v>0</v>
      </c>
      <c r="BH390" s="253">
        <f>IF(N390="zníž. prenesená",J390,0)</f>
        <v>0</v>
      </c>
      <c r="BI390" s="253">
        <f>IF(N390="nulová",J390,0)</f>
        <v>0</v>
      </c>
      <c r="BJ390" s="18" t="s">
        <v>90</v>
      </c>
      <c r="BK390" s="253">
        <f>ROUND(I390*H390,2)</f>
        <v>0</v>
      </c>
      <c r="BL390" s="18" t="s">
        <v>168</v>
      </c>
      <c r="BM390" s="252" t="s">
        <v>406</v>
      </c>
    </row>
    <row r="391" s="13" customFormat="1">
      <c r="A391" s="13"/>
      <c r="B391" s="254"/>
      <c r="C391" s="255"/>
      <c r="D391" s="256" t="s">
        <v>170</v>
      </c>
      <c r="E391" s="257" t="s">
        <v>1</v>
      </c>
      <c r="F391" s="258" t="s">
        <v>172</v>
      </c>
      <c r="G391" s="255"/>
      <c r="H391" s="257" t="s">
        <v>1</v>
      </c>
      <c r="I391" s="259"/>
      <c r="J391" s="255"/>
      <c r="K391" s="255"/>
      <c r="L391" s="260"/>
      <c r="M391" s="261"/>
      <c r="N391" s="262"/>
      <c r="O391" s="262"/>
      <c r="P391" s="262"/>
      <c r="Q391" s="262"/>
      <c r="R391" s="262"/>
      <c r="S391" s="262"/>
      <c r="T391" s="26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64" t="s">
        <v>170</v>
      </c>
      <c r="AU391" s="264" t="s">
        <v>90</v>
      </c>
      <c r="AV391" s="13" t="s">
        <v>85</v>
      </c>
      <c r="AW391" s="13" t="s">
        <v>34</v>
      </c>
      <c r="AX391" s="13" t="s">
        <v>78</v>
      </c>
      <c r="AY391" s="264" t="s">
        <v>162</v>
      </c>
    </row>
    <row r="392" s="14" customFormat="1">
      <c r="A392" s="14"/>
      <c r="B392" s="265"/>
      <c r="C392" s="266"/>
      <c r="D392" s="256" t="s">
        <v>170</v>
      </c>
      <c r="E392" s="267" t="s">
        <v>1</v>
      </c>
      <c r="F392" s="268" t="s">
        <v>374</v>
      </c>
      <c r="G392" s="266"/>
      <c r="H392" s="269">
        <v>6</v>
      </c>
      <c r="I392" s="270"/>
      <c r="J392" s="266"/>
      <c r="K392" s="266"/>
      <c r="L392" s="271"/>
      <c r="M392" s="272"/>
      <c r="N392" s="273"/>
      <c r="O392" s="273"/>
      <c r="P392" s="273"/>
      <c r="Q392" s="273"/>
      <c r="R392" s="273"/>
      <c r="S392" s="273"/>
      <c r="T392" s="27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75" t="s">
        <v>170</v>
      </c>
      <c r="AU392" s="275" t="s">
        <v>90</v>
      </c>
      <c r="AV392" s="14" t="s">
        <v>90</v>
      </c>
      <c r="AW392" s="14" t="s">
        <v>34</v>
      </c>
      <c r="AX392" s="14" t="s">
        <v>78</v>
      </c>
      <c r="AY392" s="275" t="s">
        <v>162</v>
      </c>
    </row>
    <row r="393" s="13" customFormat="1">
      <c r="A393" s="13"/>
      <c r="B393" s="254"/>
      <c r="C393" s="255"/>
      <c r="D393" s="256" t="s">
        <v>170</v>
      </c>
      <c r="E393" s="257" t="s">
        <v>1</v>
      </c>
      <c r="F393" s="258" t="s">
        <v>174</v>
      </c>
      <c r="G393" s="255"/>
      <c r="H393" s="257" t="s">
        <v>1</v>
      </c>
      <c r="I393" s="259"/>
      <c r="J393" s="255"/>
      <c r="K393" s="255"/>
      <c r="L393" s="260"/>
      <c r="M393" s="261"/>
      <c r="N393" s="262"/>
      <c r="O393" s="262"/>
      <c r="P393" s="262"/>
      <c r="Q393" s="262"/>
      <c r="R393" s="262"/>
      <c r="S393" s="262"/>
      <c r="T393" s="26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64" t="s">
        <v>170</v>
      </c>
      <c r="AU393" s="264" t="s">
        <v>90</v>
      </c>
      <c r="AV393" s="13" t="s">
        <v>85</v>
      </c>
      <c r="AW393" s="13" t="s">
        <v>34</v>
      </c>
      <c r="AX393" s="13" t="s">
        <v>78</v>
      </c>
      <c r="AY393" s="264" t="s">
        <v>162</v>
      </c>
    </row>
    <row r="394" s="14" customFormat="1">
      <c r="A394" s="14"/>
      <c r="B394" s="265"/>
      <c r="C394" s="266"/>
      <c r="D394" s="256" t="s">
        <v>170</v>
      </c>
      <c r="E394" s="267" t="s">
        <v>1</v>
      </c>
      <c r="F394" s="268" t="s">
        <v>407</v>
      </c>
      <c r="G394" s="266"/>
      <c r="H394" s="269">
        <v>13</v>
      </c>
      <c r="I394" s="270"/>
      <c r="J394" s="266"/>
      <c r="K394" s="266"/>
      <c r="L394" s="271"/>
      <c r="M394" s="272"/>
      <c r="N394" s="273"/>
      <c r="O394" s="273"/>
      <c r="P394" s="273"/>
      <c r="Q394" s="273"/>
      <c r="R394" s="273"/>
      <c r="S394" s="273"/>
      <c r="T394" s="27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75" t="s">
        <v>170</v>
      </c>
      <c r="AU394" s="275" t="s">
        <v>90</v>
      </c>
      <c r="AV394" s="14" t="s">
        <v>90</v>
      </c>
      <c r="AW394" s="14" t="s">
        <v>34</v>
      </c>
      <c r="AX394" s="14" t="s">
        <v>78</v>
      </c>
      <c r="AY394" s="275" t="s">
        <v>162</v>
      </c>
    </row>
    <row r="395" s="16" customFormat="1">
      <c r="A395" s="16"/>
      <c r="B395" s="287"/>
      <c r="C395" s="288"/>
      <c r="D395" s="256" t="s">
        <v>170</v>
      </c>
      <c r="E395" s="289" t="s">
        <v>1</v>
      </c>
      <c r="F395" s="290" t="s">
        <v>180</v>
      </c>
      <c r="G395" s="288"/>
      <c r="H395" s="291">
        <v>19</v>
      </c>
      <c r="I395" s="292"/>
      <c r="J395" s="288"/>
      <c r="K395" s="288"/>
      <c r="L395" s="293"/>
      <c r="M395" s="294"/>
      <c r="N395" s="295"/>
      <c r="O395" s="295"/>
      <c r="P395" s="295"/>
      <c r="Q395" s="295"/>
      <c r="R395" s="295"/>
      <c r="S395" s="295"/>
      <c r="T395" s="29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T395" s="297" t="s">
        <v>170</v>
      </c>
      <c r="AU395" s="297" t="s">
        <v>90</v>
      </c>
      <c r="AV395" s="16" t="s">
        <v>168</v>
      </c>
      <c r="AW395" s="16" t="s">
        <v>34</v>
      </c>
      <c r="AX395" s="16" t="s">
        <v>85</v>
      </c>
      <c r="AY395" s="297" t="s">
        <v>162</v>
      </c>
    </row>
    <row r="396" s="2" customFormat="1" ht="14.4" customHeight="1">
      <c r="A396" s="39"/>
      <c r="B396" s="40"/>
      <c r="C396" s="299" t="s">
        <v>408</v>
      </c>
      <c r="D396" s="299" t="s">
        <v>267</v>
      </c>
      <c r="E396" s="300" t="s">
        <v>409</v>
      </c>
      <c r="F396" s="301" t="s">
        <v>410</v>
      </c>
      <c r="G396" s="302" t="s">
        <v>294</v>
      </c>
      <c r="H396" s="303">
        <v>19</v>
      </c>
      <c r="I396" s="304"/>
      <c r="J396" s="305">
        <f>ROUND(I396*H396,2)</f>
        <v>0</v>
      </c>
      <c r="K396" s="306"/>
      <c r="L396" s="307"/>
      <c r="M396" s="308" t="s">
        <v>1</v>
      </c>
      <c r="N396" s="309" t="s">
        <v>44</v>
      </c>
      <c r="O396" s="98"/>
      <c r="P396" s="250">
        <f>O396*H396</f>
        <v>0</v>
      </c>
      <c r="Q396" s="250">
        <v>0.0014</v>
      </c>
      <c r="R396" s="250">
        <f>Q396*H396</f>
        <v>0.026599999999999999</v>
      </c>
      <c r="S396" s="250">
        <v>0</v>
      </c>
      <c r="T396" s="251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52" t="s">
        <v>215</v>
      </c>
      <c r="AT396" s="252" t="s">
        <v>267</v>
      </c>
      <c r="AU396" s="252" t="s">
        <v>90</v>
      </c>
      <c r="AY396" s="18" t="s">
        <v>162</v>
      </c>
      <c r="BE396" s="253">
        <f>IF(N396="základná",J396,0)</f>
        <v>0</v>
      </c>
      <c r="BF396" s="253">
        <f>IF(N396="znížená",J396,0)</f>
        <v>0</v>
      </c>
      <c r="BG396" s="253">
        <f>IF(N396="zákl. prenesená",J396,0)</f>
        <v>0</v>
      </c>
      <c r="BH396" s="253">
        <f>IF(N396="zníž. prenesená",J396,0)</f>
        <v>0</v>
      </c>
      <c r="BI396" s="253">
        <f>IF(N396="nulová",J396,0)</f>
        <v>0</v>
      </c>
      <c r="BJ396" s="18" t="s">
        <v>90</v>
      </c>
      <c r="BK396" s="253">
        <f>ROUND(I396*H396,2)</f>
        <v>0</v>
      </c>
      <c r="BL396" s="18" t="s">
        <v>168</v>
      </c>
      <c r="BM396" s="252" t="s">
        <v>411</v>
      </c>
    </row>
    <row r="397" s="2" customFormat="1" ht="14.4" customHeight="1">
      <c r="A397" s="39"/>
      <c r="B397" s="40"/>
      <c r="C397" s="299" t="s">
        <v>412</v>
      </c>
      <c r="D397" s="299" t="s">
        <v>267</v>
      </c>
      <c r="E397" s="300" t="s">
        <v>413</v>
      </c>
      <c r="F397" s="301" t="s">
        <v>414</v>
      </c>
      <c r="G397" s="302" t="s">
        <v>294</v>
      </c>
      <c r="H397" s="303">
        <v>25</v>
      </c>
      <c r="I397" s="304"/>
      <c r="J397" s="305">
        <f>ROUND(I397*H397,2)</f>
        <v>0</v>
      </c>
      <c r="K397" s="306"/>
      <c r="L397" s="307"/>
      <c r="M397" s="308" t="s">
        <v>1</v>
      </c>
      <c r="N397" s="309" t="s">
        <v>44</v>
      </c>
      <c r="O397" s="98"/>
      <c r="P397" s="250">
        <f>O397*H397</f>
        <v>0</v>
      </c>
      <c r="Q397" s="250">
        <v>0.00025000000000000001</v>
      </c>
      <c r="R397" s="250">
        <f>Q397*H397</f>
        <v>0.0062500000000000003</v>
      </c>
      <c r="S397" s="250">
        <v>0</v>
      </c>
      <c r="T397" s="251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52" t="s">
        <v>215</v>
      </c>
      <c r="AT397" s="252" t="s">
        <v>267</v>
      </c>
      <c r="AU397" s="252" t="s">
        <v>90</v>
      </c>
      <c r="AY397" s="18" t="s">
        <v>162</v>
      </c>
      <c r="BE397" s="253">
        <f>IF(N397="základná",J397,0)</f>
        <v>0</v>
      </c>
      <c r="BF397" s="253">
        <f>IF(N397="znížená",J397,0)</f>
        <v>0</v>
      </c>
      <c r="BG397" s="253">
        <f>IF(N397="zákl. prenesená",J397,0)</f>
        <v>0</v>
      </c>
      <c r="BH397" s="253">
        <f>IF(N397="zníž. prenesená",J397,0)</f>
        <v>0</v>
      </c>
      <c r="BI397" s="253">
        <f>IF(N397="nulová",J397,0)</f>
        <v>0</v>
      </c>
      <c r="BJ397" s="18" t="s">
        <v>90</v>
      </c>
      <c r="BK397" s="253">
        <f>ROUND(I397*H397,2)</f>
        <v>0</v>
      </c>
      <c r="BL397" s="18" t="s">
        <v>168</v>
      </c>
      <c r="BM397" s="252" t="s">
        <v>415</v>
      </c>
    </row>
    <row r="398" s="2" customFormat="1" ht="14.4" customHeight="1">
      <c r="A398" s="39"/>
      <c r="B398" s="40"/>
      <c r="C398" s="299" t="s">
        <v>416</v>
      </c>
      <c r="D398" s="299" t="s">
        <v>267</v>
      </c>
      <c r="E398" s="300" t="s">
        <v>417</v>
      </c>
      <c r="F398" s="301" t="s">
        <v>418</v>
      </c>
      <c r="G398" s="302" t="s">
        <v>294</v>
      </c>
      <c r="H398" s="303">
        <v>19</v>
      </c>
      <c r="I398" s="304"/>
      <c r="J398" s="305">
        <f>ROUND(I398*H398,2)</f>
        <v>0</v>
      </c>
      <c r="K398" s="306"/>
      <c r="L398" s="307"/>
      <c r="M398" s="308" t="s">
        <v>1</v>
      </c>
      <c r="N398" s="309" t="s">
        <v>44</v>
      </c>
      <c r="O398" s="98"/>
      <c r="P398" s="250">
        <f>O398*H398</f>
        <v>0</v>
      </c>
      <c r="Q398" s="250">
        <v>1.9999999999999999E-06</v>
      </c>
      <c r="R398" s="250">
        <f>Q398*H398</f>
        <v>3.7999999999999995E-05</v>
      </c>
      <c r="S398" s="250">
        <v>0</v>
      </c>
      <c r="T398" s="251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52" t="s">
        <v>215</v>
      </c>
      <c r="AT398" s="252" t="s">
        <v>267</v>
      </c>
      <c r="AU398" s="252" t="s">
        <v>90</v>
      </c>
      <c r="AY398" s="18" t="s">
        <v>162</v>
      </c>
      <c r="BE398" s="253">
        <f>IF(N398="základná",J398,0)</f>
        <v>0</v>
      </c>
      <c r="BF398" s="253">
        <f>IF(N398="znížená",J398,0)</f>
        <v>0</v>
      </c>
      <c r="BG398" s="253">
        <f>IF(N398="zákl. prenesená",J398,0)</f>
        <v>0</v>
      </c>
      <c r="BH398" s="253">
        <f>IF(N398="zníž. prenesená",J398,0)</f>
        <v>0</v>
      </c>
      <c r="BI398" s="253">
        <f>IF(N398="nulová",J398,0)</f>
        <v>0</v>
      </c>
      <c r="BJ398" s="18" t="s">
        <v>90</v>
      </c>
      <c r="BK398" s="253">
        <f>ROUND(I398*H398,2)</f>
        <v>0</v>
      </c>
      <c r="BL398" s="18" t="s">
        <v>168</v>
      </c>
      <c r="BM398" s="252" t="s">
        <v>419</v>
      </c>
    </row>
    <row r="399" s="2" customFormat="1" ht="14.4" customHeight="1">
      <c r="A399" s="39"/>
      <c r="B399" s="40"/>
      <c r="C399" s="240" t="s">
        <v>420</v>
      </c>
      <c r="D399" s="240" t="s">
        <v>164</v>
      </c>
      <c r="E399" s="241" t="s">
        <v>421</v>
      </c>
      <c r="F399" s="242" t="s">
        <v>422</v>
      </c>
      <c r="G399" s="243" t="s">
        <v>294</v>
      </c>
      <c r="H399" s="244">
        <v>1</v>
      </c>
      <c r="I399" s="245"/>
      <c r="J399" s="246">
        <f>ROUND(I399*H399,2)</f>
        <v>0</v>
      </c>
      <c r="K399" s="247"/>
      <c r="L399" s="45"/>
      <c r="M399" s="248" t="s">
        <v>1</v>
      </c>
      <c r="N399" s="249" t="s">
        <v>44</v>
      </c>
      <c r="O399" s="98"/>
      <c r="P399" s="250">
        <f>O399*H399</f>
        <v>0</v>
      </c>
      <c r="Q399" s="250">
        <v>0</v>
      </c>
      <c r="R399" s="250">
        <f>Q399*H399</f>
        <v>0</v>
      </c>
      <c r="S399" s="250">
        <v>0</v>
      </c>
      <c r="T399" s="251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52" t="s">
        <v>168</v>
      </c>
      <c r="AT399" s="252" t="s">
        <v>164</v>
      </c>
      <c r="AU399" s="252" t="s">
        <v>90</v>
      </c>
      <c r="AY399" s="18" t="s">
        <v>162</v>
      </c>
      <c r="BE399" s="253">
        <f>IF(N399="základná",J399,0)</f>
        <v>0</v>
      </c>
      <c r="BF399" s="253">
        <f>IF(N399="znížená",J399,0)</f>
        <v>0</v>
      </c>
      <c r="BG399" s="253">
        <f>IF(N399="zákl. prenesená",J399,0)</f>
        <v>0</v>
      </c>
      <c r="BH399" s="253">
        <f>IF(N399="zníž. prenesená",J399,0)</f>
        <v>0</v>
      </c>
      <c r="BI399" s="253">
        <f>IF(N399="nulová",J399,0)</f>
        <v>0</v>
      </c>
      <c r="BJ399" s="18" t="s">
        <v>90</v>
      </c>
      <c r="BK399" s="253">
        <f>ROUND(I399*H399,2)</f>
        <v>0</v>
      </c>
      <c r="BL399" s="18" t="s">
        <v>168</v>
      </c>
      <c r="BM399" s="252" t="s">
        <v>423</v>
      </c>
    </row>
    <row r="400" s="13" customFormat="1">
      <c r="A400" s="13"/>
      <c r="B400" s="254"/>
      <c r="C400" s="255"/>
      <c r="D400" s="256" t="s">
        <v>170</v>
      </c>
      <c r="E400" s="257" t="s">
        <v>1</v>
      </c>
      <c r="F400" s="258" t="s">
        <v>174</v>
      </c>
      <c r="G400" s="255"/>
      <c r="H400" s="257" t="s">
        <v>1</v>
      </c>
      <c r="I400" s="259"/>
      <c r="J400" s="255"/>
      <c r="K400" s="255"/>
      <c r="L400" s="260"/>
      <c r="M400" s="261"/>
      <c r="N400" s="262"/>
      <c r="O400" s="262"/>
      <c r="P400" s="262"/>
      <c r="Q400" s="262"/>
      <c r="R400" s="262"/>
      <c r="S400" s="262"/>
      <c r="T400" s="26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64" t="s">
        <v>170</v>
      </c>
      <c r="AU400" s="264" t="s">
        <v>90</v>
      </c>
      <c r="AV400" s="13" t="s">
        <v>85</v>
      </c>
      <c r="AW400" s="13" t="s">
        <v>34</v>
      </c>
      <c r="AX400" s="13" t="s">
        <v>78</v>
      </c>
      <c r="AY400" s="264" t="s">
        <v>162</v>
      </c>
    </row>
    <row r="401" s="14" customFormat="1">
      <c r="A401" s="14"/>
      <c r="B401" s="265"/>
      <c r="C401" s="266"/>
      <c r="D401" s="256" t="s">
        <v>170</v>
      </c>
      <c r="E401" s="267" t="s">
        <v>1</v>
      </c>
      <c r="F401" s="268" t="s">
        <v>393</v>
      </c>
      <c r="G401" s="266"/>
      <c r="H401" s="269">
        <v>1</v>
      </c>
      <c r="I401" s="270"/>
      <c r="J401" s="266"/>
      <c r="K401" s="266"/>
      <c r="L401" s="271"/>
      <c r="M401" s="272"/>
      <c r="N401" s="273"/>
      <c r="O401" s="273"/>
      <c r="P401" s="273"/>
      <c r="Q401" s="273"/>
      <c r="R401" s="273"/>
      <c r="S401" s="273"/>
      <c r="T401" s="27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75" t="s">
        <v>170</v>
      </c>
      <c r="AU401" s="275" t="s">
        <v>90</v>
      </c>
      <c r="AV401" s="14" t="s">
        <v>90</v>
      </c>
      <c r="AW401" s="14" t="s">
        <v>34</v>
      </c>
      <c r="AX401" s="14" t="s">
        <v>85</v>
      </c>
      <c r="AY401" s="275" t="s">
        <v>162</v>
      </c>
    </row>
    <row r="402" s="2" customFormat="1" ht="30" customHeight="1">
      <c r="A402" s="39"/>
      <c r="B402" s="40"/>
      <c r="C402" s="240" t="s">
        <v>424</v>
      </c>
      <c r="D402" s="240" t="s">
        <v>164</v>
      </c>
      <c r="E402" s="241" t="s">
        <v>425</v>
      </c>
      <c r="F402" s="242" t="s">
        <v>426</v>
      </c>
      <c r="G402" s="243" t="s">
        <v>427</v>
      </c>
      <c r="H402" s="244">
        <v>210</v>
      </c>
      <c r="I402" s="245"/>
      <c r="J402" s="246">
        <f>ROUND(I402*H402,2)</f>
        <v>0</v>
      </c>
      <c r="K402" s="247"/>
      <c r="L402" s="45"/>
      <c r="M402" s="248" t="s">
        <v>1</v>
      </c>
      <c r="N402" s="249" t="s">
        <v>44</v>
      </c>
      <c r="O402" s="98"/>
      <c r="P402" s="250">
        <f>O402*H402</f>
        <v>0</v>
      </c>
      <c r="Q402" s="250">
        <v>0.00011</v>
      </c>
      <c r="R402" s="250">
        <f>Q402*H402</f>
        <v>0.023100000000000002</v>
      </c>
      <c r="S402" s="250">
        <v>0</v>
      </c>
      <c r="T402" s="251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52" t="s">
        <v>168</v>
      </c>
      <c r="AT402" s="252" t="s">
        <v>164</v>
      </c>
      <c r="AU402" s="252" t="s">
        <v>90</v>
      </c>
      <c r="AY402" s="18" t="s">
        <v>162</v>
      </c>
      <c r="BE402" s="253">
        <f>IF(N402="základná",J402,0)</f>
        <v>0</v>
      </c>
      <c r="BF402" s="253">
        <f>IF(N402="znížená",J402,0)</f>
        <v>0</v>
      </c>
      <c r="BG402" s="253">
        <f>IF(N402="zákl. prenesená",J402,0)</f>
        <v>0</v>
      </c>
      <c r="BH402" s="253">
        <f>IF(N402="zníž. prenesená",J402,0)</f>
        <v>0</v>
      </c>
      <c r="BI402" s="253">
        <f>IF(N402="nulová",J402,0)</f>
        <v>0</v>
      </c>
      <c r="BJ402" s="18" t="s">
        <v>90</v>
      </c>
      <c r="BK402" s="253">
        <f>ROUND(I402*H402,2)</f>
        <v>0</v>
      </c>
      <c r="BL402" s="18" t="s">
        <v>168</v>
      </c>
      <c r="BM402" s="252" t="s">
        <v>428</v>
      </c>
    </row>
    <row r="403" s="13" customFormat="1">
      <c r="A403" s="13"/>
      <c r="B403" s="254"/>
      <c r="C403" s="255"/>
      <c r="D403" s="256" t="s">
        <v>170</v>
      </c>
      <c r="E403" s="257" t="s">
        <v>1</v>
      </c>
      <c r="F403" s="258" t="s">
        <v>172</v>
      </c>
      <c r="G403" s="255"/>
      <c r="H403" s="257" t="s">
        <v>1</v>
      </c>
      <c r="I403" s="259"/>
      <c r="J403" s="255"/>
      <c r="K403" s="255"/>
      <c r="L403" s="260"/>
      <c r="M403" s="261"/>
      <c r="N403" s="262"/>
      <c r="O403" s="262"/>
      <c r="P403" s="262"/>
      <c r="Q403" s="262"/>
      <c r="R403" s="262"/>
      <c r="S403" s="262"/>
      <c r="T403" s="26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64" t="s">
        <v>170</v>
      </c>
      <c r="AU403" s="264" t="s">
        <v>90</v>
      </c>
      <c r="AV403" s="13" t="s">
        <v>85</v>
      </c>
      <c r="AW403" s="13" t="s">
        <v>34</v>
      </c>
      <c r="AX403" s="13" t="s">
        <v>78</v>
      </c>
      <c r="AY403" s="264" t="s">
        <v>162</v>
      </c>
    </row>
    <row r="404" s="14" customFormat="1">
      <c r="A404" s="14"/>
      <c r="B404" s="265"/>
      <c r="C404" s="266"/>
      <c r="D404" s="256" t="s">
        <v>170</v>
      </c>
      <c r="E404" s="267" t="s">
        <v>1</v>
      </c>
      <c r="F404" s="268" t="s">
        <v>429</v>
      </c>
      <c r="G404" s="266"/>
      <c r="H404" s="269">
        <v>60</v>
      </c>
      <c r="I404" s="270"/>
      <c r="J404" s="266"/>
      <c r="K404" s="266"/>
      <c r="L404" s="271"/>
      <c r="M404" s="272"/>
      <c r="N404" s="273"/>
      <c r="O404" s="273"/>
      <c r="P404" s="273"/>
      <c r="Q404" s="273"/>
      <c r="R404" s="273"/>
      <c r="S404" s="273"/>
      <c r="T404" s="27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75" t="s">
        <v>170</v>
      </c>
      <c r="AU404" s="275" t="s">
        <v>90</v>
      </c>
      <c r="AV404" s="14" t="s">
        <v>90</v>
      </c>
      <c r="AW404" s="14" t="s">
        <v>34</v>
      </c>
      <c r="AX404" s="14" t="s">
        <v>78</v>
      </c>
      <c r="AY404" s="275" t="s">
        <v>162</v>
      </c>
    </row>
    <row r="405" s="13" customFormat="1">
      <c r="A405" s="13"/>
      <c r="B405" s="254"/>
      <c r="C405" s="255"/>
      <c r="D405" s="256" t="s">
        <v>170</v>
      </c>
      <c r="E405" s="257" t="s">
        <v>1</v>
      </c>
      <c r="F405" s="258" t="s">
        <v>174</v>
      </c>
      <c r="G405" s="255"/>
      <c r="H405" s="257" t="s">
        <v>1</v>
      </c>
      <c r="I405" s="259"/>
      <c r="J405" s="255"/>
      <c r="K405" s="255"/>
      <c r="L405" s="260"/>
      <c r="M405" s="261"/>
      <c r="N405" s="262"/>
      <c r="O405" s="262"/>
      <c r="P405" s="262"/>
      <c r="Q405" s="262"/>
      <c r="R405" s="262"/>
      <c r="S405" s="262"/>
      <c r="T405" s="26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64" t="s">
        <v>170</v>
      </c>
      <c r="AU405" s="264" t="s">
        <v>90</v>
      </c>
      <c r="AV405" s="13" t="s">
        <v>85</v>
      </c>
      <c r="AW405" s="13" t="s">
        <v>34</v>
      </c>
      <c r="AX405" s="13" t="s">
        <v>78</v>
      </c>
      <c r="AY405" s="264" t="s">
        <v>162</v>
      </c>
    </row>
    <row r="406" s="14" customFormat="1">
      <c r="A406" s="14"/>
      <c r="B406" s="265"/>
      <c r="C406" s="266"/>
      <c r="D406" s="256" t="s">
        <v>170</v>
      </c>
      <c r="E406" s="267" t="s">
        <v>1</v>
      </c>
      <c r="F406" s="268" t="s">
        <v>199</v>
      </c>
      <c r="G406" s="266"/>
      <c r="H406" s="269">
        <v>150</v>
      </c>
      <c r="I406" s="270"/>
      <c r="J406" s="266"/>
      <c r="K406" s="266"/>
      <c r="L406" s="271"/>
      <c r="M406" s="272"/>
      <c r="N406" s="273"/>
      <c r="O406" s="273"/>
      <c r="P406" s="273"/>
      <c r="Q406" s="273"/>
      <c r="R406" s="273"/>
      <c r="S406" s="273"/>
      <c r="T406" s="27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75" t="s">
        <v>170</v>
      </c>
      <c r="AU406" s="275" t="s">
        <v>90</v>
      </c>
      <c r="AV406" s="14" t="s">
        <v>90</v>
      </c>
      <c r="AW406" s="14" t="s">
        <v>34</v>
      </c>
      <c r="AX406" s="14" t="s">
        <v>78</v>
      </c>
      <c r="AY406" s="275" t="s">
        <v>162</v>
      </c>
    </row>
    <row r="407" s="16" customFormat="1">
      <c r="A407" s="16"/>
      <c r="B407" s="287"/>
      <c r="C407" s="288"/>
      <c r="D407" s="256" t="s">
        <v>170</v>
      </c>
      <c r="E407" s="289" t="s">
        <v>1</v>
      </c>
      <c r="F407" s="290" t="s">
        <v>180</v>
      </c>
      <c r="G407" s="288"/>
      <c r="H407" s="291">
        <v>210</v>
      </c>
      <c r="I407" s="292"/>
      <c r="J407" s="288"/>
      <c r="K407" s="288"/>
      <c r="L407" s="293"/>
      <c r="M407" s="294"/>
      <c r="N407" s="295"/>
      <c r="O407" s="295"/>
      <c r="P407" s="295"/>
      <c r="Q407" s="295"/>
      <c r="R407" s="295"/>
      <c r="S407" s="295"/>
      <c r="T407" s="29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T407" s="297" t="s">
        <v>170</v>
      </c>
      <c r="AU407" s="297" t="s">
        <v>90</v>
      </c>
      <c r="AV407" s="16" t="s">
        <v>168</v>
      </c>
      <c r="AW407" s="16" t="s">
        <v>34</v>
      </c>
      <c r="AX407" s="16" t="s">
        <v>85</v>
      </c>
      <c r="AY407" s="297" t="s">
        <v>162</v>
      </c>
    </row>
    <row r="408" s="2" customFormat="1" ht="30" customHeight="1">
      <c r="A408" s="39"/>
      <c r="B408" s="40"/>
      <c r="C408" s="240" t="s">
        <v>430</v>
      </c>
      <c r="D408" s="240" t="s">
        <v>164</v>
      </c>
      <c r="E408" s="241" t="s">
        <v>431</v>
      </c>
      <c r="F408" s="242" t="s">
        <v>432</v>
      </c>
      <c r="G408" s="243" t="s">
        <v>427</v>
      </c>
      <c r="H408" s="244">
        <v>7487</v>
      </c>
      <c r="I408" s="245"/>
      <c r="J408" s="246">
        <f>ROUND(I408*H408,2)</f>
        <v>0</v>
      </c>
      <c r="K408" s="247"/>
      <c r="L408" s="45"/>
      <c r="M408" s="248" t="s">
        <v>1</v>
      </c>
      <c r="N408" s="249" t="s">
        <v>44</v>
      </c>
      <c r="O408" s="98"/>
      <c r="P408" s="250">
        <f>O408*H408</f>
        <v>0</v>
      </c>
      <c r="Q408" s="250">
        <v>4.0000000000000003E-05</v>
      </c>
      <c r="R408" s="250">
        <f>Q408*H408</f>
        <v>0.29948000000000002</v>
      </c>
      <c r="S408" s="250">
        <v>0</v>
      </c>
      <c r="T408" s="251">
        <f>S408*H408</f>
        <v>0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52" t="s">
        <v>168</v>
      </c>
      <c r="AT408" s="252" t="s">
        <v>164</v>
      </c>
      <c r="AU408" s="252" t="s">
        <v>90</v>
      </c>
      <c r="AY408" s="18" t="s">
        <v>162</v>
      </c>
      <c r="BE408" s="253">
        <f>IF(N408="základná",J408,0)</f>
        <v>0</v>
      </c>
      <c r="BF408" s="253">
        <f>IF(N408="znížená",J408,0)</f>
        <v>0</v>
      </c>
      <c r="BG408" s="253">
        <f>IF(N408="zákl. prenesená",J408,0)</f>
        <v>0</v>
      </c>
      <c r="BH408" s="253">
        <f>IF(N408="zníž. prenesená",J408,0)</f>
        <v>0</v>
      </c>
      <c r="BI408" s="253">
        <f>IF(N408="nulová",J408,0)</f>
        <v>0</v>
      </c>
      <c r="BJ408" s="18" t="s">
        <v>90</v>
      </c>
      <c r="BK408" s="253">
        <f>ROUND(I408*H408,2)</f>
        <v>0</v>
      </c>
      <c r="BL408" s="18" t="s">
        <v>168</v>
      </c>
      <c r="BM408" s="252" t="s">
        <v>433</v>
      </c>
    </row>
    <row r="409" s="13" customFormat="1">
      <c r="A409" s="13"/>
      <c r="B409" s="254"/>
      <c r="C409" s="255"/>
      <c r="D409" s="256" t="s">
        <v>170</v>
      </c>
      <c r="E409" s="257" t="s">
        <v>1</v>
      </c>
      <c r="F409" s="258" t="s">
        <v>172</v>
      </c>
      <c r="G409" s="255"/>
      <c r="H409" s="257" t="s">
        <v>1</v>
      </c>
      <c r="I409" s="259"/>
      <c r="J409" s="255"/>
      <c r="K409" s="255"/>
      <c r="L409" s="260"/>
      <c r="M409" s="261"/>
      <c r="N409" s="262"/>
      <c r="O409" s="262"/>
      <c r="P409" s="262"/>
      <c r="Q409" s="262"/>
      <c r="R409" s="262"/>
      <c r="S409" s="262"/>
      <c r="T409" s="26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64" t="s">
        <v>170</v>
      </c>
      <c r="AU409" s="264" t="s">
        <v>90</v>
      </c>
      <c r="AV409" s="13" t="s">
        <v>85</v>
      </c>
      <c r="AW409" s="13" t="s">
        <v>34</v>
      </c>
      <c r="AX409" s="13" t="s">
        <v>78</v>
      </c>
      <c r="AY409" s="264" t="s">
        <v>162</v>
      </c>
    </row>
    <row r="410" s="14" customFormat="1">
      <c r="A410" s="14"/>
      <c r="B410" s="265"/>
      <c r="C410" s="266"/>
      <c r="D410" s="256" t="s">
        <v>170</v>
      </c>
      <c r="E410" s="267" t="s">
        <v>1</v>
      </c>
      <c r="F410" s="268" t="s">
        <v>434</v>
      </c>
      <c r="G410" s="266"/>
      <c r="H410" s="269">
        <v>4158</v>
      </c>
      <c r="I410" s="270"/>
      <c r="J410" s="266"/>
      <c r="K410" s="266"/>
      <c r="L410" s="271"/>
      <c r="M410" s="272"/>
      <c r="N410" s="273"/>
      <c r="O410" s="273"/>
      <c r="P410" s="273"/>
      <c r="Q410" s="273"/>
      <c r="R410" s="273"/>
      <c r="S410" s="273"/>
      <c r="T410" s="27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75" t="s">
        <v>170</v>
      </c>
      <c r="AU410" s="275" t="s">
        <v>90</v>
      </c>
      <c r="AV410" s="14" t="s">
        <v>90</v>
      </c>
      <c r="AW410" s="14" t="s">
        <v>34</v>
      </c>
      <c r="AX410" s="14" t="s">
        <v>78</v>
      </c>
      <c r="AY410" s="275" t="s">
        <v>162</v>
      </c>
    </row>
    <row r="411" s="13" customFormat="1">
      <c r="A411" s="13"/>
      <c r="B411" s="254"/>
      <c r="C411" s="255"/>
      <c r="D411" s="256" t="s">
        <v>170</v>
      </c>
      <c r="E411" s="257" t="s">
        <v>1</v>
      </c>
      <c r="F411" s="258" t="s">
        <v>174</v>
      </c>
      <c r="G411" s="255"/>
      <c r="H411" s="257" t="s">
        <v>1</v>
      </c>
      <c r="I411" s="259"/>
      <c r="J411" s="255"/>
      <c r="K411" s="255"/>
      <c r="L411" s="260"/>
      <c r="M411" s="261"/>
      <c r="N411" s="262"/>
      <c r="O411" s="262"/>
      <c r="P411" s="262"/>
      <c r="Q411" s="262"/>
      <c r="R411" s="262"/>
      <c r="S411" s="262"/>
      <c r="T411" s="26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64" t="s">
        <v>170</v>
      </c>
      <c r="AU411" s="264" t="s">
        <v>90</v>
      </c>
      <c r="AV411" s="13" t="s">
        <v>85</v>
      </c>
      <c r="AW411" s="13" t="s">
        <v>34</v>
      </c>
      <c r="AX411" s="13" t="s">
        <v>78</v>
      </c>
      <c r="AY411" s="264" t="s">
        <v>162</v>
      </c>
    </row>
    <row r="412" s="14" customFormat="1">
      <c r="A412" s="14"/>
      <c r="B412" s="265"/>
      <c r="C412" s="266"/>
      <c r="D412" s="256" t="s">
        <v>170</v>
      </c>
      <c r="E412" s="267" t="s">
        <v>1</v>
      </c>
      <c r="F412" s="268" t="s">
        <v>435</v>
      </c>
      <c r="G412" s="266"/>
      <c r="H412" s="269">
        <v>3329</v>
      </c>
      <c r="I412" s="270"/>
      <c r="J412" s="266"/>
      <c r="K412" s="266"/>
      <c r="L412" s="271"/>
      <c r="M412" s="272"/>
      <c r="N412" s="273"/>
      <c r="O412" s="273"/>
      <c r="P412" s="273"/>
      <c r="Q412" s="273"/>
      <c r="R412" s="273"/>
      <c r="S412" s="273"/>
      <c r="T412" s="27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75" t="s">
        <v>170</v>
      </c>
      <c r="AU412" s="275" t="s">
        <v>90</v>
      </c>
      <c r="AV412" s="14" t="s">
        <v>90</v>
      </c>
      <c r="AW412" s="14" t="s">
        <v>34</v>
      </c>
      <c r="AX412" s="14" t="s">
        <v>78</v>
      </c>
      <c r="AY412" s="275" t="s">
        <v>162</v>
      </c>
    </row>
    <row r="413" s="16" customFormat="1">
      <c r="A413" s="16"/>
      <c r="B413" s="287"/>
      <c r="C413" s="288"/>
      <c r="D413" s="256" t="s">
        <v>170</v>
      </c>
      <c r="E413" s="289" t="s">
        <v>1</v>
      </c>
      <c r="F413" s="290" t="s">
        <v>180</v>
      </c>
      <c r="G413" s="288"/>
      <c r="H413" s="291">
        <v>7487</v>
      </c>
      <c r="I413" s="292"/>
      <c r="J413" s="288"/>
      <c r="K413" s="288"/>
      <c r="L413" s="293"/>
      <c r="M413" s="294"/>
      <c r="N413" s="295"/>
      <c r="O413" s="295"/>
      <c r="P413" s="295"/>
      <c r="Q413" s="295"/>
      <c r="R413" s="295"/>
      <c r="S413" s="295"/>
      <c r="T413" s="29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T413" s="297" t="s">
        <v>170</v>
      </c>
      <c r="AU413" s="297" t="s">
        <v>90</v>
      </c>
      <c r="AV413" s="16" t="s">
        <v>168</v>
      </c>
      <c r="AW413" s="16" t="s">
        <v>34</v>
      </c>
      <c r="AX413" s="16" t="s">
        <v>85</v>
      </c>
      <c r="AY413" s="297" t="s">
        <v>162</v>
      </c>
    </row>
    <row r="414" s="2" customFormat="1" ht="34.8" customHeight="1">
      <c r="A414" s="39"/>
      <c r="B414" s="40"/>
      <c r="C414" s="240" t="s">
        <v>436</v>
      </c>
      <c r="D414" s="240" t="s">
        <v>164</v>
      </c>
      <c r="E414" s="241" t="s">
        <v>437</v>
      </c>
      <c r="F414" s="242" t="s">
        <v>438</v>
      </c>
      <c r="G414" s="243" t="s">
        <v>294</v>
      </c>
      <c r="H414" s="244">
        <v>9</v>
      </c>
      <c r="I414" s="245"/>
      <c r="J414" s="246">
        <f>ROUND(I414*H414,2)</f>
        <v>0</v>
      </c>
      <c r="K414" s="247"/>
      <c r="L414" s="45"/>
      <c r="M414" s="248" t="s">
        <v>1</v>
      </c>
      <c r="N414" s="249" t="s">
        <v>44</v>
      </c>
      <c r="O414" s="98"/>
      <c r="P414" s="250">
        <f>O414*H414</f>
        <v>0</v>
      </c>
      <c r="Q414" s="250">
        <v>0.00089999999999999998</v>
      </c>
      <c r="R414" s="250">
        <f>Q414*H414</f>
        <v>0.0080999999999999996</v>
      </c>
      <c r="S414" s="250">
        <v>0</v>
      </c>
      <c r="T414" s="251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52" t="s">
        <v>168</v>
      </c>
      <c r="AT414" s="252" t="s">
        <v>164</v>
      </c>
      <c r="AU414" s="252" t="s">
        <v>90</v>
      </c>
      <c r="AY414" s="18" t="s">
        <v>162</v>
      </c>
      <c r="BE414" s="253">
        <f>IF(N414="základná",J414,0)</f>
        <v>0</v>
      </c>
      <c r="BF414" s="253">
        <f>IF(N414="znížená",J414,0)</f>
        <v>0</v>
      </c>
      <c r="BG414" s="253">
        <f>IF(N414="zákl. prenesená",J414,0)</f>
        <v>0</v>
      </c>
      <c r="BH414" s="253">
        <f>IF(N414="zníž. prenesená",J414,0)</f>
        <v>0</v>
      </c>
      <c r="BI414" s="253">
        <f>IF(N414="nulová",J414,0)</f>
        <v>0</v>
      </c>
      <c r="BJ414" s="18" t="s">
        <v>90</v>
      </c>
      <c r="BK414" s="253">
        <f>ROUND(I414*H414,2)</f>
        <v>0</v>
      </c>
      <c r="BL414" s="18" t="s">
        <v>168</v>
      </c>
      <c r="BM414" s="252" t="s">
        <v>439</v>
      </c>
    </row>
    <row r="415" s="13" customFormat="1">
      <c r="A415" s="13"/>
      <c r="B415" s="254"/>
      <c r="C415" s="255"/>
      <c r="D415" s="256" t="s">
        <v>170</v>
      </c>
      <c r="E415" s="257" t="s">
        <v>1</v>
      </c>
      <c r="F415" s="258" t="s">
        <v>172</v>
      </c>
      <c r="G415" s="255"/>
      <c r="H415" s="257" t="s">
        <v>1</v>
      </c>
      <c r="I415" s="259"/>
      <c r="J415" s="255"/>
      <c r="K415" s="255"/>
      <c r="L415" s="260"/>
      <c r="M415" s="261"/>
      <c r="N415" s="262"/>
      <c r="O415" s="262"/>
      <c r="P415" s="262"/>
      <c r="Q415" s="262"/>
      <c r="R415" s="262"/>
      <c r="S415" s="262"/>
      <c r="T415" s="26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64" t="s">
        <v>170</v>
      </c>
      <c r="AU415" s="264" t="s">
        <v>90</v>
      </c>
      <c r="AV415" s="13" t="s">
        <v>85</v>
      </c>
      <c r="AW415" s="13" t="s">
        <v>34</v>
      </c>
      <c r="AX415" s="13" t="s">
        <v>78</v>
      </c>
      <c r="AY415" s="264" t="s">
        <v>162</v>
      </c>
    </row>
    <row r="416" s="14" customFormat="1">
      <c r="A416" s="14"/>
      <c r="B416" s="265"/>
      <c r="C416" s="266"/>
      <c r="D416" s="256" t="s">
        <v>170</v>
      </c>
      <c r="E416" s="267" t="s">
        <v>1</v>
      </c>
      <c r="F416" s="268" t="s">
        <v>384</v>
      </c>
      <c r="G416" s="266"/>
      <c r="H416" s="269">
        <v>4</v>
      </c>
      <c r="I416" s="270"/>
      <c r="J416" s="266"/>
      <c r="K416" s="266"/>
      <c r="L416" s="271"/>
      <c r="M416" s="272"/>
      <c r="N416" s="273"/>
      <c r="O416" s="273"/>
      <c r="P416" s="273"/>
      <c r="Q416" s="273"/>
      <c r="R416" s="273"/>
      <c r="S416" s="273"/>
      <c r="T416" s="27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75" t="s">
        <v>170</v>
      </c>
      <c r="AU416" s="275" t="s">
        <v>90</v>
      </c>
      <c r="AV416" s="14" t="s">
        <v>90</v>
      </c>
      <c r="AW416" s="14" t="s">
        <v>34</v>
      </c>
      <c r="AX416" s="14" t="s">
        <v>78</v>
      </c>
      <c r="AY416" s="275" t="s">
        <v>162</v>
      </c>
    </row>
    <row r="417" s="13" customFormat="1">
      <c r="A417" s="13"/>
      <c r="B417" s="254"/>
      <c r="C417" s="255"/>
      <c r="D417" s="256" t="s">
        <v>170</v>
      </c>
      <c r="E417" s="257" t="s">
        <v>1</v>
      </c>
      <c r="F417" s="258" t="s">
        <v>174</v>
      </c>
      <c r="G417" s="255"/>
      <c r="H417" s="257" t="s">
        <v>1</v>
      </c>
      <c r="I417" s="259"/>
      <c r="J417" s="255"/>
      <c r="K417" s="255"/>
      <c r="L417" s="260"/>
      <c r="M417" s="261"/>
      <c r="N417" s="262"/>
      <c r="O417" s="262"/>
      <c r="P417" s="262"/>
      <c r="Q417" s="262"/>
      <c r="R417" s="262"/>
      <c r="S417" s="262"/>
      <c r="T417" s="26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64" t="s">
        <v>170</v>
      </c>
      <c r="AU417" s="264" t="s">
        <v>90</v>
      </c>
      <c r="AV417" s="13" t="s">
        <v>85</v>
      </c>
      <c r="AW417" s="13" t="s">
        <v>34</v>
      </c>
      <c r="AX417" s="13" t="s">
        <v>78</v>
      </c>
      <c r="AY417" s="264" t="s">
        <v>162</v>
      </c>
    </row>
    <row r="418" s="14" customFormat="1">
      <c r="A418" s="14"/>
      <c r="B418" s="265"/>
      <c r="C418" s="266"/>
      <c r="D418" s="256" t="s">
        <v>170</v>
      </c>
      <c r="E418" s="267" t="s">
        <v>1</v>
      </c>
      <c r="F418" s="268" t="s">
        <v>398</v>
      </c>
      <c r="G418" s="266"/>
      <c r="H418" s="269">
        <v>5</v>
      </c>
      <c r="I418" s="270"/>
      <c r="J418" s="266"/>
      <c r="K418" s="266"/>
      <c r="L418" s="271"/>
      <c r="M418" s="272"/>
      <c r="N418" s="273"/>
      <c r="O418" s="273"/>
      <c r="P418" s="273"/>
      <c r="Q418" s="273"/>
      <c r="R418" s="273"/>
      <c r="S418" s="273"/>
      <c r="T418" s="27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75" t="s">
        <v>170</v>
      </c>
      <c r="AU418" s="275" t="s">
        <v>90</v>
      </c>
      <c r="AV418" s="14" t="s">
        <v>90</v>
      </c>
      <c r="AW418" s="14" t="s">
        <v>34</v>
      </c>
      <c r="AX418" s="14" t="s">
        <v>78</v>
      </c>
      <c r="AY418" s="275" t="s">
        <v>162</v>
      </c>
    </row>
    <row r="419" s="16" customFormat="1">
      <c r="A419" s="16"/>
      <c r="B419" s="287"/>
      <c r="C419" s="288"/>
      <c r="D419" s="256" t="s">
        <v>170</v>
      </c>
      <c r="E419" s="289" t="s">
        <v>1</v>
      </c>
      <c r="F419" s="290" t="s">
        <v>180</v>
      </c>
      <c r="G419" s="288"/>
      <c r="H419" s="291">
        <v>9</v>
      </c>
      <c r="I419" s="292"/>
      <c r="J419" s="288"/>
      <c r="K419" s="288"/>
      <c r="L419" s="293"/>
      <c r="M419" s="294"/>
      <c r="N419" s="295"/>
      <c r="O419" s="295"/>
      <c r="P419" s="295"/>
      <c r="Q419" s="295"/>
      <c r="R419" s="295"/>
      <c r="S419" s="295"/>
      <c r="T419" s="29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T419" s="297" t="s">
        <v>170</v>
      </c>
      <c r="AU419" s="297" t="s">
        <v>90</v>
      </c>
      <c r="AV419" s="16" t="s">
        <v>168</v>
      </c>
      <c r="AW419" s="16" t="s">
        <v>34</v>
      </c>
      <c r="AX419" s="16" t="s">
        <v>85</v>
      </c>
      <c r="AY419" s="297" t="s">
        <v>162</v>
      </c>
    </row>
    <row r="420" s="2" customFormat="1" ht="30" customHeight="1">
      <c r="A420" s="39"/>
      <c r="B420" s="40"/>
      <c r="C420" s="240" t="s">
        <v>440</v>
      </c>
      <c r="D420" s="240" t="s">
        <v>164</v>
      </c>
      <c r="E420" s="241" t="s">
        <v>441</v>
      </c>
      <c r="F420" s="242" t="s">
        <v>442</v>
      </c>
      <c r="G420" s="243" t="s">
        <v>167</v>
      </c>
      <c r="H420" s="244">
        <v>1.6499999999999999</v>
      </c>
      <c r="I420" s="245"/>
      <c r="J420" s="246">
        <f>ROUND(I420*H420,2)</f>
        <v>0</v>
      </c>
      <c r="K420" s="247"/>
      <c r="L420" s="45"/>
      <c r="M420" s="248" t="s">
        <v>1</v>
      </c>
      <c r="N420" s="249" t="s">
        <v>44</v>
      </c>
      <c r="O420" s="98"/>
      <c r="P420" s="250">
        <f>O420*H420</f>
        <v>0</v>
      </c>
      <c r="Q420" s="250">
        <v>0.00089999999999999998</v>
      </c>
      <c r="R420" s="250">
        <f>Q420*H420</f>
        <v>0.0014849999999999998</v>
      </c>
      <c r="S420" s="250">
        <v>0</v>
      </c>
      <c r="T420" s="251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52" t="s">
        <v>168</v>
      </c>
      <c r="AT420" s="252" t="s">
        <v>164</v>
      </c>
      <c r="AU420" s="252" t="s">
        <v>90</v>
      </c>
      <c r="AY420" s="18" t="s">
        <v>162</v>
      </c>
      <c r="BE420" s="253">
        <f>IF(N420="základná",J420,0)</f>
        <v>0</v>
      </c>
      <c r="BF420" s="253">
        <f>IF(N420="znížená",J420,0)</f>
        <v>0</v>
      </c>
      <c r="BG420" s="253">
        <f>IF(N420="zákl. prenesená",J420,0)</f>
        <v>0</v>
      </c>
      <c r="BH420" s="253">
        <f>IF(N420="zníž. prenesená",J420,0)</f>
        <v>0</v>
      </c>
      <c r="BI420" s="253">
        <f>IF(N420="nulová",J420,0)</f>
        <v>0</v>
      </c>
      <c r="BJ420" s="18" t="s">
        <v>90</v>
      </c>
      <c r="BK420" s="253">
        <f>ROUND(I420*H420,2)</f>
        <v>0</v>
      </c>
      <c r="BL420" s="18" t="s">
        <v>168</v>
      </c>
      <c r="BM420" s="252" t="s">
        <v>443</v>
      </c>
    </row>
    <row r="421" s="13" customFormat="1">
      <c r="A421" s="13"/>
      <c r="B421" s="254"/>
      <c r="C421" s="255"/>
      <c r="D421" s="256" t="s">
        <v>170</v>
      </c>
      <c r="E421" s="257" t="s">
        <v>1</v>
      </c>
      <c r="F421" s="258" t="s">
        <v>172</v>
      </c>
      <c r="G421" s="255"/>
      <c r="H421" s="257" t="s">
        <v>1</v>
      </c>
      <c r="I421" s="259"/>
      <c r="J421" s="255"/>
      <c r="K421" s="255"/>
      <c r="L421" s="260"/>
      <c r="M421" s="261"/>
      <c r="N421" s="262"/>
      <c r="O421" s="262"/>
      <c r="P421" s="262"/>
      <c r="Q421" s="262"/>
      <c r="R421" s="262"/>
      <c r="S421" s="262"/>
      <c r="T421" s="26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64" t="s">
        <v>170</v>
      </c>
      <c r="AU421" s="264" t="s">
        <v>90</v>
      </c>
      <c r="AV421" s="13" t="s">
        <v>85</v>
      </c>
      <c r="AW421" s="13" t="s">
        <v>34</v>
      </c>
      <c r="AX421" s="13" t="s">
        <v>78</v>
      </c>
      <c r="AY421" s="264" t="s">
        <v>162</v>
      </c>
    </row>
    <row r="422" s="14" customFormat="1">
      <c r="A422" s="14"/>
      <c r="B422" s="265"/>
      <c r="C422" s="266"/>
      <c r="D422" s="256" t="s">
        <v>170</v>
      </c>
      <c r="E422" s="267" t="s">
        <v>1</v>
      </c>
      <c r="F422" s="268" t="s">
        <v>444</v>
      </c>
      <c r="G422" s="266"/>
      <c r="H422" s="269">
        <v>0.40000000000000002</v>
      </c>
      <c r="I422" s="270"/>
      <c r="J422" s="266"/>
      <c r="K422" s="266"/>
      <c r="L422" s="271"/>
      <c r="M422" s="272"/>
      <c r="N422" s="273"/>
      <c r="O422" s="273"/>
      <c r="P422" s="273"/>
      <c r="Q422" s="273"/>
      <c r="R422" s="273"/>
      <c r="S422" s="273"/>
      <c r="T422" s="27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75" t="s">
        <v>170</v>
      </c>
      <c r="AU422" s="275" t="s">
        <v>90</v>
      </c>
      <c r="AV422" s="14" t="s">
        <v>90</v>
      </c>
      <c r="AW422" s="14" t="s">
        <v>34</v>
      </c>
      <c r="AX422" s="14" t="s">
        <v>78</v>
      </c>
      <c r="AY422" s="275" t="s">
        <v>162</v>
      </c>
    </row>
    <row r="423" s="13" customFormat="1">
      <c r="A423" s="13"/>
      <c r="B423" s="254"/>
      <c r="C423" s="255"/>
      <c r="D423" s="256" t="s">
        <v>170</v>
      </c>
      <c r="E423" s="257" t="s">
        <v>1</v>
      </c>
      <c r="F423" s="258" t="s">
        <v>174</v>
      </c>
      <c r="G423" s="255"/>
      <c r="H423" s="257" t="s">
        <v>1</v>
      </c>
      <c r="I423" s="259"/>
      <c r="J423" s="255"/>
      <c r="K423" s="255"/>
      <c r="L423" s="260"/>
      <c r="M423" s="261"/>
      <c r="N423" s="262"/>
      <c r="O423" s="262"/>
      <c r="P423" s="262"/>
      <c r="Q423" s="262"/>
      <c r="R423" s="262"/>
      <c r="S423" s="262"/>
      <c r="T423" s="26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64" t="s">
        <v>170</v>
      </c>
      <c r="AU423" s="264" t="s">
        <v>90</v>
      </c>
      <c r="AV423" s="13" t="s">
        <v>85</v>
      </c>
      <c r="AW423" s="13" t="s">
        <v>34</v>
      </c>
      <c r="AX423" s="13" t="s">
        <v>78</v>
      </c>
      <c r="AY423" s="264" t="s">
        <v>162</v>
      </c>
    </row>
    <row r="424" s="14" customFormat="1">
      <c r="A424" s="14"/>
      <c r="B424" s="265"/>
      <c r="C424" s="266"/>
      <c r="D424" s="256" t="s">
        <v>170</v>
      </c>
      <c r="E424" s="267" t="s">
        <v>1</v>
      </c>
      <c r="F424" s="268" t="s">
        <v>445</v>
      </c>
      <c r="G424" s="266"/>
      <c r="H424" s="269">
        <v>1.25</v>
      </c>
      <c r="I424" s="270"/>
      <c r="J424" s="266"/>
      <c r="K424" s="266"/>
      <c r="L424" s="271"/>
      <c r="M424" s="272"/>
      <c r="N424" s="273"/>
      <c r="O424" s="273"/>
      <c r="P424" s="273"/>
      <c r="Q424" s="273"/>
      <c r="R424" s="273"/>
      <c r="S424" s="273"/>
      <c r="T424" s="27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75" t="s">
        <v>170</v>
      </c>
      <c r="AU424" s="275" t="s">
        <v>90</v>
      </c>
      <c r="AV424" s="14" t="s">
        <v>90</v>
      </c>
      <c r="AW424" s="14" t="s">
        <v>34</v>
      </c>
      <c r="AX424" s="14" t="s">
        <v>78</v>
      </c>
      <c r="AY424" s="275" t="s">
        <v>162</v>
      </c>
    </row>
    <row r="425" s="16" customFormat="1">
      <c r="A425" s="16"/>
      <c r="B425" s="287"/>
      <c r="C425" s="288"/>
      <c r="D425" s="256" t="s">
        <v>170</v>
      </c>
      <c r="E425" s="289" t="s">
        <v>1</v>
      </c>
      <c r="F425" s="290" t="s">
        <v>180</v>
      </c>
      <c r="G425" s="288"/>
      <c r="H425" s="291">
        <v>1.6499999999999999</v>
      </c>
      <c r="I425" s="292"/>
      <c r="J425" s="288"/>
      <c r="K425" s="288"/>
      <c r="L425" s="293"/>
      <c r="M425" s="294"/>
      <c r="N425" s="295"/>
      <c r="O425" s="295"/>
      <c r="P425" s="295"/>
      <c r="Q425" s="295"/>
      <c r="R425" s="295"/>
      <c r="S425" s="295"/>
      <c r="T425" s="29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T425" s="297" t="s">
        <v>170</v>
      </c>
      <c r="AU425" s="297" t="s">
        <v>90</v>
      </c>
      <c r="AV425" s="16" t="s">
        <v>168</v>
      </c>
      <c r="AW425" s="16" t="s">
        <v>34</v>
      </c>
      <c r="AX425" s="16" t="s">
        <v>85</v>
      </c>
      <c r="AY425" s="297" t="s">
        <v>162</v>
      </c>
    </row>
    <row r="426" s="2" customFormat="1" ht="34.8" customHeight="1">
      <c r="A426" s="39"/>
      <c r="B426" s="40"/>
      <c r="C426" s="240" t="s">
        <v>446</v>
      </c>
      <c r="D426" s="240" t="s">
        <v>164</v>
      </c>
      <c r="E426" s="241" t="s">
        <v>447</v>
      </c>
      <c r="F426" s="242" t="s">
        <v>448</v>
      </c>
      <c r="G426" s="243" t="s">
        <v>167</v>
      </c>
      <c r="H426" s="244">
        <v>2.5</v>
      </c>
      <c r="I426" s="245"/>
      <c r="J426" s="246">
        <f>ROUND(I426*H426,2)</f>
        <v>0</v>
      </c>
      <c r="K426" s="247"/>
      <c r="L426" s="45"/>
      <c r="M426" s="248" t="s">
        <v>1</v>
      </c>
      <c r="N426" s="249" t="s">
        <v>44</v>
      </c>
      <c r="O426" s="98"/>
      <c r="P426" s="250">
        <f>O426*H426</f>
        <v>0</v>
      </c>
      <c r="Q426" s="250">
        <v>0.00089999999999999998</v>
      </c>
      <c r="R426" s="250">
        <f>Q426*H426</f>
        <v>0.0022499999999999998</v>
      </c>
      <c r="S426" s="250">
        <v>0</v>
      </c>
      <c r="T426" s="251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52" t="s">
        <v>168</v>
      </c>
      <c r="AT426" s="252" t="s">
        <v>164</v>
      </c>
      <c r="AU426" s="252" t="s">
        <v>90</v>
      </c>
      <c r="AY426" s="18" t="s">
        <v>162</v>
      </c>
      <c r="BE426" s="253">
        <f>IF(N426="základná",J426,0)</f>
        <v>0</v>
      </c>
      <c r="BF426" s="253">
        <f>IF(N426="znížená",J426,0)</f>
        <v>0</v>
      </c>
      <c r="BG426" s="253">
        <f>IF(N426="zákl. prenesená",J426,0)</f>
        <v>0</v>
      </c>
      <c r="BH426" s="253">
        <f>IF(N426="zníž. prenesená",J426,0)</f>
        <v>0</v>
      </c>
      <c r="BI426" s="253">
        <f>IF(N426="nulová",J426,0)</f>
        <v>0</v>
      </c>
      <c r="BJ426" s="18" t="s">
        <v>90</v>
      </c>
      <c r="BK426" s="253">
        <f>ROUND(I426*H426,2)</f>
        <v>0</v>
      </c>
      <c r="BL426" s="18" t="s">
        <v>168</v>
      </c>
      <c r="BM426" s="252" t="s">
        <v>449</v>
      </c>
    </row>
    <row r="427" s="13" customFormat="1">
      <c r="A427" s="13"/>
      <c r="B427" s="254"/>
      <c r="C427" s="255"/>
      <c r="D427" s="256" t="s">
        <v>170</v>
      </c>
      <c r="E427" s="257" t="s">
        <v>1</v>
      </c>
      <c r="F427" s="258" t="s">
        <v>172</v>
      </c>
      <c r="G427" s="255"/>
      <c r="H427" s="257" t="s">
        <v>1</v>
      </c>
      <c r="I427" s="259"/>
      <c r="J427" s="255"/>
      <c r="K427" s="255"/>
      <c r="L427" s="260"/>
      <c r="M427" s="261"/>
      <c r="N427" s="262"/>
      <c r="O427" s="262"/>
      <c r="P427" s="262"/>
      <c r="Q427" s="262"/>
      <c r="R427" s="262"/>
      <c r="S427" s="262"/>
      <c r="T427" s="26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64" t="s">
        <v>170</v>
      </c>
      <c r="AU427" s="264" t="s">
        <v>90</v>
      </c>
      <c r="AV427" s="13" t="s">
        <v>85</v>
      </c>
      <c r="AW427" s="13" t="s">
        <v>34</v>
      </c>
      <c r="AX427" s="13" t="s">
        <v>78</v>
      </c>
      <c r="AY427" s="264" t="s">
        <v>162</v>
      </c>
    </row>
    <row r="428" s="14" customFormat="1">
      <c r="A428" s="14"/>
      <c r="B428" s="265"/>
      <c r="C428" s="266"/>
      <c r="D428" s="256" t="s">
        <v>170</v>
      </c>
      <c r="E428" s="267" t="s">
        <v>1</v>
      </c>
      <c r="F428" s="268" t="s">
        <v>450</v>
      </c>
      <c r="G428" s="266"/>
      <c r="H428" s="269">
        <v>2.5</v>
      </c>
      <c r="I428" s="270"/>
      <c r="J428" s="266"/>
      <c r="K428" s="266"/>
      <c r="L428" s="271"/>
      <c r="M428" s="272"/>
      <c r="N428" s="273"/>
      <c r="O428" s="273"/>
      <c r="P428" s="273"/>
      <c r="Q428" s="273"/>
      <c r="R428" s="273"/>
      <c r="S428" s="273"/>
      <c r="T428" s="27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75" t="s">
        <v>170</v>
      </c>
      <c r="AU428" s="275" t="s">
        <v>90</v>
      </c>
      <c r="AV428" s="14" t="s">
        <v>90</v>
      </c>
      <c r="AW428" s="14" t="s">
        <v>34</v>
      </c>
      <c r="AX428" s="14" t="s">
        <v>85</v>
      </c>
      <c r="AY428" s="275" t="s">
        <v>162</v>
      </c>
    </row>
    <row r="429" s="2" customFormat="1" ht="34.8" customHeight="1">
      <c r="A429" s="39"/>
      <c r="B429" s="40"/>
      <c r="C429" s="240" t="s">
        <v>451</v>
      </c>
      <c r="D429" s="240" t="s">
        <v>164</v>
      </c>
      <c r="E429" s="241" t="s">
        <v>452</v>
      </c>
      <c r="F429" s="242" t="s">
        <v>453</v>
      </c>
      <c r="G429" s="243" t="s">
        <v>294</v>
      </c>
      <c r="H429" s="244">
        <v>146</v>
      </c>
      <c r="I429" s="245"/>
      <c r="J429" s="246">
        <f>ROUND(I429*H429,2)</f>
        <v>0</v>
      </c>
      <c r="K429" s="247"/>
      <c r="L429" s="45"/>
      <c r="M429" s="248" t="s">
        <v>1</v>
      </c>
      <c r="N429" s="249" t="s">
        <v>44</v>
      </c>
      <c r="O429" s="98"/>
      <c r="P429" s="250">
        <f>O429*H429</f>
        <v>0</v>
      </c>
      <c r="Q429" s="250">
        <v>0.00089999999999999998</v>
      </c>
      <c r="R429" s="250">
        <f>Q429*H429</f>
        <v>0.13139999999999999</v>
      </c>
      <c r="S429" s="250">
        <v>0</v>
      </c>
      <c r="T429" s="251">
        <f>S429*H429</f>
        <v>0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R429" s="252" t="s">
        <v>168</v>
      </c>
      <c r="AT429" s="252" t="s">
        <v>164</v>
      </c>
      <c r="AU429" s="252" t="s">
        <v>90</v>
      </c>
      <c r="AY429" s="18" t="s">
        <v>162</v>
      </c>
      <c r="BE429" s="253">
        <f>IF(N429="základná",J429,0)</f>
        <v>0</v>
      </c>
      <c r="BF429" s="253">
        <f>IF(N429="znížená",J429,0)</f>
        <v>0</v>
      </c>
      <c r="BG429" s="253">
        <f>IF(N429="zákl. prenesená",J429,0)</f>
        <v>0</v>
      </c>
      <c r="BH429" s="253">
        <f>IF(N429="zníž. prenesená",J429,0)</f>
        <v>0</v>
      </c>
      <c r="BI429" s="253">
        <f>IF(N429="nulová",J429,0)</f>
        <v>0</v>
      </c>
      <c r="BJ429" s="18" t="s">
        <v>90</v>
      </c>
      <c r="BK429" s="253">
        <f>ROUND(I429*H429,2)</f>
        <v>0</v>
      </c>
      <c r="BL429" s="18" t="s">
        <v>168</v>
      </c>
      <c r="BM429" s="252" t="s">
        <v>454</v>
      </c>
    </row>
    <row r="430" s="13" customFormat="1">
      <c r="A430" s="13"/>
      <c r="B430" s="254"/>
      <c r="C430" s="255"/>
      <c r="D430" s="256" t="s">
        <v>170</v>
      </c>
      <c r="E430" s="257" t="s">
        <v>1</v>
      </c>
      <c r="F430" s="258" t="s">
        <v>172</v>
      </c>
      <c r="G430" s="255"/>
      <c r="H430" s="257" t="s">
        <v>1</v>
      </c>
      <c r="I430" s="259"/>
      <c r="J430" s="255"/>
      <c r="K430" s="255"/>
      <c r="L430" s="260"/>
      <c r="M430" s="261"/>
      <c r="N430" s="262"/>
      <c r="O430" s="262"/>
      <c r="P430" s="262"/>
      <c r="Q430" s="262"/>
      <c r="R430" s="262"/>
      <c r="S430" s="262"/>
      <c r="T430" s="26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64" t="s">
        <v>170</v>
      </c>
      <c r="AU430" s="264" t="s">
        <v>90</v>
      </c>
      <c r="AV430" s="13" t="s">
        <v>85</v>
      </c>
      <c r="AW430" s="13" t="s">
        <v>34</v>
      </c>
      <c r="AX430" s="13" t="s">
        <v>78</v>
      </c>
      <c r="AY430" s="264" t="s">
        <v>162</v>
      </c>
    </row>
    <row r="431" s="14" customFormat="1">
      <c r="A431" s="14"/>
      <c r="B431" s="265"/>
      <c r="C431" s="266"/>
      <c r="D431" s="256" t="s">
        <v>170</v>
      </c>
      <c r="E431" s="267" t="s">
        <v>1</v>
      </c>
      <c r="F431" s="268" t="s">
        <v>455</v>
      </c>
      <c r="G431" s="266"/>
      <c r="H431" s="269">
        <v>82</v>
      </c>
      <c r="I431" s="270"/>
      <c r="J431" s="266"/>
      <c r="K431" s="266"/>
      <c r="L431" s="271"/>
      <c r="M431" s="272"/>
      <c r="N431" s="273"/>
      <c r="O431" s="273"/>
      <c r="P431" s="273"/>
      <c r="Q431" s="273"/>
      <c r="R431" s="273"/>
      <c r="S431" s="273"/>
      <c r="T431" s="27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75" t="s">
        <v>170</v>
      </c>
      <c r="AU431" s="275" t="s">
        <v>90</v>
      </c>
      <c r="AV431" s="14" t="s">
        <v>90</v>
      </c>
      <c r="AW431" s="14" t="s">
        <v>34</v>
      </c>
      <c r="AX431" s="14" t="s">
        <v>78</v>
      </c>
      <c r="AY431" s="275" t="s">
        <v>162</v>
      </c>
    </row>
    <row r="432" s="13" customFormat="1">
      <c r="A432" s="13"/>
      <c r="B432" s="254"/>
      <c r="C432" s="255"/>
      <c r="D432" s="256" t="s">
        <v>170</v>
      </c>
      <c r="E432" s="257" t="s">
        <v>1</v>
      </c>
      <c r="F432" s="258" t="s">
        <v>174</v>
      </c>
      <c r="G432" s="255"/>
      <c r="H432" s="257" t="s">
        <v>1</v>
      </c>
      <c r="I432" s="259"/>
      <c r="J432" s="255"/>
      <c r="K432" s="255"/>
      <c r="L432" s="260"/>
      <c r="M432" s="261"/>
      <c r="N432" s="262"/>
      <c r="O432" s="262"/>
      <c r="P432" s="262"/>
      <c r="Q432" s="262"/>
      <c r="R432" s="262"/>
      <c r="S432" s="262"/>
      <c r="T432" s="26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64" t="s">
        <v>170</v>
      </c>
      <c r="AU432" s="264" t="s">
        <v>90</v>
      </c>
      <c r="AV432" s="13" t="s">
        <v>85</v>
      </c>
      <c r="AW432" s="13" t="s">
        <v>34</v>
      </c>
      <c r="AX432" s="13" t="s">
        <v>78</v>
      </c>
      <c r="AY432" s="264" t="s">
        <v>162</v>
      </c>
    </row>
    <row r="433" s="14" customFormat="1">
      <c r="A433" s="14"/>
      <c r="B433" s="265"/>
      <c r="C433" s="266"/>
      <c r="D433" s="256" t="s">
        <v>170</v>
      </c>
      <c r="E433" s="267" t="s">
        <v>1</v>
      </c>
      <c r="F433" s="268" t="s">
        <v>456</v>
      </c>
      <c r="G433" s="266"/>
      <c r="H433" s="269">
        <v>64</v>
      </c>
      <c r="I433" s="270"/>
      <c r="J433" s="266"/>
      <c r="K433" s="266"/>
      <c r="L433" s="271"/>
      <c r="M433" s="272"/>
      <c r="N433" s="273"/>
      <c r="O433" s="273"/>
      <c r="P433" s="273"/>
      <c r="Q433" s="273"/>
      <c r="R433" s="273"/>
      <c r="S433" s="273"/>
      <c r="T433" s="27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75" t="s">
        <v>170</v>
      </c>
      <c r="AU433" s="275" t="s">
        <v>90</v>
      </c>
      <c r="AV433" s="14" t="s">
        <v>90</v>
      </c>
      <c r="AW433" s="14" t="s">
        <v>34</v>
      </c>
      <c r="AX433" s="14" t="s">
        <v>78</v>
      </c>
      <c r="AY433" s="275" t="s">
        <v>162</v>
      </c>
    </row>
    <row r="434" s="16" customFormat="1">
      <c r="A434" s="16"/>
      <c r="B434" s="287"/>
      <c r="C434" s="288"/>
      <c r="D434" s="256" t="s">
        <v>170</v>
      </c>
      <c r="E434" s="289" t="s">
        <v>1</v>
      </c>
      <c r="F434" s="290" t="s">
        <v>180</v>
      </c>
      <c r="G434" s="288"/>
      <c r="H434" s="291">
        <v>146</v>
      </c>
      <c r="I434" s="292"/>
      <c r="J434" s="288"/>
      <c r="K434" s="288"/>
      <c r="L434" s="293"/>
      <c r="M434" s="294"/>
      <c r="N434" s="295"/>
      <c r="O434" s="295"/>
      <c r="P434" s="295"/>
      <c r="Q434" s="295"/>
      <c r="R434" s="295"/>
      <c r="S434" s="295"/>
      <c r="T434" s="29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T434" s="297" t="s">
        <v>170</v>
      </c>
      <c r="AU434" s="297" t="s">
        <v>90</v>
      </c>
      <c r="AV434" s="16" t="s">
        <v>168</v>
      </c>
      <c r="AW434" s="16" t="s">
        <v>34</v>
      </c>
      <c r="AX434" s="16" t="s">
        <v>85</v>
      </c>
      <c r="AY434" s="297" t="s">
        <v>162</v>
      </c>
    </row>
    <row r="435" s="2" customFormat="1" ht="34.8" customHeight="1">
      <c r="A435" s="39"/>
      <c r="B435" s="40"/>
      <c r="C435" s="240" t="s">
        <v>457</v>
      </c>
      <c r="D435" s="240" t="s">
        <v>164</v>
      </c>
      <c r="E435" s="241" t="s">
        <v>458</v>
      </c>
      <c r="F435" s="242" t="s">
        <v>459</v>
      </c>
      <c r="G435" s="243" t="s">
        <v>294</v>
      </c>
      <c r="H435" s="244">
        <v>21</v>
      </c>
      <c r="I435" s="245"/>
      <c r="J435" s="246">
        <f>ROUND(I435*H435,2)</f>
        <v>0</v>
      </c>
      <c r="K435" s="247"/>
      <c r="L435" s="45"/>
      <c r="M435" s="248" t="s">
        <v>1</v>
      </c>
      <c r="N435" s="249" t="s">
        <v>44</v>
      </c>
      <c r="O435" s="98"/>
      <c r="P435" s="250">
        <f>O435*H435</f>
        <v>0</v>
      </c>
      <c r="Q435" s="250">
        <v>0.00089999999999999998</v>
      </c>
      <c r="R435" s="250">
        <f>Q435*H435</f>
        <v>0.0189</v>
      </c>
      <c r="S435" s="250">
        <v>0</v>
      </c>
      <c r="T435" s="251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52" t="s">
        <v>168</v>
      </c>
      <c r="AT435" s="252" t="s">
        <v>164</v>
      </c>
      <c r="AU435" s="252" t="s">
        <v>90</v>
      </c>
      <c r="AY435" s="18" t="s">
        <v>162</v>
      </c>
      <c r="BE435" s="253">
        <f>IF(N435="základná",J435,0)</f>
        <v>0</v>
      </c>
      <c r="BF435" s="253">
        <f>IF(N435="znížená",J435,0)</f>
        <v>0</v>
      </c>
      <c r="BG435" s="253">
        <f>IF(N435="zákl. prenesená",J435,0)</f>
        <v>0</v>
      </c>
      <c r="BH435" s="253">
        <f>IF(N435="zníž. prenesená",J435,0)</f>
        <v>0</v>
      </c>
      <c r="BI435" s="253">
        <f>IF(N435="nulová",J435,0)</f>
        <v>0</v>
      </c>
      <c r="BJ435" s="18" t="s">
        <v>90</v>
      </c>
      <c r="BK435" s="253">
        <f>ROUND(I435*H435,2)</f>
        <v>0</v>
      </c>
      <c r="BL435" s="18" t="s">
        <v>168</v>
      </c>
      <c r="BM435" s="252" t="s">
        <v>460</v>
      </c>
    </row>
    <row r="436" s="13" customFormat="1">
      <c r="A436" s="13"/>
      <c r="B436" s="254"/>
      <c r="C436" s="255"/>
      <c r="D436" s="256" t="s">
        <v>170</v>
      </c>
      <c r="E436" s="257" t="s">
        <v>1</v>
      </c>
      <c r="F436" s="258" t="s">
        <v>172</v>
      </c>
      <c r="G436" s="255"/>
      <c r="H436" s="257" t="s">
        <v>1</v>
      </c>
      <c r="I436" s="259"/>
      <c r="J436" s="255"/>
      <c r="K436" s="255"/>
      <c r="L436" s="260"/>
      <c r="M436" s="261"/>
      <c r="N436" s="262"/>
      <c r="O436" s="262"/>
      <c r="P436" s="262"/>
      <c r="Q436" s="262"/>
      <c r="R436" s="262"/>
      <c r="S436" s="262"/>
      <c r="T436" s="26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64" t="s">
        <v>170</v>
      </c>
      <c r="AU436" s="264" t="s">
        <v>90</v>
      </c>
      <c r="AV436" s="13" t="s">
        <v>85</v>
      </c>
      <c r="AW436" s="13" t="s">
        <v>34</v>
      </c>
      <c r="AX436" s="13" t="s">
        <v>78</v>
      </c>
      <c r="AY436" s="264" t="s">
        <v>162</v>
      </c>
    </row>
    <row r="437" s="14" customFormat="1">
      <c r="A437" s="14"/>
      <c r="B437" s="265"/>
      <c r="C437" s="266"/>
      <c r="D437" s="256" t="s">
        <v>170</v>
      </c>
      <c r="E437" s="267" t="s">
        <v>1</v>
      </c>
      <c r="F437" s="268" t="s">
        <v>461</v>
      </c>
      <c r="G437" s="266"/>
      <c r="H437" s="269">
        <v>8</v>
      </c>
      <c r="I437" s="270"/>
      <c r="J437" s="266"/>
      <c r="K437" s="266"/>
      <c r="L437" s="271"/>
      <c r="M437" s="272"/>
      <c r="N437" s="273"/>
      <c r="O437" s="273"/>
      <c r="P437" s="273"/>
      <c r="Q437" s="273"/>
      <c r="R437" s="273"/>
      <c r="S437" s="273"/>
      <c r="T437" s="27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75" t="s">
        <v>170</v>
      </c>
      <c r="AU437" s="275" t="s">
        <v>90</v>
      </c>
      <c r="AV437" s="14" t="s">
        <v>90</v>
      </c>
      <c r="AW437" s="14" t="s">
        <v>34</v>
      </c>
      <c r="AX437" s="14" t="s">
        <v>78</v>
      </c>
      <c r="AY437" s="275" t="s">
        <v>162</v>
      </c>
    </row>
    <row r="438" s="13" customFormat="1">
      <c r="A438" s="13"/>
      <c r="B438" s="254"/>
      <c r="C438" s="255"/>
      <c r="D438" s="256" t="s">
        <v>170</v>
      </c>
      <c r="E438" s="257" t="s">
        <v>1</v>
      </c>
      <c r="F438" s="258" t="s">
        <v>174</v>
      </c>
      <c r="G438" s="255"/>
      <c r="H438" s="257" t="s">
        <v>1</v>
      </c>
      <c r="I438" s="259"/>
      <c r="J438" s="255"/>
      <c r="K438" s="255"/>
      <c r="L438" s="260"/>
      <c r="M438" s="261"/>
      <c r="N438" s="262"/>
      <c r="O438" s="262"/>
      <c r="P438" s="262"/>
      <c r="Q438" s="262"/>
      <c r="R438" s="262"/>
      <c r="S438" s="262"/>
      <c r="T438" s="26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64" t="s">
        <v>170</v>
      </c>
      <c r="AU438" s="264" t="s">
        <v>90</v>
      </c>
      <c r="AV438" s="13" t="s">
        <v>85</v>
      </c>
      <c r="AW438" s="13" t="s">
        <v>34</v>
      </c>
      <c r="AX438" s="13" t="s">
        <v>78</v>
      </c>
      <c r="AY438" s="264" t="s">
        <v>162</v>
      </c>
    </row>
    <row r="439" s="14" customFormat="1">
      <c r="A439" s="14"/>
      <c r="B439" s="265"/>
      <c r="C439" s="266"/>
      <c r="D439" s="256" t="s">
        <v>170</v>
      </c>
      <c r="E439" s="267" t="s">
        <v>1</v>
      </c>
      <c r="F439" s="268" t="s">
        <v>407</v>
      </c>
      <c r="G439" s="266"/>
      <c r="H439" s="269">
        <v>13</v>
      </c>
      <c r="I439" s="270"/>
      <c r="J439" s="266"/>
      <c r="K439" s="266"/>
      <c r="L439" s="271"/>
      <c r="M439" s="272"/>
      <c r="N439" s="273"/>
      <c r="O439" s="273"/>
      <c r="P439" s="273"/>
      <c r="Q439" s="273"/>
      <c r="R439" s="273"/>
      <c r="S439" s="273"/>
      <c r="T439" s="27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75" t="s">
        <v>170</v>
      </c>
      <c r="AU439" s="275" t="s">
        <v>90</v>
      </c>
      <c r="AV439" s="14" t="s">
        <v>90</v>
      </c>
      <c r="AW439" s="14" t="s">
        <v>34</v>
      </c>
      <c r="AX439" s="14" t="s">
        <v>78</v>
      </c>
      <c r="AY439" s="275" t="s">
        <v>162</v>
      </c>
    </row>
    <row r="440" s="16" customFormat="1">
      <c r="A440" s="16"/>
      <c r="B440" s="287"/>
      <c r="C440" s="288"/>
      <c r="D440" s="256" t="s">
        <v>170</v>
      </c>
      <c r="E440" s="289" t="s">
        <v>1</v>
      </c>
      <c r="F440" s="290" t="s">
        <v>180</v>
      </c>
      <c r="G440" s="288"/>
      <c r="H440" s="291">
        <v>21</v>
      </c>
      <c r="I440" s="292"/>
      <c r="J440" s="288"/>
      <c r="K440" s="288"/>
      <c r="L440" s="293"/>
      <c r="M440" s="294"/>
      <c r="N440" s="295"/>
      <c r="O440" s="295"/>
      <c r="P440" s="295"/>
      <c r="Q440" s="295"/>
      <c r="R440" s="295"/>
      <c r="S440" s="295"/>
      <c r="T440" s="29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T440" s="297" t="s">
        <v>170</v>
      </c>
      <c r="AU440" s="297" t="s">
        <v>90</v>
      </c>
      <c r="AV440" s="16" t="s">
        <v>168</v>
      </c>
      <c r="AW440" s="16" t="s">
        <v>34</v>
      </c>
      <c r="AX440" s="16" t="s">
        <v>85</v>
      </c>
      <c r="AY440" s="297" t="s">
        <v>162</v>
      </c>
    </row>
    <row r="441" s="2" customFormat="1" ht="34.8" customHeight="1">
      <c r="A441" s="39"/>
      <c r="B441" s="40"/>
      <c r="C441" s="240" t="s">
        <v>462</v>
      </c>
      <c r="D441" s="240" t="s">
        <v>164</v>
      </c>
      <c r="E441" s="241" t="s">
        <v>463</v>
      </c>
      <c r="F441" s="242" t="s">
        <v>464</v>
      </c>
      <c r="G441" s="243" t="s">
        <v>294</v>
      </c>
      <c r="H441" s="244">
        <v>5</v>
      </c>
      <c r="I441" s="245"/>
      <c r="J441" s="246">
        <f>ROUND(I441*H441,2)</f>
        <v>0</v>
      </c>
      <c r="K441" s="247"/>
      <c r="L441" s="45"/>
      <c r="M441" s="248" t="s">
        <v>1</v>
      </c>
      <c r="N441" s="249" t="s">
        <v>44</v>
      </c>
      <c r="O441" s="98"/>
      <c r="P441" s="250">
        <f>O441*H441</f>
        <v>0</v>
      </c>
      <c r="Q441" s="250">
        <v>0.00089999999999999998</v>
      </c>
      <c r="R441" s="250">
        <f>Q441*H441</f>
        <v>0.0044999999999999997</v>
      </c>
      <c r="S441" s="250">
        <v>0</v>
      </c>
      <c r="T441" s="251">
        <f>S441*H441</f>
        <v>0</v>
      </c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R441" s="252" t="s">
        <v>168</v>
      </c>
      <c r="AT441" s="252" t="s">
        <v>164</v>
      </c>
      <c r="AU441" s="252" t="s">
        <v>90</v>
      </c>
      <c r="AY441" s="18" t="s">
        <v>162</v>
      </c>
      <c r="BE441" s="253">
        <f>IF(N441="základná",J441,0)</f>
        <v>0</v>
      </c>
      <c r="BF441" s="253">
        <f>IF(N441="znížená",J441,0)</f>
        <v>0</v>
      </c>
      <c r="BG441" s="253">
        <f>IF(N441="zákl. prenesená",J441,0)</f>
        <v>0</v>
      </c>
      <c r="BH441" s="253">
        <f>IF(N441="zníž. prenesená",J441,0)</f>
        <v>0</v>
      </c>
      <c r="BI441" s="253">
        <f>IF(N441="nulová",J441,0)</f>
        <v>0</v>
      </c>
      <c r="BJ441" s="18" t="s">
        <v>90</v>
      </c>
      <c r="BK441" s="253">
        <f>ROUND(I441*H441,2)</f>
        <v>0</v>
      </c>
      <c r="BL441" s="18" t="s">
        <v>168</v>
      </c>
      <c r="BM441" s="252" t="s">
        <v>465</v>
      </c>
    </row>
    <row r="442" s="13" customFormat="1">
      <c r="A442" s="13"/>
      <c r="B442" s="254"/>
      <c r="C442" s="255"/>
      <c r="D442" s="256" t="s">
        <v>170</v>
      </c>
      <c r="E442" s="257" t="s">
        <v>1</v>
      </c>
      <c r="F442" s="258" t="s">
        <v>174</v>
      </c>
      <c r="G442" s="255"/>
      <c r="H442" s="257" t="s">
        <v>1</v>
      </c>
      <c r="I442" s="259"/>
      <c r="J442" s="255"/>
      <c r="K442" s="255"/>
      <c r="L442" s="260"/>
      <c r="M442" s="261"/>
      <c r="N442" s="262"/>
      <c r="O442" s="262"/>
      <c r="P442" s="262"/>
      <c r="Q442" s="262"/>
      <c r="R442" s="262"/>
      <c r="S442" s="262"/>
      <c r="T442" s="26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64" t="s">
        <v>170</v>
      </c>
      <c r="AU442" s="264" t="s">
        <v>90</v>
      </c>
      <c r="AV442" s="13" t="s">
        <v>85</v>
      </c>
      <c r="AW442" s="13" t="s">
        <v>34</v>
      </c>
      <c r="AX442" s="13" t="s">
        <v>78</v>
      </c>
      <c r="AY442" s="264" t="s">
        <v>162</v>
      </c>
    </row>
    <row r="443" s="14" customFormat="1">
      <c r="A443" s="14"/>
      <c r="B443" s="265"/>
      <c r="C443" s="266"/>
      <c r="D443" s="256" t="s">
        <v>170</v>
      </c>
      <c r="E443" s="267" t="s">
        <v>1</v>
      </c>
      <c r="F443" s="268" t="s">
        <v>398</v>
      </c>
      <c r="G443" s="266"/>
      <c r="H443" s="269">
        <v>5</v>
      </c>
      <c r="I443" s="270"/>
      <c r="J443" s="266"/>
      <c r="K443" s="266"/>
      <c r="L443" s="271"/>
      <c r="M443" s="272"/>
      <c r="N443" s="273"/>
      <c r="O443" s="273"/>
      <c r="P443" s="273"/>
      <c r="Q443" s="273"/>
      <c r="R443" s="273"/>
      <c r="S443" s="273"/>
      <c r="T443" s="27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75" t="s">
        <v>170</v>
      </c>
      <c r="AU443" s="275" t="s">
        <v>90</v>
      </c>
      <c r="AV443" s="14" t="s">
        <v>90</v>
      </c>
      <c r="AW443" s="14" t="s">
        <v>34</v>
      </c>
      <c r="AX443" s="14" t="s">
        <v>85</v>
      </c>
      <c r="AY443" s="275" t="s">
        <v>162</v>
      </c>
    </row>
    <row r="444" s="2" customFormat="1" ht="30" customHeight="1">
      <c r="A444" s="39"/>
      <c r="B444" s="40"/>
      <c r="C444" s="240" t="s">
        <v>466</v>
      </c>
      <c r="D444" s="240" t="s">
        <v>164</v>
      </c>
      <c r="E444" s="241" t="s">
        <v>467</v>
      </c>
      <c r="F444" s="242" t="s">
        <v>468</v>
      </c>
      <c r="G444" s="243" t="s">
        <v>167</v>
      </c>
      <c r="H444" s="244">
        <v>33.5</v>
      </c>
      <c r="I444" s="245"/>
      <c r="J444" s="246">
        <f>ROUND(I444*H444,2)</f>
        <v>0</v>
      </c>
      <c r="K444" s="247"/>
      <c r="L444" s="45"/>
      <c r="M444" s="248" t="s">
        <v>1</v>
      </c>
      <c r="N444" s="249" t="s">
        <v>44</v>
      </c>
      <c r="O444" s="98"/>
      <c r="P444" s="250">
        <f>O444*H444</f>
        <v>0</v>
      </c>
      <c r="Q444" s="250">
        <v>0.0033999999999999998</v>
      </c>
      <c r="R444" s="250">
        <f>Q444*H444</f>
        <v>0.11389999999999999</v>
      </c>
      <c r="S444" s="250">
        <v>0</v>
      </c>
      <c r="T444" s="251">
        <f>S444*H444</f>
        <v>0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R444" s="252" t="s">
        <v>168</v>
      </c>
      <c r="AT444" s="252" t="s">
        <v>164</v>
      </c>
      <c r="AU444" s="252" t="s">
        <v>90</v>
      </c>
      <c r="AY444" s="18" t="s">
        <v>162</v>
      </c>
      <c r="BE444" s="253">
        <f>IF(N444="základná",J444,0)</f>
        <v>0</v>
      </c>
      <c r="BF444" s="253">
        <f>IF(N444="znížená",J444,0)</f>
        <v>0</v>
      </c>
      <c r="BG444" s="253">
        <f>IF(N444="zákl. prenesená",J444,0)</f>
        <v>0</v>
      </c>
      <c r="BH444" s="253">
        <f>IF(N444="zníž. prenesená",J444,0)</f>
        <v>0</v>
      </c>
      <c r="BI444" s="253">
        <f>IF(N444="nulová",J444,0)</f>
        <v>0</v>
      </c>
      <c r="BJ444" s="18" t="s">
        <v>90</v>
      </c>
      <c r="BK444" s="253">
        <f>ROUND(I444*H444,2)</f>
        <v>0</v>
      </c>
      <c r="BL444" s="18" t="s">
        <v>168</v>
      </c>
      <c r="BM444" s="252" t="s">
        <v>469</v>
      </c>
    </row>
    <row r="445" s="13" customFormat="1">
      <c r="A445" s="13"/>
      <c r="B445" s="254"/>
      <c r="C445" s="255"/>
      <c r="D445" s="256" t="s">
        <v>170</v>
      </c>
      <c r="E445" s="257" t="s">
        <v>1</v>
      </c>
      <c r="F445" s="258" t="s">
        <v>172</v>
      </c>
      <c r="G445" s="255"/>
      <c r="H445" s="257" t="s">
        <v>1</v>
      </c>
      <c r="I445" s="259"/>
      <c r="J445" s="255"/>
      <c r="K445" s="255"/>
      <c r="L445" s="260"/>
      <c r="M445" s="261"/>
      <c r="N445" s="262"/>
      <c r="O445" s="262"/>
      <c r="P445" s="262"/>
      <c r="Q445" s="262"/>
      <c r="R445" s="262"/>
      <c r="S445" s="262"/>
      <c r="T445" s="26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64" t="s">
        <v>170</v>
      </c>
      <c r="AU445" s="264" t="s">
        <v>90</v>
      </c>
      <c r="AV445" s="13" t="s">
        <v>85</v>
      </c>
      <c r="AW445" s="13" t="s">
        <v>34</v>
      </c>
      <c r="AX445" s="13" t="s">
        <v>78</v>
      </c>
      <c r="AY445" s="264" t="s">
        <v>162</v>
      </c>
    </row>
    <row r="446" s="14" customFormat="1">
      <c r="A446" s="14"/>
      <c r="B446" s="265"/>
      <c r="C446" s="266"/>
      <c r="D446" s="256" t="s">
        <v>170</v>
      </c>
      <c r="E446" s="267" t="s">
        <v>1</v>
      </c>
      <c r="F446" s="268" t="s">
        <v>470</v>
      </c>
      <c r="G446" s="266"/>
      <c r="H446" s="269">
        <v>33.5</v>
      </c>
      <c r="I446" s="270"/>
      <c r="J446" s="266"/>
      <c r="K446" s="266"/>
      <c r="L446" s="271"/>
      <c r="M446" s="272"/>
      <c r="N446" s="273"/>
      <c r="O446" s="273"/>
      <c r="P446" s="273"/>
      <c r="Q446" s="273"/>
      <c r="R446" s="273"/>
      <c r="S446" s="273"/>
      <c r="T446" s="27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75" t="s">
        <v>170</v>
      </c>
      <c r="AU446" s="275" t="s">
        <v>90</v>
      </c>
      <c r="AV446" s="14" t="s">
        <v>90</v>
      </c>
      <c r="AW446" s="14" t="s">
        <v>34</v>
      </c>
      <c r="AX446" s="14" t="s">
        <v>85</v>
      </c>
      <c r="AY446" s="275" t="s">
        <v>162</v>
      </c>
    </row>
    <row r="447" s="2" customFormat="1" ht="22.2" customHeight="1">
      <c r="A447" s="39"/>
      <c r="B447" s="40"/>
      <c r="C447" s="240" t="s">
        <v>471</v>
      </c>
      <c r="D447" s="240" t="s">
        <v>164</v>
      </c>
      <c r="E447" s="241" t="s">
        <v>472</v>
      </c>
      <c r="F447" s="242" t="s">
        <v>473</v>
      </c>
      <c r="G447" s="243" t="s">
        <v>427</v>
      </c>
      <c r="H447" s="244">
        <v>7697</v>
      </c>
      <c r="I447" s="245"/>
      <c r="J447" s="246">
        <f>ROUND(I447*H447,2)</f>
        <v>0</v>
      </c>
      <c r="K447" s="247"/>
      <c r="L447" s="45"/>
      <c r="M447" s="248" t="s">
        <v>1</v>
      </c>
      <c r="N447" s="249" t="s">
        <v>44</v>
      </c>
      <c r="O447" s="98"/>
      <c r="P447" s="250">
        <f>O447*H447</f>
        <v>0</v>
      </c>
      <c r="Q447" s="250">
        <v>0</v>
      </c>
      <c r="R447" s="250">
        <f>Q447*H447</f>
        <v>0</v>
      </c>
      <c r="S447" s="250">
        <v>0</v>
      </c>
      <c r="T447" s="251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52" t="s">
        <v>168</v>
      </c>
      <c r="AT447" s="252" t="s">
        <v>164</v>
      </c>
      <c r="AU447" s="252" t="s">
        <v>90</v>
      </c>
      <c r="AY447" s="18" t="s">
        <v>162</v>
      </c>
      <c r="BE447" s="253">
        <f>IF(N447="základná",J447,0)</f>
        <v>0</v>
      </c>
      <c r="BF447" s="253">
        <f>IF(N447="znížená",J447,0)</f>
        <v>0</v>
      </c>
      <c r="BG447" s="253">
        <f>IF(N447="zákl. prenesená",J447,0)</f>
        <v>0</v>
      </c>
      <c r="BH447" s="253">
        <f>IF(N447="zníž. prenesená",J447,0)</f>
        <v>0</v>
      </c>
      <c r="BI447" s="253">
        <f>IF(N447="nulová",J447,0)</f>
        <v>0</v>
      </c>
      <c r="BJ447" s="18" t="s">
        <v>90</v>
      </c>
      <c r="BK447" s="253">
        <f>ROUND(I447*H447,2)</f>
        <v>0</v>
      </c>
      <c r="BL447" s="18" t="s">
        <v>168</v>
      </c>
      <c r="BM447" s="252" t="s">
        <v>474</v>
      </c>
    </row>
    <row r="448" s="14" customFormat="1">
      <c r="A448" s="14"/>
      <c r="B448" s="265"/>
      <c r="C448" s="266"/>
      <c r="D448" s="256" t="s">
        <v>170</v>
      </c>
      <c r="E448" s="267" t="s">
        <v>1</v>
      </c>
      <c r="F448" s="268" t="s">
        <v>475</v>
      </c>
      <c r="G448" s="266"/>
      <c r="H448" s="269">
        <v>7697</v>
      </c>
      <c r="I448" s="270"/>
      <c r="J448" s="266"/>
      <c r="K448" s="266"/>
      <c r="L448" s="271"/>
      <c r="M448" s="272"/>
      <c r="N448" s="273"/>
      <c r="O448" s="273"/>
      <c r="P448" s="273"/>
      <c r="Q448" s="273"/>
      <c r="R448" s="273"/>
      <c r="S448" s="273"/>
      <c r="T448" s="27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75" t="s">
        <v>170</v>
      </c>
      <c r="AU448" s="275" t="s">
        <v>90</v>
      </c>
      <c r="AV448" s="14" t="s">
        <v>90</v>
      </c>
      <c r="AW448" s="14" t="s">
        <v>34</v>
      </c>
      <c r="AX448" s="14" t="s">
        <v>85</v>
      </c>
      <c r="AY448" s="275" t="s">
        <v>162</v>
      </c>
    </row>
    <row r="449" s="2" customFormat="1" ht="22.2" customHeight="1">
      <c r="A449" s="39"/>
      <c r="B449" s="40"/>
      <c r="C449" s="240" t="s">
        <v>476</v>
      </c>
      <c r="D449" s="240" t="s">
        <v>164</v>
      </c>
      <c r="E449" s="241" t="s">
        <v>477</v>
      </c>
      <c r="F449" s="242" t="s">
        <v>478</v>
      </c>
      <c r="G449" s="243" t="s">
        <v>479</v>
      </c>
      <c r="H449" s="244">
        <v>7.7140000000000004</v>
      </c>
      <c r="I449" s="245"/>
      <c r="J449" s="246">
        <f>ROUND(I449*H449,2)</f>
        <v>0</v>
      </c>
      <c r="K449" s="247"/>
      <c r="L449" s="45"/>
      <c r="M449" s="248" t="s">
        <v>1</v>
      </c>
      <c r="N449" s="249" t="s">
        <v>44</v>
      </c>
      <c r="O449" s="98"/>
      <c r="P449" s="250">
        <f>O449*H449</f>
        <v>0</v>
      </c>
      <c r="Q449" s="250">
        <v>0</v>
      </c>
      <c r="R449" s="250">
        <f>Q449*H449</f>
        <v>0</v>
      </c>
      <c r="S449" s="250">
        <v>0</v>
      </c>
      <c r="T449" s="251">
        <f>S449*H449</f>
        <v>0</v>
      </c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R449" s="252" t="s">
        <v>168</v>
      </c>
      <c r="AT449" s="252" t="s">
        <v>164</v>
      </c>
      <c r="AU449" s="252" t="s">
        <v>90</v>
      </c>
      <c r="AY449" s="18" t="s">
        <v>162</v>
      </c>
      <c r="BE449" s="253">
        <f>IF(N449="základná",J449,0)</f>
        <v>0</v>
      </c>
      <c r="BF449" s="253">
        <f>IF(N449="znížená",J449,0)</f>
        <v>0</v>
      </c>
      <c r="BG449" s="253">
        <f>IF(N449="zákl. prenesená",J449,0)</f>
        <v>0</v>
      </c>
      <c r="BH449" s="253">
        <f>IF(N449="zníž. prenesená",J449,0)</f>
        <v>0</v>
      </c>
      <c r="BI449" s="253">
        <f>IF(N449="nulová",J449,0)</f>
        <v>0</v>
      </c>
      <c r="BJ449" s="18" t="s">
        <v>90</v>
      </c>
      <c r="BK449" s="253">
        <f>ROUND(I449*H449,2)</f>
        <v>0</v>
      </c>
      <c r="BL449" s="18" t="s">
        <v>168</v>
      </c>
      <c r="BM449" s="252" t="s">
        <v>480</v>
      </c>
    </row>
    <row r="450" s="13" customFormat="1">
      <c r="A450" s="13"/>
      <c r="B450" s="254"/>
      <c r="C450" s="255"/>
      <c r="D450" s="256" t="s">
        <v>170</v>
      </c>
      <c r="E450" s="257" t="s">
        <v>1</v>
      </c>
      <c r="F450" s="258" t="s">
        <v>172</v>
      </c>
      <c r="G450" s="255"/>
      <c r="H450" s="257" t="s">
        <v>1</v>
      </c>
      <c r="I450" s="259"/>
      <c r="J450" s="255"/>
      <c r="K450" s="255"/>
      <c r="L450" s="260"/>
      <c r="M450" s="261"/>
      <c r="N450" s="262"/>
      <c r="O450" s="262"/>
      <c r="P450" s="262"/>
      <c r="Q450" s="262"/>
      <c r="R450" s="262"/>
      <c r="S450" s="262"/>
      <c r="T450" s="26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64" t="s">
        <v>170</v>
      </c>
      <c r="AU450" s="264" t="s">
        <v>90</v>
      </c>
      <c r="AV450" s="13" t="s">
        <v>85</v>
      </c>
      <c r="AW450" s="13" t="s">
        <v>34</v>
      </c>
      <c r="AX450" s="13" t="s">
        <v>78</v>
      </c>
      <c r="AY450" s="264" t="s">
        <v>162</v>
      </c>
    </row>
    <row r="451" s="14" customFormat="1">
      <c r="A451" s="14"/>
      <c r="B451" s="265"/>
      <c r="C451" s="266"/>
      <c r="D451" s="256" t="s">
        <v>170</v>
      </c>
      <c r="E451" s="267" t="s">
        <v>1</v>
      </c>
      <c r="F451" s="268" t="s">
        <v>481</v>
      </c>
      <c r="G451" s="266"/>
      <c r="H451" s="269">
        <v>4.2210000000000001</v>
      </c>
      <c r="I451" s="270"/>
      <c r="J451" s="266"/>
      <c r="K451" s="266"/>
      <c r="L451" s="271"/>
      <c r="M451" s="272"/>
      <c r="N451" s="273"/>
      <c r="O451" s="273"/>
      <c r="P451" s="273"/>
      <c r="Q451" s="273"/>
      <c r="R451" s="273"/>
      <c r="S451" s="273"/>
      <c r="T451" s="27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75" t="s">
        <v>170</v>
      </c>
      <c r="AU451" s="275" t="s">
        <v>90</v>
      </c>
      <c r="AV451" s="14" t="s">
        <v>90</v>
      </c>
      <c r="AW451" s="14" t="s">
        <v>34</v>
      </c>
      <c r="AX451" s="14" t="s">
        <v>78</v>
      </c>
      <c r="AY451" s="275" t="s">
        <v>162</v>
      </c>
    </row>
    <row r="452" s="13" customFormat="1">
      <c r="A452" s="13"/>
      <c r="B452" s="254"/>
      <c r="C452" s="255"/>
      <c r="D452" s="256" t="s">
        <v>170</v>
      </c>
      <c r="E452" s="257" t="s">
        <v>1</v>
      </c>
      <c r="F452" s="258" t="s">
        <v>174</v>
      </c>
      <c r="G452" s="255"/>
      <c r="H452" s="257" t="s">
        <v>1</v>
      </c>
      <c r="I452" s="259"/>
      <c r="J452" s="255"/>
      <c r="K452" s="255"/>
      <c r="L452" s="260"/>
      <c r="M452" s="261"/>
      <c r="N452" s="262"/>
      <c r="O452" s="262"/>
      <c r="P452" s="262"/>
      <c r="Q452" s="262"/>
      <c r="R452" s="262"/>
      <c r="S452" s="262"/>
      <c r="T452" s="26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64" t="s">
        <v>170</v>
      </c>
      <c r="AU452" s="264" t="s">
        <v>90</v>
      </c>
      <c r="AV452" s="13" t="s">
        <v>85</v>
      </c>
      <c r="AW452" s="13" t="s">
        <v>34</v>
      </c>
      <c r="AX452" s="13" t="s">
        <v>78</v>
      </c>
      <c r="AY452" s="264" t="s">
        <v>162</v>
      </c>
    </row>
    <row r="453" s="14" customFormat="1">
      <c r="A453" s="14"/>
      <c r="B453" s="265"/>
      <c r="C453" s="266"/>
      <c r="D453" s="256" t="s">
        <v>170</v>
      </c>
      <c r="E453" s="267" t="s">
        <v>1</v>
      </c>
      <c r="F453" s="268" t="s">
        <v>482</v>
      </c>
      <c r="G453" s="266"/>
      <c r="H453" s="269">
        <v>3.4929999999999999</v>
      </c>
      <c r="I453" s="270"/>
      <c r="J453" s="266"/>
      <c r="K453" s="266"/>
      <c r="L453" s="271"/>
      <c r="M453" s="272"/>
      <c r="N453" s="273"/>
      <c r="O453" s="273"/>
      <c r="P453" s="273"/>
      <c r="Q453" s="273"/>
      <c r="R453" s="273"/>
      <c r="S453" s="273"/>
      <c r="T453" s="27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75" t="s">
        <v>170</v>
      </c>
      <c r="AU453" s="275" t="s">
        <v>90</v>
      </c>
      <c r="AV453" s="14" t="s">
        <v>90</v>
      </c>
      <c r="AW453" s="14" t="s">
        <v>34</v>
      </c>
      <c r="AX453" s="14" t="s">
        <v>78</v>
      </c>
      <c r="AY453" s="275" t="s">
        <v>162</v>
      </c>
    </row>
    <row r="454" s="16" customFormat="1">
      <c r="A454" s="16"/>
      <c r="B454" s="287"/>
      <c r="C454" s="288"/>
      <c r="D454" s="256" t="s">
        <v>170</v>
      </c>
      <c r="E454" s="289" t="s">
        <v>1</v>
      </c>
      <c r="F454" s="290" t="s">
        <v>180</v>
      </c>
      <c r="G454" s="288"/>
      <c r="H454" s="291">
        <v>7.7140000000000004</v>
      </c>
      <c r="I454" s="292"/>
      <c r="J454" s="288"/>
      <c r="K454" s="288"/>
      <c r="L454" s="293"/>
      <c r="M454" s="294"/>
      <c r="N454" s="295"/>
      <c r="O454" s="295"/>
      <c r="P454" s="295"/>
      <c r="Q454" s="295"/>
      <c r="R454" s="295"/>
      <c r="S454" s="295"/>
      <c r="T454" s="29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T454" s="297" t="s">
        <v>170</v>
      </c>
      <c r="AU454" s="297" t="s">
        <v>90</v>
      </c>
      <c r="AV454" s="16" t="s">
        <v>168</v>
      </c>
      <c r="AW454" s="16" t="s">
        <v>34</v>
      </c>
      <c r="AX454" s="16" t="s">
        <v>85</v>
      </c>
      <c r="AY454" s="297" t="s">
        <v>162</v>
      </c>
    </row>
    <row r="455" s="2" customFormat="1" ht="22.2" customHeight="1">
      <c r="A455" s="39"/>
      <c r="B455" s="40"/>
      <c r="C455" s="240" t="s">
        <v>483</v>
      </c>
      <c r="D455" s="240" t="s">
        <v>164</v>
      </c>
      <c r="E455" s="241" t="s">
        <v>484</v>
      </c>
      <c r="F455" s="242" t="s">
        <v>485</v>
      </c>
      <c r="G455" s="243" t="s">
        <v>167</v>
      </c>
      <c r="H455" s="244">
        <v>4.1500000000000004</v>
      </c>
      <c r="I455" s="245"/>
      <c r="J455" s="246">
        <f>ROUND(I455*H455,2)</f>
        <v>0</v>
      </c>
      <c r="K455" s="247"/>
      <c r="L455" s="45"/>
      <c r="M455" s="248" t="s">
        <v>1</v>
      </c>
      <c r="N455" s="249" t="s">
        <v>44</v>
      </c>
      <c r="O455" s="98"/>
      <c r="P455" s="250">
        <f>O455*H455</f>
        <v>0</v>
      </c>
      <c r="Q455" s="250">
        <v>1.0000000000000001E-05</v>
      </c>
      <c r="R455" s="250">
        <f>Q455*H455</f>
        <v>4.1500000000000006E-05</v>
      </c>
      <c r="S455" s="250">
        <v>0</v>
      </c>
      <c r="T455" s="251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52" t="s">
        <v>168</v>
      </c>
      <c r="AT455" s="252" t="s">
        <v>164</v>
      </c>
      <c r="AU455" s="252" t="s">
        <v>90</v>
      </c>
      <c r="AY455" s="18" t="s">
        <v>162</v>
      </c>
      <c r="BE455" s="253">
        <f>IF(N455="základná",J455,0)</f>
        <v>0</v>
      </c>
      <c r="BF455" s="253">
        <f>IF(N455="znížená",J455,0)</f>
        <v>0</v>
      </c>
      <c r="BG455" s="253">
        <f>IF(N455="zákl. prenesená",J455,0)</f>
        <v>0</v>
      </c>
      <c r="BH455" s="253">
        <f>IF(N455="zníž. prenesená",J455,0)</f>
        <v>0</v>
      </c>
      <c r="BI455" s="253">
        <f>IF(N455="nulová",J455,0)</f>
        <v>0</v>
      </c>
      <c r="BJ455" s="18" t="s">
        <v>90</v>
      </c>
      <c r="BK455" s="253">
        <f>ROUND(I455*H455,2)</f>
        <v>0</v>
      </c>
      <c r="BL455" s="18" t="s">
        <v>168</v>
      </c>
      <c r="BM455" s="252" t="s">
        <v>486</v>
      </c>
    </row>
    <row r="456" s="14" customFormat="1">
      <c r="A456" s="14"/>
      <c r="B456" s="265"/>
      <c r="C456" s="266"/>
      <c r="D456" s="256" t="s">
        <v>170</v>
      </c>
      <c r="E456" s="267" t="s">
        <v>1</v>
      </c>
      <c r="F456" s="268" t="s">
        <v>487</v>
      </c>
      <c r="G456" s="266"/>
      <c r="H456" s="269">
        <v>4.1500000000000004</v>
      </c>
      <c r="I456" s="270"/>
      <c r="J456" s="266"/>
      <c r="K456" s="266"/>
      <c r="L456" s="271"/>
      <c r="M456" s="272"/>
      <c r="N456" s="273"/>
      <c r="O456" s="273"/>
      <c r="P456" s="273"/>
      <c r="Q456" s="273"/>
      <c r="R456" s="273"/>
      <c r="S456" s="273"/>
      <c r="T456" s="27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75" t="s">
        <v>170</v>
      </c>
      <c r="AU456" s="275" t="s">
        <v>90</v>
      </c>
      <c r="AV456" s="14" t="s">
        <v>90</v>
      </c>
      <c r="AW456" s="14" t="s">
        <v>34</v>
      </c>
      <c r="AX456" s="14" t="s">
        <v>85</v>
      </c>
      <c r="AY456" s="275" t="s">
        <v>162</v>
      </c>
    </row>
    <row r="457" s="2" customFormat="1" ht="14.4" customHeight="1">
      <c r="A457" s="39"/>
      <c r="B457" s="40"/>
      <c r="C457" s="240" t="s">
        <v>488</v>
      </c>
      <c r="D457" s="240" t="s">
        <v>164</v>
      </c>
      <c r="E457" s="241" t="s">
        <v>489</v>
      </c>
      <c r="F457" s="242" t="s">
        <v>490</v>
      </c>
      <c r="G457" s="243" t="s">
        <v>294</v>
      </c>
      <c r="H457" s="244">
        <v>1</v>
      </c>
      <c r="I457" s="245"/>
      <c r="J457" s="246">
        <f>ROUND(I457*H457,2)</f>
        <v>0</v>
      </c>
      <c r="K457" s="247"/>
      <c r="L457" s="45"/>
      <c r="M457" s="248" t="s">
        <v>1</v>
      </c>
      <c r="N457" s="249" t="s">
        <v>44</v>
      </c>
      <c r="O457" s="98"/>
      <c r="P457" s="250">
        <f>O457*H457</f>
        <v>0</v>
      </c>
      <c r="Q457" s="250">
        <v>5.0000000000000002E-05</v>
      </c>
      <c r="R457" s="250">
        <f>Q457*H457</f>
        <v>5.0000000000000002E-05</v>
      </c>
      <c r="S457" s="250">
        <v>0</v>
      </c>
      <c r="T457" s="251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52" t="s">
        <v>168</v>
      </c>
      <c r="AT457" s="252" t="s">
        <v>164</v>
      </c>
      <c r="AU457" s="252" t="s">
        <v>90</v>
      </c>
      <c r="AY457" s="18" t="s">
        <v>162</v>
      </c>
      <c r="BE457" s="253">
        <f>IF(N457="základná",J457,0)</f>
        <v>0</v>
      </c>
      <c r="BF457" s="253">
        <f>IF(N457="znížená",J457,0)</f>
        <v>0</v>
      </c>
      <c r="BG457" s="253">
        <f>IF(N457="zákl. prenesená",J457,0)</f>
        <v>0</v>
      </c>
      <c r="BH457" s="253">
        <f>IF(N457="zníž. prenesená",J457,0)</f>
        <v>0</v>
      </c>
      <c r="BI457" s="253">
        <f>IF(N457="nulová",J457,0)</f>
        <v>0</v>
      </c>
      <c r="BJ457" s="18" t="s">
        <v>90</v>
      </c>
      <c r="BK457" s="253">
        <f>ROUND(I457*H457,2)</f>
        <v>0</v>
      </c>
      <c r="BL457" s="18" t="s">
        <v>168</v>
      </c>
      <c r="BM457" s="252" t="s">
        <v>491</v>
      </c>
    </row>
    <row r="458" s="13" customFormat="1">
      <c r="A458" s="13"/>
      <c r="B458" s="254"/>
      <c r="C458" s="255"/>
      <c r="D458" s="256" t="s">
        <v>170</v>
      </c>
      <c r="E458" s="257" t="s">
        <v>1</v>
      </c>
      <c r="F458" s="258" t="s">
        <v>172</v>
      </c>
      <c r="G458" s="255"/>
      <c r="H458" s="257" t="s">
        <v>1</v>
      </c>
      <c r="I458" s="259"/>
      <c r="J458" s="255"/>
      <c r="K458" s="255"/>
      <c r="L458" s="260"/>
      <c r="M458" s="261"/>
      <c r="N458" s="262"/>
      <c r="O458" s="262"/>
      <c r="P458" s="262"/>
      <c r="Q458" s="262"/>
      <c r="R458" s="262"/>
      <c r="S458" s="262"/>
      <c r="T458" s="26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64" t="s">
        <v>170</v>
      </c>
      <c r="AU458" s="264" t="s">
        <v>90</v>
      </c>
      <c r="AV458" s="13" t="s">
        <v>85</v>
      </c>
      <c r="AW458" s="13" t="s">
        <v>34</v>
      </c>
      <c r="AX458" s="13" t="s">
        <v>78</v>
      </c>
      <c r="AY458" s="264" t="s">
        <v>162</v>
      </c>
    </row>
    <row r="459" s="14" customFormat="1">
      <c r="A459" s="14"/>
      <c r="B459" s="265"/>
      <c r="C459" s="266"/>
      <c r="D459" s="256" t="s">
        <v>170</v>
      </c>
      <c r="E459" s="267" t="s">
        <v>1</v>
      </c>
      <c r="F459" s="268" t="s">
        <v>393</v>
      </c>
      <c r="G459" s="266"/>
      <c r="H459" s="269">
        <v>1</v>
      </c>
      <c r="I459" s="270"/>
      <c r="J459" s="266"/>
      <c r="K459" s="266"/>
      <c r="L459" s="271"/>
      <c r="M459" s="272"/>
      <c r="N459" s="273"/>
      <c r="O459" s="273"/>
      <c r="P459" s="273"/>
      <c r="Q459" s="273"/>
      <c r="R459" s="273"/>
      <c r="S459" s="273"/>
      <c r="T459" s="27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75" t="s">
        <v>170</v>
      </c>
      <c r="AU459" s="275" t="s">
        <v>90</v>
      </c>
      <c r="AV459" s="14" t="s">
        <v>90</v>
      </c>
      <c r="AW459" s="14" t="s">
        <v>34</v>
      </c>
      <c r="AX459" s="14" t="s">
        <v>85</v>
      </c>
      <c r="AY459" s="275" t="s">
        <v>162</v>
      </c>
    </row>
    <row r="460" s="2" customFormat="1" ht="14.4" customHeight="1">
      <c r="A460" s="39"/>
      <c r="B460" s="40"/>
      <c r="C460" s="299" t="s">
        <v>492</v>
      </c>
      <c r="D460" s="299" t="s">
        <v>267</v>
      </c>
      <c r="E460" s="300" t="s">
        <v>493</v>
      </c>
      <c r="F460" s="301" t="s">
        <v>494</v>
      </c>
      <c r="G460" s="302" t="s">
        <v>294</v>
      </c>
      <c r="H460" s="303">
        <v>1</v>
      </c>
      <c r="I460" s="304"/>
      <c r="J460" s="305">
        <f>ROUND(I460*H460,2)</f>
        <v>0</v>
      </c>
      <c r="K460" s="306"/>
      <c r="L460" s="307"/>
      <c r="M460" s="308" t="s">
        <v>1</v>
      </c>
      <c r="N460" s="309" t="s">
        <v>44</v>
      </c>
      <c r="O460" s="98"/>
      <c r="P460" s="250">
        <f>O460*H460</f>
        <v>0</v>
      </c>
      <c r="Q460" s="250">
        <v>0.0074999999999999997</v>
      </c>
      <c r="R460" s="250">
        <f>Q460*H460</f>
        <v>0.0074999999999999997</v>
      </c>
      <c r="S460" s="250">
        <v>0</v>
      </c>
      <c r="T460" s="251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52" t="s">
        <v>215</v>
      </c>
      <c r="AT460" s="252" t="s">
        <v>267</v>
      </c>
      <c r="AU460" s="252" t="s">
        <v>90</v>
      </c>
      <c r="AY460" s="18" t="s">
        <v>162</v>
      </c>
      <c r="BE460" s="253">
        <f>IF(N460="základná",J460,0)</f>
        <v>0</v>
      </c>
      <c r="BF460" s="253">
        <f>IF(N460="znížená",J460,0)</f>
        <v>0</v>
      </c>
      <c r="BG460" s="253">
        <f>IF(N460="zákl. prenesená",J460,0)</f>
        <v>0</v>
      </c>
      <c r="BH460" s="253">
        <f>IF(N460="zníž. prenesená",J460,0)</f>
        <v>0</v>
      </c>
      <c r="BI460" s="253">
        <f>IF(N460="nulová",J460,0)</f>
        <v>0</v>
      </c>
      <c r="BJ460" s="18" t="s">
        <v>90</v>
      </c>
      <c r="BK460" s="253">
        <f>ROUND(I460*H460,2)</f>
        <v>0</v>
      </c>
      <c r="BL460" s="18" t="s">
        <v>168</v>
      </c>
      <c r="BM460" s="252" t="s">
        <v>495</v>
      </c>
    </row>
    <row r="461" s="2" customFormat="1" ht="14.4" customHeight="1">
      <c r="A461" s="39"/>
      <c r="B461" s="40"/>
      <c r="C461" s="240" t="s">
        <v>496</v>
      </c>
      <c r="D461" s="240" t="s">
        <v>164</v>
      </c>
      <c r="E461" s="241" t="s">
        <v>497</v>
      </c>
      <c r="F461" s="242" t="s">
        <v>498</v>
      </c>
      <c r="G461" s="243" t="s">
        <v>294</v>
      </c>
      <c r="H461" s="244">
        <v>23</v>
      </c>
      <c r="I461" s="245"/>
      <c r="J461" s="246">
        <f>ROUND(I461*H461,2)</f>
        <v>0</v>
      </c>
      <c r="K461" s="247"/>
      <c r="L461" s="45"/>
      <c r="M461" s="248" t="s">
        <v>1</v>
      </c>
      <c r="N461" s="249" t="s">
        <v>44</v>
      </c>
      <c r="O461" s="98"/>
      <c r="P461" s="250">
        <f>O461*H461</f>
        <v>0</v>
      </c>
      <c r="Q461" s="250">
        <v>4.0000000000000003E-05</v>
      </c>
      <c r="R461" s="250">
        <f>Q461*H461</f>
        <v>0.00092000000000000003</v>
      </c>
      <c r="S461" s="250">
        <v>0</v>
      </c>
      <c r="T461" s="251">
        <f>S461*H461</f>
        <v>0</v>
      </c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R461" s="252" t="s">
        <v>168</v>
      </c>
      <c r="AT461" s="252" t="s">
        <v>164</v>
      </c>
      <c r="AU461" s="252" t="s">
        <v>90</v>
      </c>
      <c r="AY461" s="18" t="s">
        <v>162</v>
      </c>
      <c r="BE461" s="253">
        <f>IF(N461="základná",J461,0)</f>
        <v>0</v>
      </c>
      <c r="BF461" s="253">
        <f>IF(N461="znížená",J461,0)</f>
        <v>0</v>
      </c>
      <c r="BG461" s="253">
        <f>IF(N461="zákl. prenesená",J461,0)</f>
        <v>0</v>
      </c>
      <c r="BH461" s="253">
        <f>IF(N461="zníž. prenesená",J461,0)</f>
        <v>0</v>
      </c>
      <c r="BI461" s="253">
        <f>IF(N461="nulová",J461,0)</f>
        <v>0</v>
      </c>
      <c r="BJ461" s="18" t="s">
        <v>90</v>
      </c>
      <c r="BK461" s="253">
        <f>ROUND(I461*H461,2)</f>
        <v>0</v>
      </c>
      <c r="BL461" s="18" t="s">
        <v>168</v>
      </c>
      <c r="BM461" s="252" t="s">
        <v>499</v>
      </c>
    </row>
    <row r="462" s="13" customFormat="1">
      <c r="A462" s="13"/>
      <c r="B462" s="254"/>
      <c r="C462" s="255"/>
      <c r="D462" s="256" t="s">
        <v>170</v>
      </c>
      <c r="E462" s="257" t="s">
        <v>1</v>
      </c>
      <c r="F462" s="258" t="s">
        <v>172</v>
      </c>
      <c r="G462" s="255"/>
      <c r="H462" s="257" t="s">
        <v>1</v>
      </c>
      <c r="I462" s="259"/>
      <c r="J462" s="255"/>
      <c r="K462" s="255"/>
      <c r="L462" s="260"/>
      <c r="M462" s="261"/>
      <c r="N462" s="262"/>
      <c r="O462" s="262"/>
      <c r="P462" s="262"/>
      <c r="Q462" s="262"/>
      <c r="R462" s="262"/>
      <c r="S462" s="262"/>
      <c r="T462" s="26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64" t="s">
        <v>170</v>
      </c>
      <c r="AU462" s="264" t="s">
        <v>90</v>
      </c>
      <c r="AV462" s="13" t="s">
        <v>85</v>
      </c>
      <c r="AW462" s="13" t="s">
        <v>34</v>
      </c>
      <c r="AX462" s="13" t="s">
        <v>78</v>
      </c>
      <c r="AY462" s="264" t="s">
        <v>162</v>
      </c>
    </row>
    <row r="463" s="14" customFormat="1">
      <c r="A463" s="14"/>
      <c r="B463" s="265"/>
      <c r="C463" s="266"/>
      <c r="D463" s="256" t="s">
        <v>170</v>
      </c>
      <c r="E463" s="267" t="s">
        <v>1</v>
      </c>
      <c r="F463" s="268" t="s">
        <v>500</v>
      </c>
      <c r="G463" s="266"/>
      <c r="H463" s="269">
        <v>15</v>
      </c>
      <c r="I463" s="270"/>
      <c r="J463" s="266"/>
      <c r="K463" s="266"/>
      <c r="L463" s="271"/>
      <c r="M463" s="272"/>
      <c r="N463" s="273"/>
      <c r="O463" s="273"/>
      <c r="P463" s="273"/>
      <c r="Q463" s="273"/>
      <c r="R463" s="273"/>
      <c r="S463" s="273"/>
      <c r="T463" s="27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75" t="s">
        <v>170</v>
      </c>
      <c r="AU463" s="275" t="s">
        <v>90</v>
      </c>
      <c r="AV463" s="14" t="s">
        <v>90</v>
      </c>
      <c r="AW463" s="14" t="s">
        <v>34</v>
      </c>
      <c r="AX463" s="14" t="s">
        <v>78</v>
      </c>
      <c r="AY463" s="275" t="s">
        <v>162</v>
      </c>
    </row>
    <row r="464" s="13" customFormat="1">
      <c r="A464" s="13"/>
      <c r="B464" s="254"/>
      <c r="C464" s="255"/>
      <c r="D464" s="256" t="s">
        <v>170</v>
      </c>
      <c r="E464" s="257" t="s">
        <v>1</v>
      </c>
      <c r="F464" s="258" t="s">
        <v>174</v>
      </c>
      <c r="G464" s="255"/>
      <c r="H464" s="257" t="s">
        <v>1</v>
      </c>
      <c r="I464" s="259"/>
      <c r="J464" s="255"/>
      <c r="K464" s="255"/>
      <c r="L464" s="260"/>
      <c r="M464" s="261"/>
      <c r="N464" s="262"/>
      <c r="O464" s="262"/>
      <c r="P464" s="262"/>
      <c r="Q464" s="262"/>
      <c r="R464" s="262"/>
      <c r="S464" s="262"/>
      <c r="T464" s="26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64" t="s">
        <v>170</v>
      </c>
      <c r="AU464" s="264" t="s">
        <v>90</v>
      </c>
      <c r="AV464" s="13" t="s">
        <v>85</v>
      </c>
      <c r="AW464" s="13" t="s">
        <v>34</v>
      </c>
      <c r="AX464" s="13" t="s">
        <v>78</v>
      </c>
      <c r="AY464" s="264" t="s">
        <v>162</v>
      </c>
    </row>
    <row r="465" s="14" customFormat="1">
      <c r="A465" s="14"/>
      <c r="B465" s="265"/>
      <c r="C465" s="266"/>
      <c r="D465" s="256" t="s">
        <v>170</v>
      </c>
      <c r="E465" s="267" t="s">
        <v>1</v>
      </c>
      <c r="F465" s="268" t="s">
        <v>461</v>
      </c>
      <c r="G465" s="266"/>
      <c r="H465" s="269">
        <v>8</v>
      </c>
      <c r="I465" s="270"/>
      <c r="J465" s="266"/>
      <c r="K465" s="266"/>
      <c r="L465" s="271"/>
      <c r="M465" s="272"/>
      <c r="N465" s="273"/>
      <c r="O465" s="273"/>
      <c r="P465" s="273"/>
      <c r="Q465" s="273"/>
      <c r="R465" s="273"/>
      <c r="S465" s="273"/>
      <c r="T465" s="27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75" t="s">
        <v>170</v>
      </c>
      <c r="AU465" s="275" t="s">
        <v>90</v>
      </c>
      <c r="AV465" s="14" t="s">
        <v>90</v>
      </c>
      <c r="AW465" s="14" t="s">
        <v>34</v>
      </c>
      <c r="AX465" s="14" t="s">
        <v>78</v>
      </c>
      <c r="AY465" s="275" t="s">
        <v>162</v>
      </c>
    </row>
    <row r="466" s="16" customFormat="1">
      <c r="A466" s="16"/>
      <c r="B466" s="287"/>
      <c r="C466" s="288"/>
      <c r="D466" s="256" t="s">
        <v>170</v>
      </c>
      <c r="E466" s="289" t="s">
        <v>1</v>
      </c>
      <c r="F466" s="290" t="s">
        <v>180</v>
      </c>
      <c r="G466" s="288"/>
      <c r="H466" s="291">
        <v>23</v>
      </c>
      <c r="I466" s="292"/>
      <c r="J466" s="288"/>
      <c r="K466" s="288"/>
      <c r="L466" s="293"/>
      <c r="M466" s="294"/>
      <c r="N466" s="295"/>
      <c r="O466" s="295"/>
      <c r="P466" s="295"/>
      <c r="Q466" s="295"/>
      <c r="R466" s="295"/>
      <c r="S466" s="295"/>
      <c r="T466" s="29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T466" s="297" t="s">
        <v>170</v>
      </c>
      <c r="AU466" s="297" t="s">
        <v>90</v>
      </c>
      <c r="AV466" s="16" t="s">
        <v>168</v>
      </c>
      <c r="AW466" s="16" t="s">
        <v>34</v>
      </c>
      <c r="AX466" s="16" t="s">
        <v>85</v>
      </c>
      <c r="AY466" s="297" t="s">
        <v>162</v>
      </c>
    </row>
    <row r="467" s="2" customFormat="1" ht="22.2" customHeight="1">
      <c r="A467" s="39"/>
      <c r="B467" s="40"/>
      <c r="C467" s="299" t="s">
        <v>501</v>
      </c>
      <c r="D467" s="299" t="s">
        <v>267</v>
      </c>
      <c r="E467" s="300" t="s">
        <v>502</v>
      </c>
      <c r="F467" s="301" t="s">
        <v>503</v>
      </c>
      <c r="G467" s="302" t="s">
        <v>294</v>
      </c>
      <c r="H467" s="303">
        <v>23</v>
      </c>
      <c r="I467" s="304"/>
      <c r="J467" s="305">
        <f>ROUND(I467*H467,2)</f>
        <v>0</v>
      </c>
      <c r="K467" s="306"/>
      <c r="L467" s="307"/>
      <c r="M467" s="308" t="s">
        <v>1</v>
      </c>
      <c r="N467" s="309" t="s">
        <v>44</v>
      </c>
      <c r="O467" s="98"/>
      <c r="P467" s="250">
        <f>O467*H467</f>
        <v>0</v>
      </c>
      <c r="Q467" s="250">
        <v>0.0060000000000000001</v>
      </c>
      <c r="R467" s="250">
        <f>Q467*H467</f>
        <v>0.13800000000000001</v>
      </c>
      <c r="S467" s="250">
        <v>0</v>
      </c>
      <c r="T467" s="251">
        <f>S467*H467</f>
        <v>0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52" t="s">
        <v>215</v>
      </c>
      <c r="AT467" s="252" t="s">
        <v>267</v>
      </c>
      <c r="AU467" s="252" t="s">
        <v>90</v>
      </c>
      <c r="AY467" s="18" t="s">
        <v>162</v>
      </c>
      <c r="BE467" s="253">
        <f>IF(N467="základná",J467,0)</f>
        <v>0</v>
      </c>
      <c r="BF467" s="253">
        <f>IF(N467="znížená",J467,0)</f>
        <v>0</v>
      </c>
      <c r="BG467" s="253">
        <f>IF(N467="zákl. prenesená",J467,0)</f>
        <v>0</v>
      </c>
      <c r="BH467" s="253">
        <f>IF(N467="zníž. prenesená",J467,0)</f>
        <v>0</v>
      </c>
      <c r="BI467" s="253">
        <f>IF(N467="nulová",J467,0)</f>
        <v>0</v>
      </c>
      <c r="BJ467" s="18" t="s">
        <v>90</v>
      </c>
      <c r="BK467" s="253">
        <f>ROUND(I467*H467,2)</f>
        <v>0</v>
      </c>
      <c r="BL467" s="18" t="s">
        <v>168</v>
      </c>
      <c r="BM467" s="252" t="s">
        <v>504</v>
      </c>
    </row>
    <row r="468" s="2" customFormat="1" ht="22.2" customHeight="1">
      <c r="A468" s="39"/>
      <c r="B468" s="40"/>
      <c r="C468" s="240" t="s">
        <v>505</v>
      </c>
      <c r="D468" s="240" t="s">
        <v>164</v>
      </c>
      <c r="E468" s="241" t="s">
        <v>506</v>
      </c>
      <c r="F468" s="242" t="s">
        <v>507</v>
      </c>
      <c r="G468" s="243" t="s">
        <v>427</v>
      </c>
      <c r="H468" s="244">
        <v>9</v>
      </c>
      <c r="I468" s="245"/>
      <c r="J468" s="246">
        <f>ROUND(I468*H468,2)</f>
        <v>0</v>
      </c>
      <c r="K468" s="247"/>
      <c r="L468" s="45"/>
      <c r="M468" s="248" t="s">
        <v>1</v>
      </c>
      <c r="N468" s="249" t="s">
        <v>44</v>
      </c>
      <c r="O468" s="98"/>
      <c r="P468" s="250">
        <f>O468*H468</f>
        <v>0</v>
      </c>
      <c r="Q468" s="250">
        <v>0</v>
      </c>
      <c r="R468" s="250">
        <f>Q468*H468</f>
        <v>0</v>
      </c>
      <c r="S468" s="250">
        <v>0</v>
      </c>
      <c r="T468" s="251">
        <f>S468*H468</f>
        <v>0</v>
      </c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R468" s="252" t="s">
        <v>168</v>
      </c>
      <c r="AT468" s="252" t="s">
        <v>164</v>
      </c>
      <c r="AU468" s="252" t="s">
        <v>90</v>
      </c>
      <c r="AY468" s="18" t="s">
        <v>162</v>
      </c>
      <c r="BE468" s="253">
        <f>IF(N468="základná",J468,0)</f>
        <v>0</v>
      </c>
      <c r="BF468" s="253">
        <f>IF(N468="znížená",J468,0)</f>
        <v>0</v>
      </c>
      <c r="BG468" s="253">
        <f>IF(N468="zákl. prenesená",J468,0)</f>
        <v>0</v>
      </c>
      <c r="BH468" s="253">
        <f>IF(N468="zníž. prenesená",J468,0)</f>
        <v>0</v>
      </c>
      <c r="BI468" s="253">
        <f>IF(N468="nulová",J468,0)</f>
        <v>0</v>
      </c>
      <c r="BJ468" s="18" t="s">
        <v>90</v>
      </c>
      <c r="BK468" s="253">
        <f>ROUND(I468*H468,2)</f>
        <v>0</v>
      </c>
      <c r="BL468" s="18" t="s">
        <v>168</v>
      </c>
      <c r="BM468" s="252" t="s">
        <v>508</v>
      </c>
    </row>
    <row r="469" s="13" customFormat="1">
      <c r="A469" s="13"/>
      <c r="B469" s="254"/>
      <c r="C469" s="255"/>
      <c r="D469" s="256" t="s">
        <v>170</v>
      </c>
      <c r="E469" s="257" t="s">
        <v>1</v>
      </c>
      <c r="F469" s="258" t="s">
        <v>172</v>
      </c>
      <c r="G469" s="255"/>
      <c r="H469" s="257" t="s">
        <v>1</v>
      </c>
      <c r="I469" s="259"/>
      <c r="J469" s="255"/>
      <c r="K469" s="255"/>
      <c r="L469" s="260"/>
      <c r="M469" s="261"/>
      <c r="N469" s="262"/>
      <c r="O469" s="262"/>
      <c r="P469" s="262"/>
      <c r="Q469" s="262"/>
      <c r="R469" s="262"/>
      <c r="S469" s="262"/>
      <c r="T469" s="26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64" t="s">
        <v>170</v>
      </c>
      <c r="AU469" s="264" t="s">
        <v>90</v>
      </c>
      <c r="AV469" s="13" t="s">
        <v>85</v>
      </c>
      <c r="AW469" s="13" t="s">
        <v>34</v>
      </c>
      <c r="AX469" s="13" t="s">
        <v>78</v>
      </c>
      <c r="AY469" s="264" t="s">
        <v>162</v>
      </c>
    </row>
    <row r="470" s="14" customFormat="1">
      <c r="A470" s="14"/>
      <c r="B470" s="265"/>
      <c r="C470" s="266"/>
      <c r="D470" s="256" t="s">
        <v>170</v>
      </c>
      <c r="E470" s="267" t="s">
        <v>1</v>
      </c>
      <c r="F470" s="268" t="s">
        <v>509</v>
      </c>
      <c r="G470" s="266"/>
      <c r="H470" s="269">
        <v>9</v>
      </c>
      <c r="I470" s="270"/>
      <c r="J470" s="266"/>
      <c r="K470" s="266"/>
      <c r="L470" s="271"/>
      <c r="M470" s="272"/>
      <c r="N470" s="273"/>
      <c r="O470" s="273"/>
      <c r="P470" s="273"/>
      <c r="Q470" s="273"/>
      <c r="R470" s="273"/>
      <c r="S470" s="273"/>
      <c r="T470" s="27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75" t="s">
        <v>170</v>
      </c>
      <c r="AU470" s="275" t="s">
        <v>90</v>
      </c>
      <c r="AV470" s="14" t="s">
        <v>90</v>
      </c>
      <c r="AW470" s="14" t="s">
        <v>34</v>
      </c>
      <c r="AX470" s="14" t="s">
        <v>85</v>
      </c>
      <c r="AY470" s="275" t="s">
        <v>162</v>
      </c>
    </row>
    <row r="471" s="2" customFormat="1" ht="14.4" customHeight="1">
      <c r="A471" s="39"/>
      <c r="B471" s="40"/>
      <c r="C471" s="240" t="s">
        <v>510</v>
      </c>
      <c r="D471" s="240" t="s">
        <v>164</v>
      </c>
      <c r="E471" s="241" t="s">
        <v>511</v>
      </c>
      <c r="F471" s="242" t="s">
        <v>512</v>
      </c>
      <c r="G471" s="243" t="s">
        <v>427</v>
      </c>
      <c r="H471" s="244">
        <v>18</v>
      </c>
      <c r="I471" s="245"/>
      <c r="J471" s="246">
        <f>ROUND(I471*H471,2)</f>
        <v>0</v>
      </c>
      <c r="K471" s="247"/>
      <c r="L471" s="45"/>
      <c r="M471" s="248" t="s">
        <v>1</v>
      </c>
      <c r="N471" s="249" t="s">
        <v>44</v>
      </c>
      <c r="O471" s="98"/>
      <c r="P471" s="250">
        <f>O471*H471</f>
        <v>0</v>
      </c>
      <c r="Q471" s="250">
        <v>0.10845000000000001</v>
      </c>
      <c r="R471" s="250">
        <f>Q471*H471</f>
        <v>1.9521000000000002</v>
      </c>
      <c r="S471" s="250">
        <v>0</v>
      </c>
      <c r="T471" s="251">
        <f>S471*H471</f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52" t="s">
        <v>168</v>
      </c>
      <c r="AT471" s="252" t="s">
        <v>164</v>
      </c>
      <c r="AU471" s="252" t="s">
        <v>90</v>
      </c>
      <c r="AY471" s="18" t="s">
        <v>162</v>
      </c>
      <c r="BE471" s="253">
        <f>IF(N471="základná",J471,0)</f>
        <v>0</v>
      </c>
      <c r="BF471" s="253">
        <f>IF(N471="znížená",J471,0)</f>
        <v>0</v>
      </c>
      <c r="BG471" s="253">
        <f>IF(N471="zákl. prenesená",J471,0)</f>
        <v>0</v>
      </c>
      <c r="BH471" s="253">
        <f>IF(N471="zníž. prenesená",J471,0)</f>
        <v>0</v>
      </c>
      <c r="BI471" s="253">
        <f>IF(N471="nulová",J471,0)</f>
        <v>0</v>
      </c>
      <c r="BJ471" s="18" t="s">
        <v>90</v>
      </c>
      <c r="BK471" s="253">
        <f>ROUND(I471*H471,2)</f>
        <v>0</v>
      </c>
      <c r="BL471" s="18" t="s">
        <v>168</v>
      </c>
      <c r="BM471" s="252" t="s">
        <v>513</v>
      </c>
    </row>
    <row r="472" s="13" customFormat="1">
      <c r="A472" s="13"/>
      <c r="B472" s="254"/>
      <c r="C472" s="255"/>
      <c r="D472" s="256" t="s">
        <v>170</v>
      </c>
      <c r="E472" s="257" t="s">
        <v>1</v>
      </c>
      <c r="F472" s="258" t="s">
        <v>174</v>
      </c>
      <c r="G472" s="255"/>
      <c r="H472" s="257" t="s">
        <v>1</v>
      </c>
      <c r="I472" s="259"/>
      <c r="J472" s="255"/>
      <c r="K472" s="255"/>
      <c r="L472" s="260"/>
      <c r="M472" s="261"/>
      <c r="N472" s="262"/>
      <c r="O472" s="262"/>
      <c r="P472" s="262"/>
      <c r="Q472" s="262"/>
      <c r="R472" s="262"/>
      <c r="S472" s="262"/>
      <c r="T472" s="26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64" t="s">
        <v>170</v>
      </c>
      <c r="AU472" s="264" t="s">
        <v>90</v>
      </c>
      <c r="AV472" s="13" t="s">
        <v>85</v>
      </c>
      <c r="AW472" s="13" t="s">
        <v>34</v>
      </c>
      <c r="AX472" s="13" t="s">
        <v>78</v>
      </c>
      <c r="AY472" s="264" t="s">
        <v>162</v>
      </c>
    </row>
    <row r="473" s="14" customFormat="1">
      <c r="A473" s="14"/>
      <c r="B473" s="265"/>
      <c r="C473" s="266"/>
      <c r="D473" s="256" t="s">
        <v>170</v>
      </c>
      <c r="E473" s="267" t="s">
        <v>1</v>
      </c>
      <c r="F473" s="268" t="s">
        <v>514</v>
      </c>
      <c r="G473" s="266"/>
      <c r="H473" s="269">
        <v>18</v>
      </c>
      <c r="I473" s="270"/>
      <c r="J473" s="266"/>
      <c r="K473" s="266"/>
      <c r="L473" s="271"/>
      <c r="M473" s="272"/>
      <c r="N473" s="273"/>
      <c r="O473" s="273"/>
      <c r="P473" s="273"/>
      <c r="Q473" s="273"/>
      <c r="R473" s="273"/>
      <c r="S473" s="273"/>
      <c r="T473" s="27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75" t="s">
        <v>170</v>
      </c>
      <c r="AU473" s="275" t="s">
        <v>90</v>
      </c>
      <c r="AV473" s="14" t="s">
        <v>90</v>
      </c>
      <c r="AW473" s="14" t="s">
        <v>34</v>
      </c>
      <c r="AX473" s="14" t="s">
        <v>85</v>
      </c>
      <c r="AY473" s="275" t="s">
        <v>162</v>
      </c>
    </row>
    <row r="474" s="2" customFormat="1" ht="22.2" customHeight="1">
      <c r="A474" s="39"/>
      <c r="B474" s="40"/>
      <c r="C474" s="299" t="s">
        <v>515</v>
      </c>
      <c r="D474" s="299" t="s">
        <v>267</v>
      </c>
      <c r="E474" s="300" t="s">
        <v>516</v>
      </c>
      <c r="F474" s="301" t="s">
        <v>517</v>
      </c>
      <c r="G474" s="302" t="s">
        <v>294</v>
      </c>
      <c r="H474" s="303">
        <v>18.18</v>
      </c>
      <c r="I474" s="304"/>
      <c r="J474" s="305">
        <f>ROUND(I474*H474,2)</f>
        <v>0</v>
      </c>
      <c r="K474" s="306"/>
      <c r="L474" s="307"/>
      <c r="M474" s="308" t="s">
        <v>1</v>
      </c>
      <c r="N474" s="309" t="s">
        <v>44</v>
      </c>
      <c r="O474" s="98"/>
      <c r="P474" s="250">
        <f>O474*H474</f>
        <v>0</v>
      </c>
      <c r="Q474" s="250">
        <v>0.0078200000000000006</v>
      </c>
      <c r="R474" s="250">
        <f>Q474*H474</f>
        <v>0.14216760000000001</v>
      </c>
      <c r="S474" s="250">
        <v>0</v>
      </c>
      <c r="T474" s="251">
        <f>S474*H474</f>
        <v>0</v>
      </c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R474" s="252" t="s">
        <v>215</v>
      </c>
      <c r="AT474" s="252" t="s">
        <v>267</v>
      </c>
      <c r="AU474" s="252" t="s">
        <v>90</v>
      </c>
      <c r="AY474" s="18" t="s">
        <v>162</v>
      </c>
      <c r="BE474" s="253">
        <f>IF(N474="základná",J474,0)</f>
        <v>0</v>
      </c>
      <c r="BF474" s="253">
        <f>IF(N474="znížená",J474,0)</f>
        <v>0</v>
      </c>
      <c r="BG474" s="253">
        <f>IF(N474="zákl. prenesená",J474,0)</f>
        <v>0</v>
      </c>
      <c r="BH474" s="253">
        <f>IF(N474="zníž. prenesená",J474,0)</f>
        <v>0</v>
      </c>
      <c r="BI474" s="253">
        <f>IF(N474="nulová",J474,0)</f>
        <v>0</v>
      </c>
      <c r="BJ474" s="18" t="s">
        <v>90</v>
      </c>
      <c r="BK474" s="253">
        <f>ROUND(I474*H474,2)</f>
        <v>0</v>
      </c>
      <c r="BL474" s="18" t="s">
        <v>168</v>
      </c>
      <c r="BM474" s="252" t="s">
        <v>518</v>
      </c>
    </row>
    <row r="475" s="2" customFormat="1" ht="34.8" customHeight="1">
      <c r="A475" s="39"/>
      <c r="B475" s="40"/>
      <c r="C475" s="240" t="s">
        <v>519</v>
      </c>
      <c r="D475" s="240" t="s">
        <v>164</v>
      </c>
      <c r="E475" s="241" t="s">
        <v>520</v>
      </c>
      <c r="F475" s="242" t="s">
        <v>521</v>
      </c>
      <c r="G475" s="243" t="s">
        <v>427</v>
      </c>
      <c r="H475" s="244">
        <v>8769</v>
      </c>
      <c r="I475" s="245"/>
      <c r="J475" s="246">
        <f>ROUND(I475*H475,2)</f>
        <v>0</v>
      </c>
      <c r="K475" s="247"/>
      <c r="L475" s="45"/>
      <c r="M475" s="248" t="s">
        <v>1</v>
      </c>
      <c r="N475" s="249" t="s">
        <v>44</v>
      </c>
      <c r="O475" s="98"/>
      <c r="P475" s="250">
        <f>O475*H475</f>
        <v>0</v>
      </c>
      <c r="Q475" s="250">
        <v>0</v>
      </c>
      <c r="R475" s="250">
        <f>Q475*H475</f>
        <v>0</v>
      </c>
      <c r="S475" s="250">
        <v>0.1946</v>
      </c>
      <c r="T475" s="251">
        <f>S475*H475</f>
        <v>1706.4474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52" t="s">
        <v>168</v>
      </c>
      <c r="AT475" s="252" t="s">
        <v>164</v>
      </c>
      <c r="AU475" s="252" t="s">
        <v>90</v>
      </c>
      <c r="AY475" s="18" t="s">
        <v>162</v>
      </c>
      <c r="BE475" s="253">
        <f>IF(N475="základná",J475,0)</f>
        <v>0</v>
      </c>
      <c r="BF475" s="253">
        <f>IF(N475="znížená",J475,0)</f>
        <v>0</v>
      </c>
      <c r="BG475" s="253">
        <f>IF(N475="zákl. prenesená",J475,0)</f>
        <v>0</v>
      </c>
      <c r="BH475" s="253">
        <f>IF(N475="zníž. prenesená",J475,0)</f>
        <v>0</v>
      </c>
      <c r="BI475" s="253">
        <f>IF(N475="nulová",J475,0)</f>
        <v>0</v>
      </c>
      <c r="BJ475" s="18" t="s">
        <v>90</v>
      </c>
      <c r="BK475" s="253">
        <f>ROUND(I475*H475,2)</f>
        <v>0</v>
      </c>
      <c r="BL475" s="18" t="s">
        <v>168</v>
      </c>
      <c r="BM475" s="252" t="s">
        <v>522</v>
      </c>
    </row>
    <row r="476" s="13" customFormat="1">
      <c r="A476" s="13"/>
      <c r="B476" s="254"/>
      <c r="C476" s="255"/>
      <c r="D476" s="256" t="s">
        <v>170</v>
      </c>
      <c r="E476" s="257" t="s">
        <v>1</v>
      </c>
      <c r="F476" s="258" t="s">
        <v>172</v>
      </c>
      <c r="G476" s="255"/>
      <c r="H476" s="257" t="s">
        <v>1</v>
      </c>
      <c r="I476" s="259"/>
      <c r="J476" s="255"/>
      <c r="K476" s="255"/>
      <c r="L476" s="260"/>
      <c r="M476" s="261"/>
      <c r="N476" s="262"/>
      <c r="O476" s="262"/>
      <c r="P476" s="262"/>
      <c r="Q476" s="262"/>
      <c r="R476" s="262"/>
      <c r="S476" s="262"/>
      <c r="T476" s="26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64" t="s">
        <v>170</v>
      </c>
      <c r="AU476" s="264" t="s">
        <v>90</v>
      </c>
      <c r="AV476" s="13" t="s">
        <v>85</v>
      </c>
      <c r="AW476" s="13" t="s">
        <v>34</v>
      </c>
      <c r="AX476" s="13" t="s">
        <v>78</v>
      </c>
      <c r="AY476" s="264" t="s">
        <v>162</v>
      </c>
    </row>
    <row r="477" s="14" customFormat="1">
      <c r="A477" s="14"/>
      <c r="B477" s="265"/>
      <c r="C477" s="266"/>
      <c r="D477" s="256" t="s">
        <v>170</v>
      </c>
      <c r="E477" s="267" t="s">
        <v>1</v>
      </c>
      <c r="F477" s="268" t="s">
        <v>523</v>
      </c>
      <c r="G477" s="266"/>
      <c r="H477" s="269">
        <v>5056</v>
      </c>
      <c r="I477" s="270"/>
      <c r="J477" s="266"/>
      <c r="K477" s="266"/>
      <c r="L477" s="271"/>
      <c r="M477" s="272"/>
      <c r="N477" s="273"/>
      <c r="O477" s="273"/>
      <c r="P477" s="273"/>
      <c r="Q477" s="273"/>
      <c r="R477" s="273"/>
      <c r="S477" s="273"/>
      <c r="T477" s="27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75" t="s">
        <v>170</v>
      </c>
      <c r="AU477" s="275" t="s">
        <v>90</v>
      </c>
      <c r="AV477" s="14" t="s">
        <v>90</v>
      </c>
      <c r="AW477" s="14" t="s">
        <v>34</v>
      </c>
      <c r="AX477" s="14" t="s">
        <v>78</v>
      </c>
      <c r="AY477" s="275" t="s">
        <v>162</v>
      </c>
    </row>
    <row r="478" s="13" customFormat="1">
      <c r="A478" s="13"/>
      <c r="B478" s="254"/>
      <c r="C478" s="255"/>
      <c r="D478" s="256" t="s">
        <v>170</v>
      </c>
      <c r="E478" s="257" t="s">
        <v>1</v>
      </c>
      <c r="F478" s="258" t="s">
        <v>174</v>
      </c>
      <c r="G478" s="255"/>
      <c r="H478" s="257" t="s">
        <v>1</v>
      </c>
      <c r="I478" s="259"/>
      <c r="J478" s="255"/>
      <c r="K478" s="255"/>
      <c r="L478" s="260"/>
      <c r="M478" s="261"/>
      <c r="N478" s="262"/>
      <c r="O478" s="262"/>
      <c r="P478" s="262"/>
      <c r="Q478" s="262"/>
      <c r="R478" s="262"/>
      <c r="S478" s="262"/>
      <c r="T478" s="26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64" t="s">
        <v>170</v>
      </c>
      <c r="AU478" s="264" t="s">
        <v>90</v>
      </c>
      <c r="AV478" s="13" t="s">
        <v>85</v>
      </c>
      <c r="AW478" s="13" t="s">
        <v>34</v>
      </c>
      <c r="AX478" s="13" t="s">
        <v>78</v>
      </c>
      <c r="AY478" s="264" t="s">
        <v>162</v>
      </c>
    </row>
    <row r="479" s="14" customFormat="1">
      <c r="A479" s="14"/>
      <c r="B479" s="265"/>
      <c r="C479" s="266"/>
      <c r="D479" s="256" t="s">
        <v>170</v>
      </c>
      <c r="E479" s="267" t="s">
        <v>1</v>
      </c>
      <c r="F479" s="268" t="s">
        <v>524</v>
      </c>
      <c r="G479" s="266"/>
      <c r="H479" s="269">
        <v>3713</v>
      </c>
      <c r="I479" s="270"/>
      <c r="J479" s="266"/>
      <c r="K479" s="266"/>
      <c r="L479" s="271"/>
      <c r="M479" s="272"/>
      <c r="N479" s="273"/>
      <c r="O479" s="273"/>
      <c r="P479" s="273"/>
      <c r="Q479" s="273"/>
      <c r="R479" s="273"/>
      <c r="S479" s="273"/>
      <c r="T479" s="27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75" t="s">
        <v>170</v>
      </c>
      <c r="AU479" s="275" t="s">
        <v>90</v>
      </c>
      <c r="AV479" s="14" t="s">
        <v>90</v>
      </c>
      <c r="AW479" s="14" t="s">
        <v>34</v>
      </c>
      <c r="AX479" s="14" t="s">
        <v>78</v>
      </c>
      <c r="AY479" s="275" t="s">
        <v>162</v>
      </c>
    </row>
    <row r="480" s="16" customFormat="1">
      <c r="A480" s="16"/>
      <c r="B480" s="287"/>
      <c r="C480" s="288"/>
      <c r="D480" s="256" t="s">
        <v>170</v>
      </c>
      <c r="E480" s="289" t="s">
        <v>1</v>
      </c>
      <c r="F480" s="290" t="s">
        <v>180</v>
      </c>
      <c r="G480" s="288"/>
      <c r="H480" s="291">
        <v>8769</v>
      </c>
      <c r="I480" s="292"/>
      <c r="J480" s="288"/>
      <c r="K480" s="288"/>
      <c r="L480" s="293"/>
      <c r="M480" s="294"/>
      <c r="N480" s="295"/>
      <c r="O480" s="295"/>
      <c r="P480" s="295"/>
      <c r="Q480" s="295"/>
      <c r="R480" s="295"/>
      <c r="S480" s="295"/>
      <c r="T480" s="29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T480" s="297" t="s">
        <v>170</v>
      </c>
      <c r="AU480" s="297" t="s">
        <v>90</v>
      </c>
      <c r="AV480" s="16" t="s">
        <v>168</v>
      </c>
      <c r="AW480" s="16" t="s">
        <v>34</v>
      </c>
      <c r="AX480" s="16" t="s">
        <v>85</v>
      </c>
      <c r="AY480" s="297" t="s">
        <v>162</v>
      </c>
    </row>
    <row r="481" s="2" customFormat="1" ht="22.2" customHeight="1">
      <c r="A481" s="39"/>
      <c r="B481" s="40"/>
      <c r="C481" s="240" t="s">
        <v>525</v>
      </c>
      <c r="D481" s="240" t="s">
        <v>164</v>
      </c>
      <c r="E481" s="241" t="s">
        <v>526</v>
      </c>
      <c r="F481" s="242" t="s">
        <v>527</v>
      </c>
      <c r="G481" s="243" t="s">
        <v>167</v>
      </c>
      <c r="H481" s="244">
        <v>507.85000000000002</v>
      </c>
      <c r="I481" s="245"/>
      <c r="J481" s="246">
        <f>ROUND(I481*H481,2)</f>
        <v>0</v>
      </c>
      <c r="K481" s="247"/>
      <c r="L481" s="45"/>
      <c r="M481" s="248" t="s">
        <v>1</v>
      </c>
      <c r="N481" s="249" t="s">
        <v>44</v>
      </c>
      <c r="O481" s="98"/>
      <c r="P481" s="250">
        <f>O481*H481</f>
        <v>0</v>
      </c>
      <c r="Q481" s="250">
        <v>0</v>
      </c>
      <c r="R481" s="250">
        <f>Q481*H481</f>
        <v>0</v>
      </c>
      <c r="S481" s="250">
        <v>0.087999999999999995</v>
      </c>
      <c r="T481" s="251">
        <f>S481*H481</f>
        <v>44.690799999999996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52" t="s">
        <v>168</v>
      </c>
      <c r="AT481" s="252" t="s">
        <v>164</v>
      </c>
      <c r="AU481" s="252" t="s">
        <v>90</v>
      </c>
      <c r="AY481" s="18" t="s">
        <v>162</v>
      </c>
      <c r="BE481" s="253">
        <f>IF(N481="základná",J481,0)</f>
        <v>0</v>
      </c>
      <c r="BF481" s="253">
        <f>IF(N481="znížená",J481,0)</f>
        <v>0</v>
      </c>
      <c r="BG481" s="253">
        <f>IF(N481="zákl. prenesená",J481,0)</f>
        <v>0</v>
      </c>
      <c r="BH481" s="253">
        <f>IF(N481="zníž. prenesená",J481,0)</f>
        <v>0</v>
      </c>
      <c r="BI481" s="253">
        <f>IF(N481="nulová",J481,0)</f>
        <v>0</v>
      </c>
      <c r="BJ481" s="18" t="s">
        <v>90</v>
      </c>
      <c r="BK481" s="253">
        <f>ROUND(I481*H481,2)</f>
        <v>0</v>
      </c>
      <c r="BL481" s="18" t="s">
        <v>168</v>
      </c>
      <c r="BM481" s="252" t="s">
        <v>528</v>
      </c>
    </row>
    <row r="482" s="13" customFormat="1">
      <c r="A482" s="13"/>
      <c r="B482" s="254"/>
      <c r="C482" s="255"/>
      <c r="D482" s="256" t="s">
        <v>170</v>
      </c>
      <c r="E482" s="257" t="s">
        <v>1</v>
      </c>
      <c r="F482" s="258" t="s">
        <v>172</v>
      </c>
      <c r="G482" s="255"/>
      <c r="H482" s="257" t="s">
        <v>1</v>
      </c>
      <c r="I482" s="259"/>
      <c r="J482" s="255"/>
      <c r="K482" s="255"/>
      <c r="L482" s="260"/>
      <c r="M482" s="261"/>
      <c r="N482" s="262"/>
      <c r="O482" s="262"/>
      <c r="P482" s="262"/>
      <c r="Q482" s="262"/>
      <c r="R482" s="262"/>
      <c r="S482" s="262"/>
      <c r="T482" s="26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64" t="s">
        <v>170</v>
      </c>
      <c r="AU482" s="264" t="s">
        <v>90</v>
      </c>
      <c r="AV482" s="13" t="s">
        <v>85</v>
      </c>
      <c r="AW482" s="13" t="s">
        <v>34</v>
      </c>
      <c r="AX482" s="13" t="s">
        <v>78</v>
      </c>
      <c r="AY482" s="264" t="s">
        <v>162</v>
      </c>
    </row>
    <row r="483" s="14" customFormat="1">
      <c r="A483" s="14"/>
      <c r="B483" s="265"/>
      <c r="C483" s="266"/>
      <c r="D483" s="256" t="s">
        <v>170</v>
      </c>
      <c r="E483" s="267" t="s">
        <v>1</v>
      </c>
      <c r="F483" s="268" t="s">
        <v>529</v>
      </c>
      <c r="G483" s="266"/>
      <c r="H483" s="269">
        <v>302.39999999999998</v>
      </c>
      <c r="I483" s="270"/>
      <c r="J483" s="266"/>
      <c r="K483" s="266"/>
      <c r="L483" s="271"/>
      <c r="M483" s="272"/>
      <c r="N483" s="273"/>
      <c r="O483" s="273"/>
      <c r="P483" s="273"/>
      <c r="Q483" s="273"/>
      <c r="R483" s="273"/>
      <c r="S483" s="273"/>
      <c r="T483" s="27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75" t="s">
        <v>170</v>
      </c>
      <c r="AU483" s="275" t="s">
        <v>90</v>
      </c>
      <c r="AV483" s="14" t="s">
        <v>90</v>
      </c>
      <c r="AW483" s="14" t="s">
        <v>34</v>
      </c>
      <c r="AX483" s="14" t="s">
        <v>78</v>
      </c>
      <c r="AY483" s="275" t="s">
        <v>162</v>
      </c>
    </row>
    <row r="484" s="13" customFormat="1">
      <c r="A484" s="13"/>
      <c r="B484" s="254"/>
      <c r="C484" s="255"/>
      <c r="D484" s="256" t="s">
        <v>170</v>
      </c>
      <c r="E484" s="257" t="s">
        <v>1</v>
      </c>
      <c r="F484" s="258" t="s">
        <v>174</v>
      </c>
      <c r="G484" s="255"/>
      <c r="H484" s="257" t="s">
        <v>1</v>
      </c>
      <c r="I484" s="259"/>
      <c r="J484" s="255"/>
      <c r="K484" s="255"/>
      <c r="L484" s="260"/>
      <c r="M484" s="261"/>
      <c r="N484" s="262"/>
      <c r="O484" s="262"/>
      <c r="P484" s="262"/>
      <c r="Q484" s="262"/>
      <c r="R484" s="262"/>
      <c r="S484" s="262"/>
      <c r="T484" s="26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64" t="s">
        <v>170</v>
      </c>
      <c r="AU484" s="264" t="s">
        <v>90</v>
      </c>
      <c r="AV484" s="13" t="s">
        <v>85</v>
      </c>
      <c r="AW484" s="13" t="s">
        <v>34</v>
      </c>
      <c r="AX484" s="13" t="s">
        <v>78</v>
      </c>
      <c r="AY484" s="264" t="s">
        <v>162</v>
      </c>
    </row>
    <row r="485" s="14" customFormat="1">
      <c r="A485" s="14"/>
      <c r="B485" s="265"/>
      <c r="C485" s="266"/>
      <c r="D485" s="256" t="s">
        <v>170</v>
      </c>
      <c r="E485" s="267" t="s">
        <v>1</v>
      </c>
      <c r="F485" s="268" t="s">
        <v>530</v>
      </c>
      <c r="G485" s="266"/>
      <c r="H485" s="269">
        <v>205.44999999999999</v>
      </c>
      <c r="I485" s="270"/>
      <c r="J485" s="266"/>
      <c r="K485" s="266"/>
      <c r="L485" s="271"/>
      <c r="M485" s="272"/>
      <c r="N485" s="273"/>
      <c r="O485" s="273"/>
      <c r="P485" s="273"/>
      <c r="Q485" s="273"/>
      <c r="R485" s="273"/>
      <c r="S485" s="273"/>
      <c r="T485" s="27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75" t="s">
        <v>170</v>
      </c>
      <c r="AU485" s="275" t="s">
        <v>90</v>
      </c>
      <c r="AV485" s="14" t="s">
        <v>90</v>
      </c>
      <c r="AW485" s="14" t="s">
        <v>34</v>
      </c>
      <c r="AX485" s="14" t="s">
        <v>78</v>
      </c>
      <c r="AY485" s="275" t="s">
        <v>162</v>
      </c>
    </row>
    <row r="486" s="16" customFormat="1">
      <c r="A486" s="16"/>
      <c r="B486" s="287"/>
      <c r="C486" s="288"/>
      <c r="D486" s="256" t="s">
        <v>170</v>
      </c>
      <c r="E486" s="289" t="s">
        <v>1</v>
      </c>
      <c r="F486" s="290" t="s">
        <v>180</v>
      </c>
      <c r="G486" s="288"/>
      <c r="H486" s="291">
        <v>507.85000000000002</v>
      </c>
      <c r="I486" s="292"/>
      <c r="J486" s="288"/>
      <c r="K486" s="288"/>
      <c r="L486" s="293"/>
      <c r="M486" s="294"/>
      <c r="N486" s="295"/>
      <c r="O486" s="295"/>
      <c r="P486" s="295"/>
      <c r="Q486" s="295"/>
      <c r="R486" s="295"/>
      <c r="S486" s="295"/>
      <c r="T486" s="29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T486" s="297" t="s">
        <v>170</v>
      </c>
      <c r="AU486" s="297" t="s">
        <v>90</v>
      </c>
      <c r="AV486" s="16" t="s">
        <v>168</v>
      </c>
      <c r="AW486" s="16" t="s">
        <v>34</v>
      </c>
      <c r="AX486" s="16" t="s">
        <v>85</v>
      </c>
      <c r="AY486" s="297" t="s">
        <v>162</v>
      </c>
    </row>
    <row r="487" s="2" customFormat="1" ht="22.2" customHeight="1">
      <c r="A487" s="39"/>
      <c r="B487" s="40"/>
      <c r="C487" s="240" t="s">
        <v>531</v>
      </c>
      <c r="D487" s="240" t="s">
        <v>164</v>
      </c>
      <c r="E487" s="241" t="s">
        <v>532</v>
      </c>
      <c r="F487" s="242" t="s">
        <v>533</v>
      </c>
      <c r="G487" s="243" t="s">
        <v>427</v>
      </c>
      <c r="H487" s="244">
        <v>53</v>
      </c>
      <c r="I487" s="245"/>
      <c r="J487" s="246">
        <f>ROUND(I487*H487,2)</f>
        <v>0</v>
      </c>
      <c r="K487" s="247"/>
      <c r="L487" s="45"/>
      <c r="M487" s="248" t="s">
        <v>1</v>
      </c>
      <c r="N487" s="249" t="s">
        <v>44</v>
      </c>
      <c r="O487" s="98"/>
      <c r="P487" s="250">
        <f>O487*H487</f>
        <v>0</v>
      </c>
      <c r="Q487" s="250">
        <v>0</v>
      </c>
      <c r="R487" s="250">
        <f>Q487*H487</f>
        <v>0</v>
      </c>
      <c r="S487" s="250">
        <v>0.21415999999999999</v>
      </c>
      <c r="T487" s="251">
        <f>S487*H487</f>
        <v>11.350479999999999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R487" s="252" t="s">
        <v>168</v>
      </c>
      <c r="AT487" s="252" t="s">
        <v>164</v>
      </c>
      <c r="AU487" s="252" t="s">
        <v>90</v>
      </c>
      <c r="AY487" s="18" t="s">
        <v>162</v>
      </c>
      <c r="BE487" s="253">
        <f>IF(N487="základná",J487,0)</f>
        <v>0</v>
      </c>
      <c r="BF487" s="253">
        <f>IF(N487="znížená",J487,0)</f>
        <v>0</v>
      </c>
      <c r="BG487" s="253">
        <f>IF(N487="zákl. prenesená",J487,0)</f>
        <v>0</v>
      </c>
      <c r="BH487" s="253">
        <f>IF(N487="zníž. prenesená",J487,0)</f>
        <v>0</v>
      </c>
      <c r="BI487" s="253">
        <f>IF(N487="nulová",J487,0)</f>
        <v>0</v>
      </c>
      <c r="BJ487" s="18" t="s">
        <v>90</v>
      </c>
      <c r="BK487" s="253">
        <f>ROUND(I487*H487,2)</f>
        <v>0</v>
      </c>
      <c r="BL487" s="18" t="s">
        <v>168</v>
      </c>
      <c r="BM487" s="252" t="s">
        <v>534</v>
      </c>
    </row>
    <row r="488" s="13" customFormat="1">
      <c r="A488" s="13"/>
      <c r="B488" s="254"/>
      <c r="C488" s="255"/>
      <c r="D488" s="256" t="s">
        <v>170</v>
      </c>
      <c r="E488" s="257" t="s">
        <v>1</v>
      </c>
      <c r="F488" s="258" t="s">
        <v>172</v>
      </c>
      <c r="G488" s="255"/>
      <c r="H488" s="257" t="s">
        <v>1</v>
      </c>
      <c r="I488" s="259"/>
      <c r="J488" s="255"/>
      <c r="K488" s="255"/>
      <c r="L488" s="260"/>
      <c r="M488" s="261"/>
      <c r="N488" s="262"/>
      <c r="O488" s="262"/>
      <c r="P488" s="262"/>
      <c r="Q488" s="262"/>
      <c r="R488" s="262"/>
      <c r="S488" s="262"/>
      <c r="T488" s="26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64" t="s">
        <v>170</v>
      </c>
      <c r="AU488" s="264" t="s">
        <v>90</v>
      </c>
      <c r="AV488" s="13" t="s">
        <v>85</v>
      </c>
      <c r="AW488" s="13" t="s">
        <v>34</v>
      </c>
      <c r="AX488" s="13" t="s">
        <v>78</v>
      </c>
      <c r="AY488" s="264" t="s">
        <v>162</v>
      </c>
    </row>
    <row r="489" s="14" customFormat="1">
      <c r="A489" s="14"/>
      <c r="B489" s="265"/>
      <c r="C489" s="266"/>
      <c r="D489" s="256" t="s">
        <v>170</v>
      </c>
      <c r="E489" s="267" t="s">
        <v>1</v>
      </c>
      <c r="F489" s="268" t="s">
        <v>461</v>
      </c>
      <c r="G489" s="266"/>
      <c r="H489" s="269">
        <v>8</v>
      </c>
      <c r="I489" s="270"/>
      <c r="J489" s="266"/>
      <c r="K489" s="266"/>
      <c r="L489" s="271"/>
      <c r="M489" s="272"/>
      <c r="N489" s="273"/>
      <c r="O489" s="273"/>
      <c r="P489" s="273"/>
      <c r="Q489" s="273"/>
      <c r="R489" s="273"/>
      <c r="S489" s="273"/>
      <c r="T489" s="27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75" t="s">
        <v>170</v>
      </c>
      <c r="AU489" s="275" t="s">
        <v>90</v>
      </c>
      <c r="AV489" s="14" t="s">
        <v>90</v>
      </c>
      <c r="AW489" s="14" t="s">
        <v>34</v>
      </c>
      <c r="AX489" s="14" t="s">
        <v>78</v>
      </c>
      <c r="AY489" s="275" t="s">
        <v>162</v>
      </c>
    </row>
    <row r="490" s="13" customFormat="1">
      <c r="A490" s="13"/>
      <c r="B490" s="254"/>
      <c r="C490" s="255"/>
      <c r="D490" s="256" t="s">
        <v>170</v>
      </c>
      <c r="E490" s="257" t="s">
        <v>1</v>
      </c>
      <c r="F490" s="258" t="s">
        <v>174</v>
      </c>
      <c r="G490" s="255"/>
      <c r="H490" s="257" t="s">
        <v>1</v>
      </c>
      <c r="I490" s="259"/>
      <c r="J490" s="255"/>
      <c r="K490" s="255"/>
      <c r="L490" s="260"/>
      <c r="M490" s="261"/>
      <c r="N490" s="262"/>
      <c r="O490" s="262"/>
      <c r="P490" s="262"/>
      <c r="Q490" s="262"/>
      <c r="R490" s="262"/>
      <c r="S490" s="262"/>
      <c r="T490" s="26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64" t="s">
        <v>170</v>
      </c>
      <c r="AU490" s="264" t="s">
        <v>90</v>
      </c>
      <c r="AV490" s="13" t="s">
        <v>85</v>
      </c>
      <c r="AW490" s="13" t="s">
        <v>34</v>
      </c>
      <c r="AX490" s="13" t="s">
        <v>78</v>
      </c>
      <c r="AY490" s="264" t="s">
        <v>162</v>
      </c>
    </row>
    <row r="491" s="14" customFormat="1">
      <c r="A491" s="14"/>
      <c r="B491" s="265"/>
      <c r="C491" s="266"/>
      <c r="D491" s="256" t="s">
        <v>170</v>
      </c>
      <c r="E491" s="267" t="s">
        <v>1</v>
      </c>
      <c r="F491" s="268" t="s">
        <v>535</v>
      </c>
      <c r="G491" s="266"/>
      <c r="H491" s="269">
        <v>20</v>
      </c>
      <c r="I491" s="270"/>
      <c r="J491" s="266"/>
      <c r="K491" s="266"/>
      <c r="L491" s="271"/>
      <c r="M491" s="272"/>
      <c r="N491" s="273"/>
      <c r="O491" s="273"/>
      <c r="P491" s="273"/>
      <c r="Q491" s="273"/>
      <c r="R491" s="273"/>
      <c r="S491" s="273"/>
      <c r="T491" s="27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75" t="s">
        <v>170</v>
      </c>
      <c r="AU491" s="275" t="s">
        <v>90</v>
      </c>
      <c r="AV491" s="14" t="s">
        <v>90</v>
      </c>
      <c r="AW491" s="14" t="s">
        <v>34</v>
      </c>
      <c r="AX491" s="14" t="s">
        <v>78</v>
      </c>
      <c r="AY491" s="275" t="s">
        <v>162</v>
      </c>
    </row>
    <row r="492" s="13" customFormat="1">
      <c r="A492" s="13"/>
      <c r="B492" s="254"/>
      <c r="C492" s="255"/>
      <c r="D492" s="256" t="s">
        <v>170</v>
      </c>
      <c r="E492" s="257" t="s">
        <v>1</v>
      </c>
      <c r="F492" s="258" t="s">
        <v>536</v>
      </c>
      <c r="G492" s="255"/>
      <c r="H492" s="257" t="s">
        <v>1</v>
      </c>
      <c r="I492" s="259"/>
      <c r="J492" s="255"/>
      <c r="K492" s="255"/>
      <c r="L492" s="260"/>
      <c r="M492" s="261"/>
      <c r="N492" s="262"/>
      <c r="O492" s="262"/>
      <c r="P492" s="262"/>
      <c r="Q492" s="262"/>
      <c r="R492" s="262"/>
      <c r="S492" s="262"/>
      <c r="T492" s="26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64" t="s">
        <v>170</v>
      </c>
      <c r="AU492" s="264" t="s">
        <v>90</v>
      </c>
      <c r="AV492" s="13" t="s">
        <v>85</v>
      </c>
      <c r="AW492" s="13" t="s">
        <v>34</v>
      </c>
      <c r="AX492" s="13" t="s">
        <v>78</v>
      </c>
      <c r="AY492" s="264" t="s">
        <v>162</v>
      </c>
    </row>
    <row r="493" s="14" customFormat="1">
      <c r="A493" s="14"/>
      <c r="B493" s="265"/>
      <c r="C493" s="266"/>
      <c r="D493" s="256" t="s">
        <v>170</v>
      </c>
      <c r="E493" s="267" t="s">
        <v>1</v>
      </c>
      <c r="F493" s="268" t="s">
        <v>537</v>
      </c>
      <c r="G493" s="266"/>
      <c r="H493" s="269">
        <v>25</v>
      </c>
      <c r="I493" s="270"/>
      <c r="J493" s="266"/>
      <c r="K493" s="266"/>
      <c r="L493" s="271"/>
      <c r="M493" s="272"/>
      <c r="N493" s="273"/>
      <c r="O493" s="273"/>
      <c r="P493" s="273"/>
      <c r="Q493" s="273"/>
      <c r="R493" s="273"/>
      <c r="S493" s="273"/>
      <c r="T493" s="27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75" t="s">
        <v>170</v>
      </c>
      <c r="AU493" s="275" t="s">
        <v>90</v>
      </c>
      <c r="AV493" s="14" t="s">
        <v>90</v>
      </c>
      <c r="AW493" s="14" t="s">
        <v>34</v>
      </c>
      <c r="AX493" s="14" t="s">
        <v>78</v>
      </c>
      <c r="AY493" s="275" t="s">
        <v>162</v>
      </c>
    </row>
    <row r="494" s="16" customFormat="1">
      <c r="A494" s="16"/>
      <c r="B494" s="287"/>
      <c r="C494" s="288"/>
      <c r="D494" s="256" t="s">
        <v>170</v>
      </c>
      <c r="E494" s="289" t="s">
        <v>1</v>
      </c>
      <c r="F494" s="290" t="s">
        <v>180</v>
      </c>
      <c r="G494" s="288"/>
      <c r="H494" s="291">
        <v>53</v>
      </c>
      <c r="I494" s="292"/>
      <c r="J494" s="288"/>
      <c r="K494" s="288"/>
      <c r="L494" s="293"/>
      <c r="M494" s="294"/>
      <c r="N494" s="295"/>
      <c r="O494" s="295"/>
      <c r="P494" s="295"/>
      <c r="Q494" s="295"/>
      <c r="R494" s="295"/>
      <c r="S494" s="295"/>
      <c r="T494" s="29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T494" s="297" t="s">
        <v>170</v>
      </c>
      <c r="AU494" s="297" t="s">
        <v>90</v>
      </c>
      <c r="AV494" s="16" t="s">
        <v>168</v>
      </c>
      <c r="AW494" s="16" t="s">
        <v>34</v>
      </c>
      <c r="AX494" s="16" t="s">
        <v>85</v>
      </c>
      <c r="AY494" s="297" t="s">
        <v>162</v>
      </c>
    </row>
    <row r="495" s="2" customFormat="1" ht="22.2" customHeight="1">
      <c r="A495" s="39"/>
      <c r="B495" s="40"/>
      <c r="C495" s="240" t="s">
        <v>538</v>
      </c>
      <c r="D495" s="240" t="s">
        <v>164</v>
      </c>
      <c r="E495" s="241" t="s">
        <v>539</v>
      </c>
      <c r="F495" s="242" t="s">
        <v>540</v>
      </c>
      <c r="G495" s="243" t="s">
        <v>294</v>
      </c>
      <c r="H495" s="244">
        <v>1</v>
      </c>
      <c r="I495" s="245"/>
      <c r="J495" s="246">
        <f>ROUND(I495*H495,2)</f>
        <v>0</v>
      </c>
      <c r="K495" s="247"/>
      <c r="L495" s="45"/>
      <c r="M495" s="248" t="s">
        <v>1</v>
      </c>
      <c r="N495" s="249" t="s">
        <v>44</v>
      </c>
      <c r="O495" s="98"/>
      <c r="P495" s="250">
        <f>O495*H495</f>
        <v>0</v>
      </c>
      <c r="Q495" s="250">
        <v>0</v>
      </c>
      <c r="R495" s="250">
        <f>Q495*H495</f>
        <v>0</v>
      </c>
      <c r="S495" s="250">
        <v>0.0040000000000000001</v>
      </c>
      <c r="T495" s="251">
        <f>S495*H495</f>
        <v>0.0040000000000000001</v>
      </c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R495" s="252" t="s">
        <v>168</v>
      </c>
      <c r="AT495" s="252" t="s">
        <v>164</v>
      </c>
      <c r="AU495" s="252" t="s">
        <v>90</v>
      </c>
      <c r="AY495" s="18" t="s">
        <v>162</v>
      </c>
      <c r="BE495" s="253">
        <f>IF(N495="základná",J495,0)</f>
        <v>0</v>
      </c>
      <c r="BF495" s="253">
        <f>IF(N495="znížená",J495,0)</f>
        <v>0</v>
      </c>
      <c r="BG495" s="253">
        <f>IF(N495="zákl. prenesená",J495,0)</f>
        <v>0</v>
      </c>
      <c r="BH495" s="253">
        <f>IF(N495="zníž. prenesená",J495,0)</f>
        <v>0</v>
      </c>
      <c r="BI495" s="253">
        <f>IF(N495="nulová",J495,0)</f>
        <v>0</v>
      </c>
      <c r="BJ495" s="18" t="s">
        <v>90</v>
      </c>
      <c r="BK495" s="253">
        <f>ROUND(I495*H495,2)</f>
        <v>0</v>
      </c>
      <c r="BL495" s="18" t="s">
        <v>168</v>
      </c>
      <c r="BM495" s="252" t="s">
        <v>541</v>
      </c>
    </row>
    <row r="496" s="13" customFormat="1">
      <c r="A496" s="13"/>
      <c r="B496" s="254"/>
      <c r="C496" s="255"/>
      <c r="D496" s="256" t="s">
        <v>170</v>
      </c>
      <c r="E496" s="257" t="s">
        <v>1</v>
      </c>
      <c r="F496" s="258" t="s">
        <v>174</v>
      </c>
      <c r="G496" s="255"/>
      <c r="H496" s="257" t="s">
        <v>1</v>
      </c>
      <c r="I496" s="259"/>
      <c r="J496" s="255"/>
      <c r="K496" s="255"/>
      <c r="L496" s="260"/>
      <c r="M496" s="261"/>
      <c r="N496" s="262"/>
      <c r="O496" s="262"/>
      <c r="P496" s="262"/>
      <c r="Q496" s="262"/>
      <c r="R496" s="262"/>
      <c r="S496" s="262"/>
      <c r="T496" s="26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64" t="s">
        <v>170</v>
      </c>
      <c r="AU496" s="264" t="s">
        <v>90</v>
      </c>
      <c r="AV496" s="13" t="s">
        <v>85</v>
      </c>
      <c r="AW496" s="13" t="s">
        <v>34</v>
      </c>
      <c r="AX496" s="13" t="s">
        <v>78</v>
      </c>
      <c r="AY496" s="264" t="s">
        <v>162</v>
      </c>
    </row>
    <row r="497" s="14" customFormat="1">
      <c r="A497" s="14"/>
      <c r="B497" s="265"/>
      <c r="C497" s="266"/>
      <c r="D497" s="256" t="s">
        <v>170</v>
      </c>
      <c r="E497" s="267" t="s">
        <v>1</v>
      </c>
      <c r="F497" s="268" t="s">
        <v>393</v>
      </c>
      <c r="G497" s="266"/>
      <c r="H497" s="269">
        <v>1</v>
      </c>
      <c r="I497" s="270"/>
      <c r="J497" s="266"/>
      <c r="K497" s="266"/>
      <c r="L497" s="271"/>
      <c r="M497" s="272"/>
      <c r="N497" s="273"/>
      <c r="O497" s="273"/>
      <c r="P497" s="273"/>
      <c r="Q497" s="273"/>
      <c r="R497" s="273"/>
      <c r="S497" s="273"/>
      <c r="T497" s="27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75" t="s">
        <v>170</v>
      </c>
      <c r="AU497" s="275" t="s">
        <v>90</v>
      </c>
      <c r="AV497" s="14" t="s">
        <v>90</v>
      </c>
      <c r="AW497" s="14" t="s">
        <v>34</v>
      </c>
      <c r="AX497" s="14" t="s">
        <v>85</v>
      </c>
      <c r="AY497" s="275" t="s">
        <v>162</v>
      </c>
    </row>
    <row r="498" s="2" customFormat="1" ht="30" customHeight="1">
      <c r="A498" s="39"/>
      <c r="B498" s="40"/>
      <c r="C498" s="240" t="s">
        <v>542</v>
      </c>
      <c r="D498" s="240" t="s">
        <v>164</v>
      </c>
      <c r="E498" s="241" t="s">
        <v>543</v>
      </c>
      <c r="F498" s="242" t="s">
        <v>544</v>
      </c>
      <c r="G498" s="243" t="s">
        <v>545</v>
      </c>
      <c r="H498" s="244">
        <v>27</v>
      </c>
      <c r="I498" s="245"/>
      <c r="J498" s="246">
        <f>ROUND(I498*H498,2)</f>
        <v>0</v>
      </c>
      <c r="K498" s="247"/>
      <c r="L498" s="45"/>
      <c r="M498" s="248" t="s">
        <v>1</v>
      </c>
      <c r="N498" s="249" t="s">
        <v>44</v>
      </c>
      <c r="O498" s="98"/>
      <c r="P498" s="250">
        <f>O498*H498</f>
        <v>0</v>
      </c>
      <c r="Q498" s="250">
        <v>0</v>
      </c>
      <c r="R498" s="250">
        <f>Q498*H498</f>
        <v>0</v>
      </c>
      <c r="S498" s="250">
        <v>0</v>
      </c>
      <c r="T498" s="251">
        <f>S498*H498</f>
        <v>0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R498" s="252" t="s">
        <v>168</v>
      </c>
      <c r="AT498" s="252" t="s">
        <v>164</v>
      </c>
      <c r="AU498" s="252" t="s">
        <v>90</v>
      </c>
      <c r="AY498" s="18" t="s">
        <v>162</v>
      </c>
      <c r="BE498" s="253">
        <f>IF(N498="základná",J498,0)</f>
        <v>0</v>
      </c>
      <c r="BF498" s="253">
        <f>IF(N498="znížená",J498,0)</f>
        <v>0</v>
      </c>
      <c r="BG498" s="253">
        <f>IF(N498="zákl. prenesená",J498,0)</f>
        <v>0</v>
      </c>
      <c r="BH498" s="253">
        <f>IF(N498="zníž. prenesená",J498,0)</f>
        <v>0</v>
      </c>
      <c r="BI498" s="253">
        <f>IF(N498="nulová",J498,0)</f>
        <v>0</v>
      </c>
      <c r="BJ498" s="18" t="s">
        <v>90</v>
      </c>
      <c r="BK498" s="253">
        <f>ROUND(I498*H498,2)</f>
        <v>0</v>
      </c>
      <c r="BL498" s="18" t="s">
        <v>168</v>
      </c>
      <c r="BM498" s="252" t="s">
        <v>546</v>
      </c>
    </row>
    <row r="499" s="13" customFormat="1">
      <c r="A499" s="13"/>
      <c r="B499" s="254"/>
      <c r="C499" s="255"/>
      <c r="D499" s="256" t="s">
        <v>170</v>
      </c>
      <c r="E499" s="257" t="s">
        <v>1</v>
      </c>
      <c r="F499" s="258" t="s">
        <v>172</v>
      </c>
      <c r="G499" s="255"/>
      <c r="H499" s="257" t="s">
        <v>1</v>
      </c>
      <c r="I499" s="259"/>
      <c r="J499" s="255"/>
      <c r="K499" s="255"/>
      <c r="L499" s="260"/>
      <c r="M499" s="261"/>
      <c r="N499" s="262"/>
      <c r="O499" s="262"/>
      <c r="P499" s="262"/>
      <c r="Q499" s="262"/>
      <c r="R499" s="262"/>
      <c r="S499" s="262"/>
      <c r="T499" s="26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64" t="s">
        <v>170</v>
      </c>
      <c r="AU499" s="264" t="s">
        <v>90</v>
      </c>
      <c r="AV499" s="13" t="s">
        <v>85</v>
      </c>
      <c r="AW499" s="13" t="s">
        <v>34</v>
      </c>
      <c r="AX499" s="13" t="s">
        <v>78</v>
      </c>
      <c r="AY499" s="264" t="s">
        <v>162</v>
      </c>
    </row>
    <row r="500" s="14" customFormat="1">
      <c r="A500" s="14"/>
      <c r="B500" s="265"/>
      <c r="C500" s="266"/>
      <c r="D500" s="256" t="s">
        <v>170</v>
      </c>
      <c r="E500" s="267" t="s">
        <v>1</v>
      </c>
      <c r="F500" s="268" t="s">
        <v>547</v>
      </c>
      <c r="G500" s="266"/>
      <c r="H500" s="269">
        <v>12.6</v>
      </c>
      <c r="I500" s="270"/>
      <c r="J500" s="266"/>
      <c r="K500" s="266"/>
      <c r="L500" s="271"/>
      <c r="M500" s="272"/>
      <c r="N500" s="273"/>
      <c r="O500" s="273"/>
      <c r="P500" s="273"/>
      <c r="Q500" s="273"/>
      <c r="R500" s="273"/>
      <c r="S500" s="273"/>
      <c r="T500" s="27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75" t="s">
        <v>170</v>
      </c>
      <c r="AU500" s="275" t="s">
        <v>90</v>
      </c>
      <c r="AV500" s="14" t="s">
        <v>90</v>
      </c>
      <c r="AW500" s="14" t="s">
        <v>34</v>
      </c>
      <c r="AX500" s="14" t="s">
        <v>78</v>
      </c>
      <c r="AY500" s="275" t="s">
        <v>162</v>
      </c>
    </row>
    <row r="501" s="13" customFormat="1">
      <c r="A501" s="13"/>
      <c r="B501" s="254"/>
      <c r="C501" s="255"/>
      <c r="D501" s="256" t="s">
        <v>170</v>
      </c>
      <c r="E501" s="257" t="s">
        <v>1</v>
      </c>
      <c r="F501" s="258" t="s">
        <v>174</v>
      </c>
      <c r="G501" s="255"/>
      <c r="H501" s="257" t="s">
        <v>1</v>
      </c>
      <c r="I501" s="259"/>
      <c r="J501" s="255"/>
      <c r="K501" s="255"/>
      <c r="L501" s="260"/>
      <c r="M501" s="261"/>
      <c r="N501" s="262"/>
      <c r="O501" s="262"/>
      <c r="P501" s="262"/>
      <c r="Q501" s="262"/>
      <c r="R501" s="262"/>
      <c r="S501" s="262"/>
      <c r="T501" s="26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64" t="s">
        <v>170</v>
      </c>
      <c r="AU501" s="264" t="s">
        <v>90</v>
      </c>
      <c r="AV501" s="13" t="s">
        <v>85</v>
      </c>
      <c r="AW501" s="13" t="s">
        <v>34</v>
      </c>
      <c r="AX501" s="13" t="s">
        <v>78</v>
      </c>
      <c r="AY501" s="264" t="s">
        <v>162</v>
      </c>
    </row>
    <row r="502" s="14" customFormat="1">
      <c r="A502" s="14"/>
      <c r="B502" s="265"/>
      <c r="C502" s="266"/>
      <c r="D502" s="256" t="s">
        <v>170</v>
      </c>
      <c r="E502" s="267" t="s">
        <v>1</v>
      </c>
      <c r="F502" s="268" t="s">
        <v>548</v>
      </c>
      <c r="G502" s="266"/>
      <c r="H502" s="269">
        <v>14.4</v>
      </c>
      <c r="I502" s="270"/>
      <c r="J502" s="266"/>
      <c r="K502" s="266"/>
      <c r="L502" s="271"/>
      <c r="M502" s="272"/>
      <c r="N502" s="273"/>
      <c r="O502" s="273"/>
      <c r="P502" s="273"/>
      <c r="Q502" s="273"/>
      <c r="R502" s="273"/>
      <c r="S502" s="273"/>
      <c r="T502" s="27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75" t="s">
        <v>170</v>
      </c>
      <c r="AU502" s="275" t="s">
        <v>90</v>
      </c>
      <c r="AV502" s="14" t="s">
        <v>90</v>
      </c>
      <c r="AW502" s="14" t="s">
        <v>34</v>
      </c>
      <c r="AX502" s="14" t="s">
        <v>78</v>
      </c>
      <c r="AY502" s="275" t="s">
        <v>162</v>
      </c>
    </row>
    <row r="503" s="16" customFormat="1">
      <c r="A503" s="16"/>
      <c r="B503" s="287"/>
      <c r="C503" s="288"/>
      <c r="D503" s="256" t="s">
        <v>170</v>
      </c>
      <c r="E503" s="289" t="s">
        <v>1</v>
      </c>
      <c r="F503" s="290" t="s">
        <v>180</v>
      </c>
      <c r="G503" s="288"/>
      <c r="H503" s="291">
        <v>27</v>
      </c>
      <c r="I503" s="292"/>
      <c r="J503" s="288"/>
      <c r="K503" s="288"/>
      <c r="L503" s="293"/>
      <c r="M503" s="294"/>
      <c r="N503" s="295"/>
      <c r="O503" s="295"/>
      <c r="P503" s="295"/>
      <c r="Q503" s="295"/>
      <c r="R503" s="295"/>
      <c r="S503" s="295"/>
      <c r="T503" s="29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T503" s="297" t="s">
        <v>170</v>
      </c>
      <c r="AU503" s="297" t="s">
        <v>90</v>
      </c>
      <c r="AV503" s="16" t="s">
        <v>168</v>
      </c>
      <c r="AW503" s="16" t="s">
        <v>34</v>
      </c>
      <c r="AX503" s="16" t="s">
        <v>85</v>
      </c>
      <c r="AY503" s="297" t="s">
        <v>162</v>
      </c>
    </row>
    <row r="504" s="2" customFormat="1" ht="30" customHeight="1">
      <c r="A504" s="39"/>
      <c r="B504" s="40"/>
      <c r="C504" s="240" t="s">
        <v>549</v>
      </c>
      <c r="D504" s="240" t="s">
        <v>164</v>
      </c>
      <c r="E504" s="241" t="s">
        <v>550</v>
      </c>
      <c r="F504" s="242" t="s">
        <v>551</v>
      </c>
      <c r="G504" s="243" t="s">
        <v>545</v>
      </c>
      <c r="H504" s="244">
        <v>540</v>
      </c>
      <c r="I504" s="245"/>
      <c r="J504" s="246">
        <f>ROUND(I504*H504,2)</f>
        <v>0</v>
      </c>
      <c r="K504" s="247"/>
      <c r="L504" s="45"/>
      <c r="M504" s="248" t="s">
        <v>1</v>
      </c>
      <c r="N504" s="249" t="s">
        <v>44</v>
      </c>
      <c r="O504" s="98"/>
      <c r="P504" s="250">
        <f>O504*H504</f>
        <v>0</v>
      </c>
      <c r="Q504" s="250">
        <v>0</v>
      </c>
      <c r="R504" s="250">
        <f>Q504*H504</f>
        <v>0</v>
      </c>
      <c r="S504" s="250">
        <v>0</v>
      </c>
      <c r="T504" s="251">
        <f>S504*H504</f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52" t="s">
        <v>168</v>
      </c>
      <c r="AT504" s="252" t="s">
        <v>164</v>
      </c>
      <c r="AU504" s="252" t="s">
        <v>90</v>
      </c>
      <c r="AY504" s="18" t="s">
        <v>162</v>
      </c>
      <c r="BE504" s="253">
        <f>IF(N504="základná",J504,0)</f>
        <v>0</v>
      </c>
      <c r="BF504" s="253">
        <f>IF(N504="znížená",J504,0)</f>
        <v>0</v>
      </c>
      <c r="BG504" s="253">
        <f>IF(N504="zákl. prenesená",J504,0)</f>
        <v>0</v>
      </c>
      <c r="BH504" s="253">
        <f>IF(N504="zníž. prenesená",J504,0)</f>
        <v>0</v>
      </c>
      <c r="BI504" s="253">
        <f>IF(N504="nulová",J504,0)</f>
        <v>0</v>
      </c>
      <c r="BJ504" s="18" t="s">
        <v>90</v>
      </c>
      <c r="BK504" s="253">
        <f>ROUND(I504*H504,2)</f>
        <v>0</v>
      </c>
      <c r="BL504" s="18" t="s">
        <v>168</v>
      </c>
      <c r="BM504" s="252" t="s">
        <v>552</v>
      </c>
    </row>
    <row r="505" s="14" customFormat="1">
      <c r="A505" s="14"/>
      <c r="B505" s="265"/>
      <c r="C505" s="266"/>
      <c r="D505" s="256" t="s">
        <v>170</v>
      </c>
      <c r="E505" s="266"/>
      <c r="F505" s="268" t="s">
        <v>553</v>
      </c>
      <c r="G505" s="266"/>
      <c r="H505" s="269">
        <v>540</v>
      </c>
      <c r="I505" s="270"/>
      <c r="J505" s="266"/>
      <c r="K505" s="266"/>
      <c r="L505" s="271"/>
      <c r="M505" s="272"/>
      <c r="N505" s="273"/>
      <c r="O505" s="273"/>
      <c r="P505" s="273"/>
      <c r="Q505" s="273"/>
      <c r="R505" s="273"/>
      <c r="S505" s="273"/>
      <c r="T505" s="27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75" t="s">
        <v>170</v>
      </c>
      <c r="AU505" s="275" t="s">
        <v>90</v>
      </c>
      <c r="AV505" s="14" t="s">
        <v>90</v>
      </c>
      <c r="AW505" s="14" t="s">
        <v>4</v>
      </c>
      <c r="AX505" s="14" t="s">
        <v>85</v>
      </c>
      <c r="AY505" s="275" t="s">
        <v>162</v>
      </c>
    </row>
    <row r="506" s="2" customFormat="1" ht="22.2" customHeight="1">
      <c r="A506" s="39"/>
      <c r="B506" s="40"/>
      <c r="C506" s="240" t="s">
        <v>554</v>
      </c>
      <c r="D506" s="240" t="s">
        <v>164</v>
      </c>
      <c r="E506" s="241" t="s">
        <v>555</v>
      </c>
      <c r="F506" s="242" t="s">
        <v>556</v>
      </c>
      <c r="G506" s="243" t="s">
        <v>545</v>
      </c>
      <c r="H506" s="244">
        <v>27</v>
      </c>
      <c r="I506" s="245"/>
      <c r="J506" s="246">
        <f>ROUND(I506*H506,2)</f>
        <v>0</v>
      </c>
      <c r="K506" s="247"/>
      <c r="L506" s="45"/>
      <c r="M506" s="248" t="s">
        <v>1</v>
      </c>
      <c r="N506" s="249" t="s">
        <v>44</v>
      </c>
      <c r="O506" s="98"/>
      <c r="P506" s="250">
        <f>O506*H506</f>
        <v>0</v>
      </c>
      <c r="Q506" s="250">
        <v>0</v>
      </c>
      <c r="R506" s="250">
        <f>Q506*H506</f>
        <v>0</v>
      </c>
      <c r="S506" s="250">
        <v>0</v>
      </c>
      <c r="T506" s="251">
        <f>S506*H506</f>
        <v>0</v>
      </c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R506" s="252" t="s">
        <v>168</v>
      </c>
      <c r="AT506" s="252" t="s">
        <v>164</v>
      </c>
      <c r="AU506" s="252" t="s">
        <v>90</v>
      </c>
      <c r="AY506" s="18" t="s">
        <v>162</v>
      </c>
      <c r="BE506" s="253">
        <f>IF(N506="základná",J506,0)</f>
        <v>0</v>
      </c>
      <c r="BF506" s="253">
        <f>IF(N506="znížená",J506,0)</f>
        <v>0</v>
      </c>
      <c r="BG506" s="253">
        <f>IF(N506="zákl. prenesená",J506,0)</f>
        <v>0</v>
      </c>
      <c r="BH506" s="253">
        <f>IF(N506="zníž. prenesená",J506,0)</f>
        <v>0</v>
      </c>
      <c r="BI506" s="253">
        <f>IF(N506="nulová",J506,0)</f>
        <v>0</v>
      </c>
      <c r="BJ506" s="18" t="s">
        <v>90</v>
      </c>
      <c r="BK506" s="253">
        <f>ROUND(I506*H506,2)</f>
        <v>0</v>
      </c>
      <c r="BL506" s="18" t="s">
        <v>168</v>
      </c>
      <c r="BM506" s="252" t="s">
        <v>557</v>
      </c>
    </row>
    <row r="507" s="2" customFormat="1" ht="22.2" customHeight="1">
      <c r="A507" s="39"/>
      <c r="B507" s="40"/>
      <c r="C507" s="240" t="s">
        <v>558</v>
      </c>
      <c r="D507" s="298" t="s">
        <v>164</v>
      </c>
      <c r="E507" s="241" t="s">
        <v>559</v>
      </c>
      <c r="F507" s="242" t="s">
        <v>560</v>
      </c>
      <c r="G507" s="243" t="s">
        <v>545</v>
      </c>
      <c r="H507" s="244">
        <v>2164.616</v>
      </c>
      <c r="I507" s="245"/>
      <c r="J507" s="246">
        <f>ROUND(I507*H507,2)</f>
        <v>0</v>
      </c>
      <c r="K507" s="247"/>
      <c r="L507" s="45"/>
      <c r="M507" s="248" t="s">
        <v>1</v>
      </c>
      <c r="N507" s="249" t="s">
        <v>44</v>
      </c>
      <c r="O507" s="98"/>
      <c r="P507" s="250">
        <f>O507*H507</f>
        <v>0</v>
      </c>
      <c r="Q507" s="250">
        <v>0</v>
      </c>
      <c r="R507" s="250">
        <f>Q507*H507</f>
        <v>0</v>
      </c>
      <c r="S507" s="250">
        <v>0</v>
      </c>
      <c r="T507" s="251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252" t="s">
        <v>168</v>
      </c>
      <c r="AT507" s="252" t="s">
        <v>164</v>
      </c>
      <c r="AU507" s="252" t="s">
        <v>90</v>
      </c>
      <c r="AY507" s="18" t="s">
        <v>162</v>
      </c>
      <c r="BE507" s="253">
        <f>IF(N507="základná",J507,0)</f>
        <v>0</v>
      </c>
      <c r="BF507" s="253">
        <f>IF(N507="znížená",J507,0)</f>
        <v>0</v>
      </c>
      <c r="BG507" s="253">
        <f>IF(N507="zákl. prenesená",J507,0)</f>
        <v>0</v>
      </c>
      <c r="BH507" s="253">
        <f>IF(N507="zníž. prenesená",J507,0)</f>
        <v>0</v>
      </c>
      <c r="BI507" s="253">
        <f>IF(N507="nulová",J507,0)</f>
        <v>0</v>
      </c>
      <c r="BJ507" s="18" t="s">
        <v>90</v>
      </c>
      <c r="BK507" s="253">
        <f>ROUND(I507*H507,2)</f>
        <v>0</v>
      </c>
      <c r="BL507" s="18" t="s">
        <v>168</v>
      </c>
      <c r="BM507" s="252" t="s">
        <v>561</v>
      </c>
    </row>
    <row r="508" s="2" customFormat="1" ht="22.2" customHeight="1">
      <c r="A508" s="39"/>
      <c r="B508" s="40"/>
      <c r="C508" s="240" t="s">
        <v>562</v>
      </c>
      <c r="D508" s="298" t="s">
        <v>164</v>
      </c>
      <c r="E508" s="241" t="s">
        <v>563</v>
      </c>
      <c r="F508" s="242" t="s">
        <v>564</v>
      </c>
      <c r="G508" s="243" t="s">
        <v>545</v>
      </c>
      <c r="H508" s="244">
        <v>32469.240000000002</v>
      </c>
      <c r="I508" s="245"/>
      <c r="J508" s="246">
        <f>ROUND(I508*H508,2)</f>
        <v>0</v>
      </c>
      <c r="K508" s="247"/>
      <c r="L508" s="45"/>
      <c r="M508" s="248" t="s">
        <v>1</v>
      </c>
      <c r="N508" s="249" t="s">
        <v>44</v>
      </c>
      <c r="O508" s="98"/>
      <c r="P508" s="250">
        <f>O508*H508</f>
        <v>0</v>
      </c>
      <c r="Q508" s="250">
        <v>0</v>
      </c>
      <c r="R508" s="250">
        <f>Q508*H508</f>
        <v>0</v>
      </c>
      <c r="S508" s="250">
        <v>0</v>
      </c>
      <c r="T508" s="251">
        <f>S508*H508</f>
        <v>0</v>
      </c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R508" s="252" t="s">
        <v>168</v>
      </c>
      <c r="AT508" s="252" t="s">
        <v>164</v>
      </c>
      <c r="AU508" s="252" t="s">
        <v>90</v>
      </c>
      <c r="AY508" s="18" t="s">
        <v>162</v>
      </c>
      <c r="BE508" s="253">
        <f>IF(N508="základná",J508,0)</f>
        <v>0</v>
      </c>
      <c r="BF508" s="253">
        <f>IF(N508="znížená",J508,0)</f>
        <v>0</v>
      </c>
      <c r="BG508" s="253">
        <f>IF(N508="zákl. prenesená",J508,0)</f>
        <v>0</v>
      </c>
      <c r="BH508" s="253">
        <f>IF(N508="zníž. prenesená",J508,0)</f>
        <v>0</v>
      </c>
      <c r="BI508" s="253">
        <f>IF(N508="nulová",J508,0)</f>
        <v>0</v>
      </c>
      <c r="BJ508" s="18" t="s">
        <v>90</v>
      </c>
      <c r="BK508" s="253">
        <f>ROUND(I508*H508,2)</f>
        <v>0</v>
      </c>
      <c r="BL508" s="18" t="s">
        <v>168</v>
      </c>
      <c r="BM508" s="252" t="s">
        <v>565</v>
      </c>
    </row>
    <row r="509" s="14" customFormat="1">
      <c r="A509" s="14"/>
      <c r="B509" s="265"/>
      <c r="C509" s="266"/>
      <c r="D509" s="256" t="s">
        <v>170</v>
      </c>
      <c r="E509" s="266"/>
      <c r="F509" s="268" t="s">
        <v>566</v>
      </c>
      <c r="G509" s="266"/>
      <c r="H509" s="269">
        <v>32469.240000000002</v>
      </c>
      <c r="I509" s="270"/>
      <c r="J509" s="266"/>
      <c r="K509" s="266"/>
      <c r="L509" s="271"/>
      <c r="M509" s="272"/>
      <c r="N509" s="273"/>
      <c r="O509" s="273"/>
      <c r="P509" s="273"/>
      <c r="Q509" s="273"/>
      <c r="R509" s="273"/>
      <c r="S509" s="273"/>
      <c r="T509" s="27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75" t="s">
        <v>170</v>
      </c>
      <c r="AU509" s="275" t="s">
        <v>90</v>
      </c>
      <c r="AV509" s="14" t="s">
        <v>90</v>
      </c>
      <c r="AW509" s="14" t="s">
        <v>4</v>
      </c>
      <c r="AX509" s="14" t="s">
        <v>85</v>
      </c>
      <c r="AY509" s="275" t="s">
        <v>162</v>
      </c>
    </row>
    <row r="510" s="2" customFormat="1" ht="22.2" customHeight="1">
      <c r="A510" s="39"/>
      <c r="B510" s="40"/>
      <c r="C510" s="240" t="s">
        <v>567</v>
      </c>
      <c r="D510" s="298" t="s">
        <v>164</v>
      </c>
      <c r="E510" s="241" t="s">
        <v>568</v>
      </c>
      <c r="F510" s="242" t="s">
        <v>569</v>
      </c>
      <c r="G510" s="243" t="s">
        <v>545</v>
      </c>
      <c r="H510" s="244">
        <v>2164.616</v>
      </c>
      <c r="I510" s="245"/>
      <c r="J510" s="246">
        <f>ROUND(I510*H510,2)</f>
        <v>0</v>
      </c>
      <c r="K510" s="247"/>
      <c r="L510" s="45"/>
      <c r="M510" s="248" t="s">
        <v>1</v>
      </c>
      <c r="N510" s="249" t="s">
        <v>44</v>
      </c>
      <c r="O510" s="98"/>
      <c r="P510" s="250">
        <f>O510*H510</f>
        <v>0</v>
      </c>
      <c r="Q510" s="250">
        <v>0</v>
      </c>
      <c r="R510" s="250">
        <f>Q510*H510</f>
        <v>0</v>
      </c>
      <c r="S510" s="250">
        <v>0</v>
      </c>
      <c r="T510" s="251">
        <f>S510*H510</f>
        <v>0</v>
      </c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R510" s="252" t="s">
        <v>168</v>
      </c>
      <c r="AT510" s="252" t="s">
        <v>164</v>
      </c>
      <c r="AU510" s="252" t="s">
        <v>90</v>
      </c>
      <c r="AY510" s="18" t="s">
        <v>162</v>
      </c>
      <c r="BE510" s="253">
        <f>IF(N510="základná",J510,0)</f>
        <v>0</v>
      </c>
      <c r="BF510" s="253">
        <f>IF(N510="znížená",J510,0)</f>
        <v>0</v>
      </c>
      <c r="BG510" s="253">
        <f>IF(N510="zákl. prenesená",J510,0)</f>
        <v>0</v>
      </c>
      <c r="BH510" s="253">
        <f>IF(N510="zníž. prenesená",J510,0)</f>
        <v>0</v>
      </c>
      <c r="BI510" s="253">
        <f>IF(N510="nulová",J510,0)</f>
        <v>0</v>
      </c>
      <c r="BJ510" s="18" t="s">
        <v>90</v>
      </c>
      <c r="BK510" s="253">
        <f>ROUND(I510*H510,2)</f>
        <v>0</v>
      </c>
      <c r="BL510" s="18" t="s">
        <v>168</v>
      </c>
      <c r="BM510" s="252" t="s">
        <v>570</v>
      </c>
    </row>
    <row r="511" s="2" customFormat="1" ht="14.4" customHeight="1">
      <c r="A511" s="39"/>
      <c r="B511" s="40"/>
      <c r="C511" s="240" t="s">
        <v>571</v>
      </c>
      <c r="D511" s="298" t="s">
        <v>164</v>
      </c>
      <c r="E511" s="241" t="s">
        <v>572</v>
      </c>
      <c r="F511" s="242" t="s">
        <v>573</v>
      </c>
      <c r="G511" s="243" t="s">
        <v>545</v>
      </c>
      <c r="H511" s="244">
        <v>1949.366</v>
      </c>
      <c r="I511" s="245"/>
      <c r="J511" s="246">
        <f>ROUND(I511*H511,2)</f>
        <v>0</v>
      </c>
      <c r="K511" s="247"/>
      <c r="L511" s="45"/>
      <c r="M511" s="248" t="s">
        <v>1</v>
      </c>
      <c r="N511" s="249" t="s">
        <v>44</v>
      </c>
      <c r="O511" s="98"/>
      <c r="P511" s="250">
        <f>O511*H511</f>
        <v>0</v>
      </c>
      <c r="Q511" s="250">
        <v>0</v>
      </c>
      <c r="R511" s="250">
        <f>Q511*H511</f>
        <v>0</v>
      </c>
      <c r="S511" s="250">
        <v>0</v>
      </c>
      <c r="T511" s="251">
        <f>S511*H511</f>
        <v>0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252" t="s">
        <v>168</v>
      </c>
      <c r="AT511" s="252" t="s">
        <v>164</v>
      </c>
      <c r="AU511" s="252" t="s">
        <v>90</v>
      </c>
      <c r="AY511" s="18" t="s">
        <v>162</v>
      </c>
      <c r="BE511" s="253">
        <f>IF(N511="základná",J511,0)</f>
        <v>0</v>
      </c>
      <c r="BF511" s="253">
        <f>IF(N511="znížená",J511,0)</f>
        <v>0</v>
      </c>
      <c r="BG511" s="253">
        <f>IF(N511="zákl. prenesená",J511,0)</f>
        <v>0</v>
      </c>
      <c r="BH511" s="253">
        <f>IF(N511="zníž. prenesená",J511,0)</f>
        <v>0</v>
      </c>
      <c r="BI511" s="253">
        <f>IF(N511="nulová",J511,0)</f>
        <v>0</v>
      </c>
      <c r="BJ511" s="18" t="s">
        <v>90</v>
      </c>
      <c r="BK511" s="253">
        <f>ROUND(I511*H511,2)</f>
        <v>0</v>
      </c>
      <c r="BL511" s="18" t="s">
        <v>168</v>
      </c>
      <c r="BM511" s="252" t="s">
        <v>574</v>
      </c>
    </row>
    <row r="512" s="2" customFormat="1" ht="14.4" customHeight="1">
      <c r="A512" s="39"/>
      <c r="B512" s="40"/>
      <c r="C512" s="240" t="s">
        <v>575</v>
      </c>
      <c r="D512" s="240" t="s">
        <v>164</v>
      </c>
      <c r="E512" s="241" t="s">
        <v>576</v>
      </c>
      <c r="F512" s="242" t="s">
        <v>577</v>
      </c>
      <c r="G512" s="243" t="s">
        <v>545</v>
      </c>
      <c r="H512" s="244">
        <v>215.25</v>
      </c>
      <c r="I512" s="245"/>
      <c r="J512" s="246">
        <f>ROUND(I512*H512,2)</f>
        <v>0</v>
      </c>
      <c r="K512" s="247"/>
      <c r="L512" s="45"/>
      <c r="M512" s="248" t="s">
        <v>1</v>
      </c>
      <c r="N512" s="249" t="s">
        <v>44</v>
      </c>
      <c r="O512" s="98"/>
      <c r="P512" s="250">
        <f>O512*H512</f>
        <v>0</v>
      </c>
      <c r="Q512" s="250">
        <v>0</v>
      </c>
      <c r="R512" s="250">
        <f>Q512*H512</f>
        <v>0</v>
      </c>
      <c r="S512" s="250">
        <v>0</v>
      </c>
      <c r="T512" s="251">
        <f>S512*H512</f>
        <v>0</v>
      </c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R512" s="252" t="s">
        <v>168</v>
      </c>
      <c r="AT512" s="252" t="s">
        <v>164</v>
      </c>
      <c r="AU512" s="252" t="s">
        <v>90</v>
      </c>
      <c r="AY512" s="18" t="s">
        <v>162</v>
      </c>
      <c r="BE512" s="253">
        <f>IF(N512="základná",J512,0)</f>
        <v>0</v>
      </c>
      <c r="BF512" s="253">
        <f>IF(N512="znížená",J512,0)</f>
        <v>0</v>
      </c>
      <c r="BG512" s="253">
        <f>IF(N512="zákl. prenesená",J512,0)</f>
        <v>0</v>
      </c>
      <c r="BH512" s="253">
        <f>IF(N512="zníž. prenesená",J512,0)</f>
        <v>0</v>
      </c>
      <c r="BI512" s="253">
        <f>IF(N512="nulová",J512,0)</f>
        <v>0</v>
      </c>
      <c r="BJ512" s="18" t="s">
        <v>90</v>
      </c>
      <c r="BK512" s="253">
        <f>ROUND(I512*H512,2)</f>
        <v>0</v>
      </c>
      <c r="BL512" s="18" t="s">
        <v>168</v>
      </c>
      <c r="BM512" s="252" t="s">
        <v>578</v>
      </c>
    </row>
    <row r="513" s="2" customFormat="1" ht="22.2" customHeight="1">
      <c r="A513" s="39"/>
      <c r="B513" s="40"/>
      <c r="C513" s="240" t="s">
        <v>579</v>
      </c>
      <c r="D513" s="240" t="s">
        <v>164</v>
      </c>
      <c r="E513" s="241" t="s">
        <v>580</v>
      </c>
      <c r="F513" s="242" t="s">
        <v>581</v>
      </c>
      <c r="G513" s="243" t="s">
        <v>545</v>
      </c>
      <c r="H513" s="244">
        <v>27</v>
      </c>
      <c r="I513" s="245"/>
      <c r="J513" s="246">
        <f>ROUND(I513*H513,2)</f>
        <v>0</v>
      </c>
      <c r="K513" s="247"/>
      <c r="L513" s="45"/>
      <c r="M513" s="248" t="s">
        <v>1</v>
      </c>
      <c r="N513" s="249" t="s">
        <v>44</v>
      </c>
      <c r="O513" s="98"/>
      <c r="P513" s="250">
        <f>O513*H513</f>
        <v>0</v>
      </c>
      <c r="Q513" s="250">
        <v>0</v>
      </c>
      <c r="R513" s="250">
        <f>Q513*H513</f>
        <v>0</v>
      </c>
      <c r="S513" s="250">
        <v>0</v>
      </c>
      <c r="T513" s="251">
        <f>S513*H513</f>
        <v>0</v>
      </c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R513" s="252" t="s">
        <v>168</v>
      </c>
      <c r="AT513" s="252" t="s">
        <v>164</v>
      </c>
      <c r="AU513" s="252" t="s">
        <v>90</v>
      </c>
      <c r="AY513" s="18" t="s">
        <v>162</v>
      </c>
      <c r="BE513" s="253">
        <f>IF(N513="základná",J513,0)</f>
        <v>0</v>
      </c>
      <c r="BF513" s="253">
        <f>IF(N513="znížená",J513,0)</f>
        <v>0</v>
      </c>
      <c r="BG513" s="253">
        <f>IF(N513="zákl. prenesená",J513,0)</f>
        <v>0</v>
      </c>
      <c r="BH513" s="253">
        <f>IF(N513="zníž. prenesená",J513,0)</f>
        <v>0</v>
      </c>
      <c r="BI513" s="253">
        <f>IF(N513="nulová",J513,0)</f>
        <v>0</v>
      </c>
      <c r="BJ513" s="18" t="s">
        <v>90</v>
      </c>
      <c r="BK513" s="253">
        <f>ROUND(I513*H513,2)</f>
        <v>0</v>
      </c>
      <c r="BL513" s="18" t="s">
        <v>168</v>
      </c>
      <c r="BM513" s="252" t="s">
        <v>582</v>
      </c>
    </row>
    <row r="514" s="12" customFormat="1" ht="22.8" customHeight="1">
      <c r="A514" s="12"/>
      <c r="B514" s="224"/>
      <c r="C514" s="225"/>
      <c r="D514" s="226" t="s">
        <v>77</v>
      </c>
      <c r="E514" s="238" t="s">
        <v>583</v>
      </c>
      <c r="F514" s="238" t="s">
        <v>584</v>
      </c>
      <c r="G514" s="225"/>
      <c r="H514" s="225"/>
      <c r="I514" s="228"/>
      <c r="J514" s="239">
        <f>BK514</f>
        <v>0</v>
      </c>
      <c r="K514" s="225"/>
      <c r="L514" s="230"/>
      <c r="M514" s="231"/>
      <c r="N514" s="232"/>
      <c r="O514" s="232"/>
      <c r="P514" s="233">
        <f>P515</f>
        <v>0</v>
      </c>
      <c r="Q514" s="232"/>
      <c r="R514" s="233">
        <f>R515</f>
        <v>0</v>
      </c>
      <c r="S514" s="232"/>
      <c r="T514" s="234">
        <f>T515</f>
        <v>0</v>
      </c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R514" s="235" t="s">
        <v>85</v>
      </c>
      <c r="AT514" s="236" t="s">
        <v>77</v>
      </c>
      <c r="AU514" s="236" t="s">
        <v>85</v>
      </c>
      <c r="AY514" s="235" t="s">
        <v>162</v>
      </c>
      <c r="BK514" s="237">
        <f>BK515</f>
        <v>0</v>
      </c>
    </row>
    <row r="515" s="2" customFormat="1" ht="22.2" customHeight="1">
      <c r="A515" s="39"/>
      <c r="B515" s="40"/>
      <c r="C515" s="240" t="s">
        <v>585</v>
      </c>
      <c r="D515" s="298" t="s">
        <v>164</v>
      </c>
      <c r="E515" s="241" t="s">
        <v>586</v>
      </c>
      <c r="F515" s="242" t="s">
        <v>587</v>
      </c>
      <c r="G515" s="243" t="s">
        <v>545</v>
      </c>
      <c r="H515" s="244">
        <v>33725.411</v>
      </c>
      <c r="I515" s="245"/>
      <c r="J515" s="246">
        <f>ROUND(I515*H515,2)</f>
        <v>0</v>
      </c>
      <c r="K515" s="247"/>
      <c r="L515" s="45"/>
      <c r="M515" s="248" t="s">
        <v>1</v>
      </c>
      <c r="N515" s="249" t="s">
        <v>44</v>
      </c>
      <c r="O515" s="98"/>
      <c r="P515" s="250">
        <f>O515*H515</f>
        <v>0</v>
      </c>
      <c r="Q515" s="250">
        <v>0</v>
      </c>
      <c r="R515" s="250">
        <f>Q515*H515</f>
        <v>0</v>
      </c>
      <c r="S515" s="250">
        <v>0</v>
      </c>
      <c r="T515" s="251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252" t="s">
        <v>168</v>
      </c>
      <c r="AT515" s="252" t="s">
        <v>164</v>
      </c>
      <c r="AU515" s="252" t="s">
        <v>90</v>
      </c>
      <c r="AY515" s="18" t="s">
        <v>162</v>
      </c>
      <c r="BE515" s="253">
        <f>IF(N515="základná",J515,0)</f>
        <v>0</v>
      </c>
      <c r="BF515" s="253">
        <f>IF(N515="znížená",J515,0)</f>
        <v>0</v>
      </c>
      <c r="BG515" s="253">
        <f>IF(N515="zákl. prenesená",J515,0)</f>
        <v>0</v>
      </c>
      <c r="BH515" s="253">
        <f>IF(N515="zníž. prenesená",J515,0)</f>
        <v>0</v>
      </c>
      <c r="BI515" s="253">
        <f>IF(N515="nulová",J515,0)</f>
        <v>0</v>
      </c>
      <c r="BJ515" s="18" t="s">
        <v>90</v>
      </c>
      <c r="BK515" s="253">
        <f>ROUND(I515*H515,2)</f>
        <v>0</v>
      </c>
      <c r="BL515" s="18" t="s">
        <v>168</v>
      </c>
      <c r="BM515" s="252" t="s">
        <v>588</v>
      </c>
    </row>
    <row r="516" s="12" customFormat="1" ht="25.92" customHeight="1">
      <c r="A516" s="12"/>
      <c r="B516" s="224"/>
      <c r="C516" s="225"/>
      <c r="D516" s="226" t="s">
        <v>77</v>
      </c>
      <c r="E516" s="227" t="s">
        <v>589</v>
      </c>
      <c r="F516" s="227" t="s">
        <v>590</v>
      </c>
      <c r="G516" s="225"/>
      <c r="H516" s="225"/>
      <c r="I516" s="228"/>
      <c r="J516" s="229">
        <f>BK516</f>
        <v>0</v>
      </c>
      <c r="K516" s="225"/>
      <c r="L516" s="230"/>
      <c r="M516" s="231"/>
      <c r="N516" s="232"/>
      <c r="O516" s="232"/>
      <c r="P516" s="233">
        <f>P517</f>
        <v>0</v>
      </c>
      <c r="Q516" s="232"/>
      <c r="R516" s="233">
        <f>R517</f>
        <v>0</v>
      </c>
      <c r="S516" s="232"/>
      <c r="T516" s="234">
        <f>T517</f>
        <v>0</v>
      </c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R516" s="235" t="s">
        <v>90</v>
      </c>
      <c r="AT516" s="236" t="s">
        <v>77</v>
      </c>
      <c r="AU516" s="236" t="s">
        <v>78</v>
      </c>
      <c r="AY516" s="235" t="s">
        <v>162</v>
      </c>
      <c r="BK516" s="237">
        <f>BK517</f>
        <v>0</v>
      </c>
    </row>
    <row r="517" s="12" customFormat="1" ht="22.8" customHeight="1">
      <c r="A517" s="12"/>
      <c r="B517" s="224"/>
      <c r="C517" s="225"/>
      <c r="D517" s="226" t="s">
        <v>77</v>
      </c>
      <c r="E517" s="238" t="s">
        <v>591</v>
      </c>
      <c r="F517" s="238" t="s">
        <v>592</v>
      </c>
      <c r="G517" s="225"/>
      <c r="H517" s="225"/>
      <c r="I517" s="228"/>
      <c r="J517" s="239">
        <f>BK517</f>
        <v>0</v>
      </c>
      <c r="K517" s="225"/>
      <c r="L517" s="230"/>
      <c r="M517" s="231"/>
      <c r="N517" s="232"/>
      <c r="O517" s="232"/>
      <c r="P517" s="233">
        <f>SUM(P518:P524)</f>
        <v>0</v>
      </c>
      <c r="Q517" s="232"/>
      <c r="R517" s="233">
        <f>SUM(R518:R524)</f>
        <v>0</v>
      </c>
      <c r="S517" s="232"/>
      <c r="T517" s="234">
        <f>SUM(T518:T524)</f>
        <v>0</v>
      </c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R517" s="235" t="s">
        <v>90</v>
      </c>
      <c r="AT517" s="236" t="s">
        <v>77</v>
      </c>
      <c r="AU517" s="236" t="s">
        <v>85</v>
      </c>
      <c r="AY517" s="235" t="s">
        <v>162</v>
      </c>
      <c r="BK517" s="237">
        <f>SUM(BK518:BK524)</f>
        <v>0</v>
      </c>
    </row>
    <row r="518" s="2" customFormat="1" ht="22.2" customHeight="1">
      <c r="A518" s="39"/>
      <c r="B518" s="40"/>
      <c r="C518" s="240" t="s">
        <v>593</v>
      </c>
      <c r="D518" s="240" t="s">
        <v>164</v>
      </c>
      <c r="E518" s="241" t="s">
        <v>594</v>
      </c>
      <c r="F518" s="242" t="s">
        <v>595</v>
      </c>
      <c r="G518" s="243" t="s">
        <v>427</v>
      </c>
      <c r="H518" s="244">
        <v>2580</v>
      </c>
      <c r="I518" s="245"/>
      <c r="J518" s="246">
        <f>ROUND(I518*H518,2)</f>
        <v>0</v>
      </c>
      <c r="K518" s="247"/>
      <c r="L518" s="45"/>
      <c r="M518" s="248" t="s">
        <v>1</v>
      </c>
      <c r="N518" s="249" t="s">
        <v>44</v>
      </c>
      <c r="O518" s="98"/>
      <c r="P518" s="250">
        <f>O518*H518</f>
        <v>0</v>
      </c>
      <c r="Q518" s="250">
        <v>0</v>
      </c>
      <c r="R518" s="250">
        <f>Q518*H518</f>
        <v>0</v>
      </c>
      <c r="S518" s="250">
        <v>0</v>
      </c>
      <c r="T518" s="251">
        <f>S518*H518</f>
        <v>0</v>
      </c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R518" s="252" t="s">
        <v>253</v>
      </c>
      <c r="AT518" s="252" t="s">
        <v>164</v>
      </c>
      <c r="AU518" s="252" t="s">
        <v>90</v>
      </c>
      <c r="AY518" s="18" t="s">
        <v>162</v>
      </c>
      <c r="BE518" s="253">
        <f>IF(N518="základná",J518,0)</f>
        <v>0</v>
      </c>
      <c r="BF518" s="253">
        <f>IF(N518="znížená",J518,0)</f>
        <v>0</v>
      </c>
      <c r="BG518" s="253">
        <f>IF(N518="zákl. prenesená",J518,0)</f>
        <v>0</v>
      </c>
      <c r="BH518" s="253">
        <f>IF(N518="zníž. prenesená",J518,0)</f>
        <v>0</v>
      </c>
      <c r="BI518" s="253">
        <f>IF(N518="nulová",J518,0)</f>
        <v>0</v>
      </c>
      <c r="BJ518" s="18" t="s">
        <v>90</v>
      </c>
      <c r="BK518" s="253">
        <f>ROUND(I518*H518,2)</f>
        <v>0</v>
      </c>
      <c r="BL518" s="18" t="s">
        <v>253</v>
      </c>
      <c r="BM518" s="252" t="s">
        <v>596</v>
      </c>
    </row>
    <row r="519" s="13" customFormat="1">
      <c r="A519" s="13"/>
      <c r="B519" s="254"/>
      <c r="C519" s="255"/>
      <c r="D519" s="256" t="s">
        <v>170</v>
      </c>
      <c r="E519" s="257" t="s">
        <v>1</v>
      </c>
      <c r="F519" s="258" t="s">
        <v>172</v>
      </c>
      <c r="G519" s="255"/>
      <c r="H519" s="257" t="s">
        <v>1</v>
      </c>
      <c r="I519" s="259"/>
      <c r="J519" s="255"/>
      <c r="K519" s="255"/>
      <c r="L519" s="260"/>
      <c r="M519" s="261"/>
      <c r="N519" s="262"/>
      <c r="O519" s="262"/>
      <c r="P519" s="262"/>
      <c r="Q519" s="262"/>
      <c r="R519" s="262"/>
      <c r="S519" s="262"/>
      <c r="T519" s="26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64" t="s">
        <v>170</v>
      </c>
      <c r="AU519" s="264" t="s">
        <v>90</v>
      </c>
      <c r="AV519" s="13" t="s">
        <v>85</v>
      </c>
      <c r="AW519" s="13" t="s">
        <v>34</v>
      </c>
      <c r="AX519" s="13" t="s">
        <v>78</v>
      </c>
      <c r="AY519" s="264" t="s">
        <v>162</v>
      </c>
    </row>
    <row r="520" s="14" customFormat="1">
      <c r="A520" s="14"/>
      <c r="B520" s="265"/>
      <c r="C520" s="266"/>
      <c r="D520" s="256" t="s">
        <v>170</v>
      </c>
      <c r="E520" s="267" t="s">
        <v>1</v>
      </c>
      <c r="F520" s="268" t="s">
        <v>597</v>
      </c>
      <c r="G520" s="266"/>
      <c r="H520" s="269">
        <v>1010</v>
      </c>
      <c r="I520" s="270"/>
      <c r="J520" s="266"/>
      <c r="K520" s="266"/>
      <c r="L520" s="271"/>
      <c r="M520" s="272"/>
      <c r="N520" s="273"/>
      <c r="O520" s="273"/>
      <c r="P520" s="273"/>
      <c r="Q520" s="273"/>
      <c r="R520" s="273"/>
      <c r="S520" s="273"/>
      <c r="T520" s="27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75" t="s">
        <v>170</v>
      </c>
      <c r="AU520" s="275" t="s">
        <v>90</v>
      </c>
      <c r="AV520" s="14" t="s">
        <v>90</v>
      </c>
      <c r="AW520" s="14" t="s">
        <v>34</v>
      </c>
      <c r="AX520" s="14" t="s">
        <v>78</v>
      </c>
      <c r="AY520" s="275" t="s">
        <v>162</v>
      </c>
    </row>
    <row r="521" s="13" customFormat="1">
      <c r="A521" s="13"/>
      <c r="B521" s="254"/>
      <c r="C521" s="255"/>
      <c r="D521" s="256" t="s">
        <v>170</v>
      </c>
      <c r="E521" s="257" t="s">
        <v>1</v>
      </c>
      <c r="F521" s="258" t="s">
        <v>174</v>
      </c>
      <c r="G521" s="255"/>
      <c r="H521" s="257" t="s">
        <v>1</v>
      </c>
      <c r="I521" s="259"/>
      <c r="J521" s="255"/>
      <c r="K521" s="255"/>
      <c r="L521" s="260"/>
      <c r="M521" s="261"/>
      <c r="N521" s="262"/>
      <c r="O521" s="262"/>
      <c r="P521" s="262"/>
      <c r="Q521" s="262"/>
      <c r="R521" s="262"/>
      <c r="S521" s="262"/>
      <c r="T521" s="26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64" t="s">
        <v>170</v>
      </c>
      <c r="AU521" s="264" t="s">
        <v>90</v>
      </c>
      <c r="AV521" s="13" t="s">
        <v>85</v>
      </c>
      <c r="AW521" s="13" t="s">
        <v>34</v>
      </c>
      <c r="AX521" s="13" t="s">
        <v>78</v>
      </c>
      <c r="AY521" s="264" t="s">
        <v>162</v>
      </c>
    </row>
    <row r="522" s="14" customFormat="1">
      <c r="A522" s="14"/>
      <c r="B522" s="265"/>
      <c r="C522" s="266"/>
      <c r="D522" s="256" t="s">
        <v>170</v>
      </c>
      <c r="E522" s="267" t="s">
        <v>1</v>
      </c>
      <c r="F522" s="268" t="s">
        <v>598</v>
      </c>
      <c r="G522" s="266"/>
      <c r="H522" s="269">
        <v>1570</v>
      </c>
      <c r="I522" s="270"/>
      <c r="J522" s="266"/>
      <c r="K522" s="266"/>
      <c r="L522" s="271"/>
      <c r="M522" s="272"/>
      <c r="N522" s="273"/>
      <c r="O522" s="273"/>
      <c r="P522" s="273"/>
      <c r="Q522" s="273"/>
      <c r="R522" s="273"/>
      <c r="S522" s="273"/>
      <c r="T522" s="27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75" t="s">
        <v>170</v>
      </c>
      <c r="AU522" s="275" t="s">
        <v>90</v>
      </c>
      <c r="AV522" s="14" t="s">
        <v>90</v>
      </c>
      <c r="AW522" s="14" t="s">
        <v>34</v>
      </c>
      <c r="AX522" s="14" t="s">
        <v>78</v>
      </c>
      <c r="AY522" s="275" t="s">
        <v>162</v>
      </c>
    </row>
    <row r="523" s="16" customFormat="1">
      <c r="A523" s="16"/>
      <c r="B523" s="287"/>
      <c r="C523" s="288"/>
      <c r="D523" s="256" t="s">
        <v>170</v>
      </c>
      <c r="E523" s="289" t="s">
        <v>1</v>
      </c>
      <c r="F523" s="290" t="s">
        <v>180</v>
      </c>
      <c r="G523" s="288"/>
      <c r="H523" s="291">
        <v>2580</v>
      </c>
      <c r="I523" s="292"/>
      <c r="J523" s="288"/>
      <c r="K523" s="288"/>
      <c r="L523" s="293"/>
      <c r="M523" s="294"/>
      <c r="N523" s="295"/>
      <c r="O523" s="295"/>
      <c r="P523" s="295"/>
      <c r="Q523" s="295"/>
      <c r="R523" s="295"/>
      <c r="S523" s="295"/>
      <c r="T523" s="29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T523" s="297" t="s">
        <v>170</v>
      </c>
      <c r="AU523" s="297" t="s">
        <v>90</v>
      </c>
      <c r="AV523" s="16" t="s">
        <v>168</v>
      </c>
      <c r="AW523" s="16" t="s">
        <v>34</v>
      </c>
      <c r="AX523" s="16" t="s">
        <v>85</v>
      </c>
      <c r="AY523" s="297" t="s">
        <v>162</v>
      </c>
    </row>
    <row r="524" s="2" customFormat="1" ht="22.2" customHeight="1">
      <c r="A524" s="39"/>
      <c r="B524" s="40"/>
      <c r="C524" s="240" t="s">
        <v>599</v>
      </c>
      <c r="D524" s="240" t="s">
        <v>164</v>
      </c>
      <c r="E524" s="241" t="s">
        <v>600</v>
      </c>
      <c r="F524" s="242" t="s">
        <v>601</v>
      </c>
      <c r="G524" s="243" t="s">
        <v>602</v>
      </c>
      <c r="H524" s="310"/>
      <c r="I524" s="245"/>
      <c r="J524" s="246">
        <f>ROUND(I524*H524,2)</f>
        <v>0</v>
      </c>
      <c r="K524" s="247"/>
      <c r="L524" s="45"/>
      <c r="M524" s="311" t="s">
        <v>1</v>
      </c>
      <c r="N524" s="312" t="s">
        <v>44</v>
      </c>
      <c r="O524" s="313"/>
      <c r="P524" s="314">
        <f>O524*H524</f>
        <v>0</v>
      </c>
      <c r="Q524" s="314">
        <v>0</v>
      </c>
      <c r="R524" s="314">
        <f>Q524*H524</f>
        <v>0</v>
      </c>
      <c r="S524" s="314">
        <v>0</v>
      </c>
      <c r="T524" s="315">
        <f>S524*H524</f>
        <v>0</v>
      </c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R524" s="252" t="s">
        <v>253</v>
      </c>
      <c r="AT524" s="252" t="s">
        <v>164</v>
      </c>
      <c r="AU524" s="252" t="s">
        <v>90</v>
      </c>
      <c r="AY524" s="18" t="s">
        <v>162</v>
      </c>
      <c r="BE524" s="253">
        <f>IF(N524="základná",J524,0)</f>
        <v>0</v>
      </c>
      <c r="BF524" s="253">
        <f>IF(N524="znížená",J524,0)</f>
        <v>0</v>
      </c>
      <c r="BG524" s="253">
        <f>IF(N524="zákl. prenesená",J524,0)</f>
        <v>0</v>
      </c>
      <c r="BH524" s="253">
        <f>IF(N524="zníž. prenesená",J524,0)</f>
        <v>0</v>
      </c>
      <c r="BI524" s="253">
        <f>IF(N524="nulová",J524,0)</f>
        <v>0</v>
      </c>
      <c r="BJ524" s="18" t="s">
        <v>90</v>
      </c>
      <c r="BK524" s="253">
        <f>ROUND(I524*H524,2)</f>
        <v>0</v>
      </c>
      <c r="BL524" s="18" t="s">
        <v>253</v>
      </c>
      <c r="BM524" s="252" t="s">
        <v>603</v>
      </c>
    </row>
    <row r="525" s="2" customFormat="1" ht="6.96" customHeight="1">
      <c r="A525" s="39"/>
      <c r="B525" s="73"/>
      <c r="C525" s="74"/>
      <c r="D525" s="74"/>
      <c r="E525" s="74"/>
      <c r="F525" s="74"/>
      <c r="G525" s="74"/>
      <c r="H525" s="74"/>
      <c r="I525" s="74"/>
      <c r="J525" s="74"/>
      <c r="K525" s="74"/>
      <c r="L525" s="45"/>
      <c r="M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</row>
  </sheetData>
  <sheetProtection sheet="1" autoFilter="0" formatColumns="0" formatRows="0" objects="1" scenarios="1" spinCount="100000" saltValue="C64WUci9zkK2Z81IRPV7Yv3fETYU3ugLEpVcuSr00vP2DbzEFijYR5T6LzPFQG5QXCwT2TxuTvTscS5MlO9FfA==" hashValue="Mxey1jzVn4ELUxxJNU2b2hdXWRu3Il6g6+r5G236/X7ZNRw5+cTbI8pJHs0P4Khp8+V3blpk3bQfyNKcayy4+Q==" algorithmName="SHA-512" password="CC35"/>
  <autoFilter ref="C132:K524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9:H119"/>
    <mergeCell ref="E123:H123"/>
    <mergeCell ref="E121:H121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99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78</v>
      </c>
    </row>
    <row r="4" s="1" customFormat="1" ht="24.96" customHeight="1">
      <c r="B4" s="21"/>
      <c r="D4" s="156" t="s">
        <v>127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14.4" customHeight="1">
      <c r="B7" s="21"/>
      <c r="E7" s="159" t="str">
        <f>'Rekapitulácia stavby'!K6</f>
        <v>Cyklotrasa Rimavská Sobota - Poltár</v>
      </c>
      <c r="F7" s="158"/>
      <c r="G7" s="158"/>
      <c r="H7" s="158"/>
      <c r="L7" s="21"/>
    </row>
    <row r="8">
      <c r="B8" s="21"/>
      <c r="D8" s="158" t="s">
        <v>128</v>
      </c>
      <c r="L8" s="21"/>
    </row>
    <row r="9" s="1" customFormat="1" ht="14.4" customHeight="1">
      <c r="B9" s="21"/>
      <c r="E9" s="159" t="s">
        <v>129</v>
      </c>
      <c r="F9" s="1"/>
      <c r="G9" s="1"/>
      <c r="H9" s="1"/>
      <c r="L9" s="21"/>
    </row>
    <row r="10" s="1" customFormat="1" ht="12" customHeight="1">
      <c r="B10" s="21"/>
      <c r="D10" s="158" t="s">
        <v>130</v>
      </c>
      <c r="L10" s="21"/>
    </row>
    <row r="11" s="2" customFormat="1" ht="14.4" customHeight="1">
      <c r="A11" s="39"/>
      <c r="B11" s="45"/>
      <c r="C11" s="39"/>
      <c r="D11" s="39"/>
      <c r="E11" s="160" t="s">
        <v>131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8" t="s">
        <v>132</v>
      </c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5.6" customHeight="1">
      <c r="A13" s="39"/>
      <c r="B13" s="45"/>
      <c r="C13" s="39"/>
      <c r="D13" s="39"/>
      <c r="E13" s="161" t="s">
        <v>604</v>
      </c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58" t="s">
        <v>17</v>
      </c>
      <c r="E15" s="39"/>
      <c r="F15" s="148" t="s">
        <v>1</v>
      </c>
      <c r="G15" s="39"/>
      <c r="H15" s="39"/>
      <c r="I15" s="158" t="s">
        <v>18</v>
      </c>
      <c r="J15" s="148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19</v>
      </c>
      <c r="E16" s="39"/>
      <c r="F16" s="148" t="s">
        <v>20</v>
      </c>
      <c r="G16" s="39"/>
      <c r="H16" s="39"/>
      <c r="I16" s="158" t="s">
        <v>21</v>
      </c>
      <c r="J16" s="162" t="str">
        <f>'Rekapitulácia stavby'!AN8</f>
        <v>24. 11. 2020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58" t="s">
        <v>23</v>
      </c>
      <c r="E18" s="39"/>
      <c r="F18" s="39"/>
      <c r="G18" s="39"/>
      <c r="H18" s="39"/>
      <c r="I18" s="158" t="s">
        <v>24</v>
      </c>
      <c r="J18" s="148" t="s">
        <v>25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8" t="s">
        <v>26</v>
      </c>
      <c r="F19" s="39"/>
      <c r="G19" s="39"/>
      <c r="H19" s="39"/>
      <c r="I19" s="158" t="s">
        <v>27</v>
      </c>
      <c r="J19" s="148" t="s">
        <v>1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58" t="s">
        <v>28</v>
      </c>
      <c r="E21" s="39"/>
      <c r="F21" s="39"/>
      <c r="G21" s="39"/>
      <c r="H21" s="39"/>
      <c r="I21" s="158" t="s">
        <v>24</v>
      </c>
      <c r="J21" s="34" t="str">
        <f>'Rekapitulácia stavby'!AN13</f>
        <v>Vyplň údaj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'Rekapitulácia stavby'!E14</f>
        <v>Vyplň údaj</v>
      </c>
      <c r="F22" s="148"/>
      <c r="G22" s="148"/>
      <c r="H22" s="148"/>
      <c r="I22" s="158" t="s">
        <v>27</v>
      </c>
      <c r="J22" s="34" t="str">
        <f>'Rekapitulácia stavby'!AN14</f>
        <v>Vyplň údaj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58" t="s">
        <v>30</v>
      </c>
      <c r="E24" s="39"/>
      <c r="F24" s="39"/>
      <c r="G24" s="39"/>
      <c r="H24" s="39"/>
      <c r="I24" s="158" t="s">
        <v>24</v>
      </c>
      <c r="J24" s="148" t="s">
        <v>31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48" t="s">
        <v>32</v>
      </c>
      <c r="F25" s="39"/>
      <c r="G25" s="39"/>
      <c r="H25" s="39"/>
      <c r="I25" s="158" t="s">
        <v>27</v>
      </c>
      <c r="J25" s="148" t="s">
        <v>33</v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58" t="s">
        <v>35</v>
      </c>
      <c r="E27" s="39"/>
      <c r="F27" s="39"/>
      <c r="G27" s="39"/>
      <c r="H27" s="39"/>
      <c r="I27" s="158" t="s">
        <v>24</v>
      </c>
      <c r="J27" s="148" t="str">
        <f>IF('Rekapitulácia stavby'!AN19="","",'Rekapitulácia stavby'!AN19)</f>
        <v/>
      </c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48" t="str">
        <f>IF('Rekapitulácia stavby'!E20="","",'Rekapitulácia stavby'!E20)</f>
        <v xml:space="preserve"> </v>
      </c>
      <c r="F28" s="39"/>
      <c r="G28" s="39"/>
      <c r="H28" s="39"/>
      <c r="I28" s="158" t="s">
        <v>27</v>
      </c>
      <c r="J28" s="148" t="str">
        <f>IF('Rekapitulácia stavby'!AN20="","",'Rekapitulácia stavby'!AN20)</f>
        <v/>
      </c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58" t="s">
        <v>37</v>
      </c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4.4" customHeight="1">
      <c r="A31" s="163"/>
      <c r="B31" s="164"/>
      <c r="C31" s="163"/>
      <c r="D31" s="163"/>
      <c r="E31" s="165" t="s">
        <v>1</v>
      </c>
      <c r="F31" s="165"/>
      <c r="G31" s="165"/>
      <c r="H31" s="165"/>
      <c r="I31" s="163"/>
      <c r="J31" s="163"/>
      <c r="K31" s="163"/>
      <c r="L31" s="166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7"/>
      <c r="E33" s="167"/>
      <c r="F33" s="167"/>
      <c r="G33" s="167"/>
      <c r="H33" s="167"/>
      <c r="I33" s="167"/>
      <c r="J33" s="167"/>
      <c r="K33" s="167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68" t="s">
        <v>38</v>
      </c>
      <c r="E34" s="39"/>
      <c r="F34" s="39"/>
      <c r="G34" s="39"/>
      <c r="H34" s="39"/>
      <c r="I34" s="39"/>
      <c r="J34" s="169">
        <f>ROUND(J134,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67"/>
      <c r="E35" s="167"/>
      <c r="F35" s="167"/>
      <c r="G35" s="167"/>
      <c r="H35" s="167"/>
      <c r="I35" s="167"/>
      <c r="J35" s="167"/>
      <c r="K35" s="167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70" t="s">
        <v>40</v>
      </c>
      <c r="G36" s="39"/>
      <c r="H36" s="39"/>
      <c r="I36" s="170" t="s">
        <v>39</v>
      </c>
      <c r="J36" s="170" t="s">
        <v>41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60" t="s">
        <v>42</v>
      </c>
      <c r="E37" s="171" t="s">
        <v>43</v>
      </c>
      <c r="F37" s="172">
        <f>ROUND((SUM(BE134:BE227)),  2)</f>
        <v>0</v>
      </c>
      <c r="G37" s="173"/>
      <c r="H37" s="173"/>
      <c r="I37" s="174">
        <v>0.20000000000000001</v>
      </c>
      <c r="J37" s="172">
        <f>ROUND(((SUM(BE134:BE227))*I37),  2)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71" t="s">
        <v>44</v>
      </c>
      <c r="F38" s="172">
        <f>ROUND((SUM(BF134:BF227)),  2)</f>
        <v>0</v>
      </c>
      <c r="G38" s="173"/>
      <c r="H38" s="173"/>
      <c r="I38" s="174">
        <v>0.20000000000000001</v>
      </c>
      <c r="J38" s="172">
        <f>ROUND(((SUM(BF134:BF227))*I38),  2)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8" t="s">
        <v>45</v>
      </c>
      <c r="F39" s="175">
        <f>ROUND((SUM(BG134:BG227)),  2)</f>
        <v>0</v>
      </c>
      <c r="G39" s="39"/>
      <c r="H39" s="39"/>
      <c r="I39" s="176">
        <v>0.20000000000000001</v>
      </c>
      <c r="J39" s="175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58" t="s">
        <v>46</v>
      </c>
      <c r="F40" s="175">
        <f>ROUND((SUM(BH134:BH227)),  2)</f>
        <v>0</v>
      </c>
      <c r="G40" s="39"/>
      <c r="H40" s="39"/>
      <c r="I40" s="176">
        <v>0.20000000000000001</v>
      </c>
      <c r="J40" s="175">
        <f>0</f>
        <v>0</v>
      </c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71" t="s">
        <v>47</v>
      </c>
      <c r="F41" s="172">
        <f>ROUND((SUM(BI134:BI227)),  2)</f>
        <v>0</v>
      </c>
      <c r="G41" s="173"/>
      <c r="H41" s="173"/>
      <c r="I41" s="174">
        <v>0</v>
      </c>
      <c r="J41" s="172">
        <f>0</f>
        <v>0</v>
      </c>
      <c r="K41" s="39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77"/>
      <c r="D43" s="178" t="s">
        <v>48</v>
      </c>
      <c r="E43" s="179"/>
      <c r="F43" s="179"/>
      <c r="G43" s="180" t="s">
        <v>49</v>
      </c>
      <c r="H43" s="181" t="s">
        <v>50</v>
      </c>
      <c r="I43" s="179"/>
      <c r="J43" s="182">
        <f>SUM(J34:J41)</f>
        <v>0</v>
      </c>
      <c r="K43" s="183"/>
      <c r="L43" s="7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7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51</v>
      </c>
      <c r="E50" s="185"/>
      <c r="F50" s="185"/>
      <c r="G50" s="184" t="s">
        <v>52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53</v>
      </c>
      <c r="E61" s="187"/>
      <c r="F61" s="188" t="s">
        <v>54</v>
      </c>
      <c r="G61" s="186" t="s">
        <v>53</v>
      </c>
      <c r="H61" s="187"/>
      <c r="I61" s="187"/>
      <c r="J61" s="189" t="s">
        <v>54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55</v>
      </c>
      <c r="E65" s="190"/>
      <c r="F65" s="190"/>
      <c r="G65" s="184" t="s">
        <v>56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53</v>
      </c>
      <c r="E76" s="187"/>
      <c r="F76" s="188" t="s">
        <v>54</v>
      </c>
      <c r="G76" s="186" t="s">
        <v>53</v>
      </c>
      <c r="H76" s="187"/>
      <c r="I76" s="187"/>
      <c r="J76" s="189" t="s">
        <v>54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134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4.4" customHeight="1">
      <c r="A85" s="39"/>
      <c r="B85" s="40"/>
      <c r="C85" s="41"/>
      <c r="D85" s="41"/>
      <c r="E85" s="195" t="str">
        <f>E7</f>
        <v>Cyklotrasa Rimavská Sobota - Poltár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128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1" customFormat="1" ht="14.4" customHeight="1">
      <c r="B87" s="22"/>
      <c r="C87" s="23"/>
      <c r="D87" s="23"/>
      <c r="E87" s="195" t="s">
        <v>129</v>
      </c>
      <c r="F87" s="23"/>
      <c r="G87" s="23"/>
      <c r="H87" s="23"/>
      <c r="I87" s="23"/>
      <c r="J87" s="23"/>
      <c r="K87" s="23"/>
      <c r="L87" s="21"/>
    </row>
    <row r="88" s="1" customFormat="1" ht="12" customHeight="1">
      <c r="B88" s="22"/>
      <c r="C88" s="33" t="s">
        <v>130</v>
      </c>
      <c r="D88" s="23"/>
      <c r="E88" s="23"/>
      <c r="F88" s="23"/>
      <c r="G88" s="23"/>
      <c r="H88" s="23"/>
      <c r="I88" s="23"/>
      <c r="J88" s="23"/>
      <c r="K88" s="23"/>
      <c r="L88" s="21"/>
    </row>
    <row r="89" s="2" customFormat="1" ht="14.4" customHeight="1">
      <c r="A89" s="39"/>
      <c r="B89" s="40"/>
      <c r="C89" s="41"/>
      <c r="D89" s="41"/>
      <c r="E89" s="196" t="s">
        <v>131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132</v>
      </c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6" customHeight="1">
      <c r="A91" s="39"/>
      <c r="B91" s="40"/>
      <c r="C91" s="41"/>
      <c r="D91" s="41"/>
      <c r="E91" s="83" t="str">
        <f>E13</f>
        <v>1136-1-4-2 - SO 01.4.1- Rúrový priepust</v>
      </c>
      <c r="F91" s="41"/>
      <c r="G91" s="41"/>
      <c r="H91" s="41"/>
      <c r="I91" s="41"/>
      <c r="J91" s="41"/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19</v>
      </c>
      <c r="D93" s="41"/>
      <c r="E93" s="41"/>
      <c r="F93" s="28" t="str">
        <f>F16</f>
        <v>Rimavská Sobota, Poltár</v>
      </c>
      <c r="G93" s="41"/>
      <c r="H93" s="41"/>
      <c r="I93" s="33" t="s">
        <v>21</v>
      </c>
      <c r="J93" s="86" t="str">
        <f>IF(J16="","",J16)</f>
        <v>24. 11. 2020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40.8" customHeight="1">
      <c r="A95" s="39"/>
      <c r="B95" s="40"/>
      <c r="C95" s="33" t="s">
        <v>23</v>
      </c>
      <c r="D95" s="41"/>
      <c r="E95" s="41"/>
      <c r="F95" s="28" t="str">
        <f>E19</f>
        <v>Banskobystrický samosprávny kraj, B. Bystrica</v>
      </c>
      <c r="G95" s="41"/>
      <c r="H95" s="41"/>
      <c r="I95" s="33" t="s">
        <v>30</v>
      </c>
      <c r="J95" s="37" t="str">
        <f>E25</f>
        <v>Cykloprojekt s.r.o., Bratislava, Laurinská 18</v>
      </c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6" customHeight="1">
      <c r="A96" s="39"/>
      <c r="B96" s="40"/>
      <c r="C96" s="33" t="s">
        <v>28</v>
      </c>
      <c r="D96" s="41"/>
      <c r="E96" s="41"/>
      <c r="F96" s="28" t="str">
        <f>IF(E22="","",E22)</f>
        <v>Vyplň údaj</v>
      </c>
      <c r="G96" s="41"/>
      <c r="H96" s="41"/>
      <c r="I96" s="33" t="s">
        <v>35</v>
      </c>
      <c r="J96" s="37" t="str">
        <f>E28</f>
        <v xml:space="preserve"> 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9.28" customHeight="1">
      <c r="A98" s="39"/>
      <c r="B98" s="40"/>
      <c r="C98" s="197" t="s">
        <v>135</v>
      </c>
      <c r="D98" s="198"/>
      <c r="E98" s="198"/>
      <c r="F98" s="198"/>
      <c r="G98" s="198"/>
      <c r="H98" s="198"/>
      <c r="I98" s="198"/>
      <c r="J98" s="199" t="s">
        <v>136</v>
      </c>
      <c r="K98" s="198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22.8" customHeight="1">
      <c r="A100" s="39"/>
      <c r="B100" s="40"/>
      <c r="C100" s="200" t="s">
        <v>137</v>
      </c>
      <c r="D100" s="41"/>
      <c r="E100" s="41"/>
      <c r="F100" s="41"/>
      <c r="G100" s="41"/>
      <c r="H100" s="41"/>
      <c r="I100" s="41"/>
      <c r="J100" s="117">
        <f>J134</f>
        <v>0</v>
      </c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U100" s="18" t="s">
        <v>138</v>
      </c>
    </row>
    <row r="101" s="9" customFormat="1" ht="24.96" customHeight="1">
      <c r="A101" s="9"/>
      <c r="B101" s="201"/>
      <c r="C101" s="202"/>
      <c r="D101" s="203" t="s">
        <v>139</v>
      </c>
      <c r="E101" s="204"/>
      <c r="F101" s="204"/>
      <c r="G101" s="204"/>
      <c r="H101" s="204"/>
      <c r="I101" s="204"/>
      <c r="J101" s="205">
        <f>J135</f>
        <v>0</v>
      </c>
      <c r="K101" s="202"/>
      <c r="L101" s="20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7"/>
      <c r="C102" s="139"/>
      <c r="D102" s="208" t="s">
        <v>140</v>
      </c>
      <c r="E102" s="209"/>
      <c r="F102" s="209"/>
      <c r="G102" s="209"/>
      <c r="H102" s="209"/>
      <c r="I102" s="209"/>
      <c r="J102" s="210">
        <f>J136</f>
        <v>0</v>
      </c>
      <c r="K102" s="139"/>
      <c r="L102" s="21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9"/>
      <c r="D103" s="208" t="s">
        <v>141</v>
      </c>
      <c r="E103" s="209"/>
      <c r="F103" s="209"/>
      <c r="G103" s="209"/>
      <c r="H103" s="209"/>
      <c r="I103" s="209"/>
      <c r="J103" s="210">
        <f>J181</f>
        <v>0</v>
      </c>
      <c r="K103" s="139"/>
      <c r="L103" s="21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9"/>
      <c r="D104" s="208" t="s">
        <v>142</v>
      </c>
      <c r="E104" s="209"/>
      <c r="F104" s="209"/>
      <c r="G104" s="209"/>
      <c r="H104" s="209"/>
      <c r="I104" s="209"/>
      <c r="J104" s="210">
        <f>J193</f>
        <v>0</v>
      </c>
      <c r="K104" s="139"/>
      <c r="L104" s="2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7"/>
      <c r="C105" s="139"/>
      <c r="D105" s="208" t="s">
        <v>144</v>
      </c>
      <c r="E105" s="209"/>
      <c r="F105" s="209"/>
      <c r="G105" s="209"/>
      <c r="H105" s="209"/>
      <c r="I105" s="209"/>
      <c r="J105" s="210">
        <f>J201</f>
        <v>0</v>
      </c>
      <c r="K105" s="139"/>
      <c r="L105" s="21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7"/>
      <c r="C106" s="139"/>
      <c r="D106" s="208" t="s">
        <v>145</v>
      </c>
      <c r="E106" s="209"/>
      <c r="F106" s="209"/>
      <c r="G106" s="209"/>
      <c r="H106" s="209"/>
      <c r="I106" s="209"/>
      <c r="J106" s="210">
        <f>J217</f>
        <v>0</v>
      </c>
      <c r="K106" s="139"/>
      <c r="L106" s="21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201"/>
      <c r="C107" s="202"/>
      <c r="D107" s="203" t="s">
        <v>146</v>
      </c>
      <c r="E107" s="204"/>
      <c r="F107" s="204"/>
      <c r="G107" s="204"/>
      <c r="H107" s="204"/>
      <c r="I107" s="204"/>
      <c r="J107" s="205">
        <f>J219</f>
        <v>0</v>
      </c>
      <c r="K107" s="202"/>
      <c r="L107" s="20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207"/>
      <c r="C108" s="139"/>
      <c r="D108" s="208" t="s">
        <v>605</v>
      </c>
      <c r="E108" s="209"/>
      <c r="F108" s="209"/>
      <c r="G108" s="209"/>
      <c r="H108" s="209"/>
      <c r="I108" s="209"/>
      <c r="J108" s="210">
        <f>J220</f>
        <v>0</v>
      </c>
      <c r="K108" s="139"/>
      <c r="L108" s="21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201"/>
      <c r="C109" s="202"/>
      <c r="D109" s="203" t="s">
        <v>606</v>
      </c>
      <c r="E109" s="204"/>
      <c r="F109" s="204"/>
      <c r="G109" s="204"/>
      <c r="H109" s="204"/>
      <c r="I109" s="204"/>
      <c r="J109" s="205">
        <f>J224</f>
        <v>0</v>
      </c>
      <c r="K109" s="202"/>
      <c r="L109" s="206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207"/>
      <c r="C110" s="139"/>
      <c r="D110" s="208" t="s">
        <v>607</v>
      </c>
      <c r="E110" s="209"/>
      <c r="F110" s="209"/>
      <c r="G110" s="209"/>
      <c r="H110" s="209"/>
      <c r="I110" s="209"/>
      <c r="J110" s="210">
        <f>J225</f>
        <v>0</v>
      </c>
      <c r="K110" s="139"/>
      <c r="L110" s="21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70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73"/>
      <c r="C112" s="74"/>
      <c r="D112" s="74"/>
      <c r="E112" s="74"/>
      <c r="F112" s="74"/>
      <c r="G112" s="74"/>
      <c r="H112" s="74"/>
      <c r="I112" s="74"/>
      <c r="J112" s="74"/>
      <c r="K112" s="74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6" s="2" customFormat="1" ht="6.96" customHeight="1">
      <c r="A116" s="39"/>
      <c r="B116" s="75"/>
      <c r="C116" s="76"/>
      <c r="D116" s="76"/>
      <c r="E116" s="76"/>
      <c r="F116" s="76"/>
      <c r="G116" s="76"/>
      <c r="H116" s="76"/>
      <c r="I116" s="76"/>
      <c r="J116" s="76"/>
      <c r="K116" s="76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24.96" customHeight="1">
      <c r="A117" s="39"/>
      <c r="B117" s="40"/>
      <c r="C117" s="24" t="s">
        <v>148</v>
      </c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15</v>
      </c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4.4" customHeight="1">
      <c r="A120" s="39"/>
      <c r="B120" s="40"/>
      <c r="C120" s="41"/>
      <c r="D120" s="41"/>
      <c r="E120" s="195" t="str">
        <f>E7</f>
        <v>Cyklotrasa Rimavská Sobota - Poltár</v>
      </c>
      <c r="F120" s="33"/>
      <c r="G120" s="33"/>
      <c r="H120" s="33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1" customFormat="1" ht="12" customHeight="1">
      <c r="B121" s="22"/>
      <c r="C121" s="33" t="s">
        <v>128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="1" customFormat="1" ht="14.4" customHeight="1">
      <c r="B122" s="22"/>
      <c r="C122" s="23"/>
      <c r="D122" s="23"/>
      <c r="E122" s="195" t="s">
        <v>129</v>
      </c>
      <c r="F122" s="23"/>
      <c r="G122" s="23"/>
      <c r="H122" s="23"/>
      <c r="I122" s="23"/>
      <c r="J122" s="23"/>
      <c r="K122" s="23"/>
      <c r="L122" s="21"/>
    </row>
    <row r="123" s="1" customFormat="1" ht="12" customHeight="1">
      <c r="B123" s="22"/>
      <c r="C123" s="33" t="s">
        <v>130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="2" customFormat="1" ht="14.4" customHeight="1">
      <c r="A124" s="39"/>
      <c r="B124" s="40"/>
      <c r="C124" s="41"/>
      <c r="D124" s="41"/>
      <c r="E124" s="196" t="s">
        <v>131</v>
      </c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132</v>
      </c>
      <c r="D125" s="41"/>
      <c r="E125" s="41"/>
      <c r="F125" s="41"/>
      <c r="G125" s="41"/>
      <c r="H125" s="41"/>
      <c r="I125" s="41"/>
      <c r="J125" s="41"/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6" customHeight="1">
      <c r="A126" s="39"/>
      <c r="B126" s="40"/>
      <c r="C126" s="41"/>
      <c r="D126" s="41"/>
      <c r="E126" s="83" t="str">
        <f>E13</f>
        <v>1136-1-4-2 - SO 01.4.1- Rúrový priepust</v>
      </c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6.96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2" customHeight="1">
      <c r="A128" s="39"/>
      <c r="B128" s="40"/>
      <c r="C128" s="33" t="s">
        <v>19</v>
      </c>
      <c r="D128" s="41"/>
      <c r="E128" s="41"/>
      <c r="F128" s="28" t="str">
        <f>F16</f>
        <v>Rimavská Sobota, Poltár</v>
      </c>
      <c r="G128" s="41"/>
      <c r="H128" s="41"/>
      <c r="I128" s="33" t="s">
        <v>21</v>
      </c>
      <c r="J128" s="86" t="str">
        <f>IF(J16="","",J16)</f>
        <v>24. 11. 2020</v>
      </c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6.96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40.8" customHeight="1">
      <c r="A130" s="39"/>
      <c r="B130" s="40"/>
      <c r="C130" s="33" t="s">
        <v>23</v>
      </c>
      <c r="D130" s="41"/>
      <c r="E130" s="41"/>
      <c r="F130" s="28" t="str">
        <f>E19</f>
        <v>Banskobystrický samosprávny kraj, B. Bystrica</v>
      </c>
      <c r="G130" s="41"/>
      <c r="H130" s="41"/>
      <c r="I130" s="33" t="s">
        <v>30</v>
      </c>
      <c r="J130" s="37" t="str">
        <f>E25</f>
        <v>Cykloprojekt s.r.o., Bratislava, Laurinská 18</v>
      </c>
      <c r="K130" s="41"/>
      <c r="L130" s="70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5.6" customHeight="1">
      <c r="A131" s="39"/>
      <c r="B131" s="40"/>
      <c r="C131" s="33" t="s">
        <v>28</v>
      </c>
      <c r="D131" s="41"/>
      <c r="E131" s="41"/>
      <c r="F131" s="28" t="str">
        <f>IF(E22="","",E22)</f>
        <v>Vyplň údaj</v>
      </c>
      <c r="G131" s="41"/>
      <c r="H131" s="41"/>
      <c r="I131" s="33" t="s">
        <v>35</v>
      </c>
      <c r="J131" s="37" t="str">
        <f>E28</f>
        <v xml:space="preserve"> </v>
      </c>
      <c r="K131" s="41"/>
      <c r="L131" s="70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0.32" customHeight="1">
      <c r="A132" s="39"/>
      <c r="B132" s="40"/>
      <c r="C132" s="41"/>
      <c r="D132" s="41"/>
      <c r="E132" s="41"/>
      <c r="F132" s="41"/>
      <c r="G132" s="41"/>
      <c r="H132" s="41"/>
      <c r="I132" s="41"/>
      <c r="J132" s="41"/>
      <c r="K132" s="41"/>
      <c r="L132" s="70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11" customFormat="1" ht="29.28" customHeight="1">
      <c r="A133" s="212"/>
      <c r="B133" s="213"/>
      <c r="C133" s="214" t="s">
        <v>149</v>
      </c>
      <c r="D133" s="215" t="s">
        <v>63</v>
      </c>
      <c r="E133" s="215" t="s">
        <v>59</v>
      </c>
      <c r="F133" s="215" t="s">
        <v>60</v>
      </c>
      <c r="G133" s="215" t="s">
        <v>150</v>
      </c>
      <c r="H133" s="215" t="s">
        <v>151</v>
      </c>
      <c r="I133" s="215" t="s">
        <v>152</v>
      </c>
      <c r="J133" s="216" t="s">
        <v>136</v>
      </c>
      <c r="K133" s="217" t="s">
        <v>153</v>
      </c>
      <c r="L133" s="218"/>
      <c r="M133" s="107" t="s">
        <v>1</v>
      </c>
      <c r="N133" s="108" t="s">
        <v>42</v>
      </c>
      <c r="O133" s="108" t="s">
        <v>154</v>
      </c>
      <c r="P133" s="108" t="s">
        <v>155</v>
      </c>
      <c r="Q133" s="108" t="s">
        <v>156</v>
      </c>
      <c r="R133" s="108" t="s">
        <v>157</v>
      </c>
      <c r="S133" s="108" t="s">
        <v>158</v>
      </c>
      <c r="T133" s="109" t="s">
        <v>159</v>
      </c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</row>
    <row r="134" s="2" customFormat="1" ht="22.8" customHeight="1">
      <c r="A134" s="39"/>
      <c r="B134" s="40"/>
      <c r="C134" s="114" t="s">
        <v>137</v>
      </c>
      <c r="D134" s="41"/>
      <c r="E134" s="41"/>
      <c r="F134" s="41"/>
      <c r="G134" s="41"/>
      <c r="H134" s="41"/>
      <c r="I134" s="41"/>
      <c r="J134" s="219">
        <f>BK134</f>
        <v>0</v>
      </c>
      <c r="K134" s="41"/>
      <c r="L134" s="45"/>
      <c r="M134" s="110"/>
      <c r="N134" s="220"/>
      <c r="O134" s="111"/>
      <c r="P134" s="221">
        <f>P135+P219+P224</f>
        <v>0</v>
      </c>
      <c r="Q134" s="111"/>
      <c r="R134" s="221">
        <f>R135+R219+R224</f>
        <v>48.770740400000001</v>
      </c>
      <c r="S134" s="111"/>
      <c r="T134" s="222">
        <f>T135+T219+T224</f>
        <v>43.150000000000006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77</v>
      </c>
      <c r="AU134" s="18" t="s">
        <v>138</v>
      </c>
      <c r="BK134" s="223">
        <f>BK135+BK219+BK224</f>
        <v>0</v>
      </c>
    </row>
    <row r="135" s="12" customFormat="1" ht="25.92" customHeight="1">
      <c r="A135" s="12"/>
      <c r="B135" s="224"/>
      <c r="C135" s="225"/>
      <c r="D135" s="226" t="s">
        <v>77</v>
      </c>
      <c r="E135" s="227" t="s">
        <v>160</v>
      </c>
      <c r="F135" s="227" t="s">
        <v>161</v>
      </c>
      <c r="G135" s="225"/>
      <c r="H135" s="225"/>
      <c r="I135" s="228"/>
      <c r="J135" s="229">
        <f>BK135</f>
        <v>0</v>
      </c>
      <c r="K135" s="225"/>
      <c r="L135" s="230"/>
      <c r="M135" s="231"/>
      <c r="N135" s="232"/>
      <c r="O135" s="232"/>
      <c r="P135" s="233">
        <f>P136+P181+P193+P201+P217</f>
        <v>0</v>
      </c>
      <c r="Q135" s="232"/>
      <c r="R135" s="233">
        <f>R136+R181+R193+R201+R217</f>
        <v>48.702660399999999</v>
      </c>
      <c r="S135" s="232"/>
      <c r="T135" s="234">
        <f>T136+T181+T193+T201+T217</f>
        <v>43.150000000000006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5" t="s">
        <v>85</v>
      </c>
      <c r="AT135" s="236" t="s">
        <v>77</v>
      </c>
      <c r="AU135" s="236" t="s">
        <v>78</v>
      </c>
      <c r="AY135" s="235" t="s">
        <v>162</v>
      </c>
      <c r="BK135" s="237">
        <f>BK136+BK181+BK193+BK201+BK217</f>
        <v>0</v>
      </c>
    </row>
    <row r="136" s="12" customFormat="1" ht="22.8" customHeight="1">
      <c r="A136" s="12"/>
      <c r="B136" s="224"/>
      <c r="C136" s="225"/>
      <c r="D136" s="226" t="s">
        <v>77</v>
      </c>
      <c r="E136" s="238" t="s">
        <v>85</v>
      </c>
      <c r="F136" s="238" t="s">
        <v>163</v>
      </c>
      <c r="G136" s="225"/>
      <c r="H136" s="225"/>
      <c r="I136" s="228"/>
      <c r="J136" s="239">
        <f>BK136</f>
        <v>0</v>
      </c>
      <c r="K136" s="225"/>
      <c r="L136" s="230"/>
      <c r="M136" s="231"/>
      <c r="N136" s="232"/>
      <c r="O136" s="232"/>
      <c r="P136" s="233">
        <f>SUM(P137:P180)</f>
        <v>0</v>
      </c>
      <c r="Q136" s="232"/>
      <c r="R136" s="233">
        <f>SUM(R137:R180)</f>
        <v>0</v>
      </c>
      <c r="S136" s="232"/>
      <c r="T136" s="234">
        <f>SUM(T137:T180)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5" t="s">
        <v>85</v>
      </c>
      <c r="AT136" s="236" t="s">
        <v>77</v>
      </c>
      <c r="AU136" s="236" t="s">
        <v>85</v>
      </c>
      <c r="AY136" s="235" t="s">
        <v>162</v>
      </c>
      <c r="BK136" s="237">
        <f>SUM(BK137:BK180)</f>
        <v>0</v>
      </c>
    </row>
    <row r="137" s="2" customFormat="1" ht="22.2" customHeight="1">
      <c r="A137" s="39"/>
      <c r="B137" s="40"/>
      <c r="C137" s="240" t="s">
        <v>85</v>
      </c>
      <c r="D137" s="240" t="s">
        <v>164</v>
      </c>
      <c r="E137" s="241" t="s">
        <v>608</v>
      </c>
      <c r="F137" s="242" t="s">
        <v>609</v>
      </c>
      <c r="G137" s="243" t="s">
        <v>167</v>
      </c>
      <c r="H137" s="244">
        <v>10</v>
      </c>
      <c r="I137" s="245"/>
      <c r="J137" s="246">
        <f>ROUND(I137*H137,2)</f>
        <v>0</v>
      </c>
      <c r="K137" s="247"/>
      <c r="L137" s="45"/>
      <c r="M137" s="248" t="s">
        <v>1</v>
      </c>
      <c r="N137" s="249" t="s">
        <v>44</v>
      </c>
      <c r="O137" s="98"/>
      <c r="P137" s="250">
        <f>O137*H137</f>
        <v>0</v>
      </c>
      <c r="Q137" s="250">
        <v>0</v>
      </c>
      <c r="R137" s="250">
        <f>Q137*H137</f>
        <v>0</v>
      </c>
      <c r="S137" s="250">
        <v>0</v>
      </c>
      <c r="T137" s="25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52" t="s">
        <v>168</v>
      </c>
      <c r="AT137" s="252" t="s">
        <v>164</v>
      </c>
      <c r="AU137" s="252" t="s">
        <v>90</v>
      </c>
      <c r="AY137" s="18" t="s">
        <v>162</v>
      </c>
      <c r="BE137" s="253">
        <f>IF(N137="základná",J137,0)</f>
        <v>0</v>
      </c>
      <c r="BF137" s="253">
        <f>IF(N137="znížená",J137,0)</f>
        <v>0</v>
      </c>
      <c r="BG137" s="253">
        <f>IF(N137="zákl. prenesená",J137,0)</f>
        <v>0</v>
      </c>
      <c r="BH137" s="253">
        <f>IF(N137="zníž. prenesená",J137,0)</f>
        <v>0</v>
      </c>
      <c r="BI137" s="253">
        <f>IF(N137="nulová",J137,0)</f>
        <v>0</v>
      </c>
      <c r="BJ137" s="18" t="s">
        <v>90</v>
      </c>
      <c r="BK137" s="253">
        <f>ROUND(I137*H137,2)</f>
        <v>0</v>
      </c>
      <c r="BL137" s="18" t="s">
        <v>168</v>
      </c>
      <c r="BM137" s="252" t="s">
        <v>610</v>
      </c>
    </row>
    <row r="138" s="14" customFormat="1">
      <c r="A138" s="14"/>
      <c r="B138" s="265"/>
      <c r="C138" s="266"/>
      <c r="D138" s="256" t="s">
        <v>170</v>
      </c>
      <c r="E138" s="267" t="s">
        <v>1</v>
      </c>
      <c r="F138" s="268" t="s">
        <v>611</v>
      </c>
      <c r="G138" s="266"/>
      <c r="H138" s="269">
        <v>10</v>
      </c>
      <c r="I138" s="270"/>
      <c r="J138" s="266"/>
      <c r="K138" s="266"/>
      <c r="L138" s="271"/>
      <c r="M138" s="272"/>
      <c r="N138" s="273"/>
      <c r="O138" s="273"/>
      <c r="P138" s="273"/>
      <c r="Q138" s="273"/>
      <c r="R138" s="273"/>
      <c r="S138" s="273"/>
      <c r="T138" s="27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75" t="s">
        <v>170</v>
      </c>
      <c r="AU138" s="275" t="s">
        <v>90</v>
      </c>
      <c r="AV138" s="14" t="s">
        <v>90</v>
      </c>
      <c r="AW138" s="14" t="s">
        <v>34</v>
      </c>
      <c r="AX138" s="14" t="s">
        <v>85</v>
      </c>
      <c r="AY138" s="275" t="s">
        <v>162</v>
      </c>
    </row>
    <row r="139" s="2" customFormat="1" ht="30" customHeight="1">
      <c r="A139" s="39"/>
      <c r="B139" s="40"/>
      <c r="C139" s="240" t="s">
        <v>90</v>
      </c>
      <c r="D139" s="240" t="s">
        <v>164</v>
      </c>
      <c r="E139" s="241" t="s">
        <v>612</v>
      </c>
      <c r="F139" s="242" t="s">
        <v>613</v>
      </c>
      <c r="G139" s="243" t="s">
        <v>192</v>
      </c>
      <c r="H139" s="244">
        <v>8</v>
      </c>
      <c r="I139" s="245"/>
      <c r="J139" s="246">
        <f>ROUND(I139*H139,2)</f>
        <v>0</v>
      </c>
      <c r="K139" s="247"/>
      <c r="L139" s="45"/>
      <c r="M139" s="248" t="s">
        <v>1</v>
      </c>
      <c r="N139" s="249" t="s">
        <v>44</v>
      </c>
      <c r="O139" s="98"/>
      <c r="P139" s="250">
        <f>O139*H139</f>
        <v>0</v>
      </c>
      <c r="Q139" s="250">
        <v>0</v>
      </c>
      <c r="R139" s="250">
        <f>Q139*H139</f>
        <v>0</v>
      </c>
      <c r="S139" s="250">
        <v>0</v>
      </c>
      <c r="T139" s="25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52" t="s">
        <v>168</v>
      </c>
      <c r="AT139" s="252" t="s">
        <v>164</v>
      </c>
      <c r="AU139" s="252" t="s">
        <v>90</v>
      </c>
      <c r="AY139" s="18" t="s">
        <v>162</v>
      </c>
      <c r="BE139" s="253">
        <f>IF(N139="základná",J139,0)</f>
        <v>0</v>
      </c>
      <c r="BF139" s="253">
        <f>IF(N139="znížená",J139,0)</f>
        <v>0</v>
      </c>
      <c r="BG139" s="253">
        <f>IF(N139="zákl. prenesená",J139,0)</f>
        <v>0</v>
      </c>
      <c r="BH139" s="253">
        <f>IF(N139="zníž. prenesená",J139,0)</f>
        <v>0</v>
      </c>
      <c r="BI139" s="253">
        <f>IF(N139="nulová",J139,0)</f>
        <v>0</v>
      </c>
      <c r="BJ139" s="18" t="s">
        <v>90</v>
      </c>
      <c r="BK139" s="253">
        <f>ROUND(I139*H139,2)</f>
        <v>0</v>
      </c>
      <c r="BL139" s="18" t="s">
        <v>168</v>
      </c>
      <c r="BM139" s="252" t="s">
        <v>614</v>
      </c>
    </row>
    <row r="140" s="14" customFormat="1">
      <c r="A140" s="14"/>
      <c r="B140" s="265"/>
      <c r="C140" s="266"/>
      <c r="D140" s="256" t="s">
        <v>170</v>
      </c>
      <c r="E140" s="267" t="s">
        <v>1</v>
      </c>
      <c r="F140" s="268" t="s">
        <v>615</v>
      </c>
      <c r="G140" s="266"/>
      <c r="H140" s="269">
        <v>8</v>
      </c>
      <c r="I140" s="270"/>
      <c r="J140" s="266"/>
      <c r="K140" s="266"/>
      <c r="L140" s="271"/>
      <c r="M140" s="272"/>
      <c r="N140" s="273"/>
      <c r="O140" s="273"/>
      <c r="P140" s="273"/>
      <c r="Q140" s="273"/>
      <c r="R140" s="273"/>
      <c r="S140" s="273"/>
      <c r="T140" s="27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75" t="s">
        <v>170</v>
      </c>
      <c r="AU140" s="275" t="s">
        <v>90</v>
      </c>
      <c r="AV140" s="14" t="s">
        <v>90</v>
      </c>
      <c r="AW140" s="14" t="s">
        <v>34</v>
      </c>
      <c r="AX140" s="14" t="s">
        <v>85</v>
      </c>
      <c r="AY140" s="275" t="s">
        <v>162</v>
      </c>
    </row>
    <row r="141" s="2" customFormat="1" ht="22.2" customHeight="1">
      <c r="A141" s="39"/>
      <c r="B141" s="40"/>
      <c r="C141" s="240" t="s">
        <v>95</v>
      </c>
      <c r="D141" s="240" t="s">
        <v>164</v>
      </c>
      <c r="E141" s="241" t="s">
        <v>616</v>
      </c>
      <c r="F141" s="242" t="s">
        <v>617</v>
      </c>
      <c r="G141" s="243" t="s">
        <v>192</v>
      </c>
      <c r="H141" s="244">
        <v>8</v>
      </c>
      <c r="I141" s="245"/>
      <c r="J141" s="246">
        <f>ROUND(I141*H141,2)</f>
        <v>0</v>
      </c>
      <c r="K141" s="247"/>
      <c r="L141" s="45"/>
      <c r="M141" s="248" t="s">
        <v>1</v>
      </c>
      <c r="N141" s="249" t="s">
        <v>44</v>
      </c>
      <c r="O141" s="98"/>
      <c r="P141" s="250">
        <f>O141*H141</f>
        <v>0</v>
      </c>
      <c r="Q141" s="250">
        <v>0</v>
      </c>
      <c r="R141" s="250">
        <f>Q141*H141</f>
        <v>0</v>
      </c>
      <c r="S141" s="250">
        <v>0</v>
      </c>
      <c r="T141" s="25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52" t="s">
        <v>168</v>
      </c>
      <c r="AT141" s="252" t="s">
        <v>164</v>
      </c>
      <c r="AU141" s="252" t="s">
        <v>90</v>
      </c>
      <c r="AY141" s="18" t="s">
        <v>162</v>
      </c>
      <c r="BE141" s="253">
        <f>IF(N141="základná",J141,0)</f>
        <v>0</v>
      </c>
      <c r="BF141" s="253">
        <f>IF(N141="znížená",J141,0)</f>
        <v>0</v>
      </c>
      <c r="BG141" s="253">
        <f>IF(N141="zákl. prenesená",J141,0)</f>
        <v>0</v>
      </c>
      <c r="BH141" s="253">
        <f>IF(N141="zníž. prenesená",J141,0)</f>
        <v>0</v>
      </c>
      <c r="BI141" s="253">
        <f>IF(N141="nulová",J141,0)</f>
        <v>0</v>
      </c>
      <c r="BJ141" s="18" t="s">
        <v>90</v>
      </c>
      <c r="BK141" s="253">
        <f>ROUND(I141*H141,2)</f>
        <v>0</v>
      </c>
      <c r="BL141" s="18" t="s">
        <v>168</v>
      </c>
      <c r="BM141" s="252" t="s">
        <v>618</v>
      </c>
    </row>
    <row r="142" s="13" customFormat="1">
      <c r="A142" s="13"/>
      <c r="B142" s="254"/>
      <c r="C142" s="255"/>
      <c r="D142" s="256" t="s">
        <v>170</v>
      </c>
      <c r="E142" s="257" t="s">
        <v>1</v>
      </c>
      <c r="F142" s="258" t="s">
        <v>619</v>
      </c>
      <c r="G142" s="255"/>
      <c r="H142" s="257" t="s">
        <v>1</v>
      </c>
      <c r="I142" s="259"/>
      <c r="J142" s="255"/>
      <c r="K142" s="255"/>
      <c r="L142" s="260"/>
      <c r="M142" s="261"/>
      <c r="N142" s="262"/>
      <c r="O142" s="262"/>
      <c r="P142" s="262"/>
      <c r="Q142" s="262"/>
      <c r="R142" s="262"/>
      <c r="S142" s="262"/>
      <c r="T142" s="26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4" t="s">
        <v>170</v>
      </c>
      <c r="AU142" s="264" t="s">
        <v>90</v>
      </c>
      <c r="AV142" s="13" t="s">
        <v>85</v>
      </c>
      <c r="AW142" s="13" t="s">
        <v>34</v>
      </c>
      <c r="AX142" s="13" t="s">
        <v>78</v>
      </c>
      <c r="AY142" s="264" t="s">
        <v>162</v>
      </c>
    </row>
    <row r="143" s="14" customFormat="1">
      <c r="A143" s="14"/>
      <c r="B143" s="265"/>
      <c r="C143" s="266"/>
      <c r="D143" s="256" t="s">
        <v>170</v>
      </c>
      <c r="E143" s="267" t="s">
        <v>1</v>
      </c>
      <c r="F143" s="268" t="s">
        <v>620</v>
      </c>
      <c r="G143" s="266"/>
      <c r="H143" s="269">
        <v>8</v>
      </c>
      <c r="I143" s="270"/>
      <c r="J143" s="266"/>
      <c r="K143" s="266"/>
      <c r="L143" s="271"/>
      <c r="M143" s="272"/>
      <c r="N143" s="273"/>
      <c r="O143" s="273"/>
      <c r="P143" s="273"/>
      <c r="Q143" s="273"/>
      <c r="R143" s="273"/>
      <c r="S143" s="273"/>
      <c r="T143" s="27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75" t="s">
        <v>170</v>
      </c>
      <c r="AU143" s="275" t="s">
        <v>90</v>
      </c>
      <c r="AV143" s="14" t="s">
        <v>90</v>
      </c>
      <c r="AW143" s="14" t="s">
        <v>34</v>
      </c>
      <c r="AX143" s="14" t="s">
        <v>85</v>
      </c>
      <c r="AY143" s="275" t="s">
        <v>162</v>
      </c>
    </row>
    <row r="144" s="2" customFormat="1" ht="30" customHeight="1">
      <c r="A144" s="39"/>
      <c r="B144" s="40"/>
      <c r="C144" s="240" t="s">
        <v>168</v>
      </c>
      <c r="D144" s="240" t="s">
        <v>164</v>
      </c>
      <c r="E144" s="241" t="s">
        <v>621</v>
      </c>
      <c r="F144" s="242" t="s">
        <v>622</v>
      </c>
      <c r="G144" s="243" t="s">
        <v>192</v>
      </c>
      <c r="H144" s="244">
        <v>8</v>
      </c>
      <c r="I144" s="245"/>
      <c r="J144" s="246">
        <f>ROUND(I144*H144,2)</f>
        <v>0</v>
      </c>
      <c r="K144" s="247"/>
      <c r="L144" s="45"/>
      <c r="M144" s="248" t="s">
        <v>1</v>
      </c>
      <c r="N144" s="249" t="s">
        <v>44</v>
      </c>
      <c r="O144" s="98"/>
      <c r="P144" s="250">
        <f>O144*H144</f>
        <v>0</v>
      </c>
      <c r="Q144" s="250">
        <v>0</v>
      </c>
      <c r="R144" s="250">
        <f>Q144*H144</f>
        <v>0</v>
      </c>
      <c r="S144" s="250">
        <v>0</v>
      </c>
      <c r="T144" s="25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52" t="s">
        <v>168</v>
      </c>
      <c r="AT144" s="252" t="s">
        <v>164</v>
      </c>
      <c r="AU144" s="252" t="s">
        <v>90</v>
      </c>
      <c r="AY144" s="18" t="s">
        <v>162</v>
      </c>
      <c r="BE144" s="253">
        <f>IF(N144="základná",J144,0)</f>
        <v>0</v>
      </c>
      <c r="BF144" s="253">
        <f>IF(N144="znížená",J144,0)</f>
        <v>0</v>
      </c>
      <c r="BG144" s="253">
        <f>IF(N144="zákl. prenesená",J144,0)</f>
        <v>0</v>
      </c>
      <c r="BH144" s="253">
        <f>IF(N144="zníž. prenesená",J144,0)</f>
        <v>0</v>
      </c>
      <c r="BI144" s="253">
        <f>IF(N144="nulová",J144,0)</f>
        <v>0</v>
      </c>
      <c r="BJ144" s="18" t="s">
        <v>90</v>
      </c>
      <c r="BK144" s="253">
        <f>ROUND(I144*H144,2)</f>
        <v>0</v>
      </c>
      <c r="BL144" s="18" t="s">
        <v>168</v>
      </c>
      <c r="BM144" s="252" t="s">
        <v>623</v>
      </c>
    </row>
    <row r="145" s="2" customFormat="1" ht="14.4" customHeight="1">
      <c r="A145" s="39"/>
      <c r="B145" s="40"/>
      <c r="C145" s="240" t="s">
        <v>200</v>
      </c>
      <c r="D145" s="240" t="s">
        <v>164</v>
      </c>
      <c r="E145" s="241" t="s">
        <v>624</v>
      </c>
      <c r="F145" s="242" t="s">
        <v>625</v>
      </c>
      <c r="G145" s="243" t="s">
        <v>192</v>
      </c>
      <c r="H145" s="244">
        <v>26.5</v>
      </c>
      <c r="I145" s="245"/>
      <c r="J145" s="246">
        <f>ROUND(I145*H145,2)</f>
        <v>0</v>
      </c>
      <c r="K145" s="247"/>
      <c r="L145" s="45"/>
      <c r="M145" s="248" t="s">
        <v>1</v>
      </c>
      <c r="N145" s="249" t="s">
        <v>44</v>
      </c>
      <c r="O145" s="98"/>
      <c r="P145" s="250">
        <f>O145*H145</f>
        <v>0</v>
      </c>
      <c r="Q145" s="250">
        <v>0</v>
      </c>
      <c r="R145" s="250">
        <f>Q145*H145</f>
        <v>0</v>
      </c>
      <c r="S145" s="250">
        <v>0</v>
      </c>
      <c r="T145" s="25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52" t="s">
        <v>168</v>
      </c>
      <c r="AT145" s="252" t="s">
        <v>164</v>
      </c>
      <c r="AU145" s="252" t="s">
        <v>90</v>
      </c>
      <c r="AY145" s="18" t="s">
        <v>162</v>
      </c>
      <c r="BE145" s="253">
        <f>IF(N145="základná",J145,0)</f>
        <v>0</v>
      </c>
      <c r="BF145" s="253">
        <f>IF(N145="znížená",J145,0)</f>
        <v>0</v>
      </c>
      <c r="BG145" s="253">
        <f>IF(N145="zákl. prenesená",J145,0)</f>
        <v>0</v>
      </c>
      <c r="BH145" s="253">
        <f>IF(N145="zníž. prenesená",J145,0)</f>
        <v>0</v>
      </c>
      <c r="BI145" s="253">
        <f>IF(N145="nulová",J145,0)</f>
        <v>0</v>
      </c>
      <c r="BJ145" s="18" t="s">
        <v>90</v>
      </c>
      <c r="BK145" s="253">
        <f>ROUND(I145*H145,2)</f>
        <v>0</v>
      </c>
      <c r="BL145" s="18" t="s">
        <v>168</v>
      </c>
      <c r="BM145" s="252" t="s">
        <v>626</v>
      </c>
    </row>
    <row r="146" s="14" customFormat="1">
      <c r="A146" s="14"/>
      <c r="B146" s="265"/>
      <c r="C146" s="266"/>
      <c r="D146" s="256" t="s">
        <v>170</v>
      </c>
      <c r="E146" s="267" t="s">
        <v>1</v>
      </c>
      <c r="F146" s="268" t="s">
        <v>627</v>
      </c>
      <c r="G146" s="266"/>
      <c r="H146" s="269">
        <v>26.5</v>
      </c>
      <c r="I146" s="270"/>
      <c r="J146" s="266"/>
      <c r="K146" s="266"/>
      <c r="L146" s="271"/>
      <c r="M146" s="272"/>
      <c r="N146" s="273"/>
      <c r="O146" s="273"/>
      <c r="P146" s="273"/>
      <c r="Q146" s="273"/>
      <c r="R146" s="273"/>
      <c r="S146" s="273"/>
      <c r="T146" s="27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75" t="s">
        <v>170</v>
      </c>
      <c r="AU146" s="275" t="s">
        <v>90</v>
      </c>
      <c r="AV146" s="14" t="s">
        <v>90</v>
      </c>
      <c r="AW146" s="14" t="s">
        <v>34</v>
      </c>
      <c r="AX146" s="14" t="s">
        <v>85</v>
      </c>
      <c r="AY146" s="275" t="s">
        <v>162</v>
      </c>
    </row>
    <row r="147" s="2" customFormat="1" ht="22.2" customHeight="1">
      <c r="A147" s="39"/>
      <c r="B147" s="40"/>
      <c r="C147" s="240" t="s">
        <v>206</v>
      </c>
      <c r="D147" s="240" t="s">
        <v>164</v>
      </c>
      <c r="E147" s="241" t="s">
        <v>628</v>
      </c>
      <c r="F147" s="242" t="s">
        <v>629</v>
      </c>
      <c r="G147" s="243" t="s">
        <v>192</v>
      </c>
      <c r="H147" s="244">
        <v>26.5</v>
      </c>
      <c r="I147" s="245"/>
      <c r="J147" s="246">
        <f>ROUND(I147*H147,2)</f>
        <v>0</v>
      </c>
      <c r="K147" s="247"/>
      <c r="L147" s="45"/>
      <c r="M147" s="248" t="s">
        <v>1</v>
      </c>
      <c r="N147" s="249" t="s">
        <v>44</v>
      </c>
      <c r="O147" s="98"/>
      <c r="P147" s="250">
        <f>O147*H147</f>
        <v>0</v>
      </c>
      <c r="Q147" s="250">
        <v>0</v>
      </c>
      <c r="R147" s="250">
        <f>Q147*H147</f>
        <v>0</v>
      </c>
      <c r="S147" s="250">
        <v>0</v>
      </c>
      <c r="T147" s="25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52" t="s">
        <v>168</v>
      </c>
      <c r="AT147" s="252" t="s">
        <v>164</v>
      </c>
      <c r="AU147" s="252" t="s">
        <v>90</v>
      </c>
      <c r="AY147" s="18" t="s">
        <v>162</v>
      </c>
      <c r="BE147" s="253">
        <f>IF(N147="základná",J147,0)</f>
        <v>0</v>
      </c>
      <c r="BF147" s="253">
        <f>IF(N147="znížená",J147,0)</f>
        <v>0</v>
      </c>
      <c r="BG147" s="253">
        <f>IF(N147="zákl. prenesená",J147,0)</f>
        <v>0</v>
      </c>
      <c r="BH147" s="253">
        <f>IF(N147="zníž. prenesená",J147,0)</f>
        <v>0</v>
      </c>
      <c r="BI147" s="253">
        <f>IF(N147="nulová",J147,0)</f>
        <v>0</v>
      </c>
      <c r="BJ147" s="18" t="s">
        <v>90</v>
      </c>
      <c r="BK147" s="253">
        <f>ROUND(I147*H147,2)</f>
        <v>0</v>
      </c>
      <c r="BL147" s="18" t="s">
        <v>168</v>
      </c>
      <c r="BM147" s="252" t="s">
        <v>630</v>
      </c>
    </row>
    <row r="148" s="2" customFormat="1" ht="22.2" customHeight="1">
      <c r="A148" s="39"/>
      <c r="B148" s="40"/>
      <c r="C148" s="240" t="s">
        <v>210</v>
      </c>
      <c r="D148" s="240" t="s">
        <v>164</v>
      </c>
      <c r="E148" s="241" t="s">
        <v>631</v>
      </c>
      <c r="F148" s="242" t="s">
        <v>632</v>
      </c>
      <c r="G148" s="243" t="s">
        <v>192</v>
      </c>
      <c r="H148" s="244">
        <v>69</v>
      </c>
      <c r="I148" s="245"/>
      <c r="J148" s="246">
        <f>ROUND(I148*H148,2)</f>
        <v>0</v>
      </c>
      <c r="K148" s="247"/>
      <c r="L148" s="45"/>
      <c r="M148" s="248" t="s">
        <v>1</v>
      </c>
      <c r="N148" s="249" t="s">
        <v>44</v>
      </c>
      <c r="O148" s="98"/>
      <c r="P148" s="250">
        <f>O148*H148</f>
        <v>0</v>
      </c>
      <c r="Q148" s="250">
        <v>0</v>
      </c>
      <c r="R148" s="250">
        <f>Q148*H148</f>
        <v>0</v>
      </c>
      <c r="S148" s="250">
        <v>0</v>
      </c>
      <c r="T148" s="25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52" t="s">
        <v>168</v>
      </c>
      <c r="AT148" s="252" t="s">
        <v>164</v>
      </c>
      <c r="AU148" s="252" t="s">
        <v>90</v>
      </c>
      <c r="AY148" s="18" t="s">
        <v>162</v>
      </c>
      <c r="BE148" s="253">
        <f>IF(N148="základná",J148,0)</f>
        <v>0</v>
      </c>
      <c r="BF148" s="253">
        <f>IF(N148="znížená",J148,0)</f>
        <v>0</v>
      </c>
      <c r="BG148" s="253">
        <f>IF(N148="zákl. prenesená",J148,0)</f>
        <v>0</v>
      </c>
      <c r="BH148" s="253">
        <f>IF(N148="zníž. prenesená",J148,0)</f>
        <v>0</v>
      </c>
      <c r="BI148" s="253">
        <f>IF(N148="nulová",J148,0)</f>
        <v>0</v>
      </c>
      <c r="BJ148" s="18" t="s">
        <v>90</v>
      </c>
      <c r="BK148" s="253">
        <f>ROUND(I148*H148,2)</f>
        <v>0</v>
      </c>
      <c r="BL148" s="18" t="s">
        <v>168</v>
      </c>
      <c r="BM148" s="252" t="s">
        <v>633</v>
      </c>
    </row>
    <row r="149" s="14" customFormat="1">
      <c r="A149" s="14"/>
      <c r="B149" s="265"/>
      <c r="C149" s="266"/>
      <c r="D149" s="256" t="s">
        <v>170</v>
      </c>
      <c r="E149" s="267" t="s">
        <v>1</v>
      </c>
      <c r="F149" s="268" t="s">
        <v>634</v>
      </c>
      <c r="G149" s="266"/>
      <c r="H149" s="269">
        <v>34.5</v>
      </c>
      <c r="I149" s="270"/>
      <c r="J149" s="266"/>
      <c r="K149" s="266"/>
      <c r="L149" s="271"/>
      <c r="M149" s="272"/>
      <c r="N149" s="273"/>
      <c r="O149" s="273"/>
      <c r="P149" s="273"/>
      <c r="Q149" s="273"/>
      <c r="R149" s="273"/>
      <c r="S149" s="273"/>
      <c r="T149" s="27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75" t="s">
        <v>170</v>
      </c>
      <c r="AU149" s="275" t="s">
        <v>90</v>
      </c>
      <c r="AV149" s="14" t="s">
        <v>90</v>
      </c>
      <c r="AW149" s="14" t="s">
        <v>34</v>
      </c>
      <c r="AX149" s="14" t="s">
        <v>78</v>
      </c>
      <c r="AY149" s="275" t="s">
        <v>162</v>
      </c>
    </row>
    <row r="150" s="14" customFormat="1">
      <c r="A150" s="14"/>
      <c r="B150" s="265"/>
      <c r="C150" s="266"/>
      <c r="D150" s="256" t="s">
        <v>170</v>
      </c>
      <c r="E150" s="267" t="s">
        <v>1</v>
      </c>
      <c r="F150" s="268" t="s">
        <v>635</v>
      </c>
      <c r="G150" s="266"/>
      <c r="H150" s="269">
        <v>34.5</v>
      </c>
      <c r="I150" s="270"/>
      <c r="J150" s="266"/>
      <c r="K150" s="266"/>
      <c r="L150" s="271"/>
      <c r="M150" s="272"/>
      <c r="N150" s="273"/>
      <c r="O150" s="273"/>
      <c r="P150" s="273"/>
      <c r="Q150" s="273"/>
      <c r="R150" s="273"/>
      <c r="S150" s="273"/>
      <c r="T150" s="27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75" t="s">
        <v>170</v>
      </c>
      <c r="AU150" s="275" t="s">
        <v>90</v>
      </c>
      <c r="AV150" s="14" t="s">
        <v>90</v>
      </c>
      <c r="AW150" s="14" t="s">
        <v>34</v>
      </c>
      <c r="AX150" s="14" t="s">
        <v>78</v>
      </c>
      <c r="AY150" s="275" t="s">
        <v>162</v>
      </c>
    </row>
    <row r="151" s="16" customFormat="1">
      <c r="A151" s="16"/>
      <c r="B151" s="287"/>
      <c r="C151" s="288"/>
      <c r="D151" s="256" t="s">
        <v>170</v>
      </c>
      <c r="E151" s="289" t="s">
        <v>1</v>
      </c>
      <c r="F151" s="290" t="s">
        <v>180</v>
      </c>
      <c r="G151" s="288"/>
      <c r="H151" s="291">
        <v>69</v>
      </c>
      <c r="I151" s="292"/>
      <c r="J151" s="288"/>
      <c r="K151" s="288"/>
      <c r="L151" s="293"/>
      <c r="M151" s="294"/>
      <c r="N151" s="295"/>
      <c r="O151" s="295"/>
      <c r="P151" s="295"/>
      <c r="Q151" s="295"/>
      <c r="R151" s="295"/>
      <c r="S151" s="295"/>
      <c r="T151" s="29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T151" s="297" t="s">
        <v>170</v>
      </c>
      <c r="AU151" s="297" t="s">
        <v>90</v>
      </c>
      <c r="AV151" s="16" t="s">
        <v>168</v>
      </c>
      <c r="AW151" s="16" t="s">
        <v>34</v>
      </c>
      <c r="AX151" s="16" t="s">
        <v>85</v>
      </c>
      <c r="AY151" s="297" t="s">
        <v>162</v>
      </c>
    </row>
    <row r="152" s="2" customFormat="1" ht="30" customHeight="1">
      <c r="A152" s="39"/>
      <c r="B152" s="40"/>
      <c r="C152" s="240" t="s">
        <v>215</v>
      </c>
      <c r="D152" s="240" t="s">
        <v>164</v>
      </c>
      <c r="E152" s="241" t="s">
        <v>235</v>
      </c>
      <c r="F152" s="242" t="s">
        <v>236</v>
      </c>
      <c r="G152" s="243" t="s">
        <v>192</v>
      </c>
      <c r="H152" s="244">
        <v>8</v>
      </c>
      <c r="I152" s="245"/>
      <c r="J152" s="246">
        <f>ROUND(I152*H152,2)</f>
        <v>0</v>
      </c>
      <c r="K152" s="247"/>
      <c r="L152" s="45"/>
      <c r="M152" s="248" t="s">
        <v>1</v>
      </c>
      <c r="N152" s="249" t="s">
        <v>44</v>
      </c>
      <c r="O152" s="98"/>
      <c r="P152" s="250">
        <f>O152*H152</f>
        <v>0</v>
      </c>
      <c r="Q152" s="250">
        <v>0</v>
      </c>
      <c r="R152" s="250">
        <f>Q152*H152</f>
        <v>0</v>
      </c>
      <c r="S152" s="250">
        <v>0</v>
      </c>
      <c r="T152" s="25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52" t="s">
        <v>168</v>
      </c>
      <c r="AT152" s="252" t="s">
        <v>164</v>
      </c>
      <c r="AU152" s="252" t="s">
        <v>90</v>
      </c>
      <c r="AY152" s="18" t="s">
        <v>162</v>
      </c>
      <c r="BE152" s="253">
        <f>IF(N152="základná",J152,0)</f>
        <v>0</v>
      </c>
      <c r="BF152" s="253">
        <f>IF(N152="znížená",J152,0)</f>
        <v>0</v>
      </c>
      <c r="BG152" s="253">
        <f>IF(N152="zákl. prenesená",J152,0)</f>
        <v>0</v>
      </c>
      <c r="BH152" s="253">
        <f>IF(N152="zníž. prenesená",J152,0)</f>
        <v>0</v>
      </c>
      <c r="BI152" s="253">
        <f>IF(N152="nulová",J152,0)</f>
        <v>0</v>
      </c>
      <c r="BJ152" s="18" t="s">
        <v>90</v>
      </c>
      <c r="BK152" s="253">
        <f>ROUND(I152*H152,2)</f>
        <v>0</v>
      </c>
      <c r="BL152" s="18" t="s">
        <v>168</v>
      </c>
      <c r="BM152" s="252" t="s">
        <v>636</v>
      </c>
    </row>
    <row r="153" s="14" customFormat="1">
      <c r="A153" s="14"/>
      <c r="B153" s="265"/>
      <c r="C153" s="266"/>
      <c r="D153" s="256" t="s">
        <v>170</v>
      </c>
      <c r="E153" s="267" t="s">
        <v>1</v>
      </c>
      <c r="F153" s="268" t="s">
        <v>637</v>
      </c>
      <c r="G153" s="266"/>
      <c r="H153" s="269">
        <v>26.5</v>
      </c>
      <c r="I153" s="270"/>
      <c r="J153" s="266"/>
      <c r="K153" s="266"/>
      <c r="L153" s="271"/>
      <c r="M153" s="272"/>
      <c r="N153" s="273"/>
      <c r="O153" s="273"/>
      <c r="P153" s="273"/>
      <c r="Q153" s="273"/>
      <c r="R153" s="273"/>
      <c r="S153" s="273"/>
      <c r="T153" s="27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5" t="s">
        <v>170</v>
      </c>
      <c r="AU153" s="275" t="s">
        <v>90</v>
      </c>
      <c r="AV153" s="14" t="s">
        <v>90</v>
      </c>
      <c r="AW153" s="14" t="s">
        <v>34</v>
      </c>
      <c r="AX153" s="14" t="s">
        <v>78</v>
      </c>
      <c r="AY153" s="275" t="s">
        <v>162</v>
      </c>
    </row>
    <row r="154" s="14" customFormat="1">
      <c r="A154" s="14"/>
      <c r="B154" s="265"/>
      <c r="C154" s="266"/>
      <c r="D154" s="256" t="s">
        <v>170</v>
      </c>
      <c r="E154" s="267" t="s">
        <v>1</v>
      </c>
      <c r="F154" s="268" t="s">
        <v>638</v>
      </c>
      <c r="G154" s="266"/>
      <c r="H154" s="269">
        <v>8</v>
      </c>
      <c r="I154" s="270"/>
      <c r="J154" s="266"/>
      <c r="K154" s="266"/>
      <c r="L154" s="271"/>
      <c r="M154" s="272"/>
      <c r="N154" s="273"/>
      <c r="O154" s="273"/>
      <c r="P154" s="273"/>
      <c r="Q154" s="273"/>
      <c r="R154" s="273"/>
      <c r="S154" s="273"/>
      <c r="T154" s="27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75" t="s">
        <v>170</v>
      </c>
      <c r="AU154" s="275" t="s">
        <v>90</v>
      </c>
      <c r="AV154" s="14" t="s">
        <v>90</v>
      </c>
      <c r="AW154" s="14" t="s">
        <v>34</v>
      </c>
      <c r="AX154" s="14" t="s">
        <v>78</v>
      </c>
      <c r="AY154" s="275" t="s">
        <v>162</v>
      </c>
    </row>
    <row r="155" s="14" customFormat="1">
      <c r="A155" s="14"/>
      <c r="B155" s="265"/>
      <c r="C155" s="266"/>
      <c r="D155" s="256" t="s">
        <v>170</v>
      </c>
      <c r="E155" s="267" t="s">
        <v>1</v>
      </c>
      <c r="F155" s="268" t="s">
        <v>639</v>
      </c>
      <c r="G155" s="266"/>
      <c r="H155" s="269">
        <v>8</v>
      </c>
      <c r="I155" s="270"/>
      <c r="J155" s="266"/>
      <c r="K155" s="266"/>
      <c r="L155" s="271"/>
      <c r="M155" s="272"/>
      <c r="N155" s="273"/>
      <c r="O155" s="273"/>
      <c r="P155" s="273"/>
      <c r="Q155" s="273"/>
      <c r="R155" s="273"/>
      <c r="S155" s="273"/>
      <c r="T155" s="27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5" t="s">
        <v>170</v>
      </c>
      <c r="AU155" s="275" t="s">
        <v>90</v>
      </c>
      <c r="AV155" s="14" t="s">
        <v>90</v>
      </c>
      <c r="AW155" s="14" t="s">
        <v>34</v>
      </c>
      <c r="AX155" s="14" t="s">
        <v>78</v>
      </c>
      <c r="AY155" s="275" t="s">
        <v>162</v>
      </c>
    </row>
    <row r="156" s="14" customFormat="1">
      <c r="A156" s="14"/>
      <c r="B156" s="265"/>
      <c r="C156" s="266"/>
      <c r="D156" s="256" t="s">
        <v>170</v>
      </c>
      <c r="E156" s="267" t="s">
        <v>1</v>
      </c>
      <c r="F156" s="268" t="s">
        <v>640</v>
      </c>
      <c r="G156" s="266"/>
      <c r="H156" s="269">
        <v>-26.5</v>
      </c>
      <c r="I156" s="270"/>
      <c r="J156" s="266"/>
      <c r="K156" s="266"/>
      <c r="L156" s="271"/>
      <c r="M156" s="272"/>
      <c r="N156" s="273"/>
      <c r="O156" s="273"/>
      <c r="P156" s="273"/>
      <c r="Q156" s="273"/>
      <c r="R156" s="273"/>
      <c r="S156" s="273"/>
      <c r="T156" s="27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75" t="s">
        <v>170</v>
      </c>
      <c r="AU156" s="275" t="s">
        <v>90</v>
      </c>
      <c r="AV156" s="14" t="s">
        <v>90</v>
      </c>
      <c r="AW156" s="14" t="s">
        <v>34</v>
      </c>
      <c r="AX156" s="14" t="s">
        <v>78</v>
      </c>
      <c r="AY156" s="275" t="s">
        <v>162</v>
      </c>
    </row>
    <row r="157" s="14" customFormat="1">
      <c r="A157" s="14"/>
      <c r="B157" s="265"/>
      <c r="C157" s="266"/>
      <c r="D157" s="256" t="s">
        <v>170</v>
      </c>
      <c r="E157" s="267" t="s">
        <v>1</v>
      </c>
      <c r="F157" s="268" t="s">
        <v>641</v>
      </c>
      <c r="G157" s="266"/>
      <c r="H157" s="269">
        <v>-8</v>
      </c>
      <c r="I157" s="270"/>
      <c r="J157" s="266"/>
      <c r="K157" s="266"/>
      <c r="L157" s="271"/>
      <c r="M157" s="272"/>
      <c r="N157" s="273"/>
      <c r="O157" s="273"/>
      <c r="P157" s="273"/>
      <c r="Q157" s="273"/>
      <c r="R157" s="273"/>
      <c r="S157" s="273"/>
      <c r="T157" s="27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75" t="s">
        <v>170</v>
      </c>
      <c r="AU157" s="275" t="s">
        <v>90</v>
      </c>
      <c r="AV157" s="14" t="s">
        <v>90</v>
      </c>
      <c r="AW157" s="14" t="s">
        <v>34</v>
      </c>
      <c r="AX157" s="14" t="s">
        <v>78</v>
      </c>
      <c r="AY157" s="275" t="s">
        <v>162</v>
      </c>
    </row>
    <row r="158" s="16" customFormat="1">
      <c r="A158" s="16"/>
      <c r="B158" s="287"/>
      <c r="C158" s="288"/>
      <c r="D158" s="256" t="s">
        <v>170</v>
      </c>
      <c r="E158" s="289" t="s">
        <v>1</v>
      </c>
      <c r="F158" s="290" t="s">
        <v>180</v>
      </c>
      <c r="G158" s="288"/>
      <c r="H158" s="291">
        <v>8</v>
      </c>
      <c r="I158" s="292"/>
      <c r="J158" s="288"/>
      <c r="K158" s="288"/>
      <c r="L158" s="293"/>
      <c r="M158" s="294"/>
      <c r="N158" s="295"/>
      <c r="O158" s="295"/>
      <c r="P158" s="295"/>
      <c r="Q158" s="295"/>
      <c r="R158" s="295"/>
      <c r="S158" s="295"/>
      <c r="T158" s="29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T158" s="297" t="s">
        <v>170</v>
      </c>
      <c r="AU158" s="297" t="s">
        <v>90</v>
      </c>
      <c r="AV158" s="16" t="s">
        <v>168</v>
      </c>
      <c r="AW158" s="16" t="s">
        <v>34</v>
      </c>
      <c r="AX158" s="16" t="s">
        <v>85</v>
      </c>
      <c r="AY158" s="297" t="s">
        <v>162</v>
      </c>
    </row>
    <row r="159" s="2" customFormat="1" ht="30" customHeight="1">
      <c r="A159" s="39"/>
      <c r="B159" s="40"/>
      <c r="C159" s="240" t="s">
        <v>221</v>
      </c>
      <c r="D159" s="240" t="s">
        <v>164</v>
      </c>
      <c r="E159" s="241" t="s">
        <v>235</v>
      </c>
      <c r="F159" s="242" t="s">
        <v>236</v>
      </c>
      <c r="G159" s="243" t="s">
        <v>192</v>
      </c>
      <c r="H159" s="244">
        <v>18</v>
      </c>
      <c r="I159" s="245"/>
      <c r="J159" s="246">
        <f>ROUND(I159*H159,2)</f>
        <v>0</v>
      </c>
      <c r="K159" s="247"/>
      <c r="L159" s="45"/>
      <c r="M159" s="248" t="s">
        <v>1</v>
      </c>
      <c r="N159" s="249" t="s">
        <v>44</v>
      </c>
      <c r="O159" s="98"/>
      <c r="P159" s="250">
        <f>O159*H159</f>
        <v>0</v>
      </c>
      <c r="Q159" s="250">
        <v>0</v>
      </c>
      <c r="R159" s="250">
        <f>Q159*H159</f>
        <v>0</v>
      </c>
      <c r="S159" s="250">
        <v>0</v>
      </c>
      <c r="T159" s="25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2" t="s">
        <v>168</v>
      </c>
      <c r="AT159" s="252" t="s">
        <v>164</v>
      </c>
      <c r="AU159" s="252" t="s">
        <v>90</v>
      </c>
      <c r="AY159" s="18" t="s">
        <v>162</v>
      </c>
      <c r="BE159" s="253">
        <f>IF(N159="základná",J159,0)</f>
        <v>0</v>
      </c>
      <c r="BF159" s="253">
        <f>IF(N159="znížená",J159,0)</f>
        <v>0</v>
      </c>
      <c r="BG159" s="253">
        <f>IF(N159="zákl. prenesená",J159,0)</f>
        <v>0</v>
      </c>
      <c r="BH159" s="253">
        <f>IF(N159="zníž. prenesená",J159,0)</f>
        <v>0</v>
      </c>
      <c r="BI159" s="253">
        <f>IF(N159="nulová",J159,0)</f>
        <v>0</v>
      </c>
      <c r="BJ159" s="18" t="s">
        <v>90</v>
      </c>
      <c r="BK159" s="253">
        <f>ROUND(I159*H159,2)</f>
        <v>0</v>
      </c>
      <c r="BL159" s="18" t="s">
        <v>168</v>
      </c>
      <c r="BM159" s="252" t="s">
        <v>642</v>
      </c>
    </row>
    <row r="160" s="13" customFormat="1">
      <c r="A160" s="13"/>
      <c r="B160" s="254"/>
      <c r="C160" s="255"/>
      <c r="D160" s="256" t="s">
        <v>170</v>
      </c>
      <c r="E160" s="257" t="s">
        <v>1</v>
      </c>
      <c r="F160" s="258" t="s">
        <v>643</v>
      </c>
      <c r="G160" s="255"/>
      <c r="H160" s="257" t="s">
        <v>1</v>
      </c>
      <c r="I160" s="259"/>
      <c r="J160" s="255"/>
      <c r="K160" s="255"/>
      <c r="L160" s="260"/>
      <c r="M160" s="261"/>
      <c r="N160" s="262"/>
      <c r="O160" s="262"/>
      <c r="P160" s="262"/>
      <c r="Q160" s="262"/>
      <c r="R160" s="262"/>
      <c r="S160" s="262"/>
      <c r="T160" s="26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64" t="s">
        <v>170</v>
      </c>
      <c r="AU160" s="264" t="s">
        <v>90</v>
      </c>
      <c r="AV160" s="13" t="s">
        <v>85</v>
      </c>
      <c r="AW160" s="13" t="s">
        <v>34</v>
      </c>
      <c r="AX160" s="13" t="s">
        <v>78</v>
      </c>
      <c r="AY160" s="264" t="s">
        <v>162</v>
      </c>
    </row>
    <row r="161" s="14" customFormat="1">
      <c r="A161" s="14"/>
      <c r="B161" s="265"/>
      <c r="C161" s="266"/>
      <c r="D161" s="256" t="s">
        <v>170</v>
      </c>
      <c r="E161" s="267" t="s">
        <v>1</v>
      </c>
      <c r="F161" s="268" t="s">
        <v>514</v>
      </c>
      <c r="G161" s="266"/>
      <c r="H161" s="269">
        <v>18</v>
      </c>
      <c r="I161" s="270"/>
      <c r="J161" s="266"/>
      <c r="K161" s="266"/>
      <c r="L161" s="271"/>
      <c r="M161" s="272"/>
      <c r="N161" s="273"/>
      <c r="O161" s="273"/>
      <c r="P161" s="273"/>
      <c r="Q161" s="273"/>
      <c r="R161" s="273"/>
      <c r="S161" s="273"/>
      <c r="T161" s="27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75" t="s">
        <v>170</v>
      </c>
      <c r="AU161" s="275" t="s">
        <v>90</v>
      </c>
      <c r="AV161" s="14" t="s">
        <v>90</v>
      </c>
      <c r="AW161" s="14" t="s">
        <v>34</v>
      </c>
      <c r="AX161" s="14" t="s">
        <v>85</v>
      </c>
      <c r="AY161" s="275" t="s">
        <v>162</v>
      </c>
    </row>
    <row r="162" s="2" customFormat="1" ht="34.8" customHeight="1">
      <c r="A162" s="39"/>
      <c r="B162" s="40"/>
      <c r="C162" s="240" t="s">
        <v>225</v>
      </c>
      <c r="D162" s="240" t="s">
        <v>164</v>
      </c>
      <c r="E162" s="241" t="s">
        <v>240</v>
      </c>
      <c r="F162" s="242" t="s">
        <v>241</v>
      </c>
      <c r="G162" s="243" t="s">
        <v>192</v>
      </c>
      <c r="H162" s="244">
        <v>126</v>
      </c>
      <c r="I162" s="245"/>
      <c r="J162" s="246">
        <f>ROUND(I162*H162,2)</f>
        <v>0</v>
      </c>
      <c r="K162" s="247"/>
      <c r="L162" s="45"/>
      <c r="M162" s="248" t="s">
        <v>1</v>
      </c>
      <c r="N162" s="249" t="s">
        <v>44</v>
      </c>
      <c r="O162" s="98"/>
      <c r="P162" s="250">
        <f>O162*H162</f>
        <v>0</v>
      </c>
      <c r="Q162" s="250">
        <v>0</v>
      </c>
      <c r="R162" s="250">
        <f>Q162*H162</f>
        <v>0</v>
      </c>
      <c r="S162" s="250">
        <v>0</v>
      </c>
      <c r="T162" s="25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52" t="s">
        <v>168</v>
      </c>
      <c r="AT162" s="252" t="s">
        <v>164</v>
      </c>
      <c r="AU162" s="252" t="s">
        <v>90</v>
      </c>
      <c r="AY162" s="18" t="s">
        <v>162</v>
      </c>
      <c r="BE162" s="253">
        <f>IF(N162="základná",J162,0)</f>
        <v>0</v>
      </c>
      <c r="BF162" s="253">
        <f>IF(N162="znížená",J162,0)</f>
        <v>0</v>
      </c>
      <c r="BG162" s="253">
        <f>IF(N162="zákl. prenesená",J162,0)</f>
        <v>0</v>
      </c>
      <c r="BH162" s="253">
        <f>IF(N162="zníž. prenesená",J162,0)</f>
        <v>0</v>
      </c>
      <c r="BI162" s="253">
        <f>IF(N162="nulová",J162,0)</f>
        <v>0</v>
      </c>
      <c r="BJ162" s="18" t="s">
        <v>90</v>
      </c>
      <c r="BK162" s="253">
        <f>ROUND(I162*H162,2)</f>
        <v>0</v>
      </c>
      <c r="BL162" s="18" t="s">
        <v>168</v>
      </c>
      <c r="BM162" s="252" t="s">
        <v>644</v>
      </c>
    </row>
    <row r="163" s="14" customFormat="1">
      <c r="A163" s="14"/>
      <c r="B163" s="265"/>
      <c r="C163" s="266"/>
      <c r="D163" s="256" t="s">
        <v>170</v>
      </c>
      <c r="E163" s="267" t="s">
        <v>1</v>
      </c>
      <c r="F163" s="268" t="s">
        <v>514</v>
      </c>
      <c r="G163" s="266"/>
      <c r="H163" s="269">
        <v>18</v>
      </c>
      <c r="I163" s="270"/>
      <c r="J163" s="266"/>
      <c r="K163" s="266"/>
      <c r="L163" s="271"/>
      <c r="M163" s="272"/>
      <c r="N163" s="273"/>
      <c r="O163" s="273"/>
      <c r="P163" s="273"/>
      <c r="Q163" s="273"/>
      <c r="R163" s="273"/>
      <c r="S163" s="273"/>
      <c r="T163" s="27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75" t="s">
        <v>170</v>
      </c>
      <c r="AU163" s="275" t="s">
        <v>90</v>
      </c>
      <c r="AV163" s="14" t="s">
        <v>90</v>
      </c>
      <c r="AW163" s="14" t="s">
        <v>34</v>
      </c>
      <c r="AX163" s="14" t="s">
        <v>85</v>
      </c>
      <c r="AY163" s="275" t="s">
        <v>162</v>
      </c>
    </row>
    <row r="164" s="14" customFormat="1">
      <c r="A164" s="14"/>
      <c r="B164" s="265"/>
      <c r="C164" s="266"/>
      <c r="D164" s="256" t="s">
        <v>170</v>
      </c>
      <c r="E164" s="266"/>
      <c r="F164" s="268" t="s">
        <v>645</v>
      </c>
      <c r="G164" s="266"/>
      <c r="H164" s="269">
        <v>126</v>
      </c>
      <c r="I164" s="270"/>
      <c r="J164" s="266"/>
      <c r="K164" s="266"/>
      <c r="L164" s="271"/>
      <c r="M164" s="272"/>
      <c r="N164" s="273"/>
      <c r="O164" s="273"/>
      <c r="P164" s="273"/>
      <c r="Q164" s="273"/>
      <c r="R164" s="273"/>
      <c r="S164" s="273"/>
      <c r="T164" s="27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75" t="s">
        <v>170</v>
      </c>
      <c r="AU164" s="275" t="s">
        <v>90</v>
      </c>
      <c r="AV164" s="14" t="s">
        <v>90</v>
      </c>
      <c r="AW164" s="14" t="s">
        <v>4</v>
      </c>
      <c r="AX164" s="14" t="s">
        <v>85</v>
      </c>
      <c r="AY164" s="275" t="s">
        <v>162</v>
      </c>
    </row>
    <row r="165" s="2" customFormat="1" ht="22.2" customHeight="1">
      <c r="A165" s="39"/>
      <c r="B165" s="40"/>
      <c r="C165" s="240" t="s">
        <v>232</v>
      </c>
      <c r="D165" s="240" t="s">
        <v>164</v>
      </c>
      <c r="E165" s="241" t="s">
        <v>646</v>
      </c>
      <c r="F165" s="242" t="s">
        <v>647</v>
      </c>
      <c r="G165" s="243" t="s">
        <v>192</v>
      </c>
      <c r="H165" s="244">
        <v>52.5</v>
      </c>
      <c r="I165" s="245"/>
      <c r="J165" s="246">
        <f>ROUND(I165*H165,2)</f>
        <v>0</v>
      </c>
      <c r="K165" s="247"/>
      <c r="L165" s="45"/>
      <c r="M165" s="248" t="s">
        <v>1</v>
      </c>
      <c r="N165" s="249" t="s">
        <v>44</v>
      </c>
      <c r="O165" s="98"/>
      <c r="P165" s="250">
        <f>O165*H165</f>
        <v>0</v>
      </c>
      <c r="Q165" s="250">
        <v>0</v>
      </c>
      <c r="R165" s="250">
        <f>Q165*H165</f>
        <v>0</v>
      </c>
      <c r="S165" s="250">
        <v>0</v>
      </c>
      <c r="T165" s="25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2" t="s">
        <v>168</v>
      </c>
      <c r="AT165" s="252" t="s">
        <v>164</v>
      </c>
      <c r="AU165" s="252" t="s">
        <v>90</v>
      </c>
      <c r="AY165" s="18" t="s">
        <v>162</v>
      </c>
      <c r="BE165" s="253">
        <f>IF(N165="základná",J165,0)</f>
        <v>0</v>
      </c>
      <c r="BF165" s="253">
        <f>IF(N165="znížená",J165,0)</f>
        <v>0</v>
      </c>
      <c r="BG165" s="253">
        <f>IF(N165="zákl. prenesená",J165,0)</f>
        <v>0</v>
      </c>
      <c r="BH165" s="253">
        <f>IF(N165="zníž. prenesená",J165,0)</f>
        <v>0</v>
      </c>
      <c r="BI165" s="253">
        <f>IF(N165="nulová",J165,0)</f>
        <v>0</v>
      </c>
      <c r="BJ165" s="18" t="s">
        <v>90</v>
      </c>
      <c r="BK165" s="253">
        <f>ROUND(I165*H165,2)</f>
        <v>0</v>
      </c>
      <c r="BL165" s="18" t="s">
        <v>168</v>
      </c>
      <c r="BM165" s="252" t="s">
        <v>648</v>
      </c>
    </row>
    <row r="166" s="14" customFormat="1">
      <c r="A166" s="14"/>
      <c r="B166" s="265"/>
      <c r="C166" s="266"/>
      <c r="D166" s="256" t="s">
        <v>170</v>
      </c>
      <c r="E166" s="267" t="s">
        <v>1</v>
      </c>
      <c r="F166" s="268" t="s">
        <v>649</v>
      </c>
      <c r="G166" s="266"/>
      <c r="H166" s="269">
        <v>34.5</v>
      </c>
      <c r="I166" s="270"/>
      <c r="J166" s="266"/>
      <c r="K166" s="266"/>
      <c r="L166" s="271"/>
      <c r="M166" s="272"/>
      <c r="N166" s="273"/>
      <c r="O166" s="273"/>
      <c r="P166" s="273"/>
      <c r="Q166" s="273"/>
      <c r="R166" s="273"/>
      <c r="S166" s="273"/>
      <c r="T166" s="27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75" t="s">
        <v>170</v>
      </c>
      <c r="AU166" s="275" t="s">
        <v>90</v>
      </c>
      <c r="AV166" s="14" t="s">
        <v>90</v>
      </c>
      <c r="AW166" s="14" t="s">
        <v>34</v>
      </c>
      <c r="AX166" s="14" t="s">
        <v>78</v>
      </c>
      <c r="AY166" s="275" t="s">
        <v>162</v>
      </c>
    </row>
    <row r="167" s="14" customFormat="1">
      <c r="A167" s="14"/>
      <c r="B167" s="265"/>
      <c r="C167" s="266"/>
      <c r="D167" s="256" t="s">
        <v>170</v>
      </c>
      <c r="E167" s="267" t="s">
        <v>1</v>
      </c>
      <c r="F167" s="268" t="s">
        <v>650</v>
      </c>
      <c r="G167" s="266"/>
      <c r="H167" s="269">
        <v>18</v>
      </c>
      <c r="I167" s="270"/>
      <c r="J167" s="266"/>
      <c r="K167" s="266"/>
      <c r="L167" s="271"/>
      <c r="M167" s="272"/>
      <c r="N167" s="273"/>
      <c r="O167" s="273"/>
      <c r="P167" s="273"/>
      <c r="Q167" s="273"/>
      <c r="R167" s="273"/>
      <c r="S167" s="273"/>
      <c r="T167" s="27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75" t="s">
        <v>170</v>
      </c>
      <c r="AU167" s="275" t="s">
        <v>90</v>
      </c>
      <c r="AV167" s="14" t="s">
        <v>90</v>
      </c>
      <c r="AW167" s="14" t="s">
        <v>34</v>
      </c>
      <c r="AX167" s="14" t="s">
        <v>78</v>
      </c>
      <c r="AY167" s="275" t="s">
        <v>162</v>
      </c>
    </row>
    <row r="168" s="16" customFormat="1">
      <c r="A168" s="16"/>
      <c r="B168" s="287"/>
      <c r="C168" s="288"/>
      <c r="D168" s="256" t="s">
        <v>170</v>
      </c>
      <c r="E168" s="289" t="s">
        <v>1</v>
      </c>
      <c r="F168" s="290" t="s">
        <v>180</v>
      </c>
      <c r="G168" s="288"/>
      <c r="H168" s="291">
        <v>52.5</v>
      </c>
      <c r="I168" s="292"/>
      <c r="J168" s="288"/>
      <c r="K168" s="288"/>
      <c r="L168" s="293"/>
      <c r="M168" s="294"/>
      <c r="N168" s="295"/>
      <c r="O168" s="295"/>
      <c r="P168" s="295"/>
      <c r="Q168" s="295"/>
      <c r="R168" s="295"/>
      <c r="S168" s="295"/>
      <c r="T168" s="29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T168" s="297" t="s">
        <v>170</v>
      </c>
      <c r="AU168" s="297" t="s">
        <v>90</v>
      </c>
      <c r="AV168" s="16" t="s">
        <v>168</v>
      </c>
      <c r="AW168" s="16" t="s">
        <v>34</v>
      </c>
      <c r="AX168" s="16" t="s">
        <v>85</v>
      </c>
      <c r="AY168" s="297" t="s">
        <v>162</v>
      </c>
    </row>
    <row r="169" s="2" customFormat="1" ht="19.8" customHeight="1">
      <c r="A169" s="39"/>
      <c r="B169" s="40"/>
      <c r="C169" s="240" t="s">
        <v>234</v>
      </c>
      <c r="D169" s="240" t="s">
        <v>164</v>
      </c>
      <c r="E169" s="241" t="s">
        <v>651</v>
      </c>
      <c r="F169" s="242" t="s">
        <v>652</v>
      </c>
      <c r="G169" s="243" t="s">
        <v>192</v>
      </c>
      <c r="H169" s="244">
        <v>34.5</v>
      </c>
      <c r="I169" s="245"/>
      <c r="J169" s="246">
        <f>ROUND(I169*H169,2)</f>
        <v>0</v>
      </c>
      <c r="K169" s="247"/>
      <c r="L169" s="45"/>
      <c r="M169" s="248" t="s">
        <v>1</v>
      </c>
      <c r="N169" s="249" t="s">
        <v>44</v>
      </c>
      <c r="O169" s="98"/>
      <c r="P169" s="250">
        <f>O169*H169</f>
        <v>0</v>
      </c>
      <c r="Q169" s="250">
        <v>0</v>
      </c>
      <c r="R169" s="250">
        <f>Q169*H169</f>
        <v>0</v>
      </c>
      <c r="S169" s="250">
        <v>0</v>
      </c>
      <c r="T169" s="25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52" t="s">
        <v>168</v>
      </c>
      <c r="AT169" s="252" t="s">
        <v>164</v>
      </c>
      <c r="AU169" s="252" t="s">
        <v>90</v>
      </c>
      <c r="AY169" s="18" t="s">
        <v>162</v>
      </c>
      <c r="BE169" s="253">
        <f>IF(N169="základná",J169,0)</f>
        <v>0</v>
      </c>
      <c r="BF169" s="253">
        <f>IF(N169="znížená",J169,0)</f>
        <v>0</v>
      </c>
      <c r="BG169" s="253">
        <f>IF(N169="zákl. prenesená",J169,0)</f>
        <v>0</v>
      </c>
      <c r="BH169" s="253">
        <f>IF(N169="zníž. prenesená",J169,0)</f>
        <v>0</v>
      </c>
      <c r="BI169" s="253">
        <f>IF(N169="nulová",J169,0)</f>
        <v>0</v>
      </c>
      <c r="BJ169" s="18" t="s">
        <v>90</v>
      </c>
      <c r="BK169" s="253">
        <f>ROUND(I169*H169,2)</f>
        <v>0</v>
      </c>
      <c r="BL169" s="18" t="s">
        <v>168</v>
      </c>
      <c r="BM169" s="252" t="s">
        <v>653</v>
      </c>
    </row>
    <row r="170" s="2" customFormat="1" ht="14.4" customHeight="1">
      <c r="A170" s="39"/>
      <c r="B170" s="40"/>
      <c r="C170" s="240" t="s">
        <v>239</v>
      </c>
      <c r="D170" s="240" t="s">
        <v>164</v>
      </c>
      <c r="E170" s="241" t="s">
        <v>654</v>
      </c>
      <c r="F170" s="242" t="s">
        <v>655</v>
      </c>
      <c r="G170" s="243" t="s">
        <v>192</v>
      </c>
      <c r="H170" s="244">
        <v>52.5</v>
      </c>
      <c r="I170" s="245"/>
      <c r="J170" s="246">
        <f>ROUND(I170*H170,2)</f>
        <v>0</v>
      </c>
      <c r="K170" s="247"/>
      <c r="L170" s="45"/>
      <c r="M170" s="248" t="s">
        <v>1</v>
      </c>
      <c r="N170" s="249" t="s">
        <v>44</v>
      </c>
      <c r="O170" s="98"/>
      <c r="P170" s="250">
        <f>O170*H170</f>
        <v>0</v>
      </c>
      <c r="Q170" s="250">
        <v>0</v>
      </c>
      <c r="R170" s="250">
        <f>Q170*H170</f>
        <v>0</v>
      </c>
      <c r="S170" s="250">
        <v>0</v>
      </c>
      <c r="T170" s="25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52" t="s">
        <v>168</v>
      </c>
      <c r="AT170" s="252" t="s">
        <v>164</v>
      </c>
      <c r="AU170" s="252" t="s">
        <v>90</v>
      </c>
      <c r="AY170" s="18" t="s">
        <v>162</v>
      </c>
      <c r="BE170" s="253">
        <f>IF(N170="základná",J170,0)</f>
        <v>0</v>
      </c>
      <c r="BF170" s="253">
        <f>IF(N170="znížená",J170,0)</f>
        <v>0</v>
      </c>
      <c r="BG170" s="253">
        <f>IF(N170="zákl. prenesená",J170,0)</f>
        <v>0</v>
      </c>
      <c r="BH170" s="253">
        <f>IF(N170="zníž. prenesená",J170,0)</f>
        <v>0</v>
      </c>
      <c r="BI170" s="253">
        <f>IF(N170="nulová",J170,0)</f>
        <v>0</v>
      </c>
      <c r="BJ170" s="18" t="s">
        <v>90</v>
      </c>
      <c r="BK170" s="253">
        <f>ROUND(I170*H170,2)</f>
        <v>0</v>
      </c>
      <c r="BL170" s="18" t="s">
        <v>168</v>
      </c>
      <c r="BM170" s="252" t="s">
        <v>656</v>
      </c>
    </row>
    <row r="171" s="14" customFormat="1">
      <c r="A171" s="14"/>
      <c r="B171" s="265"/>
      <c r="C171" s="266"/>
      <c r="D171" s="256" t="s">
        <v>170</v>
      </c>
      <c r="E171" s="267" t="s">
        <v>1</v>
      </c>
      <c r="F171" s="268" t="s">
        <v>657</v>
      </c>
      <c r="G171" s="266"/>
      <c r="H171" s="269">
        <v>34.5</v>
      </c>
      <c r="I171" s="270"/>
      <c r="J171" s="266"/>
      <c r="K171" s="266"/>
      <c r="L171" s="271"/>
      <c r="M171" s="272"/>
      <c r="N171" s="273"/>
      <c r="O171" s="273"/>
      <c r="P171" s="273"/>
      <c r="Q171" s="273"/>
      <c r="R171" s="273"/>
      <c r="S171" s="273"/>
      <c r="T171" s="27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5" t="s">
        <v>170</v>
      </c>
      <c r="AU171" s="275" t="s">
        <v>90</v>
      </c>
      <c r="AV171" s="14" t="s">
        <v>90</v>
      </c>
      <c r="AW171" s="14" t="s">
        <v>34</v>
      </c>
      <c r="AX171" s="14" t="s">
        <v>78</v>
      </c>
      <c r="AY171" s="275" t="s">
        <v>162</v>
      </c>
    </row>
    <row r="172" s="14" customFormat="1">
      <c r="A172" s="14"/>
      <c r="B172" s="265"/>
      <c r="C172" s="266"/>
      <c r="D172" s="256" t="s">
        <v>170</v>
      </c>
      <c r="E172" s="267" t="s">
        <v>1</v>
      </c>
      <c r="F172" s="268" t="s">
        <v>658</v>
      </c>
      <c r="G172" s="266"/>
      <c r="H172" s="269">
        <v>18</v>
      </c>
      <c r="I172" s="270"/>
      <c r="J172" s="266"/>
      <c r="K172" s="266"/>
      <c r="L172" s="271"/>
      <c r="M172" s="272"/>
      <c r="N172" s="273"/>
      <c r="O172" s="273"/>
      <c r="P172" s="273"/>
      <c r="Q172" s="273"/>
      <c r="R172" s="273"/>
      <c r="S172" s="273"/>
      <c r="T172" s="27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75" t="s">
        <v>170</v>
      </c>
      <c r="AU172" s="275" t="s">
        <v>90</v>
      </c>
      <c r="AV172" s="14" t="s">
        <v>90</v>
      </c>
      <c r="AW172" s="14" t="s">
        <v>34</v>
      </c>
      <c r="AX172" s="14" t="s">
        <v>78</v>
      </c>
      <c r="AY172" s="275" t="s">
        <v>162</v>
      </c>
    </row>
    <row r="173" s="16" customFormat="1">
      <c r="A173" s="16"/>
      <c r="B173" s="287"/>
      <c r="C173" s="288"/>
      <c r="D173" s="256" t="s">
        <v>170</v>
      </c>
      <c r="E173" s="289" t="s">
        <v>1</v>
      </c>
      <c r="F173" s="290" t="s">
        <v>180</v>
      </c>
      <c r="G173" s="288"/>
      <c r="H173" s="291">
        <v>52.5</v>
      </c>
      <c r="I173" s="292"/>
      <c r="J173" s="288"/>
      <c r="K173" s="288"/>
      <c r="L173" s="293"/>
      <c r="M173" s="294"/>
      <c r="N173" s="295"/>
      <c r="O173" s="295"/>
      <c r="P173" s="295"/>
      <c r="Q173" s="295"/>
      <c r="R173" s="295"/>
      <c r="S173" s="295"/>
      <c r="T173" s="29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T173" s="297" t="s">
        <v>170</v>
      </c>
      <c r="AU173" s="297" t="s">
        <v>90</v>
      </c>
      <c r="AV173" s="16" t="s">
        <v>168</v>
      </c>
      <c r="AW173" s="16" t="s">
        <v>34</v>
      </c>
      <c r="AX173" s="16" t="s">
        <v>85</v>
      </c>
      <c r="AY173" s="297" t="s">
        <v>162</v>
      </c>
    </row>
    <row r="174" s="2" customFormat="1" ht="22.2" customHeight="1">
      <c r="A174" s="39"/>
      <c r="B174" s="40"/>
      <c r="C174" s="240" t="s">
        <v>244</v>
      </c>
      <c r="D174" s="240" t="s">
        <v>164</v>
      </c>
      <c r="E174" s="241" t="s">
        <v>659</v>
      </c>
      <c r="F174" s="242" t="s">
        <v>660</v>
      </c>
      <c r="G174" s="243" t="s">
        <v>545</v>
      </c>
      <c r="H174" s="244">
        <v>32.399999999999999</v>
      </c>
      <c r="I174" s="245"/>
      <c r="J174" s="246">
        <f>ROUND(I174*H174,2)</f>
        <v>0</v>
      </c>
      <c r="K174" s="247"/>
      <c r="L174" s="45"/>
      <c r="M174" s="248" t="s">
        <v>1</v>
      </c>
      <c r="N174" s="249" t="s">
        <v>44</v>
      </c>
      <c r="O174" s="98"/>
      <c r="P174" s="250">
        <f>O174*H174</f>
        <v>0</v>
      </c>
      <c r="Q174" s="250">
        <v>0</v>
      </c>
      <c r="R174" s="250">
        <f>Q174*H174</f>
        <v>0</v>
      </c>
      <c r="S174" s="250">
        <v>0</v>
      </c>
      <c r="T174" s="25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52" t="s">
        <v>168</v>
      </c>
      <c r="AT174" s="252" t="s">
        <v>164</v>
      </c>
      <c r="AU174" s="252" t="s">
        <v>90</v>
      </c>
      <c r="AY174" s="18" t="s">
        <v>162</v>
      </c>
      <c r="BE174" s="253">
        <f>IF(N174="základná",J174,0)</f>
        <v>0</v>
      </c>
      <c r="BF174" s="253">
        <f>IF(N174="znížená",J174,0)</f>
        <v>0</v>
      </c>
      <c r="BG174" s="253">
        <f>IF(N174="zákl. prenesená",J174,0)</f>
        <v>0</v>
      </c>
      <c r="BH174" s="253">
        <f>IF(N174="zníž. prenesená",J174,0)</f>
        <v>0</v>
      </c>
      <c r="BI174" s="253">
        <f>IF(N174="nulová",J174,0)</f>
        <v>0</v>
      </c>
      <c r="BJ174" s="18" t="s">
        <v>90</v>
      </c>
      <c r="BK174" s="253">
        <f>ROUND(I174*H174,2)</f>
        <v>0</v>
      </c>
      <c r="BL174" s="18" t="s">
        <v>168</v>
      </c>
      <c r="BM174" s="252" t="s">
        <v>661</v>
      </c>
    </row>
    <row r="175" s="14" customFormat="1">
      <c r="A175" s="14"/>
      <c r="B175" s="265"/>
      <c r="C175" s="266"/>
      <c r="D175" s="256" t="s">
        <v>170</v>
      </c>
      <c r="E175" s="267" t="s">
        <v>1</v>
      </c>
      <c r="F175" s="268" t="s">
        <v>662</v>
      </c>
      <c r="G175" s="266"/>
      <c r="H175" s="269">
        <v>32.399999999999999</v>
      </c>
      <c r="I175" s="270"/>
      <c r="J175" s="266"/>
      <c r="K175" s="266"/>
      <c r="L175" s="271"/>
      <c r="M175" s="272"/>
      <c r="N175" s="273"/>
      <c r="O175" s="273"/>
      <c r="P175" s="273"/>
      <c r="Q175" s="273"/>
      <c r="R175" s="273"/>
      <c r="S175" s="273"/>
      <c r="T175" s="27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75" t="s">
        <v>170</v>
      </c>
      <c r="AU175" s="275" t="s">
        <v>90</v>
      </c>
      <c r="AV175" s="14" t="s">
        <v>90</v>
      </c>
      <c r="AW175" s="14" t="s">
        <v>34</v>
      </c>
      <c r="AX175" s="14" t="s">
        <v>85</v>
      </c>
      <c r="AY175" s="275" t="s">
        <v>162</v>
      </c>
    </row>
    <row r="176" s="2" customFormat="1" ht="22.2" customHeight="1">
      <c r="A176" s="39"/>
      <c r="B176" s="40"/>
      <c r="C176" s="240" t="s">
        <v>248</v>
      </c>
      <c r="D176" s="240" t="s">
        <v>164</v>
      </c>
      <c r="E176" s="241" t="s">
        <v>663</v>
      </c>
      <c r="F176" s="242" t="s">
        <v>664</v>
      </c>
      <c r="G176" s="243" t="s">
        <v>192</v>
      </c>
      <c r="H176" s="244">
        <v>22.5</v>
      </c>
      <c r="I176" s="245"/>
      <c r="J176" s="246">
        <f>ROUND(I176*H176,2)</f>
        <v>0</v>
      </c>
      <c r="K176" s="247"/>
      <c r="L176" s="45"/>
      <c r="M176" s="248" t="s">
        <v>1</v>
      </c>
      <c r="N176" s="249" t="s">
        <v>44</v>
      </c>
      <c r="O176" s="98"/>
      <c r="P176" s="250">
        <f>O176*H176</f>
        <v>0</v>
      </c>
      <c r="Q176" s="250">
        <v>0</v>
      </c>
      <c r="R176" s="250">
        <f>Q176*H176</f>
        <v>0</v>
      </c>
      <c r="S176" s="250">
        <v>0</v>
      </c>
      <c r="T176" s="251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52" t="s">
        <v>168</v>
      </c>
      <c r="AT176" s="252" t="s">
        <v>164</v>
      </c>
      <c r="AU176" s="252" t="s">
        <v>90</v>
      </c>
      <c r="AY176" s="18" t="s">
        <v>162</v>
      </c>
      <c r="BE176" s="253">
        <f>IF(N176="základná",J176,0)</f>
        <v>0</v>
      </c>
      <c r="BF176" s="253">
        <f>IF(N176="znížená",J176,0)</f>
        <v>0</v>
      </c>
      <c r="BG176" s="253">
        <f>IF(N176="zákl. prenesená",J176,0)</f>
        <v>0</v>
      </c>
      <c r="BH176" s="253">
        <f>IF(N176="zníž. prenesená",J176,0)</f>
        <v>0</v>
      </c>
      <c r="BI176" s="253">
        <f>IF(N176="nulová",J176,0)</f>
        <v>0</v>
      </c>
      <c r="BJ176" s="18" t="s">
        <v>90</v>
      </c>
      <c r="BK176" s="253">
        <f>ROUND(I176*H176,2)</f>
        <v>0</v>
      </c>
      <c r="BL176" s="18" t="s">
        <v>168</v>
      </c>
      <c r="BM176" s="252" t="s">
        <v>665</v>
      </c>
    </row>
    <row r="177" s="13" customFormat="1">
      <c r="A177" s="13"/>
      <c r="B177" s="254"/>
      <c r="C177" s="255"/>
      <c r="D177" s="256" t="s">
        <v>170</v>
      </c>
      <c r="E177" s="257" t="s">
        <v>1</v>
      </c>
      <c r="F177" s="258" t="s">
        <v>666</v>
      </c>
      <c r="G177" s="255"/>
      <c r="H177" s="257" t="s">
        <v>1</v>
      </c>
      <c r="I177" s="259"/>
      <c r="J177" s="255"/>
      <c r="K177" s="255"/>
      <c r="L177" s="260"/>
      <c r="M177" s="261"/>
      <c r="N177" s="262"/>
      <c r="O177" s="262"/>
      <c r="P177" s="262"/>
      <c r="Q177" s="262"/>
      <c r="R177" s="262"/>
      <c r="S177" s="262"/>
      <c r="T177" s="26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4" t="s">
        <v>170</v>
      </c>
      <c r="AU177" s="264" t="s">
        <v>90</v>
      </c>
      <c r="AV177" s="13" t="s">
        <v>85</v>
      </c>
      <c r="AW177" s="13" t="s">
        <v>34</v>
      </c>
      <c r="AX177" s="13" t="s">
        <v>78</v>
      </c>
      <c r="AY177" s="264" t="s">
        <v>162</v>
      </c>
    </row>
    <row r="178" s="14" customFormat="1">
      <c r="A178" s="14"/>
      <c r="B178" s="265"/>
      <c r="C178" s="266"/>
      <c r="D178" s="256" t="s">
        <v>170</v>
      </c>
      <c r="E178" s="267" t="s">
        <v>1</v>
      </c>
      <c r="F178" s="268" t="s">
        <v>667</v>
      </c>
      <c r="G178" s="266"/>
      <c r="H178" s="269">
        <v>22.5</v>
      </c>
      <c r="I178" s="270"/>
      <c r="J178" s="266"/>
      <c r="K178" s="266"/>
      <c r="L178" s="271"/>
      <c r="M178" s="272"/>
      <c r="N178" s="273"/>
      <c r="O178" s="273"/>
      <c r="P178" s="273"/>
      <c r="Q178" s="273"/>
      <c r="R178" s="273"/>
      <c r="S178" s="273"/>
      <c r="T178" s="27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75" t="s">
        <v>170</v>
      </c>
      <c r="AU178" s="275" t="s">
        <v>90</v>
      </c>
      <c r="AV178" s="14" t="s">
        <v>90</v>
      </c>
      <c r="AW178" s="14" t="s">
        <v>34</v>
      </c>
      <c r="AX178" s="14" t="s">
        <v>85</v>
      </c>
      <c r="AY178" s="275" t="s">
        <v>162</v>
      </c>
    </row>
    <row r="179" s="2" customFormat="1" ht="22.2" customHeight="1">
      <c r="A179" s="39"/>
      <c r="B179" s="40"/>
      <c r="C179" s="240" t="s">
        <v>253</v>
      </c>
      <c r="D179" s="240" t="s">
        <v>164</v>
      </c>
      <c r="E179" s="241" t="s">
        <v>668</v>
      </c>
      <c r="F179" s="242" t="s">
        <v>669</v>
      </c>
      <c r="G179" s="243" t="s">
        <v>167</v>
      </c>
      <c r="H179" s="244">
        <v>8</v>
      </c>
      <c r="I179" s="245"/>
      <c r="J179" s="246">
        <f>ROUND(I179*H179,2)</f>
        <v>0</v>
      </c>
      <c r="K179" s="247"/>
      <c r="L179" s="45"/>
      <c r="M179" s="248" t="s">
        <v>1</v>
      </c>
      <c r="N179" s="249" t="s">
        <v>44</v>
      </c>
      <c r="O179" s="98"/>
      <c r="P179" s="250">
        <f>O179*H179</f>
        <v>0</v>
      </c>
      <c r="Q179" s="250">
        <v>0</v>
      </c>
      <c r="R179" s="250">
        <f>Q179*H179</f>
        <v>0</v>
      </c>
      <c r="S179" s="250">
        <v>0</v>
      </c>
      <c r="T179" s="251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52" t="s">
        <v>168</v>
      </c>
      <c r="AT179" s="252" t="s">
        <v>164</v>
      </c>
      <c r="AU179" s="252" t="s">
        <v>90</v>
      </c>
      <c r="AY179" s="18" t="s">
        <v>162</v>
      </c>
      <c r="BE179" s="253">
        <f>IF(N179="základná",J179,0)</f>
        <v>0</v>
      </c>
      <c r="BF179" s="253">
        <f>IF(N179="znížená",J179,0)</f>
        <v>0</v>
      </c>
      <c r="BG179" s="253">
        <f>IF(N179="zákl. prenesená",J179,0)</f>
        <v>0</v>
      </c>
      <c r="BH179" s="253">
        <f>IF(N179="zníž. prenesená",J179,0)</f>
        <v>0</v>
      </c>
      <c r="BI179" s="253">
        <f>IF(N179="nulová",J179,0)</f>
        <v>0</v>
      </c>
      <c r="BJ179" s="18" t="s">
        <v>90</v>
      </c>
      <c r="BK179" s="253">
        <f>ROUND(I179*H179,2)</f>
        <v>0</v>
      </c>
      <c r="BL179" s="18" t="s">
        <v>168</v>
      </c>
      <c r="BM179" s="252" t="s">
        <v>670</v>
      </c>
    </row>
    <row r="180" s="14" customFormat="1">
      <c r="A180" s="14"/>
      <c r="B180" s="265"/>
      <c r="C180" s="266"/>
      <c r="D180" s="256" t="s">
        <v>170</v>
      </c>
      <c r="E180" s="267" t="s">
        <v>1</v>
      </c>
      <c r="F180" s="268" t="s">
        <v>671</v>
      </c>
      <c r="G180" s="266"/>
      <c r="H180" s="269">
        <v>8</v>
      </c>
      <c r="I180" s="270"/>
      <c r="J180" s="266"/>
      <c r="K180" s="266"/>
      <c r="L180" s="271"/>
      <c r="M180" s="272"/>
      <c r="N180" s="273"/>
      <c r="O180" s="273"/>
      <c r="P180" s="273"/>
      <c r="Q180" s="273"/>
      <c r="R180" s="273"/>
      <c r="S180" s="273"/>
      <c r="T180" s="27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75" t="s">
        <v>170</v>
      </c>
      <c r="AU180" s="275" t="s">
        <v>90</v>
      </c>
      <c r="AV180" s="14" t="s">
        <v>90</v>
      </c>
      <c r="AW180" s="14" t="s">
        <v>34</v>
      </c>
      <c r="AX180" s="14" t="s">
        <v>85</v>
      </c>
      <c r="AY180" s="275" t="s">
        <v>162</v>
      </c>
    </row>
    <row r="181" s="12" customFormat="1" ht="22.8" customHeight="1">
      <c r="A181" s="12"/>
      <c r="B181" s="224"/>
      <c r="C181" s="225"/>
      <c r="D181" s="226" t="s">
        <v>77</v>
      </c>
      <c r="E181" s="238" t="s">
        <v>90</v>
      </c>
      <c r="F181" s="238" t="s">
        <v>252</v>
      </c>
      <c r="G181" s="225"/>
      <c r="H181" s="225"/>
      <c r="I181" s="228"/>
      <c r="J181" s="239">
        <f>BK181</f>
        <v>0</v>
      </c>
      <c r="K181" s="225"/>
      <c r="L181" s="230"/>
      <c r="M181" s="231"/>
      <c r="N181" s="232"/>
      <c r="O181" s="232"/>
      <c r="P181" s="233">
        <f>SUM(P182:P192)</f>
        <v>0</v>
      </c>
      <c r="Q181" s="232"/>
      <c r="R181" s="233">
        <f>SUM(R182:R192)</f>
        <v>25.573542399999997</v>
      </c>
      <c r="S181" s="232"/>
      <c r="T181" s="234">
        <f>SUM(T182:T192)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35" t="s">
        <v>85</v>
      </c>
      <c r="AT181" s="236" t="s">
        <v>77</v>
      </c>
      <c r="AU181" s="236" t="s">
        <v>85</v>
      </c>
      <c r="AY181" s="235" t="s">
        <v>162</v>
      </c>
      <c r="BK181" s="237">
        <f>SUM(BK182:BK192)</f>
        <v>0</v>
      </c>
    </row>
    <row r="182" s="2" customFormat="1" ht="22.2" customHeight="1">
      <c r="A182" s="39"/>
      <c r="B182" s="40"/>
      <c r="C182" s="240" t="s">
        <v>261</v>
      </c>
      <c r="D182" s="240" t="s">
        <v>164</v>
      </c>
      <c r="E182" s="241" t="s">
        <v>672</v>
      </c>
      <c r="F182" s="242" t="s">
        <v>673</v>
      </c>
      <c r="G182" s="243" t="s">
        <v>192</v>
      </c>
      <c r="H182" s="244">
        <v>1.3</v>
      </c>
      <c r="I182" s="245"/>
      <c r="J182" s="246">
        <f>ROUND(I182*H182,2)</f>
        <v>0</v>
      </c>
      <c r="K182" s="247"/>
      <c r="L182" s="45"/>
      <c r="M182" s="248" t="s">
        <v>1</v>
      </c>
      <c r="N182" s="249" t="s">
        <v>44</v>
      </c>
      <c r="O182" s="98"/>
      <c r="P182" s="250">
        <f>O182*H182</f>
        <v>0</v>
      </c>
      <c r="Q182" s="250">
        <v>1.6299999999999999</v>
      </c>
      <c r="R182" s="250">
        <f>Q182*H182</f>
        <v>2.1189999999999998</v>
      </c>
      <c r="S182" s="250">
        <v>0</v>
      </c>
      <c r="T182" s="25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52" t="s">
        <v>168</v>
      </c>
      <c r="AT182" s="252" t="s">
        <v>164</v>
      </c>
      <c r="AU182" s="252" t="s">
        <v>90</v>
      </c>
      <c r="AY182" s="18" t="s">
        <v>162</v>
      </c>
      <c r="BE182" s="253">
        <f>IF(N182="základná",J182,0)</f>
        <v>0</v>
      </c>
      <c r="BF182" s="253">
        <f>IF(N182="znížená",J182,0)</f>
        <v>0</v>
      </c>
      <c r="BG182" s="253">
        <f>IF(N182="zákl. prenesená",J182,0)</f>
        <v>0</v>
      </c>
      <c r="BH182" s="253">
        <f>IF(N182="zníž. prenesená",J182,0)</f>
        <v>0</v>
      </c>
      <c r="BI182" s="253">
        <f>IF(N182="nulová",J182,0)</f>
        <v>0</v>
      </c>
      <c r="BJ182" s="18" t="s">
        <v>90</v>
      </c>
      <c r="BK182" s="253">
        <f>ROUND(I182*H182,2)</f>
        <v>0</v>
      </c>
      <c r="BL182" s="18" t="s">
        <v>168</v>
      </c>
      <c r="BM182" s="252" t="s">
        <v>674</v>
      </c>
    </row>
    <row r="183" s="14" customFormat="1">
      <c r="A183" s="14"/>
      <c r="B183" s="265"/>
      <c r="C183" s="266"/>
      <c r="D183" s="256" t="s">
        <v>170</v>
      </c>
      <c r="E183" s="267" t="s">
        <v>1</v>
      </c>
      <c r="F183" s="268" t="s">
        <v>675</v>
      </c>
      <c r="G183" s="266"/>
      <c r="H183" s="269">
        <v>1.3</v>
      </c>
      <c r="I183" s="270"/>
      <c r="J183" s="266"/>
      <c r="K183" s="266"/>
      <c r="L183" s="271"/>
      <c r="M183" s="272"/>
      <c r="N183" s="273"/>
      <c r="O183" s="273"/>
      <c r="P183" s="273"/>
      <c r="Q183" s="273"/>
      <c r="R183" s="273"/>
      <c r="S183" s="273"/>
      <c r="T183" s="27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5" t="s">
        <v>170</v>
      </c>
      <c r="AU183" s="275" t="s">
        <v>90</v>
      </c>
      <c r="AV183" s="14" t="s">
        <v>90</v>
      </c>
      <c r="AW183" s="14" t="s">
        <v>34</v>
      </c>
      <c r="AX183" s="14" t="s">
        <v>85</v>
      </c>
      <c r="AY183" s="275" t="s">
        <v>162</v>
      </c>
    </row>
    <row r="184" s="2" customFormat="1" ht="14.4" customHeight="1">
      <c r="A184" s="39"/>
      <c r="B184" s="40"/>
      <c r="C184" s="240" t="s">
        <v>266</v>
      </c>
      <c r="D184" s="240" t="s">
        <v>164</v>
      </c>
      <c r="E184" s="241" t="s">
        <v>676</v>
      </c>
      <c r="F184" s="242" t="s">
        <v>677</v>
      </c>
      <c r="G184" s="243" t="s">
        <v>192</v>
      </c>
      <c r="H184" s="244">
        <v>2.7000000000000002</v>
      </c>
      <c r="I184" s="245"/>
      <c r="J184" s="246">
        <f>ROUND(I184*H184,2)</f>
        <v>0</v>
      </c>
      <c r="K184" s="247"/>
      <c r="L184" s="45"/>
      <c r="M184" s="248" t="s">
        <v>1</v>
      </c>
      <c r="N184" s="249" t="s">
        <v>44</v>
      </c>
      <c r="O184" s="98"/>
      <c r="P184" s="250">
        <f>O184*H184</f>
        <v>0</v>
      </c>
      <c r="Q184" s="250">
        <v>1.9205000000000001</v>
      </c>
      <c r="R184" s="250">
        <f>Q184*H184</f>
        <v>5.1853500000000006</v>
      </c>
      <c r="S184" s="250">
        <v>0</v>
      </c>
      <c r="T184" s="25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52" t="s">
        <v>168</v>
      </c>
      <c r="AT184" s="252" t="s">
        <v>164</v>
      </c>
      <c r="AU184" s="252" t="s">
        <v>90</v>
      </c>
      <c r="AY184" s="18" t="s">
        <v>162</v>
      </c>
      <c r="BE184" s="253">
        <f>IF(N184="základná",J184,0)</f>
        <v>0</v>
      </c>
      <c r="BF184" s="253">
        <f>IF(N184="znížená",J184,0)</f>
        <v>0</v>
      </c>
      <c r="BG184" s="253">
        <f>IF(N184="zákl. prenesená",J184,0)</f>
        <v>0</v>
      </c>
      <c r="BH184" s="253">
        <f>IF(N184="zníž. prenesená",J184,0)</f>
        <v>0</v>
      </c>
      <c r="BI184" s="253">
        <f>IF(N184="nulová",J184,0)</f>
        <v>0</v>
      </c>
      <c r="BJ184" s="18" t="s">
        <v>90</v>
      </c>
      <c r="BK184" s="253">
        <f>ROUND(I184*H184,2)</f>
        <v>0</v>
      </c>
      <c r="BL184" s="18" t="s">
        <v>168</v>
      </c>
      <c r="BM184" s="252" t="s">
        <v>678</v>
      </c>
    </row>
    <row r="185" s="14" customFormat="1">
      <c r="A185" s="14"/>
      <c r="B185" s="265"/>
      <c r="C185" s="266"/>
      <c r="D185" s="256" t="s">
        <v>170</v>
      </c>
      <c r="E185" s="267" t="s">
        <v>1</v>
      </c>
      <c r="F185" s="268" t="s">
        <v>679</v>
      </c>
      <c r="G185" s="266"/>
      <c r="H185" s="269">
        <v>2.7000000000000002</v>
      </c>
      <c r="I185" s="270"/>
      <c r="J185" s="266"/>
      <c r="K185" s="266"/>
      <c r="L185" s="271"/>
      <c r="M185" s="272"/>
      <c r="N185" s="273"/>
      <c r="O185" s="273"/>
      <c r="P185" s="273"/>
      <c r="Q185" s="273"/>
      <c r="R185" s="273"/>
      <c r="S185" s="273"/>
      <c r="T185" s="27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75" t="s">
        <v>170</v>
      </c>
      <c r="AU185" s="275" t="s">
        <v>90</v>
      </c>
      <c r="AV185" s="14" t="s">
        <v>90</v>
      </c>
      <c r="AW185" s="14" t="s">
        <v>34</v>
      </c>
      <c r="AX185" s="14" t="s">
        <v>85</v>
      </c>
      <c r="AY185" s="275" t="s">
        <v>162</v>
      </c>
    </row>
    <row r="186" s="2" customFormat="1" ht="14.4" customHeight="1">
      <c r="A186" s="39"/>
      <c r="B186" s="40"/>
      <c r="C186" s="240" t="s">
        <v>272</v>
      </c>
      <c r="D186" s="240" t="s">
        <v>164</v>
      </c>
      <c r="E186" s="241" t="s">
        <v>680</v>
      </c>
      <c r="F186" s="242" t="s">
        <v>681</v>
      </c>
      <c r="G186" s="243" t="s">
        <v>192</v>
      </c>
      <c r="H186" s="244">
        <v>7.5599999999999996</v>
      </c>
      <c r="I186" s="245"/>
      <c r="J186" s="246">
        <f>ROUND(I186*H186,2)</f>
        <v>0</v>
      </c>
      <c r="K186" s="247"/>
      <c r="L186" s="45"/>
      <c r="M186" s="248" t="s">
        <v>1</v>
      </c>
      <c r="N186" s="249" t="s">
        <v>44</v>
      </c>
      <c r="O186" s="98"/>
      <c r="P186" s="250">
        <f>O186*H186</f>
        <v>0</v>
      </c>
      <c r="Q186" s="250">
        <v>2.4157199999999999</v>
      </c>
      <c r="R186" s="250">
        <f>Q186*H186</f>
        <v>18.262843199999999</v>
      </c>
      <c r="S186" s="250">
        <v>0</v>
      </c>
      <c r="T186" s="25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52" t="s">
        <v>168</v>
      </c>
      <c r="AT186" s="252" t="s">
        <v>164</v>
      </c>
      <c r="AU186" s="252" t="s">
        <v>90</v>
      </c>
      <c r="AY186" s="18" t="s">
        <v>162</v>
      </c>
      <c r="BE186" s="253">
        <f>IF(N186="základná",J186,0)</f>
        <v>0</v>
      </c>
      <c r="BF186" s="253">
        <f>IF(N186="znížená",J186,0)</f>
        <v>0</v>
      </c>
      <c r="BG186" s="253">
        <f>IF(N186="zákl. prenesená",J186,0)</f>
        <v>0</v>
      </c>
      <c r="BH186" s="253">
        <f>IF(N186="zníž. prenesená",J186,0)</f>
        <v>0</v>
      </c>
      <c r="BI186" s="253">
        <f>IF(N186="nulová",J186,0)</f>
        <v>0</v>
      </c>
      <c r="BJ186" s="18" t="s">
        <v>90</v>
      </c>
      <c r="BK186" s="253">
        <f>ROUND(I186*H186,2)</f>
        <v>0</v>
      </c>
      <c r="BL186" s="18" t="s">
        <v>168</v>
      </c>
      <c r="BM186" s="252" t="s">
        <v>682</v>
      </c>
    </row>
    <row r="187" s="13" customFormat="1">
      <c r="A187" s="13"/>
      <c r="B187" s="254"/>
      <c r="C187" s="255"/>
      <c r="D187" s="256" t="s">
        <v>170</v>
      </c>
      <c r="E187" s="257" t="s">
        <v>1</v>
      </c>
      <c r="F187" s="258" t="s">
        <v>683</v>
      </c>
      <c r="G187" s="255"/>
      <c r="H187" s="257" t="s">
        <v>1</v>
      </c>
      <c r="I187" s="259"/>
      <c r="J187" s="255"/>
      <c r="K187" s="255"/>
      <c r="L187" s="260"/>
      <c r="M187" s="261"/>
      <c r="N187" s="262"/>
      <c r="O187" s="262"/>
      <c r="P187" s="262"/>
      <c r="Q187" s="262"/>
      <c r="R187" s="262"/>
      <c r="S187" s="262"/>
      <c r="T187" s="26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4" t="s">
        <v>170</v>
      </c>
      <c r="AU187" s="264" t="s">
        <v>90</v>
      </c>
      <c r="AV187" s="13" t="s">
        <v>85</v>
      </c>
      <c r="AW187" s="13" t="s">
        <v>34</v>
      </c>
      <c r="AX187" s="13" t="s">
        <v>78</v>
      </c>
      <c r="AY187" s="264" t="s">
        <v>162</v>
      </c>
    </row>
    <row r="188" s="14" customFormat="1">
      <c r="A188" s="14"/>
      <c r="B188" s="265"/>
      <c r="C188" s="266"/>
      <c r="D188" s="256" t="s">
        <v>170</v>
      </c>
      <c r="E188" s="267" t="s">
        <v>1</v>
      </c>
      <c r="F188" s="268" t="s">
        <v>684</v>
      </c>
      <c r="G188" s="266"/>
      <c r="H188" s="269">
        <v>7.5599999999999996</v>
      </c>
      <c r="I188" s="270"/>
      <c r="J188" s="266"/>
      <c r="K188" s="266"/>
      <c r="L188" s="271"/>
      <c r="M188" s="272"/>
      <c r="N188" s="273"/>
      <c r="O188" s="273"/>
      <c r="P188" s="273"/>
      <c r="Q188" s="273"/>
      <c r="R188" s="273"/>
      <c r="S188" s="273"/>
      <c r="T188" s="27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75" t="s">
        <v>170</v>
      </c>
      <c r="AU188" s="275" t="s">
        <v>90</v>
      </c>
      <c r="AV188" s="14" t="s">
        <v>90</v>
      </c>
      <c r="AW188" s="14" t="s">
        <v>34</v>
      </c>
      <c r="AX188" s="14" t="s">
        <v>85</v>
      </c>
      <c r="AY188" s="275" t="s">
        <v>162</v>
      </c>
    </row>
    <row r="189" s="2" customFormat="1" ht="19.8" customHeight="1">
      <c r="A189" s="39"/>
      <c r="B189" s="40"/>
      <c r="C189" s="240" t="s">
        <v>7</v>
      </c>
      <c r="D189" s="240" t="s">
        <v>164</v>
      </c>
      <c r="E189" s="241" t="s">
        <v>685</v>
      </c>
      <c r="F189" s="242" t="s">
        <v>686</v>
      </c>
      <c r="G189" s="243" t="s">
        <v>167</v>
      </c>
      <c r="H189" s="244">
        <v>1.5600000000000001</v>
      </c>
      <c r="I189" s="245"/>
      <c r="J189" s="246">
        <f>ROUND(I189*H189,2)</f>
        <v>0</v>
      </c>
      <c r="K189" s="247"/>
      <c r="L189" s="45"/>
      <c r="M189" s="248" t="s">
        <v>1</v>
      </c>
      <c r="N189" s="249" t="s">
        <v>44</v>
      </c>
      <c r="O189" s="98"/>
      <c r="P189" s="250">
        <f>O189*H189</f>
        <v>0</v>
      </c>
      <c r="Q189" s="250">
        <v>0.0040699999999999998</v>
      </c>
      <c r="R189" s="250">
        <f>Q189*H189</f>
        <v>0.0063492000000000002</v>
      </c>
      <c r="S189" s="250">
        <v>0</v>
      </c>
      <c r="T189" s="25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52" t="s">
        <v>168</v>
      </c>
      <c r="AT189" s="252" t="s">
        <v>164</v>
      </c>
      <c r="AU189" s="252" t="s">
        <v>90</v>
      </c>
      <c r="AY189" s="18" t="s">
        <v>162</v>
      </c>
      <c r="BE189" s="253">
        <f>IF(N189="základná",J189,0)</f>
        <v>0</v>
      </c>
      <c r="BF189" s="253">
        <f>IF(N189="znížená",J189,0)</f>
        <v>0</v>
      </c>
      <c r="BG189" s="253">
        <f>IF(N189="zákl. prenesená",J189,0)</f>
        <v>0</v>
      </c>
      <c r="BH189" s="253">
        <f>IF(N189="zníž. prenesená",J189,0)</f>
        <v>0</v>
      </c>
      <c r="BI189" s="253">
        <f>IF(N189="nulová",J189,0)</f>
        <v>0</v>
      </c>
      <c r="BJ189" s="18" t="s">
        <v>90</v>
      </c>
      <c r="BK189" s="253">
        <f>ROUND(I189*H189,2)</f>
        <v>0</v>
      </c>
      <c r="BL189" s="18" t="s">
        <v>168</v>
      </c>
      <c r="BM189" s="252" t="s">
        <v>687</v>
      </c>
    </row>
    <row r="190" s="13" customFormat="1">
      <c r="A190" s="13"/>
      <c r="B190" s="254"/>
      <c r="C190" s="255"/>
      <c r="D190" s="256" t="s">
        <v>170</v>
      </c>
      <c r="E190" s="257" t="s">
        <v>1</v>
      </c>
      <c r="F190" s="258" t="s">
        <v>688</v>
      </c>
      <c r="G190" s="255"/>
      <c r="H190" s="257" t="s">
        <v>1</v>
      </c>
      <c r="I190" s="259"/>
      <c r="J190" s="255"/>
      <c r="K190" s="255"/>
      <c r="L190" s="260"/>
      <c r="M190" s="261"/>
      <c r="N190" s="262"/>
      <c r="O190" s="262"/>
      <c r="P190" s="262"/>
      <c r="Q190" s="262"/>
      <c r="R190" s="262"/>
      <c r="S190" s="262"/>
      <c r="T190" s="26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64" t="s">
        <v>170</v>
      </c>
      <c r="AU190" s="264" t="s">
        <v>90</v>
      </c>
      <c r="AV190" s="13" t="s">
        <v>85</v>
      </c>
      <c r="AW190" s="13" t="s">
        <v>34</v>
      </c>
      <c r="AX190" s="13" t="s">
        <v>78</v>
      </c>
      <c r="AY190" s="264" t="s">
        <v>162</v>
      </c>
    </row>
    <row r="191" s="14" customFormat="1">
      <c r="A191" s="14"/>
      <c r="B191" s="265"/>
      <c r="C191" s="266"/>
      <c r="D191" s="256" t="s">
        <v>170</v>
      </c>
      <c r="E191" s="267" t="s">
        <v>1</v>
      </c>
      <c r="F191" s="268" t="s">
        <v>689</v>
      </c>
      <c r="G191" s="266"/>
      <c r="H191" s="269">
        <v>1.5600000000000001</v>
      </c>
      <c r="I191" s="270"/>
      <c r="J191" s="266"/>
      <c r="K191" s="266"/>
      <c r="L191" s="271"/>
      <c r="M191" s="272"/>
      <c r="N191" s="273"/>
      <c r="O191" s="273"/>
      <c r="P191" s="273"/>
      <c r="Q191" s="273"/>
      <c r="R191" s="273"/>
      <c r="S191" s="273"/>
      <c r="T191" s="27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75" t="s">
        <v>170</v>
      </c>
      <c r="AU191" s="275" t="s">
        <v>90</v>
      </c>
      <c r="AV191" s="14" t="s">
        <v>90</v>
      </c>
      <c r="AW191" s="14" t="s">
        <v>34</v>
      </c>
      <c r="AX191" s="14" t="s">
        <v>85</v>
      </c>
      <c r="AY191" s="275" t="s">
        <v>162</v>
      </c>
    </row>
    <row r="192" s="2" customFormat="1" ht="19.8" customHeight="1">
      <c r="A192" s="39"/>
      <c r="B192" s="40"/>
      <c r="C192" s="240" t="s">
        <v>286</v>
      </c>
      <c r="D192" s="240" t="s">
        <v>164</v>
      </c>
      <c r="E192" s="241" t="s">
        <v>690</v>
      </c>
      <c r="F192" s="242" t="s">
        <v>691</v>
      </c>
      <c r="G192" s="243" t="s">
        <v>167</v>
      </c>
      <c r="H192" s="244">
        <v>1.5600000000000001</v>
      </c>
      <c r="I192" s="245"/>
      <c r="J192" s="246">
        <f>ROUND(I192*H192,2)</f>
        <v>0</v>
      </c>
      <c r="K192" s="247"/>
      <c r="L192" s="45"/>
      <c r="M192" s="248" t="s">
        <v>1</v>
      </c>
      <c r="N192" s="249" t="s">
        <v>44</v>
      </c>
      <c r="O192" s="98"/>
      <c r="P192" s="250">
        <f>O192*H192</f>
        <v>0</v>
      </c>
      <c r="Q192" s="250">
        <v>0</v>
      </c>
      <c r="R192" s="250">
        <f>Q192*H192</f>
        <v>0</v>
      </c>
      <c r="S192" s="250">
        <v>0</v>
      </c>
      <c r="T192" s="251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52" t="s">
        <v>168</v>
      </c>
      <c r="AT192" s="252" t="s">
        <v>164</v>
      </c>
      <c r="AU192" s="252" t="s">
        <v>90</v>
      </c>
      <c r="AY192" s="18" t="s">
        <v>162</v>
      </c>
      <c r="BE192" s="253">
        <f>IF(N192="základná",J192,0)</f>
        <v>0</v>
      </c>
      <c r="BF192" s="253">
        <f>IF(N192="znížená",J192,0)</f>
        <v>0</v>
      </c>
      <c r="BG192" s="253">
        <f>IF(N192="zákl. prenesená",J192,0)</f>
        <v>0</v>
      </c>
      <c r="BH192" s="253">
        <f>IF(N192="zníž. prenesená",J192,0)</f>
        <v>0</v>
      </c>
      <c r="BI192" s="253">
        <f>IF(N192="nulová",J192,0)</f>
        <v>0</v>
      </c>
      <c r="BJ192" s="18" t="s">
        <v>90</v>
      </c>
      <c r="BK192" s="253">
        <f>ROUND(I192*H192,2)</f>
        <v>0</v>
      </c>
      <c r="BL192" s="18" t="s">
        <v>168</v>
      </c>
      <c r="BM192" s="252" t="s">
        <v>692</v>
      </c>
    </row>
    <row r="193" s="12" customFormat="1" ht="22.8" customHeight="1">
      <c r="A193" s="12"/>
      <c r="B193" s="224"/>
      <c r="C193" s="225"/>
      <c r="D193" s="226" t="s">
        <v>77</v>
      </c>
      <c r="E193" s="238" t="s">
        <v>200</v>
      </c>
      <c r="F193" s="238" t="s">
        <v>290</v>
      </c>
      <c r="G193" s="225"/>
      <c r="H193" s="225"/>
      <c r="I193" s="228"/>
      <c r="J193" s="239">
        <f>BK193</f>
        <v>0</v>
      </c>
      <c r="K193" s="225"/>
      <c r="L193" s="230"/>
      <c r="M193" s="231"/>
      <c r="N193" s="232"/>
      <c r="O193" s="232"/>
      <c r="P193" s="233">
        <f>SUM(P194:P200)</f>
        <v>0</v>
      </c>
      <c r="Q193" s="232"/>
      <c r="R193" s="233">
        <f>SUM(R194:R200)</f>
        <v>19.435821999999998</v>
      </c>
      <c r="S193" s="232"/>
      <c r="T193" s="234">
        <f>SUM(T194:T200)</f>
        <v>16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35" t="s">
        <v>85</v>
      </c>
      <c r="AT193" s="236" t="s">
        <v>77</v>
      </c>
      <c r="AU193" s="236" t="s">
        <v>85</v>
      </c>
      <c r="AY193" s="235" t="s">
        <v>162</v>
      </c>
      <c r="BK193" s="237">
        <f>SUM(BK194:BK200)</f>
        <v>0</v>
      </c>
    </row>
    <row r="194" s="2" customFormat="1" ht="22.2" customHeight="1">
      <c r="A194" s="39"/>
      <c r="B194" s="40"/>
      <c r="C194" s="240" t="s">
        <v>291</v>
      </c>
      <c r="D194" s="240" t="s">
        <v>164</v>
      </c>
      <c r="E194" s="241" t="s">
        <v>693</v>
      </c>
      <c r="F194" s="242" t="s">
        <v>694</v>
      </c>
      <c r="G194" s="243" t="s">
        <v>192</v>
      </c>
      <c r="H194" s="244">
        <v>10</v>
      </c>
      <c r="I194" s="245"/>
      <c r="J194" s="246">
        <f>ROUND(I194*H194,2)</f>
        <v>0</v>
      </c>
      <c r="K194" s="247"/>
      <c r="L194" s="45"/>
      <c r="M194" s="248" t="s">
        <v>1</v>
      </c>
      <c r="N194" s="249" t="s">
        <v>44</v>
      </c>
      <c r="O194" s="98"/>
      <c r="P194" s="250">
        <f>O194*H194</f>
        <v>0</v>
      </c>
      <c r="Q194" s="250">
        <v>0</v>
      </c>
      <c r="R194" s="250">
        <f>Q194*H194</f>
        <v>0</v>
      </c>
      <c r="S194" s="250">
        <v>1.6000000000000001</v>
      </c>
      <c r="T194" s="251">
        <f>S194*H194</f>
        <v>16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52" t="s">
        <v>168</v>
      </c>
      <c r="AT194" s="252" t="s">
        <v>164</v>
      </c>
      <c r="AU194" s="252" t="s">
        <v>90</v>
      </c>
      <c r="AY194" s="18" t="s">
        <v>162</v>
      </c>
      <c r="BE194" s="253">
        <f>IF(N194="základná",J194,0)</f>
        <v>0</v>
      </c>
      <c r="BF194" s="253">
        <f>IF(N194="znížená",J194,0)</f>
        <v>0</v>
      </c>
      <c r="BG194" s="253">
        <f>IF(N194="zákl. prenesená",J194,0)</f>
        <v>0</v>
      </c>
      <c r="BH194" s="253">
        <f>IF(N194="zníž. prenesená",J194,0)</f>
        <v>0</v>
      </c>
      <c r="BI194" s="253">
        <f>IF(N194="nulová",J194,0)</f>
        <v>0</v>
      </c>
      <c r="BJ194" s="18" t="s">
        <v>90</v>
      </c>
      <c r="BK194" s="253">
        <f>ROUND(I194*H194,2)</f>
        <v>0</v>
      </c>
      <c r="BL194" s="18" t="s">
        <v>168</v>
      </c>
      <c r="BM194" s="252" t="s">
        <v>695</v>
      </c>
    </row>
    <row r="195" s="13" customFormat="1">
      <c r="A195" s="13"/>
      <c r="B195" s="254"/>
      <c r="C195" s="255"/>
      <c r="D195" s="256" t="s">
        <v>170</v>
      </c>
      <c r="E195" s="257" t="s">
        <v>1</v>
      </c>
      <c r="F195" s="258" t="s">
        <v>696</v>
      </c>
      <c r="G195" s="255"/>
      <c r="H195" s="257" t="s">
        <v>1</v>
      </c>
      <c r="I195" s="259"/>
      <c r="J195" s="255"/>
      <c r="K195" s="255"/>
      <c r="L195" s="260"/>
      <c r="M195" s="261"/>
      <c r="N195" s="262"/>
      <c r="O195" s="262"/>
      <c r="P195" s="262"/>
      <c r="Q195" s="262"/>
      <c r="R195" s="262"/>
      <c r="S195" s="262"/>
      <c r="T195" s="26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64" t="s">
        <v>170</v>
      </c>
      <c r="AU195" s="264" t="s">
        <v>90</v>
      </c>
      <c r="AV195" s="13" t="s">
        <v>85</v>
      </c>
      <c r="AW195" s="13" t="s">
        <v>34</v>
      </c>
      <c r="AX195" s="13" t="s">
        <v>78</v>
      </c>
      <c r="AY195" s="264" t="s">
        <v>162</v>
      </c>
    </row>
    <row r="196" s="14" customFormat="1">
      <c r="A196" s="14"/>
      <c r="B196" s="265"/>
      <c r="C196" s="266"/>
      <c r="D196" s="256" t="s">
        <v>170</v>
      </c>
      <c r="E196" s="267" t="s">
        <v>1</v>
      </c>
      <c r="F196" s="268" t="s">
        <v>697</v>
      </c>
      <c r="G196" s="266"/>
      <c r="H196" s="269">
        <v>10</v>
      </c>
      <c r="I196" s="270"/>
      <c r="J196" s="266"/>
      <c r="K196" s="266"/>
      <c r="L196" s="271"/>
      <c r="M196" s="272"/>
      <c r="N196" s="273"/>
      <c r="O196" s="273"/>
      <c r="P196" s="273"/>
      <c r="Q196" s="273"/>
      <c r="R196" s="273"/>
      <c r="S196" s="273"/>
      <c r="T196" s="27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75" t="s">
        <v>170</v>
      </c>
      <c r="AU196" s="275" t="s">
        <v>90</v>
      </c>
      <c r="AV196" s="14" t="s">
        <v>90</v>
      </c>
      <c r="AW196" s="14" t="s">
        <v>34</v>
      </c>
      <c r="AX196" s="14" t="s">
        <v>85</v>
      </c>
      <c r="AY196" s="275" t="s">
        <v>162</v>
      </c>
    </row>
    <row r="197" s="2" customFormat="1" ht="22.2" customHeight="1">
      <c r="A197" s="39"/>
      <c r="B197" s="40"/>
      <c r="C197" s="240" t="s">
        <v>298</v>
      </c>
      <c r="D197" s="240" t="s">
        <v>164</v>
      </c>
      <c r="E197" s="241" t="s">
        <v>698</v>
      </c>
      <c r="F197" s="242" t="s">
        <v>699</v>
      </c>
      <c r="G197" s="243" t="s">
        <v>167</v>
      </c>
      <c r="H197" s="244">
        <v>23.559999999999999</v>
      </c>
      <c r="I197" s="245"/>
      <c r="J197" s="246">
        <f>ROUND(I197*H197,2)</f>
        <v>0</v>
      </c>
      <c r="K197" s="247"/>
      <c r="L197" s="45"/>
      <c r="M197" s="248" t="s">
        <v>1</v>
      </c>
      <c r="N197" s="249" t="s">
        <v>44</v>
      </c>
      <c r="O197" s="98"/>
      <c r="P197" s="250">
        <f>O197*H197</f>
        <v>0</v>
      </c>
      <c r="Q197" s="250">
        <v>0.82494999999999996</v>
      </c>
      <c r="R197" s="250">
        <f>Q197*H197</f>
        <v>19.435821999999998</v>
      </c>
      <c r="S197" s="250">
        <v>0</v>
      </c>
      <c r="T197" s="251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52" t="s">
        <v>168</v>
      </c>
      <c r="AT197" s="252" t="s">
        <v>164</v>
      </c>
      <c r="AU197" s="252" t="s">
        <v>90</v>
      </c>
      <c r="AY197" s="18" t="s">
        <v>162</v>
      </c>
      <c r="BE197" s="253">
        <f>IF(N197="základná",J197,0)</f>
        <v>0</v>
      </c>
      <c r="BF197" s="253">
        <f>IF(N197="znížená",J197,0)</f>
        <v>0</v>
      </c>
      <c r="BG197" s="253">
        <f>IF(N197="zákl. prenesená",J197,0)</f>
        <v>0</v>
      </c>
      <c r="BH197" s="253">
        <f>IF(N197="zníž. prenesená",J197,0)</f>
        <v>0</v>
      </c>
      <c r="BI197" s="253">
        <f>IF(N197="nulová",J197,0)</f>
        <v>0</v>
      </c>
      <c r="BJ197" s="18" t="s">
        <v>90</v>
      </c>
      <c r="BK197" s="253">
        <f>ROUND(I197*H197,2)</f>
        <v>0</v>
      </c>
      <c r="BL197" s="18" t="s">
        <v>168</v>
      </c>
      <c r="BM197" s="252" t="s">
        <v>700</v>
      </c>
    </row>
    <row r="198" s="14" customFormat="1">
      <c r="A198" s="14"/>
      <c r="B198" s="265"/>
      <c r="C198" s="266"/>
      <c r="D198" s="256" t="s">
        <v>170</v>
      </c>
      <c r="E198" s="267" t="s">
        <v>1</v>
      </c>
      <c r="F198" s="268" t="s">
        <v>701</v>
      </c>
      <c r="G198" s="266"/>
      <c r="H198" s="269">
        <v>16</v>
      </c>
      <c r="I198" s="270"/>
      <c r="J198" s="266"/>
      <c r="K198" s="266"/>
      <c r="L198" s="271"/>
      <c r="M198" s="272"/>
      <c r="N198" s="273"/>
      <c r="O198" s="273"/>
      <c r="P198" s="273"/>
      <c r="Q198" s="273"/>
      <c r="R198" s="273"/>
      <c r="S198" s="273"/>
      <c r="T198" s="27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75" t="s">
        <v>170</v>
      </c>
      <c r="AU198" s="275" t="s">
        <v>90</v>
      </c>
      <c r="AV198" s="14" t="s">
        <v>90</v>
      </c>
      <c r="AW198" s="14" t="s">
        <v>34</v>
      </c>
      <c r="AX198" s="14" t="s">
        <v>78</v>
      </c>
      <c r="AY198" s="275" t="s">
        <v>162</v>
      </c>
    </row>
    <row r="199" s="14" customFormat="1">
      <c r="A199" s="14"/>
      <c r="B199" s="265"/>
      <c r="C199" s="266"/>
      <c r="D199" s="256" t="s">
        <v>170</v>
      </c>
      <c r="E199" s="267" t="s">
        <v>1</v>
      </c>
      <c r="F199" s="268" t="s">
        <v>702</v>
      </c>
      <c r="G199" s="266"/>
      <c r="H199" s="269">
        <v>7.5599999999999996</v>
      </c>
      <c r="I199" s="270"/>
      <c r="J199" s="266"/>
      <c r="K199" s="266"/>
      <c r="L199" s="271"/>
      <c r="M199" s="272"/>
      <c r="N199" s="273"/>
      <c r="O199" s="273"/>
      <c r="P199" s="273"/>
      <c r="Q199" s="273"/>
      <c r="R199" s="273"/>
      <c r="S199" s="273"/>
      <c r="T199" s="27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75" t="s">
        <v>170</v>
      </c>
      <c r="AU199" s="275" t="s">
        <v>90</v>
      </c>
      <c r="AV199" s="14" t="s">
        <v>90</v>
      </c>
      <c r="AW199" s="14" t="s">
        <v>34</v>
      </c>
      <c r="AX199" s="14" t="s">
        <v>78</v>
      </c>
      <c r="AY199" s="275" t="s">
        <v>162</v>
      </c>
    </row>
    <row r="200" s="16" customFormat="1">
      <c r="A200" s="16"/>
      <c r="B200" s="287"/>
      <c r="C200" s="288"/>
      <c r="D200" s="256" t="s">
        <v>170</v>
      </c>
      <c r="E200" s="289" t="s">
        <v>1</v>
      </c>
      <c r="F200" s="290" t="s">
        <v>180</v>
      </c>
      <c r="G200" s="288"/>
      <c r="H200" s="291">
        <v>23.559999999999999</v>
      </c>
      <c r="I200" s="292"/>
      <c r="J200" s="288"/>
      <c r="K200" s="288"/>
      <c r="L200" s="293"/>
      <c r="M200" s="294"/>
      <c r="N200" s="295"/>
      <c r="O200" s="295"/>
      <c r="P200" s="295"/>
      <c r="Q200" s="295"/>
      <c r="R200" s="295"/>
      <c r="S200" s="295"/>
      <c r="T200" s="29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T200" s="297" t="s">
        <v>170</v>
      </c>
      <c r="AU200" s="297" t="s">
        <v>90</v>
      </c>
      <c r="AV200" s="16" t="s">
        <v>168</v>
      </c>
      <c r="AW200" s="16" t="s">
        <v>34</v>
      </c>
      <c r="AX200" s="16" t="s">
        <v>85</v>
      </c>
      <c r="AY200" s="297" t="s">
        <v>162</v>
      </c>
    </row>
    <row r="201" s="12" customFormat="1" ht="22.8" customHeight="1">
      <c r="A201" s="12"/>
      <c r="B201" s="224"/>
      <c r="C201" s="225"/>
      <c r="D201" s="226" t="s">
        <v>77</v>
      </c>
      <c r="E201" s="238" t="s">
        <v>221</v>
      </c>
      <c r="F201" s="238" t="s">
        <v>369</v>
      </c>
      <c r="G201" s="225"/>
      <c r="H201" s="225"/>
      <c r="I201" s="228"/>
      <c r="J201" s="239">
        <f>BK201</f>
        <v>0</v>
      </c>
      <c r="K201" s="225"/>
      <c r="L201" s="230"/>
      <c r="M201" s="231"/>
      <c r="N201" s="232"/>
      <c r="O201" s="232"/>
      <c r="P201" s="233">
        <f>SUM(P202:P216)</f>
        <v>0</v>
      </c>
      <c r="Q201" s="232"/>
      <c r="R201" s="233">
        <f>SUM(R202:R216)</f>
        <v>3.6932960000000001</v>
      </c>
      <c r="S201" s="232"/>
      <c r="T201" s="234">
        <f>SUM(T202:T216)</f>
        <v>27.150000000000002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35" t="s">
        <v>85</v>
      </c>
      <c r="AT201" s="236" t="s">
        <v>77</v>
      </c>
      <c r="AU201" s="236" t="s">
        <v>85</v>
      </c>
      <c r="AY201" s="235" t="s">
        <v>162</v>
      </c>
      <c r="BK201" s="237">
        <f>SUM(BK202:BK216)</f>
        <v>0</v>
      </c>
    </row>
    <row r="202" s="2" customFormat="1" ht="14.4" customHeight="1">
      <c r="A202" s="39"/>
      <c r="B202" s="40"/>
      <c r="C202" s="240" t="s">
        <v>303</v>
      </c>
      <c r="D202" s="240" t="s">
        <v>164</v>
      </c>
      <c r="E202" s="241" t="s">
        <v>703</v>
      </c>
      <c r="F202" s="242" t="s">
        <v>704</v>
      </c>
      <c r="G202" s="243" t="s">
        <v>427</v>
      </c>
      <c r="H202" s="244">
        <v>12</v>
      </c>
      <c r="I202" s="245"/>
      <c r="J202" s="246">
        <f>ROUND(I202*H202,2)</f>
        <v>0</v>
      </c>
      <c r="K202" s="247"/>
      <c r="L202" s="45"/>
      <c r="M202" s="248" t="s">
        <v>1</v>
      </c>
      <c r="N202" s="249" t="s">
        <v>44</v>
      </c>
      <c r="O202" s="98"/>
      <c r="P202" s="250">
        <f>O202*H202</f>
        <v>0</v>
      </c>
      <c r="Q202" s="250">
        <v>0</v>
      </c>
      <c r="R202" s="250">
        <f>Q202*H202</f>
        <v>0</v>
      </c>
      <c r="S202" s="250">
        <v>0</v>
      </c>
      <c r="T202" s="251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52" t="s">
        <v>168</v>
      </c>
      <c r="AT202" s="252" t="s">
        <v>164</v>
      </c>
      <c r="AU202" s="252" t="s">
        <v>90</v>
      </c>
      <c r="AY202" s="18" t="s">
        <v>162</v>
      </c>
      <c r="BE202" s="253">
        <f>IF(N202="základná",J202,0)</f>
        <v>0</v>
      </c>
      <c r="BF202" s="253">
        <f>IF(N202="znížená",J202,0)</f>
        <v>0</v>
      </c>
      <c r="BG202" s="253">
        <f>IF(N202="zákl. prenesená",J202,0)</f>
        <v>0</v>
      </c>
      <c r="BH202" s="253">
        <f>IF(N202="zníž. prenesená",J202,0)</f>
        <v>0</v>
      </c>
      <c r="BI202" s="253">
        <f>IF(N202="nulová",J202,0)</f>
        <v>0</v>
      </c>
      <c r="BJ202" s="18" t="s">
        <v>90</v>
      </c>
      <c r="BK202" s="253">
        <f>ROUND(I202*H202,2)</f>
        <v>0</v>
      </c>
      <c r="BL202" s="18" t="s">
        <v>168</v>
      </c>
      <c r="BM202" s="252" t="s">
        <v>705</v>
      </c>
    </row>
    <row r="203" s="2" customFormat="1" ht="19.8" customHeight="1">
      <c r="A203" s="39"/>
      <c r="B203" s="40"/>
      <c r="C203" s="240" t="s">
        <v>307</v>
      </c>
      <c r="D203" s="240" t="s">
        <v>164</v>
      </c>
      <c r="E203" s="241" t="s">
        <v>706</v>
      </c>
      <c r="F203" s="242" t="s">
        <v>707</v>
      </c>
      <c r="G203" s="243" t="s">
        <v>192</v>
      </c>
      <c r="H203" s="244">
        <v>1.6000000000000001</v>
      </c>
      <c r="I203" s="245"/>
      <c r="J203" s="246">
        <f>ROUND(I203*H203,2)</f>
        <v>0</v>
      </c>
      <c r="K203" s="247"/>
      <c r="L203" s="45"/>
      <c r="M203" s="248" t="s">
        <v>1</v>
      </c>
      <c r="N203" s="249" t="s">
        <v>44</v>
      </c>
      <c r="O203" s="98"/>
      <c r="P203" s="250">
        <f>O203*H203</f>
        <v>0</v>
      </c>
      <c r="Q203" s="250">
        <v>2.3083100000000001</v>
      </c>
      <c r="R203" s="250">
        <f>Q203*H203</f>
        <v>3.6932960000000001</v>
      </c>
      <c r="S203" s="250">
        <v>0</v>
      </c>
      <c r="T203" s="251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52" t="s">
        <v>168</v>
      </c>
      <c r="AT203" s="252" t="s">
        <v>164</v>
      </c>
      <c r="AU203" s="252" t="s">
        <v>90</v>
      </c>
      <c r="AY203" s="18" t="s">
        <v>162</v>
      </c>
      <c r="BE203" s="253">
        <f>IF(N203="základná",J203,0)</f>
        <v>0</v>
      </c>
      <c r="BF203" s="253">
        <f>IF(N203="znížená",J203,0)</f>
        <v>0</v>
      </c>
      <c r="BG203" s="253">
        <f>IF(N203="zákl. prenesená",J203,0)</f>
        <v>0</v>
      </c>
      <c r="BH203" s="253">
        <f>IF(N203="zníž. prenesená",J203,0)</f>
        <v>0</v>
      </c>
      <c r="BI203" s="253">
        <f>IF(N203="nulová",J203,0)</f>
        <v>0</v>
      </c>
      <c r="BJ203" s="18" t="s">
        <v>90</v>
      </c>
      <c r="BK203" s="253">
        <f>ROUND(I203*H203,2)</f>
        <v>0</v>
      </c>
      <c r="BL203" s="18" t="s">
        <v>168</v>
      </c>
      <c r="BM203" s="252" t="s">
        <v>708</v>
      </c>
    </row>
    <row r="204" s="14" customFormat="1">
      <c r="A204" s="14"/>
      <c r="B204" s="265"/>
      <c r="C204" s="266"/>
      <c r="D204" s="256" t="s">
        <v>170</v>
      </c>
      <c r="E204" s="267" t="s">
        <v>1</v>
      </c>
      <c r="F204" s="268" t="s">
        <v>709</v>
      </c>
      <c r="G204" s="266"/>
      <c r="H204" s="269">
        <v>1.6000000000000001</v>
      </c>
      <c r="I204" s="270"/>
      <c r="J204" s="266"/>
      <c r="K204" s="266"/>
      <c r="L204" s="271"/>
      <c r="M204" s="272"/>
      <c r="N204" s="273"/>
      <c r="O204" s="273"/>
      <c r="P204" s="273"/>
      <c r="Q204" s="273"/>
      <c r="R204" s="273"/>
      <c r="S204" s="273"/>
      <c r="T204" s="27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75" t="s">
        <v>170</v>
      </c>
      <c r="AU204" s="275" t="s">
        <v>90</v>
      </c>
      <c r="AV204" s="14" t="s">
        <v>90</v>
      </c>
      <c r="AW204" s="14" t="s">
        <v>34</v>
      </c>
      <c r="AX204" s="14" t="s">
        <v>85</v>
      </c>
      <c r="AY204" s="275" t="s">
        <v>162</v>
      </c>
    </row>
    <row r="205" s="2" customFormat="1" ht="22.2" customHeight="1">
      <c r="A205" s="39"/>
      <c r="B205" s="40"/>
      <c r="C205" s="240" t="s">
        <v>311</v>
      </c>
      <c r="D205" s="240" t="s">
        <v>164</v>
      </c>
      <c r="E205" s="241" t="s">
        <v>710</v>
      </c>
      <c r="F205" s="242" t="s">
        <v>711</v>
      </c>
      <c r="G205" s="243" t="s">
        <v>427</v>
      </c>
      <c r="H205" s="244">
        <v>12</v>
      </c>
      <c r="I205" s="245"/>
      <c r="J205" s="246">
        <f>ROUND(I205*H205,2)</f>
        <v>0</v>
      </c>
      <c r="K205" s="247"/>
      <c r="L205" s="45"/>
      <c r="M205" s="248" t="s">
        <v>1</v>
      </c>
      <c r="N205" s="249" t="s">
        <v>44</v>
      </c>
      <c r="O205" s="98"/>
      <c r="P205" s="250">
        <f>O205*H205</f>
        <v>0</v>
      </c>
      <c r="Q205" s="250">
        <v>0</v>
      </c>
      <c r="R205" s="250">
        <f>Q205*H205</f>
        <v>0</v>
      </c>
      <c r="S205" s="250">
        <v>0</v>
      </c>
      <c r="T205" s="251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52" t="s">
        <v>168</v>
      </c>
      <c r="AT205" s="252" t="s">
        <v>164</v>
      </c>
      <c r="AU205" s="252" t="s">
        <v>90</v>
      </c>
      <c r="AY205" s="18" t="s">
        <v>162</v>
      </c>
      <c r="BE205" s="253">
        <f>IF(N205="základná",J205,0)</f>
        <v>0</v>
      </c>
      <c r="BF205" s="253">
        <f>IF(N205="znížená",J205,0)</f>
        <v>0</v>
      </c>
      <c r="BG205" s="253">
        <f>IF(N205="zákl. prenesená",J205,0)</f>
        <v>0</v>
      </c>
      <c r="BH205" s="253">
        <f>IF(N205="zníž. prenesená",J205,0)</f>
        <v>0</v>
      </c>
      <c r="BI205" s="253">
        <f>IF(N205="nulová",J205,0)</f>
        <v>0</v>
      </c>
      <c r="BJ205" s="18" t="s">
        <v>90</v>
      </c>
      <c r="BK205" s="253">
        <f>ROUND(I205*H205,2)</f>
        <v>0</v>
      </c>
      <c r="BL205" s="18" t="s">
        <v>168</v>
      </c>
      <c r="BM205" s="252" t="s">
        <v>712</v>
      </c>
    </row>
    <row r="206" s="2" customFormat="1" ht="14.4" customHeight="1">
      <c r="A206" s="39"/>
      <c r="B206" s="40"/>
      <c r="C206" s="240" t="s">
        <v>315</v>
      </c>
      <c r="D206" s="240" t="s">
        <v>164</v>
      </c>
      <c r="E206" s="241" t="s">
        <v>713</v>
      </c>
      <c r="F206" s="242" t="s">
        <v>714</v>
      </c>
      <c r="G206" s="243" t="s">
        <v>192</v>
      </c>
      <c r="H206" s="244">
        <v>3</v>
      </c>
      <c r="I206" s="245"/>
      <c r="J206" s="246">
        <f>ROUND(I206*H206,2)</f>
        <v>0</v>
      </c>
      <c r="K206" s="247"/>
      <c r="L206" s="45"/>
      <c r="M206" s="248" t="s">
        <v>1</v>
      </c>
      <c r="N206" s="249" t="s">
        <v>44</v>
      </c>
      <c r="O206" s="98"/>
      <c r="P206" s="250">
        <f>O206*H206</f>
        <v>0</v>
      </c>
      <c r="Q206" s="250">
        <v>0</v>
      </c>
      <c r="R206" s="250">
        <f>Q206*H206</f>
        <v>0</v>
      </c>
      <c r="S206" s="250">
        <v>2.2000000000000002</v>
      </c>
      <c r="T206" s="251">
        <f>S206*H206</f>
        <v>6.6000000000000005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52" t="s">
        <v>168</v>
      </c>
      <c r="AT206" s="252" t="s">
        <v>164</v>
      </c>
      <c r="AU206" s="252" t="s">
        <v>90</v>
      </c>
      <c r="AY206" s="18" t="s">
        <v>162</v>
      </c>
      <c r="BE206" s="253">
        <f>IF(N206="základná",J206,0)</f>
        <v>0</v>
      </c>
      <c r="BF206" s="253">
        <f>IF(N206="znížená",J206,0)</f>
        <v>0</v>
      </c>
      <c r="BG206" s="253">
        <f>IF(N206="zákl. prenesená",J206,0)</f>
        <v>0</v>
      </c>
      <c r="BH206" s="253">
        <f>IF(N206="zníž. prenesená",J206,0)</f>
        <v>0</v>
      </c>
      <c r="BI206" s="253">
        <f>IF(N206="nulová",J206,0)</f>
        <v>0</v>
      </c>
      <c r="BJ206" s="18" t="s">
        <v>90</v>
      </c>
      <c r="BK206" s="253">
        <f>ROUND(I206*H206,2)</f>
        <v>0</v>
      </c>
      <c r="BL206" s="18" t="s">
        <v>168</v>
      </c>
      <c r="BM206" s="252" t="s">
        <v>715</v>
      </c>
    </row>
    <row r="207" s="14" customFormat="1">
      <c r="A207" s="14"/>
      <c r="B207" s="265"/>
      <c r="C207" s="266"/>
      <c r="D207" s="256" t="s">
        <v>170</v>
      </c>
      <c r="E207" s="267" t="s">
        <v>1</v>
      </c>
      <c r="F207" s="268" t="s">
        <v>716</v>
      </c>
      <c r="G207" s="266"/>
      <c r="H207" s="269">
        <v>3</v>
      </c>
      <c r="I207" s="270"/>
      <c r="J207" s="266"/>
      <c r="K207" s="266"/>
      <c r="L207" s="271"/>
      <c r="M207" s="272"/>
      <c r="N207" s="273"/>
      <c r="O207" s="273"/>
      <c r="P207" s="273"/>
      <c r="Q207" s="273"/>
      <c r="R207" s="273"/>
      <c r="S207" s="273"/>
      <c r="T207" s="27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75" t="s">
        <v>170</v>
      </c>
      <c r="AU207" s="275" t="s">
        <v>90</v>
      </c>
      <c r="AV207" s="14" t="s">
        <v>90</v>
      </c>
      <c r="AW207" s="14" t="s">
        <v>34</v>
      </c>
      <c r="AX207" s="14" t="s">
        <v>85</v>
      </c>
      <c r="AY207" s="275" t="s">
        <v>162</v>
      </c>
    </row>
    <row r="208" s="2" customFormat="1" ht="22.2" customHeight="1">
      <c r="A208" s="39"/>
      <c r="B208" s="40"/>
      <c r="C208" s="240" t="s">
        <v>319</v>
      </c>
      <c r="D208" s="240" t="s">
        <v>164</v>
      </c>
      <c r="E208" s="241" t="s">
        <v>717</v>
      </c>
      <c r="F208" s="242" t="s">
        <v>718</v>
      </c>
      <c r="G208" s="243" t="s">
        <v>427</v>
      </c>
      <c r="H208" s="244">
        <v>10</v>
      </c>
      <c r="I208" s="245"/>
      <c r="J208" s="246">
        <f>ROUND(I208*H208,2)</f>
        <v>0</v>
      </c>
      <c r="K208" s="247"/>
      <c r="L208" s="45"/>
      <c r="M208" s="248" t="s">
        <v>1</v>
      </c>
      <c r="N208" s="249" t="s">
        <v>44</v>
      </c>
      <c r="O208" s="98"/>
      <c r="P208" s="250">
        <f>O208*H208</f>
        <v>0</v>
      </c>
      <c r="Q208" s="250">
        <v>0</v>
      </c>
      <c r="R208" s="250">
        <f>Q208*H208</f>
        <v>0</v>
      </c>
      <c r="S208" s="250">
        <v>2.0550000000000002</v>
      </c>
      <c r="T208" s="251">
        <f>S208*H208</f>
        <v>20.550000000000001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52" t="s">
        <v>168</v>
      </c>
      <c r="AT208" s="252" t="s">
        <v>164</v>
      </c>
      <c r="AU208" s="252" t="s">
        <v>90</v>
      </c>
      <c r="AY208" s="18" t="s">
        <v>162</v>
      </c>
      <c r="BE208" s="253">
        <f>IF(N208="základná",J208,0)</f>
        <v>0</v>
      </c>
      <c r="BF208" s="253">
        <f>IF(N208="znížená",J208,0)</f>
        <v>0</v>
      </c>
      <c r="BG208" s="253">
        <f>IF(N208="zákl. prenesená",J208,0)</f>
        <v>0</v>
      </c>
      <c r="BH208" s="253">
        <f>IF(N208="zníž. prenesená",J208,0)</f>
        <v>0</v>
      </c>
      <c r="BI208" s="253">
        <f>IF(N208="nulová",J208,0)</f>
        <v>0</v>
      </c>
      <c r="BJ208" s="18" t="s">
        <v>90</v>
      </c>
      <c r="BK208" s="253">
        <f>ROUND(I208*H208,2)</f>
        <v>0</v>
      </c>
      <c r="BL208" s="18" t="s">
        <v>168</v>
      </c>
      <c r="BM208" s="252" t="s">
        <v>719</v>
      </c>
    </row>
    <row r="209" s="2" customFormat="1" ht="22.2" customHeight="1">
      <c r="A209" s="39"/>
      <c r="B209" s="40"/>
      <c r="C209" s="240" t="s">
        <v>325</v>
      </c>
      <c r="D209" s="240" t="s">
        <v>164</v>
      </c>
      <c r="E209" s="241" t="s">
        <v>572</v>
      </c>
      <c r="F209" s="242" t="s">
        <v>720</v>
      </c>
      <c r="G209" s="243" t="s">
        <v>545</v>
      </c>
      <c r="H209" s="244">
        <v>7.5999999999999996</v>
      </c>
      <c r="I209" s="245"/>
      <c r="J209" s="246">
        <f>ROUND(I209*H209,2)</f>
        <v>0</v>
      </c>
      <c r="K209" s="247"/>
      <c r="L209" s="45"/>
      <c r="M209" s="248" t="s">
        <v>1</v>
      </c>
      <c r="N209" s="249" t="s">
        <v>44</v>
      </c>
      <c r="O209" s="98"/>
      <c r="P209" s="250">
        <f>O209*H209</f>
        <v>0</v>
      </c>
      <c r="Q209" s="250">
        <v>0</v>
      </c>
      <c r="R209" s="250">
        <f>Q209*H209</f>
        <v>0</v>
      </c>
      <c r="S209" s="250">
        <v>0</v>
      </c>
      <c r="T209" s="251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52" t="s">
        <v>168</v>
      </c>
      <c r="AT209" s="252" t="s">
        <v>164</v>
      </c>
      <c r="AU209" s="252" t="s">
        <v>90</v>
      </c>
      <c r="AY209" s="18" t="s">
        <v>162</v>
      </c>
      <c r="BE209" s="253">
        <f>IF(N209="základná",J209,0)</f>
        <v>0</v>
      </c>
      <c r="BF209" s="253">
        <f>IF(N209="znížená",J209,0)</f>
        <v>0</v>
      </c>
      <c r="BG209" s="253">
        <f>IF(N209="zákl. prenesená",J209,0)</f>
        <v>0</v>
      </c>
      <c r="BH209" s="253">
        <f>IF(N209="zníž. prenesená",J209,0)</f>
        <v>0</v>
      </c>
      <c r="BI209" s="253">
        <f>IF(N209="nulová",J209,0)</f>
        <v>0</v>
      </c>
      <c r="BJ209" s="18" t="s">
        <v>90</v>
      </c>
      <c r="BK209" s="253">
        <f>ROUND(I209*H209,2)</f>
        <v>0</v>
      </c>
      <c r="BL209" s="18" t="s">
        <v>168</v>
      </c>
      <c r="BM209" s="252" t="s">
        <v>721</v>
      </c>
    </row>
    <row r="210" s="14" customFormat="1">
      <c r="A210" s="14"/>
      <c r="B210" s="265"/>
      <c r="C210" s="266"/>
      <c r="D210" s="256" t="s">
        <v>170</v>
      </c>
      <c r="E210" s="267" t="s">
        <v>1</v>
      </c>
      <c r="F210" s="268" t="s">
        <v>722</v>
      </c>
      <c r="G210" s="266"/>
      <c r="H210" s="269">
        <v>7.5999999999999996</v>
      </c>
      <c r="I210" s="270"/>
      <c r="J210" s="266"/>
      <c r="K210" s="266"/>
      <c r="L210" s="271"/>
      <c r="M210" s="272"/>
      <c r="N210" s="273"/>
      <c r="O210" s="273"/>
      <c r="P210" s="273"/>
      <c r="Q210" s="273"/>
      <c r="R210" s="273"/>
      <c r="S210" s="273"/>
      <c r="T210" s="27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75" t="s">
        <v>170</v>
      </c>
      <c r="AU210" s="275" t="s">
        <v>90</v>
      </c>
      <c r="AV210" s="14" t="s">
        <v>90</v>
      </c>
      <c r="AW210" s="14" t="s">
        <v>34</v>
      </c>
      <c r="AX210" s="14" t="s">
        <v>85</v>
      </c>
      <c r="AY210" s="275" t="s">
        <v>162</v>
      </c>
    </row>
    <row r="211" s="2" customFormat="1" ht="22.2" customHeight="1">
      <c r="A211" s="39"/>
      <c r="B211" s="40"/>
      <c r="C211" s="240" t="s">
        <v>331</v>
      </c>
      <c r="D211" s="240" t="s">
        <v>164</v>
      </c>
      <c r="E211" s="241" t="s">
        <v>723</v>
      </c>
      <c r="F211" s="242" t="s">
        <v>724</v>
      </c>
      <c r="G211" s="243" t="s">
        <v>545</v>
      </c>
      <c r="H211" s="244">
        <v>43.149999999999999</v>
      </c>
      <c r="I211" s="245"/>
      <c r="J211" s="246">
        <f>ROUND(I211*H211,2)</f>
        <v>0</v>
      </c>
      <c r="K211" s="247"/>
      <c r="L211" s="45"/>
      <c r="M211" s="248" t="s">
        <v>1</v>
      </c>
      <c r="N211" s="249" t="s">
        <v>44</v>
      </c>
      <c r="O211" s="98"/>
      <c r="P211" s="250">
        <f>O211*H211</f>
        <v>0</v>
      </c>
      <c r="Q211" s="250">
        <v>0</v>
      </c>
      <c r="R211" s="250">
        <f>Q211*H211</f>
        <v>0</v>
      </c>
      <c r="S211" s="250">
        <v>0</v>
      </c>
      <c r="T211" s="251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52" t="s">
        <v>168</v>
      </c>
      <c r="AT211" s="252" t="s">
        <v>164</v>
      </c>
      <c r="AU211" s="252" t="s">
        <v>90</v>
      </c>
      <c r="AY211" s="18" t="s">
        <v>162</v>
      </c>
      <c r="BE211" s="253">
        <f>IF(N211="základná",J211,0)</f>
        <v>0</v>
      </c>
      <c r="BF211" s="253">
        <f>IF(N211="znížená",J211,0)</f>
        <v>0</v>
      </c>
      <c r="BG211" s="253">
        <f>IF(N211="zákl. prenesená",J211,0)</f>
        <v>0</v>
      </c>
      <c r="BH211" s="253">
        <f>IF(N211="zníž. prenesená",J211,0)</f>
        <v>0</v>
      </c>
      <c r="BI211" s="253">
        <f>IF(N211="nulová",J211,0)</f>
        <v>0</v>
      </c>
      <c r="BJ211" s="18" t="s">
        <v>90</v>
      </c>
      <c r="BK211" s="253">
        <f>ROUND(I211*H211,2)</f>
        <v>0</v>
      </c>
      <c r="BL211" s="18" t="s">
        <v>168</v>
      </c>
      <c r="BM211" s="252" t="s">
        <v>725</v>
      </c>
    </row>
    <row r="212" s="14" customFormat="1">
      <c r="A212" s="14"/>
      <c r="B212" s="265"/>
      <c r="C212" s="266"/>
      <c r="D212" s="256" t="s">
        <v>170</v>
      </c>
      <c r="E212" s="267" t="s">
        <v>1</v>
      </c>
      <c r="F212" s="268" t="s">
        <v>726</v>
      </c>
      <c r="G212" s="266"/>
      <c r="H212" s="269">
        <v>6.5999999999999996</v>
      </c>
      <c r="I212" s="270"/>
      <c r="J212" s="266"/>
      <c r="K212" s="266"/>
      <c r="L212" s="271"/>
      <c r="M212" s="272"/>
      <c r="N212" s="273"/>
      <c r="O212" s="273"/>
      <c r="P212" s="273"/>
      <c r="Q212" s="273"/>
      <c r="R212" s="273"/>
      <c r="S212" s="273"/>
      <c r="T212" s="27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75" t="s">
        <v>170</v>
      </c>
      <c r="AU212" s="275" t="s">
        <v>90</v>
      </c>
      <c r="AV212" s="14" t="s">
        <v>90</v>
      </c>
      <c r="AW212" s="14" t="s">
        <v>34</v>
      </c>
      <c r="AX212" s="14" t="s">
        <v>78</v>
      </c>
      <c r="AY212" s="275" t="s">
        <v>162</v>
      </c>
    </row>
    <row r="213" s="14" customFormat="1">
      <c r="A213" s="14"/>
      <c r="B213" s="265"/>
      <c r="C213" s="266"/>
      <c r="D213" s="256" t="s">
        <v>170</v>
      </c>
      <c r="E213" s="267" t="s">
        <v>1</v>
      </c>
      <c r="F213" s="268" t="s">
        <v>727</v>
      </c>
      <c r="G213" s="266"/>
      <c r="H213" s="269">
        <v>16</v>
      </c>
      <c r="I213" s="270"/>
      <c r="J213" s="266"/>
      <c r="K213" s="266"/>
      <c r="L213" s="271"/>
      <c r="M213" s="272"/>
      <c r="N213" s="273"/>
      <c r="O213" s="273"/>
      <c r="P213" s="273"/>
      <c r="Q213" s="273"/>
      <c r="R213" s="273"/>
      <c r="S213" s="273"/>
      <c r="T213" s="27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75" t="s">
        <v>170</v>
      </c>
      <c r="AU213" s="275" t="s">
        <v>90</v>
      </c>
      <c r="AV213" s="14" t="s">
        <v>90</v>
      </c>
      <c r="AW213" s="14" t="s">
        <v>34</v>
      </c>
      <c r="AX213" s="14" t="s">
        <v>78</v>
      </c>
      <c r="AY213" s="275" t="s">
        <v>162</v>
      </c>
    </row>
    <row r="214" s="14" customFormat="1">
      <c r="A214" s="14"/>
      <c r="B214" s="265"/>
      <c r="C214" s="266"/>
      <c r="D214" s="256" t="s">
        <v>170</v>
      </c>
      <c r="E214" s="267" t="s">
        <v>1</v>
      </c>
      <c r="F214" s="268" t="s">
        <v>728</v>
      </c>
      <c r="G214" s="266"/>
      <c r="H214" s="269">
        <v>20.550000000000001</v>
      </c>
      <c r="I214" s="270"/>
      <c r="J214" s="266"/>
      <c r="K214" s="266"/>
      <c r="L214" s="271"/>
      <c r="M214" s="272"/>
      <c r="N214" s="273"/>
      <c r="O214" s="273"/>
      <c r="P214" s="273"/>
      <c r="Q214" s="273"/>
      <c r="R214" s="273"/>
      <c r="S214" s="273"/>
      <c r="T214" s="27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75" t="s">
        <v>170</v>
      </c>
      <c r="AU214" s="275" t="s">
        <v>90</v>
      </c>
      <c r="AV214" s="14" t="s">
        <v>90</v>
      </c>
      <c r="AW214" s="14" t="s">
        <v>34</v>
      </c>
      <c r="AX214" s="14" t="s">
        <v>78</v>
      </c>
      <c r="AY214" s="275" t="s">
        <v>162</v>
      </c>
    </row>
    <row r="215" s="16" customFormat="1">
      <c r="A215" s="16"/>
      <c r="B215" s="287"/>
      <c r="C215" s="288"/>
      <c r="D215" s="256" t="s">
        <v>170</v>
      </c>
      <c r="E215" s="289" t="s">
        <v>1</v>
      </c>
      <c r="F215" s="290" t="s">
        <v>180</v>
      </c>
      <c r="G215" s="288"/>
      <c r="H215" s="291">
        <v>43.149999999999999</v>
      </c>
      <c r="I215" s="292"/>
      <c r="J215" s="288"/>
      <c r="K215" s="288"/>
      <c r="L215" s="293"/>
      <c r="M215" s="294"/>
      <c r="N215" s="295"/>
      <c r="O215" s="295"/>
      <c r="P215" s="295"/>
      <c r="Q215" s="295"/>
      <c r="R215" s="295"/>
      <c r="S215" s="295"/>
      <c r="T215" s="29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T215" s="297" t="s">
        <v>170</v>
      </c>
      <c r="AU215" s="297" t="s">
        <v>90</v>
      </c>
      <c r="AV215" s="16" t="s">
        <v>168</v>
      </c>
      <c r="AW215" s="16" t="s">
        <v>34</v>
      </c>
      <c r="AX215" s="16" t="s">
        <v>85</v>
      </c>
      <c r="AY215" s="297" t="s">
        <v>162</v>
      </c>
    </row>
    <row r="216" s="2" customFormat="1" ht="14.4" customHeight="1">
      <c r="A216" s="39"/>
      <c r="B216" s="40"/>
      <c r="C216" s="240" t="s">
        <v>339</v>
      </c>
      <c r="D216" s="240" t="s">
        <v>164</v>
      </c>
      <c r="E216" s="241" t="s">
        <v>729</v>
      </c>
      <c r="F216" s="242" t="s">
        <v>730</v>
      </c>
      <c r="G216" s="243" t="s">
        <v>545</v>
      </c>
      <c r="H216" s="244">
        <v>43.149999999999999</v>
      </c>
      <c r="I216" s="245"/>
      <c r="J216" s="246">
        <f>ROUND(I216*H216,2)</f>
        <v>0</v>
      </c>
      <c r="K216" s="247"/>
      <c r="L216" s="45"/>
      <c r="M216" s="248" t="s">
        <v>1</v>
      </c>
      <c r="N216" s="249" t="s">
        <v>44</v>
      </c>
      <c r="O216" s="98"/>
      <c r="P216" s="250">
        <f>O216*H216</f>
        <v>0</v>
      </c>
      <c r="Q216" s="250">
        <v>0</v>
      </c>
      <c r="R216" s="250">
        <f>Q216*H216</f>
        <v>0</v>
      </c>
      <c r="S216" s="250">
        <v>0</v>
      </c>
      <c r="T216" s="251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52" t="s">
        <v>168</v>
      </c>
      <c r="AT216" s="252" t="s">
        <v>164</v>
      </c>
      <c r="AU216" s="252" t="s">
        <v>90</v>
      </c>
      <c r="AY216" s="18" t="s">
        <v>162</v>
      </c>
      <c r="BE216" s="253">
        <f>IF(N216="základná",J216,0)</f>
        <v>0</v>
      </c>
      <c r="BF216" s="253">
        <f>IF(N216="znížená",J216,0)</f>
        <v>0</v>
      </c>
      <c r="BG216" s="253">
        <f>IF(N216="zákl. prenesená",J216,0)</f>
        <v>0</v>
      </c>
      <c r="BH216" s="253">
        <f>IF(N216="zníž. prenesená",J216,0)</f>
        <v>0</v>
      </c>
      <c r="BI216" s="253">
        <f>IF(N216="nulová",J216,0)</f>
        <v>0</v>
      </c>
      <c r="BJ216" s="18" t="s">
        <v>90</v>
      </c>
      <c r="BK216" s="253">
        <f>ROUND(I216*H216,2)</f>
        <v>0</v>
      </c>
      <c r="BL216" s="18" t="s">
        <v>168</v>
      </c>
      <c r="BM216" s="252" t="s">
        <v>731</v>
      </c>
    </row>
    <row r="217" s="12" customFormat="1" ht="22.8" customHeight="1">
      <c r="A217" s="12"/>
      <c r="B217" s="224"/>
      <c r="C217" s="225"/>
      <c r="D217" s="226" t="s">
        <v>77</v>
      </c>
      <c r="E217" s="238" t="s">
        <v>583</v>
      </c>
      <c r="F217" s="238" t="s">
        <v>584</v>
      </c>
      <c r="G217" s="225"/>
      <c r="H217" s="225"/>
      <c r="I217" s="228"/>
      <c r="J217" s="239">
        <f>BK217</f>
        <v>0</v>
      </c>
      <c r="K217" s="225"/>
      <c r="L217" s="230"/>
      <c r="M217" s="231"/>
      <c r="N217" s="232"/>
      <c r="O217" s="232"/>
      <c r="P217" s="233">
        <f>P218</f>
        <v>0</v>
      </c>
      <c r="Q217" s="232"/>
      <c r="R217" s="233">
        <f>R218</f>
        <v>0</v>
      </c>
      <c r="S217" s="232"/>
      <c r="T217" s="234">
        <f>T218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35" t="s">
        <v>85</v>
      </c>
      <c r="AT217" s="236" t="s">
        <v>77</v>
      </c>
      <c r="AU217" s="236" t="s">
        <v>85</v>
      </c>
      <c r="AY217" s="235" t="s">
        <v>162</v>
      </c>
      <c r="BK217" s="237">
        <f>BK218</f>
        <v>0</v>
      </c>
    </row>
    <row r="218" s="2" customFormat="1" ht="14.4" customHeight="1">
      <c r="A218" s="39"/>
      <c r="B218" s="40"/>
      <c r="C218" s="240" t="s">
        <v>344</v>
      </c>
      <c r="D218" s="240" t="s">
        <v>164</v>
      </c>
      <c r="E218" s="241" t="s">
        <v>732</v>
      </c>
      <c r="F218" s="242" t="s">
        <v>733</v>
      </c>
      <c r="G218" s="243" t="s">
        <v>545</v>
      </c>
      <c r="H218" s="244">
        <v>48.703000000000003</v>
      </c>
      <c r="I218" s="245"/>
      <c r="J218" s="246">
        <f>ROUND(I218*H218,2)</f>
        <v>0</v>
      </c>
      <c r="K218" s="247"/>
      <c r="L218" s="45"/>
      <c r="M218" s="248" t="s">
        <v>1</v>
      </c>
      <c r="N218" s="249" t="s">
        <v>44</v>
      </c>
      <c r="O218" s="98"/>
      <c r="P218" s="250">
        <f>O218*H218</f>
        <v>0</v>
      </c>
      <c r="Q218" s="250">
        <v>0</v>
      </c>
      <c r="R218" s="250">
        <f>Q218*H218</f>
        <v>0</v>
      </c>
      <c r="S218" s="250">
        <v>0</v>
      </c>
      <c r="T218" s="251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52" t="s">
        <v>168</v>
      </c>
      <c r="AT218" s="252" t="s">
        <v>164</v>
      </c>
      <c r="AU218" s="252" t="s">
        <v>90</v>
      </c>
      <c r="AY218" s="18" t="s">
        <v>162</v>
      </c>
      <c r="BE218" s="253">
        <f>IF(N218="základná",J218,0)</f>
        <v>0</v>
      </c>
      <c r="BF218" s="253">
        <f>IF(N218="znížená",J218,0)</f>
        <v>0</v>
      </c>
      <c r="BG218" s="253">
        <f>IF(N218="zákl. prenesená",J218,0)</f>
        <v>0</v>
      </c>
      <c r="BH218" s="253">
        <f>IF(N218="zníž. prenesená",J218,0)</f>
        <v>0</v>
      </c>
      <c r="BI218" s="253">
        <f>IF(N218="nulová",J218,0)</f>
        <v>0</v>
      </c>
      <c r="BJ218" s="18" t="s">
        <v>90</v>
      </c>
      <c r="BK218" s="253">
        <f>ROUND(I218*H218,2)</f>
        <v>0</v>
      </c>
      <c r="BL218" s="18" t="s">
        <v>168</v>
      </c>
      <c r="BM218" s="252" t="s">
        <v>734</v>
      </c>
    </row>
    <row r="219" s="12" customFormat="1" ht="25.92" customHeight="1">
      <c r="A219" s="12"/>
      <c r="B219" s="224"/>
      <c r="C219" s="225"/>
      <c r="D219" s="226" t="s">
        <v>77</v>
      </c>
      <c r="E219" s="227" t="s">
        <v>589</v>
      </c>
      <c r="F219" s="227" t="s">
        <v>590</v>
      </c>
      <c r="G219" s="225"/>
      <c r="H219" s="225"/>
      <c r="I219" s="228"/>
      <c r="J219" s="229">
        <f>BK219</f>
        <v>0</v>
      </c>
      <c r="K219" s="225"/>
      <c r="L219" s="230"/>
      <c r="M219" s="231"/>
      <c r="N219" s="232"/>
      <c r="O219" s="232"/>
      <c r="P219" s="233">
        <f>P220</f>
        <v>0</v>
      </c>
      <c r="Q219" s="232"/>
      <c r="R219" s="233">
        <f>R220</f>
        <v>0.068080000000000002</v>
      </c>
      <c r="S219" s="232"/>
      <c r="T219" s="234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35" t="s">
        <v>90</v>
      </c>
      <c r="AT219" s="236" t="s">
        <v>77</v>
      </c>
      <c r="AU219" s="236" t="s">
        <v>78</v>
      </c>
      <c r="AY219" s="235" t="s">
        <v>162</v>
      </c>
      <c r="BK219" s="237">
        <f>BK220</f>
        <v>0</v>
      </c>
    </row>
    <row r="220" s="12" customFormat="1" ht="22.8" customHeight="1">
      <c r="A220" s="12"/>
      <c r="B220" s="224"/>
      <c r="C220" s="225"/>
      <c r="D220" s="226" t="s">
        <v>77</v>
      </c>
      <c r="E220" s="238" t="s">
        <v>735</v>
      </c>
      <c r="F220" s="238" t="s">
        <v>736</v>
      </c>
      <c r="G220" s="225"/>
      <c r="H220" s="225"/>
      <c r="I220" s="228"/>
      <c r="J220" s="239">
        <f>BK220</f>
        <v>0</v>
      </c>
      <c r="K220" s="225"/>
      <c r="L220" s="230"/>
      <c r="M220" s="231"/>
      <c r="N220" s="232"/>
      <c r="O220" s="232"/>
      <c r="P220" s="233">
        <f>SUM(P221:P223)</f>
        <v>0</v>
      </c>
      <c r="Q220" s="232"/>
      <c r="R220" s="233">
        <f>SUM(R221:R223)</f>
        <v>0.068080000000000002</v>
      </c>
      <c r="S220" s="232"/>
      <c r="T220" s="234">
        <f>SUM(T221:T223)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35" t="s">
        <v>90</v>
      </c>
      <c r="AT220" s="236" t="s">
        <v>77</v>
      </c>
      <c r="AU220" s="236" t="s">
        <v>85</v>
      </c>
      <c r="AY220" s="235" t="s">
        <v>162</v>
      </c>
      <c r="BK220" s="237">
        <f>SUM(BK221:BK223)</f>
        <v>0</v>
      </c>
    </row>
    <row r="221" s="2" customFormat="1" ht="19.8" customHeight="1">
      <c r="A221" s="39"/>
      <c r="B221" s="40"/>
      <c r="C221" s="240" t="s">
        <v>352</v>
      </c>
      <c r="D221" s="240" t="s">
        <v>164</v>
      </c>
      <c r="E221" s="241" t="s">
        <v>737</v>
      </c>
      <c r="F221" s="242" t="s">
        <v>738</v>
      </c>
      <c r="G221" s="243" t="s">
        <v>167</v>
      </c>
      <c r="H221" s="244">
        <v>46</v>
      </c>
      <c r="I221" s="245"/>
      <c r="J221" s="246">
        <f>ROUND(I221*H221,2)</f>
        <v>0</v>
      </c>
      <c r="K221" s="247"/>
      <c r="L221" s="45"/>
      <c r="M221" s="248" t="s">
        <v>1</v>
      </c>
      <c r="N221" s="249" t="s">
        <v>44</v>
      </c>
      <c r="O221" s="98"/>
      <c r="P221" s="250">
        <f>O221*H221</f>
        <v>0</v>
      </c>
      <c r="Q221" s="250">
        <v>0.00055000000000000003</v>
      </c>
      <c r="R221" s="250">
        <f>Q221*H221</f>
        <v>0.025300000000000003</v>
      </c>
      <c r="S221" s="250">
        <v>0</v>
      </c>
      <c r="T221" s="251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52" t="s">
        <v>253</v>
      </c>
      <c r="AT221" s="252" t="s">
        <v>164</v>
      </c>
      <c r="AU221" s="252" t="s">
        <v>90</v>
      </c>
      <c r="AY221" s="18" t="s">
        <v>162</v>
      </c>
      <c r="BE221" s="253">
        <f>IF(N221="základná",J221,0)</f>
        <v>0</v>
      </c>
      <c r="BF221" s="253">
        <f>IF(N221="znížená",J221,0)</f>
        <v>0</v>
      </c>
      <c r="BG221" s="253">
        <f>IF(N221="zákl. prenesená",J221,0)</f>
        <v>0</v>
      </c>
      <c r="BH221" s="253">
        <f>IF(N221="zníž. prenesená",J221,0)</f>
        <v>0</v>
      </c>
      <c r="BI221" s="253">
        <f>IF(N221="nulová",J221,0)</f>
        <v>0</v>
      </c>
      <c r="BJ221" s="18" t="s">
        <v>90</v>
      </c>
      <c r="BK221" s="253">
        <f>ROUND(I221*H221,2)</f>
        <v>0</v>
      </c>
      <c r="BL221" s="18" t="s">
        <v>253</v>
      </c>
      <c r="BM221" s="252" t="s">
        <v>739</v>
      </c>
    </row>
    <row r="222" s="14" customFormat="1">
      <c r="A222" s="14"/>
      <c r="B222" s="265"/>
      <c r="C222" s="266"/>
      <c r="D222" s="256" t="s">
        <v>170</v>
      </c>
      <c r="E222" s="267" t="s">
        <v>1</v>
      </c>
      <c r="F222" s="268" t="s">
        <v>740</v>
      </c>
      <c r="G222" s="266"/>
      <c r="H222" s="269">
        <v>46</v>
      </c>
      <c r="I222" s="270"/>
      <c r="J222" s="266"/>
      <c r="K222" s="266"/>
      <c r="L222" s="271"/>
      <c r="M222" s="272"/>
      <c r="N222" s="273"/>
      <c r="O222" s="273"/>
      <c r="P222" s="273"/>
      <c r="Q222" s="273"/>
      <c r="R222" s="273"/>
      <c r="S222" s="273"/>
      <c r="T222" s="27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75" t="s">
        <v>170</v>
      </c>
      <c r="AU222" s="275" t="s">
        <v>90</v>
      </c>
      <c r="AV222" s="14" t="s">
        <v>90</v>
      </c>
      <c r="AW222" s="14" t="s">
        <v>34</v>
      </c>
      <c r="AX222" s="14" t="s">
        <v>85</v>
      </c>
      <c r="AY222" s="275" t="s">
        <v>162</v>
      </c>
    </row>
    <row r="223" s="2" customFormat="1" ht="19.8" customHeight="1">
      <c r="A223" s="39"/>
      <c r="B223" s="40"/>
      <c r="C223" s="240" t="s">
        <v>356</v>
      </c>
      <c r="D223" s="240" t="s">
        <v>164</v>
      </c>
      <c r="E223" s="241" t="s">
        <v>741</v>
      </c>
      <c r="F223" s="242" t="s">
        <v>742</v>
      </c>
      <c r="G223" s="243" t="s">
        <v>167</v>
      </c>
      <c r="H223" s="244">
        <v>46</v>
      </c>
      <c r="I223" s="245"/>
      <c r="J223" s="246">
        <f>ROUND(I223*H223,2)</f>
        <v>0</v>
      </c>
      <c r="K223" s="247"/>
      <c r="L223" s="45"/>
      <c r="M223" s="248" t="s">
        <v>1</v>
      </c>
      <c r="N223" s="249" t="s">
        <v>44</v>
      </c>
      <c r="O223" s="98"/>
      <c r="P223" s="250">
        <f>O223*H223</f>
        <v>0</v>
      </c>
      <c r="Q223" s="250">
        <v>0.00093000000000000005</v>
      </c>
      <c r="R223" s="250">
        <f>Q223*H223</f>
        <v>0.042780000000000006</v>
      </c>
      <c r="S223" s="250">
        <v>0</v>
      </c>
      <c r="T223" s="251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2" t="s">
        <v>253</v>
      </c>
      <c r="AT223" s="252" t="s">
        <v>164</v>
      </c>
      <c r="AU223" s="252" t="s">
        <v>90</v>
      </c>
      <c r="AY223" s="18" t="s">
        <v>162</v>
      </c>
      <c r="BE223" s="253">
        <f>IF(N223="základná",J223,0)</f>
        <v>0</v>
      </c>
      <c r="BF223" s="253">
        <f>IF(N223="znížená",J223,0)</f>
        <v>0</v>
      </c>
      <c r="BG223" s="253">
        <f>IF(N223="zákl. prenesená",J223,0)</f>
        <v>0</v>
      </c>
      <c r="BH223" s="253">
        <f>IF(N223="zníž. prenesená",J223,0)</f>
        <v>0</v>
      </c>
      <c r="BI223" s="253">
        <f>IF(N223="nulová",J223,0)</f>
        <v>0</v>
      </c>
      <c r="BJ223" s="18" t="s">
        <v>90</v>
      </c>
      <c r="BK223" s="253">
        <f>ROUND(I223*H223,2)</f>
        <v>0</v>
      </c>
      <c r="BL223" s="18" t="s">
        <v>253</v>
      </c>
      <c r="BM223" s="252" t="s">
        <v>743</v>
      </c>
    </row>
    <row r="224" s="12" customFormat="1" ht="25.92" customHeight="1">
      <c r="A224" s="12"/>
      <c r="B224" s="224"/>
      <c r="C224" s="225"/>
      <c r="D224" s="226" t="s">
        <v>77</v>
      </c>
      <c r="E224" s="227" t="s">
        <v>744</v>
      </c>
      <c r="F224" s="227" t="s">
        <v>745</v>
      </c>
      <c r="G224" s="225"/>
      <c r="H224" s="225"/>
      <c r="I224" s="228"/>
      <c r="J224" s="229">
        <f>BK224</f>
        <v>0</v>
      </c>
      <c r="K224" s="225"/>
      <c r="L224" s="230"/>
      <c r="M224" s="231"/>
      <c r="N224" s="232"/>
      <c r="O224" s="232"/>
      <c r="P224" s="233">
        <f>P225</f>
        <v>0</v>
      </c>
      <c r="Q224" s="232"/>
      <c r="R224" s="233">
        <f>R225</f>
        <v>0</v>
      </c>
      <c r="S224" s="232"/>
      <c r="T224" s="234">
        <f>T225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35" t="s">
        <v>168</v>
      </c>
      <c r="AT224" s="236" t="s">
        <v>77</v>
      </c>
      <c r="AU224" s="236" t="s">
        <v>78</v>
      </c>
      <c r="AY224" s="235" t="s">
        <v>162</v>
      </c>
      <c r="BK224" s="237">
        <f>BK225</f>
        <v>0</v>
      </c>
    </row>
    <row r="225" s="12" customFormat="1" ht="22.8" customHeight="1">
      <c r="A225" s="12"/>
      <c r="B225" s="224"/>
      <c r="C225" s="225"/>
      <c r="D225" s="226" t="s">
        <v>77</v>
      </c>
      <c r="E225" s="238" t="s">
        <v>744</v>
      </c>
      <c r="F225" s="238" t="s">
        <v>745</v>
      </c>
      <c r="G225" s="225"/>
      <c r="H225" s="225"/>
      <c r="I225" s="228"/>
      <c r="J225" s="239">
        <f>BK225</f>
        <v>0</v>
      </c>
      <c r="K225" s="225"/>
      <c r="L225" s="230"/>
      <c r="M225" s="231"/>
      <c r="N225" s="232"/>
      <c r="O225" s="232"/>
      <c r="P225" s="233">
        <f>SUM(P226:P227)</f>
        <v>0</v>
      </c>
      <c r="Q225" s="232"/>
      <c r="R225" s="233">
        <f>SUM(R226:R227)</f>
        <v>0</v>
      </c>
      <c r="S225" s="232"/>
      <c r="T225" s="234">
        <f>SUM(T226:T227)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35" t="s">
        <v>168</v>
      </c>
      <c r="AT225" s="236" t="s">
        <v>77</v>
      </c>
      <c r="AU225" s="236" t="s">
        <v>85</v>
      </c>
      <c r="AY225" s="235" t="s">
        <v>162</v>
      </c>
      <c r="BK225" s="237">
        <f>SUM(BK226:BK227)</f>
        <v>0</v>
      </c>
    </row>
    <row r="226" s="2" customFormat="1" ht="22.2" customHeight="1">
      <c r="A226" s="39"/>
      <c r="B226" s="40"/>
      <c r="C226" s="240" t="s">
        <v>360</v>
      </c>
      <c r="D226" s="240" t="s">
        <v>164</v>
      </c>
      <c r="E226" s="241" t="s">
        <v>746</v>
      </c>
      <c r="F226" s="242" t="s">
        <v>747</v>
      </c>
      <c r="G226" s="243" t="s">
        <v>748</v>
      </c>
      <c r="H226" s="244">
        <v>1</v>
      </c>
      <c r="I226" s="245"/>
      <c r="J226" s="246">
        <f>ROUND(I226*H226,2)</f>
        <v>0</v>
      </c>
      <c r="K226" s="247"/>
      <c r="L226" s="45"/>
      <c r="M226" s="248" t="s">
        <v>1</v>
      </c>
      <c r="N226" s="249" t="s">
        <v>44</v>
      </c>
      <c r="O226" s="98"/>
      <c r="P226" s="250">
        <f>O226*H226</f>
        <v>0</v>
      </c>
      <c r="Q226" s="250">
        <v>0</v>
      </c>
      <c r="R226" s="250">
        <f>Q226*H226</f>
        <v>0</v>
      </c>
      <c r="S226" s="250">
        <v>0</v>
      </c>
      <c r="T226" s="251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52" t="s">
        <v>749</v>
      </c>
      <c r="AT226" s="252" t="s">
        <v>164</v>
      </c>
      <c r="AU226" s="252" t="s">
        <v>90</v>
      </c>
      <c r="AY226" s="18" t="s">
        <v>162</v>
      </c>
      <c r="BE226" s="253">
        <f>IF(N226="základná",J226,0)</f>
        <v>0</v>
      </c>
      <c r="BF226" s="253">
        <f>IF(N226="znížená",J226,0)</f>
        <v>0</v>
      </c>
      <c r="BG226" s="253">
        <f>IF(N226="zákl. prenesená",J226,0)</f>
        <v>0</v>
      </c>
      <c r="BH226" s="253">
        <f>IF(N226="zníž. prenesená",J226,0)</f>
        <v>0</v>
      </c>
      <c r="BI226" s="253">
        <f>IF(N226="nulová",J226,0)</f>
        <v>0</v>
      </c>
      <c r="BJ226" s="18" t="s">
        <v>90</v>
      </c>
      <c r="BK226" s="253">
        <f>ROUND(I226*H226,2)</f>
        <v>0</v>
      </c>
      <c r="BL226" s="18" t="s">
        <v>749</v>
      </c>
      <c r="BM226" s="252" t="s">
        <v>750</v>
      </c>
    </row>
    <row r="227" s="2" customFormat="1" ht="34.8" customHeight="1">
      <c r="A227" s="39"/>
      <c r="B227" s="40"/>
      <c r="C227" s="240" t="s">
        <v>365</v>
      </c>
      <c r="D227" s="240" t="s">
        <v>164</v>
      </c>
      <c r="E227" s="241" t="s">
        <v>751</v>
      </c>
      <c r="F227" s="242" t="s">
        <v>752</v>
      </c>
      <c r="G227" s="243" t="s">
        <v>748</v>
      </c>
      <c r="H227" s="244">
        <v>1</v>
      </c>
      <c r="I227" s="245"/>
      <c r="J227" s="246">
        <f>ROUND(I227*H227,2)</f>
        <v>0</v>
      </c>
      <c r="K227" s="247"/>
      <c r="L227" s="45"/>
      <c r="M227" s="311" t="s">
        <v>1</v>
      </c>
      <c r="N227" s="312" t="s">
        <v>44</v>
      </c>
      <c r="O227" s="313"/>
      <c r="P227" s="314">
        <f>O227*H227</f>
        <v>0</v>
      </c>
      <c r="Q227" s="314">
        <v>0</v>
      </c>
      <c r="R227" s="314">
        <f>Q227*H227</f>
        <v>0</v>
      </c>
      <c r="S227" s="314">
        <v>0</v>
      </c>
      <c r="T227" s="315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52" t="s">
        <v>749</v>
      </c>
      <c r="AT227" s="252" t="s">
        <v>164</v>
      </c>
      <c r="AU227" s="252" t="s">
        <v>90</v>
      </c>
      <c r="AY227" s="18" t="s">
        <v>162</v>
      </c>
      <c r="BE227" s="253">
        <f>IF(N227="základná",J227,0)</f>
        <v>0</v>
      </c>
      <c r="BF227" s="253">
        <f>IF(N227="znížená",J227,0)</f>
        <v>0</v>
      </c>
      <c r="BG227" s="253">
        <f>IF(N227="zákl. prenesená",J227,0)</f>
        <v>0</v>
      </c>
      <c r="BH227" s="253">
        <f>IF(N227="zníž. prenesená",J227,0)</f>
        <v>0</v>
      </c>
      <c r="BI227" s="253">
        <f>IF(N227="nulová",J227,0)</f>
        <v>0</v>
      </c>
      <c r="BJ227" s="18" t="s">
        <v>90</v>
      </c>
      <c r="BK227" s="253">
        <f>ROUND(I227*H227,2)</f>
        <v>0</v>
      </c>
      <c r="BL227" s="18" t="s">
        <v>749</v>
      </c>
      <c r="BM227" s="252" t="s">
        <v>753</v>
      </c>
    </row>
    <row r="228" s="2" customFormat="1" ht="6.96" customHeight="1">
      <c r="A228" s="39"/>
      <c r="B228" s="73"/>
      <c r="C228" s="74"/>
      <c r="D228" s="74"/>
      <c r="E228" s="74"/>
      <c r="F228" s="74"/>
      <c r="G228" s="74"/>
      <c r="H228" s="74"/>
      <c r="I228" s="74"/>
      <c r="J228" s="74"/>
      <c r="K228" s="74"/>
      <c r="L228" s="45"/>
      <c r="M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</row>
  </sheetData>
  <sheetProtection sheet="1" autoFilter="0" formatColumns="0" formatRows="0" objects="1" scenarios="1" spinCount="100000" saltValue="9OzCryikTUeMaKmvXTd1oM/Ew33s2/vTl3r2SUlUaaWYSw9GvoQX2xbh5oNor0XpE9AGRqrnwYaOjq8TEDZMfw==" hashValue="V2QYH0rsyAsEL4JmE9TN8YFbsStRpCk5r+dV0acIDrXtzKWnAstnnUIahQ5htyiwpiO1RVg6HOvqm6NFW1HMrw==" algorithmName="SHA-512" password="CC35"/>
  <autoFilter ref="C133:K227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20:H120"/>
    <mergeCell ref="E124:H124"/>
    <mergeCell ref="E122:H122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102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78</v>
      </c>
    </row>
    <row r="4" s="1" customFormat="1" ht="24.96" customHeight="1">
      <c r="B4" s="21"/>
      <c r="D4" s="156" t="s">
        <v>127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14.4" customHeight="1">
      <c r="B7" s="21"/>
      <c r="E7" s="159" t="str">
        <f>'Rekapitulácia stavby'!K6</f>
        <v>Cyklotrasa Rimavská Sobota - Poltár</v>
      </c>
      <c r="F7" s="158"/>
      <c r="G7" s="158"/>
      <c r="H7" s="158"/>
      <c r="L7" s="21"/>
    </row>
    <row r="8">
      <c r="B8" s="21"/>
      <c r="D8" s="158" t="s">
        <v>128</v>
      </c>
      <c r="L8" s="21"/>
    </row>
    <row r="9" s="1" customFormat="1" ht="14.4" customHeight="1">
      <c r="B9" s="21"/>
      <c r="E9" s="159" t="s">
        <v>129</v>
      </c>
      <c r="F9" s="1"/>
      <c r="G9" s="1"/>
      <c r="H9" s="1"/>
      <c r="L9" s="21"/>
    </row>
    <row r="10" s="1" customFormat="1" ht="12" customHeight="1">
      <c r="B10" s="21"/>
      <c r="D10" s="158" t="s">
        <v>130</v>
      </c>
      <c r="L10" s="21"/>
    </row>
    <row r="11" s="2" customFormat="1" ht="14.4" customHeight="1">
      <c r="A11" s="39"/>
      <c r="B11" s="45"/>
      <c r="C11" s="39"/>
      <c r="D11" s="39"/>
      <c r="E11" s="160" t="s">
        <v>131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8" t="s">
        <v>132</v>
      </c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5.6" customHeight="1">
      <c r="A13" s="39"/>
      <c r="B13" s="45"/>
      <c r="C13" s="39"/>
      <c r="D13" s="39"/>
      <c r="E13" s="161" t="s">
        <v>754</v>
      </c>
      <c r="F13" s="39"/>
      <c r="G13" s="39"/>
      <c r="H13" s="39"/>
      <c r="I13" s="39"/>
      <c r="J13" s="39"/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58" t="s">
        <v>17</v>
      </c>
      <c r="E15" s="39"/>
      <c r="F15" s="148" t="s">
        <v>1</v>
      </c>
      <c r="G15" s="39"/>
      <c r="H15" s="39"/>
      <c r="I15" s="158" t="s">
        <v>18</v>
      </c>
      <c r="J15" s="148" t="s">
        <v>1</v>
      </c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19</v>
      </c>
      <c r="E16" s="39"/>
      <c r="F16" s="148" t="s">
        <v>20</v>
      </c>
      <c r="G16" s="39"/>
      <c r="H16" s="39"/>
      <c r="I16" s="158" t="s">
        <v>21</v>
      </c>
      <c r="J16" s="162" t="str">
        <f>'Rekapitulácia stavby'!AN8</f>
        <v>24. 11. 2020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58" t="s">
        <v>23</v>
      </c>
      <c r="E18" s="39"/>
      <c r="F18" s="39"/>
      <c r="G18" s="39"/>
      <c r="H18" s="39"/>
      <c r="I18" s="158" t="s">
        <v>24</v>
      </c>
      <c r="J18" s="148" t="s">
        <v>25</v>
      </c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8" t="s">
        <v>26</v>
      </c>
      <c r="F19" s="39"/>
      <c r="G19" s="39"/>
      <c r="H19" s="39"/>
      <c r="I19" s="158" t="s">
        <v>27</v>
      </c>
      <c r="J19" s="148" t="s">
        <v>1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58" t="s">
        <v>28</v>
      </c>
      <c r="E21" s="39"/>
      <c r="F21" s="39"/>
      <c r="G21" s="39"/>
      <c r="H21" s="39"/>
      <c r="I21" s="158" t="s">
        <v>24</v>
      </c>
      <c r="J21" s="34" t="str">
        <f>'Rekapitulácia stavby'!AN13</f>
        <v>Vyplň údaj</v>
      </c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'Rekapitulácia stavby'!E14</f>
        <v>Vyplň údaj</v>
      </c>
      <c r="F22" s="148"/>
      <c r="G22" s="148"/>
      <c r="H22" s="148"/>
      <c r="I22" s="158" t="s">
        <v>27</v>
      </c>
      <c r="J22" s="34" t="str">
        <f>'Rekapitulácia stavby'!AN14</f>
        <v>Vyplň údaj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58" t="s">
        <v>30</v>
      </c>
      <c r="E24" s="39"/>
      <c r="F24" s="39"/>
      <c r="G24" s="39"/>
      <c r="H24" s="39"/>
      <c r="I24" s="158" t="s">
        <v>24</v>
      </c>
      <c r="J24" s="148" t="s">
        <v>31</v>
      </c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48" t="s">
        <v>32</v>
      </c>
      <c r="F25" s="39"/>
      <c r="G25" s="39"/>
      <c r="H25" s="39"/>
      <c r="I25" s="158" t="s">
        <v>27</v>
      </c>
      <c r="J25" s="148" t="s">
        <v>33</v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58" t="s">
        <v>35</v>
      </c>
      <c r="E27" s="39"/>
      <c r="F27" s="39"/>
      <c r="G27" s="39"/>
      <c r="H27" s="39"/>
      <c r="I27" s="158" t="s">
        <v>24</v>
      </c>
      <c r="J27" s="148" t="str">
        <f>IF('Rekapitulácia stavby'!AN19="","",'Rekapitulácia stavby'!AN19)</f>
        <v/>
      </c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48" t="str">
        <f>IF('Rekapitulácia stavby'!E20="","",'Rekapitulácia stavby'!E20)</f>
        <v xml:space="preserve"> </v>
      </c>
      <c r="F28" s="39"/>
      <c r="G28" s="39"/>
      <c r="H28" s="39"/>
      <c r="I28" s="158" t="s">
        <v>27</v>
      </c>
      <c r="J28" s="148" t="str">
        <f>IF('Rekapitulácia stavby'!AN20="","",'Rekapitulácia stavby'!AN20)</f>
        <v/>
      </c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70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58" t="s">
        <v>37</v>
      </c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4.4" customHeight="1">
      <c r="A31" s="163"/>
      <c r="B31" s="164"/>
      <c r="C31" s="163"/>
      <c r="D31" s="163"/>
      <c r="E31" s="165" t="s">
        <v>1</v>
      </c>
      <c r="F31" s="165"/>
      <c r="G31" s="165"/>
      <c r="H31" s="165"/>
      <c r="I31" s="163"/>
      <c r="J31" s="163"/>
      <c r="K31" s="163"/>
      <c r="L31" s="166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7"/>
      <c r="E33" s="167"/>
      <c r="F33" s="167"/>
      <c r="G33" s="167"/>
      <c r="H33" s="167"/>
      <c r="I33" s="167"/>
      <c r="J33" s="167"/>
      <c r="K33" s="167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68" t="s">
        <v>38</v>
      </c>
      <c r="E34" s="39"/>
      <c r="F34" s="39"/>
      <c r="G34" s="39"/>
      <c r="H34" s="39"/>
      <c r="I34" s="39"/>
      <c r="J34" s="169">
        <f>ROUND(J138, 2)</f>
        <v>0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67"/>
      <c r="E35" s="167"/>
      <c r="F35" s="167"/>
      <c r="G35" s="167"/>
      <c r="H35" s="167"/>
      <c r="I35" s="167"/>
      <c r="J35" s="167"/>
      <c r="K35" s="167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70" t="s">
        <v>40</v>
      </c>
      <c r="G36" s="39"/>
      <c r="H36" s="39"/>
      <c r="I36" s="170" t="s">
        <v>39</v>
      </c>
      <c r="J36" s="170" t="s">
        <v>41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60" t="s">
        <v>42</v>
      </c>
      <c r="E37" s="171" t="s">
        <v>43</v>
      </c>
      <c r="F37" s="172">
        <f>ROUND((SUM(BE138:BE283)),  2)</f>
        <v>0</v>
      </c>
      <c r="G37" s="173"/>
      <c r="H37" s="173"/>
      <c r="I37" s="174">
        <v>0.20000000000000001</v>
      </c>
      <c r="J37" s="172">
        <f>ROUND(((SUM(BE138:BE283))*I37),  2)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71" t="s">
        <v>44</v>
      </c>
      <c r="F38" s="172">
        <f>ROUND((SUM(BF138:BF283)),  2)</f>
        <v>0</v>
      </c>
      <c r="G38" s="173"/>
      <c r="H38" s="173"/>
      <c r="I38" s="174">
        <v>0.20000000000000001</v>
      </c>
      <c r="J38" s="172">
        <f>ROUND(((SUM(BF138:BF283))*I38),  2)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8" t="s">
        <v>45</v>
      </c>
      <c r="F39" s="175">
        <f>ROUND((SUM(BG138:BG283)),  2)</f>
        <v>0</v>
      </c>
      <c r="G39" s="39"/>
      <c r="H39" s="39"/>
      <c r="I39" s="176">
        <v>0.20000000000000001</v>
      </c>
      <c r="J39" s="175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58" t="s">
        <v>46</v>
      </c>
      <c r="F40" s="175">
        <f>ROUND((SUM(BH138:BH283)),  2)</f>
        <v>0</v>
      </c>
      <c r="G40" s="39"/>
      <c r="H40" s="39"/>
      <c r="I40" s="176">
        <v>0.20000000000000001</v>
      </c>
      <c r="J40" s="175">
        <f>0</f>
        <v>0</v>
      </c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71" t="s">
        <v>47</v>
      </c>
      <c r="F41" s="172">
        <f>ROUND((SUM(BI138:BI283)),  2)</f>
        <v>0</v>
      </c>
      <c r="G41" s="173"/>
      <c r="H41" s="173"/>
      <c r="I41" s="174">
        <v>0</v>
      </c>
      <c r="J41" s="172">
        <f>0</f>
        <v>0</v>
      </c>
      <c r="K41" s="39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77"/>
      <c r="D43" s="178" t="s">
        <v>48</v>
      </c>
      <c r="E43" s="179"/>
      <c r="F43" s="179"/>
      <c r="G43" s="180" t="s">
        <v>49</v>
      </c>
      <c r="H43" s="181" t="s">
        <v>50</v>
      </c>
      <c r="I43" s="179"/>
      <c r="J43" s="182">
        <f>SUM(J34:J41)</f>
        <v>0</v>
      </c>
      <c r="K43" s="183"/>
      <c r="L43" s="7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7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51</v>
      </c>
      <c r="E50" s="185"/>
      <c r="F50" s="185"/>
      <c r="G50" s="184" t="s">
        <v>52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53</v>
      </c>
      <c r="E61" s="187"/>
      <c r="F61" s="188" t="s">
        <v>54</v>
      </c>
      <c r="G61" s="186" t="s">
        <v>53</v>
      </c>
      <c r="H61" s="187"/>
      <c r="I61" s="187"/>
      <c r="J61" s="189" t="s">
        <v>54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55</v>
      </c>
      <c r="E65" s="190"/>
      <c r="F65" s="190"/>
      <c r="G65" s="184" t="s">
        <v>56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53</v>
      </c>
      <c r="E76" s="187"/>
      <c r="F76" s="188" t="s">
        <v>54</v>
      </c>
      <c r="G76" s="186" t="s">
        <v>53</v>
      </c>
      <c r="H76" s="187"/>
      <c r="I76" s="187"/>
      <c r="J76" s="189" t="s">
        <v>54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134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4.4" customHeight="1">
      <c r="A85" s="39"/>
      <c r="B85" s="40"/>
      <c r="C85" s="41"/>
      <c r="D85" s="41"/>
      <c r="E85" s="195" t="str">
        <f>E7</f>
        <v>Cyklotrasa Rimavská Sobota - Poltár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128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1" customFormat="1" ht="14.4" customHeight="1">
      <c r="B87" s="22"/>
      <c r="C87" s="23"/>
      <c r="D87" s="23"/>
      <c r="E87" s="195" t="s">
        <v>129</v>
      </c>
      <c r="F87" s="23"/>
      <c r="G87" s="23"/>
      <c r="H87" s="23"/>
      <c r="I87" s="23"/>
      <c r="J87" s="23"/>
      <c r="K87" s="23"/>
      <c r="L87" s="21"/>
    </row>
    <row r="88" s="1" customFormat="1" ht="12" customHeight="1">
      <c r="B88" s="22"/>
      <c r="C88" s="33" t="s">
        <v>130</v>
      </c>
      <c r="D88" s="23"/>
      <c r="E88" s="23"/>
      <c r="F88" s="23"/>
      <c r="G88" s="23"/>
      <c r="H88" s="23"/>
      <c r="I88" s="23"/>
      <c r="J88" s="23"/>
      <c r="K88" s="23"/>
      <c r="L88" s="21"/>
    </row>
    <row r="89" s="2" customFormat="1" ht="14.4" customHeight="1">
      <c r="A89" s="39"/>
      <c r="B89" s="40"/>
      <c r="C89" s="41"/>
      <c r="D89" s="41"/>
      <c r="E89" s="196" t="s">
        <v>131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132</v>
      </c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6" customHeight="1">
      <c r="A91" s="39"/>
      <c r="B91" s="40"/>
      <c r="C91" s="41"/>
      <c r="D91" s="41"/>
      <c r="E91" s="83" t="str">
        <f>E13</f>
        <v>1136-1-4-3 - SO 01.4.2 - Most cez potok Šťavica</v>
      </c>
      <c r="F91" s="41"/>
      <c r="G91" s="41"/>
      <c r="H91" s="41"/>
      <c r="I91" s="41"/>
      <c r="J91" s="41"/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19</v>
      </c>
      <c r="D93" s="41"/>
      <c r="E93" s="41"/>
      <c r="F93" s="28" t="str">
        <f>F16</f>
        <v>Rimavská Sobota, Poltár</v>
      </c>
      <c r="G93" s="41"/>
      <c r="H93" s="41"/>
      <c r="I93" s="33" t="s">
        <v>21</v>
      </c>
      <c r="J93" s="86" t="str">
        <f>IF(J16="","",J16)</f>
        <v>24. 11. 2020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40.8" customHeight="1">
      <c r="A95" s="39"/>
      <c r="B95" s="40"/>
      <c r="C95" s="33" t="s">
        <v>23</v>
      </c>
      <c r="D95" s="41"/>
      <c r="E95" s="41"/>
      <c r="F95" s="28" t="str">
        <f>E19</f>
        <v>Banskobystrický samosprávny kraj, B. Bystrica</v>
      </c>
      <c r="G95" s="41"/>
      <c r="H95" s="41"/>
      <c r="I95" s="33" t="s">
        <v>30</v>
      </c>
      <c r="J95" s="37" t="str">
        <f>E25</f>
        <v>Cykloprojekt s.r.o., Bratislava, Laurinská 18</v>
      </c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6" customHeight="1">
      <c r="A96" s="39"/>
      <c r="B96" s="40"/>
      <c r="C96" s="33" t="s">
        <v>28</v>
      </c>
      <c r="D96" s="41"/>
      <c r="E96" s="41"/>
      <c r="F96" s="28" t="str">
        <f>IF(E22="","",E22)</f>
        <v>Vyplň údaj</v>
      </c>
      <c r="G96" s="41"/>
      <c r="H96" s="41"/>
      <c r="I96" s="33" t="s">
        <v>35</v>
      </c>
      <c r="J96" s="37" t="str">
        <f>E28</f>
        <v xml:space="preserve"> </v>
      </c>
      <c r="K96" s="41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9.28" customHeight="1">
      <c r="A98" s="39"/>
      <c r="B98" s="40"/>
      <c r="C98" s="197" t="s">
        <v>135</v>
      </c>
      <c r="D98" s="198"/>
      <c r="E98" s="198"/>
      <c r="F98" s="198"/>
      <c r="G98" s="198"/>
      <c r="H98" s="198"/>
      <c r="I98" s="198"/>
      <c r="J98" s="199" t="s">
        <v>136</v>
      </c>
      <c r="K98" s="198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70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22.8" customHeight="1">
      <c r="A100" s="39"/>
      <c r="B100" s="40"/>
      <c r="C100" s="200" t="s">
        <v>137</v>
      </c>
      <c r="D100" s="41"/>
      <c r="E100" s="41"/>
      <c r="F100" s="41"/>
      <c r="G100" s="41"/>
      <c r="H100" s="41"/>
      <c r="I100" s="41"/>
      <c r="J100" s="117">
        <f>J138</f>
        <v>0</v>
      </c>
      <c r="K100" s="41"/>
      <c r="L100" s="70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U100" s="18" t="s">
        <v>138</v>
      </c>
    </row>
    <row r="101" s="9" customFormat="1" ht="24.96" customHeight="1">
      <c r="A101" s="9"/>
      <c r="B101" s="201"/>
      <c r="C101" s="202"/>
      <c r="D101" s="203" t="s">
        <v>139</v>
      </c>
      <c r="E101" s="204"/>
      <c r="F101" s="204"/>
      <c r="G101" s="204"/>
      <c r="H101" s="204"/>
      <c r="I101" s="204"/>
      <c r="J101" s="205">
        <f>J139</f>
        <v>0</v>
      </c>
      <c r="K101" s="202"/>
      <c r="L101" s="20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7"/>
      <c r="C102" s="139"/>
      <c r="D102" s="208" t="s">
        <v>140</v>
      </c>
      <c r="E102" s="209"/>
      <c r="F102" s="209"/>
      <c r="G102" s="209"/>
      <c r="H102" s="209"/>
      <c r="I102" s="209"/>
      <c r="J102" s="210">
        <f>J140</f>
        <v>0</v>
      </c>
      <c r="K102" s="139"/>
      <c r="L102" s="21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9"/>
      <c r="D103" s="208" t="s">
        <v>141</v>
      </c>
      <c r="E103" s="209"/>
      <c r="F103" s="209"/>
      <c r="G103" s="209"/>
      <c r="H103" s="209"/>
      <c r="I103" s="209"/>
      <c r="J103" s="210">
        <f>J180</f>
        <v>0</v>
      </c>
      <c r="K103" s="139"/>
      <c r="L103" s="21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9"/>
      <c r="D104" s="208" t="s">
        <v>755</v>
      </c>
      <c r="E104" s="209"/>
      <c r="F104" s="209"/>
      <c r="G104" s="209"/>
      <c r="H104" s="209"/>
      <c r="I104" s="209"/>
      <c r="J104" s="210">
        <f>J206</f>
        <v>0</v>
      </c>
      <c r="K104" s="139"/>
      <c r="L104" s="2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7"/>
      <c r="C105" s="139"/>
      <c r="D105" s="208" t="s">
        <v>756</v>
      </c>
      <c r="E105" s="209"/>
      <c r="F105" s="209"/>
      <c r="G105" s="209"/>
      <c r="H105" s="209"/>
      <c r="I105" s="209"/>
      <c r="J105" s="210">
        <f>J209</f>
        <v>0</v>
      </c>
      <c r="K105" s="139"/>
      <c r="L105" s="21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7"/>
      <c r="C106" s="139"/>
      <c r="D106" s="208" t="s">
        <v>142</v>
      </c>
      <c r="E106" s="209"/>
      <c r="F106" s="209"/>
      <c r="G106" s="209"/>
      <c r="H106" s="209"/>
      <c r="I106" s="209"/>
      <c r="J106" s="210">
        <f>J216</f>
        <v>0</v>
      </c>
      <c r="K106" s="139"/>
      <c r="L106" s="21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7"/>
      <c r="C107" s="139"/>
      <c r="D107" s="208" t="s">
        <v>143</v>
      </c>
      <c r="E107" s="209"/>
      <c r="F107" s="209"/>
      <c r="G107" s="209"/>
      <c r="H107" s="209"/>
      <c r="I107" s="209"/>
      <c r="J107" s="210">
        <f>J231</f>
        <v>0</v>
      </c>
      <c r="K107" s="139"/>
      <c r="L107" s="21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7"/>
      <c r="C108" s="139"/>
      <c r="D108" s="208" t="s">
        <v>144</v>
      </c>
      <c r="E108" s="209"/>
      <c r="F108" s="209"/>
      <c r="G108" s="209"/>
      <c r="H108" s="209"/>
      <c r="I108" s="209"/>
      <c r="J108" s="210">
        <f>J239</f>
        <v>0</v>
      </c>
      <c r="K108" s="139"/>
      <c r="L108" s="21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7"/>
      <c r="C109" s="139"/>
      <c r="D109" s="208" t="s">
        <v>145</v>
      </c>
      <c r="E109" s="209"/>
      <c r="F109" s="209"/>
      <c r="G109" s="209"/>
      <c r="H109" s="209"/>
      <c r="I109" s="209"/>
      <c r="J109" s="210">
        <f>J257</f>
        <v>0</v>
      </c>
      <c r="K109" s="139"/>
      <c r="L109" s="21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201"/>
      <c r="C110" s="202"/>
      <c r="D110" s="203" t="s">
        <v>146</v>
      </c>
      <c r="E110" s="204"/>
      <c r="F110" s="204"/>
      <c r="G110" s="204"/>
      <c r="H110" s="204"/>
      <c r="I110" s="204"/>
      <c r="J110" s="205">
        <f>J259</f>
        <v>0</v>
      </c>
      <c r="K110" s="202"/>
      <c r="L110" s="206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10" customFormat="1" ht="19.92" customHeight="1">
      <c r="A111" s="10"/>
      <c r="B111" s="207"/>
      <c r="C111" s="139"/>
      <c r="D111" s="208" t="s">
        <v>757</v>
      </c>
      <c r="E111" s="209"/>
      <c r="F111" s="209"/>
      <c r="G111" s="209"/>
      <c r="H111" s="209"/>
      <c r="I111" s="209"/>
      <c r="J111" s="210">
        <f>J260</f>
        <v>0</v>
      </c>
      <c r="K111" s="139"/>
      <c r="L111" s="21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207"/>
      <c r="C112" s="139"/>
      <c r="D112" s="208" t="s">
        <v>147</v>
      </c>
      <c r="E112" s="209"/>
      <c r="F112" s="209"/>
      <c r="G112" s="209"/>
      <c r="H112" s="209"/>
      <c r="I112" s="209"/>
      <c r="J112" s="210">
        <f>J266</f>
        <v>0</v>
      </c>
      <c r="K112" s="139"/>
      <c r="L112" s="21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207"/>
      <c r="C113" s="139"/>
      <c r="D113" s="208" t="s">
        <v>758</v>
      </c>
      <c r="E113" s="209"/>
      <c r="F113" s="209"/>
      <c r="G113" s="209"/>
      <c r="H113" s="209"/>
      <c r="I113" s="209"/>
      <c r="J113" s="210">
        <f>J274</f>
        <v>0</v>
      </c>
      <c r="K113" s="139"/>
      <c r="L113" s="21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207"/>
      <c r="C114" s="139"/>
      <c r="D114" s="208" t="s">
        <v>605</v>
      </c>
      <c r="E114" s="209"/>
      <c r="F114" s="209"/>
      <c r="G114" s="209"/>
      <c r="H114" s="209"/>
      <c r="I114" s="209"/>
      <c r="J114" s="210">
        <f>J278</f>
        <v>0</v>
      </c>
      <c r="K114" s="139"/>
      <c r="L114" s="21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2" customFormat="1" ht="21.84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73"/>
      <c r="C116" s="74"/>
      <c r="D116" s="74"/>
      <c r="E116" s="74"/>
      <c r="F116" s="74"/>
      <c r="G116" s="74"/>
      <c r="H116" s="74"/>
      <c r="I116" s="74"/>
      <c r="J116" s="74"/>
      <c r="K116" s="74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20" s="2" customFormat="1" ht="6.96" customHeight="1">
      <c r="A120" s="39"/>
      <c r="B120" s="75"/>
      <c r="C120" s="76"/>
      <c r="D120" s="76"/>
      <c r="E120" s="76"/>
      <c r="F120" s="76"/>
      <c r="G120" s="76"/>
      <c r="H120" s="76"/>
      <c r="I120" s="76"/>
      <c r="J120" s="76"/>
      <c r="K120" s="76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24.96" customHeight="1">
      <c r="A121" s="39"/>
      <c r="B121" s="40"/>
      <c r="C121" s="24" t="s">
        <v>148</v>
      </c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15</v>
      </c>
      <c r="D123" s="41"/>
      <c r="E123" s="41"/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4.4" customHeight="1">
      <c r="A124" s="39"/>
      <c r="B124" s="40"/>
      <c r="C124" s="41"/>
      <c r="D124" s="41"/>
      <c r="E124" s="195" t="str">
        <f>E7</f>
        <v>Cyklotrasa Rimavská Sobota - Poltár</v>
      </c>
      <c r="F124" s="33"/>
      <c r="G124" s="33"/>
      <c r="H124" s="33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1" customFormat="1" ht="12" customHeight="1">
      <c r="B125" s="22"/>
      <c r="C125" s="33" t="s">
        <v>128</v>
      </c>
      <c r="D125" s="23"/>
      <c r="E125" s="23"/>
      <c r="F125" s="23"/>
      <c r="G125" s="23"/>
      <c r="H125" s="23"/>
      <c r="I125" s="23"/>
      <c r="J125" s="23"/>
      <c r="K125" s="23"/>
      <c r="L125" s="21"/>
    </row>
    <row r="126" s="1" customFormat="1" ht="14.4" customHeight="1">
      <c r="B126" s="22"/>
      <c r="C126" s="23"/>
      <c r="D126" s="23"/>
      <c r="E126" s="195" t="s">
        <v>129</v>
      </c>
      <c r="F126" s="23"/>
      <c r="G126" s="23"/>
      <c r="H126" s="23"/>
      <c r="I126" s="23"/>
      <c r="J126" s="23"/>
      <c r="K126" s="23"/>
      <c r="L126" s="21"/>
    </row>
    <row r="127" s="1" customFormat="1" ht="12" customHeight="1">
      <c r="B127" s="22"/>
      <c r="C127" s="33" t="s">
        <v>130</v>
      </c>
      <c r="D127" s="23"/>
      <c r="E127" s="23"/>
      <c r="F127" s="23"/>
      <c r="G127" s="23"/>
      <c r="H127" s="23"/>
      <c r="I127" s="23"/>
      <c r="J127" s="23"/>
      <c r="K127" s="23"/>
      <c r="L127" s="21"/>
    </row>
    <row r="128" s="2" customFormat="1" ht="14.4" customHeight="1">
      <c r="A128" s="39"/>
      <c r="B128" s="40"/>
      <c r="C128" s="41"/>
      <c r="D128" s="41"/>
      <c r="E128" s="196" t="s">
        <v>131</v>
      </c>
      <c r="F128" s="41"/>
      <c r="G128" s="41"/>
      <c r="H128" s="41"/>
      <c r="I128" s="41"/>
      <c r="J128" s="41"/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2" customHeight="1">
      <c r="A129" s="39"/>
      <c r="B129" s="40"/>
      <c r="C129" s="33" t="s">
        <v>132</v>
      </c>
      <c r="D129" s="41"/>
      <c r="E129" s="41"/>
      <c r="F129" s="41"/>
      <c r="G129" s="41"/>
      <c r="H129" s="41"/>
      <c r="I129" s="41"/>
      <c r="J129" s="41"/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5.6" customHeight="1">
      <c r="A130" s="39"/>
      <c r="B130" s="40"/>
      <c r="C130" s="41"/>
      <c r="D130" s="41"/>
      <c r="E130" s="83" t="str">
        <f>E13</f>
        <v>1136-1-4-3 - SO 01.4.2 - Most cez potok Šťavica</v>
      </c>
      <c r="F130" s="41"/>
      <c r="G130" s="41"/>
      <c r="H130" s="41"/>
      <c r="I130" s="41"/>
      <c r="J130" s="41"/>
      <c r="K130" s="41"/>
      <c r="L130" s="70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6.96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70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2" customHeight="1">
      <c r="A132" s="39"/>
      <c r="B132" s="40"/>
      <c r="C132" s="33" t="s">
        <v>19</v>
      </c>
      <c r="D132" s="41"/>
      <c r="E132" s="41"/>
      <c r="F132" s="28" t="str">
        <f>F16</f>
        <v>Rimavská Sobota, Poltár</v>
      </c>
      <c r="G132" s="41"/>
      <c r="H132" s="41"/>
      <c r="I132" s="33" t="s">
        <v>21</v>
      </c>
      <c r="J132" s="86" t="str">
        <f>IF(J16="","",J16)</f>
        <v>24. 11. 2020</v>
      </c>
      <c r="K132" s="41"/>
      <c r="L132" s="70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6.96" customHeight="1">
      <c r="A133" s="39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70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40.8" customHeight="1">
      <c r="A134" s="39"/>
      <c r="B134" s="40"/>
      <c r="C134" s="33" t="s">
        <v>23</v>
      </c>
      <c r="D134" s="41"/>
      <c r="E134" s="41"/>
      <c r="F134" s="28" t="str">
        <f>E19</f>
        <v>Banskobystrický samosprávny kraj, B. Bystrica</v>
      </c>
      <c r="G134" s="41"/>
      <c r="H134" s="41"/>
      <c r="I134" s="33" t="s">
        <v>30</v>
      </c>
      <c r="J134" s="37" t="str">
        <f>E25</f>
        <v>Cykloprojekt s.r.o., Bratislava, Laurinská 18</v>
      </c>
      <c r="K134" s="41"/>
      <c r="L134" s="70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15.6" customHeight="1">
      <c r="A135" s="39"/>
      <c r="B135" s="40"/>
      <c r="C135" s="33" t="s">
        <v>28</v>
      </c>
      <c r="D135" s="41"/>
      <c r="E135" s="41"/>
      <c r="F135" s="28" t="str">
        <f>IF(E22="","",E22)</f>
        <v>Vyplň údaj</v>
      </c>
      <c r="G135" s="41"/>
      <c r="H135" s="41"/>
      <c r="I135" s="33" t="s">
        <v>35</v>
      </c>
      <c r="J135" s="37" t="str">
        <f>E28</f>
        <v xml:space="preserve"> </v>
      </c>
      <c r="K135" s="41"/>
      <c r="L135" s="70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2" customFormat="1" ht="10.32" customHeight="1">
      <c r="A136" s="39"/>
      <c r="B136" s="40"/>
      <c r="C136" s="41"/>
      <c r="D136" s="41"/>
      <c r="E136" s="41"/>
      <c r="F136" s="41"/>
      <c r="G136" s="41"/>
      <c r="H136" s="41"/>
      <c r="I136" s="41"/>
      <c r="J136" s="41"/>
      <c r="K136" s="41"/>
      <c r="L136" s="70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="11" customFormat="1" ht="29.28" customHeight="1">
      <c r="A137" s="212"/>
      <c r="B137" s="213"/>
      <c r="C137" s="214" t="s">
        <v>149</v>
      </c>
      <c r="D137" s="215" t="s">
        <v>63</v>
      </c>
      <c r="E137" s="215" t="s">
        <v>59</v>
      </c>
      <c r="F137" s="215" t="s">
        <v>60</v>
      </c>
      <c r="G137" s="215" t="s">
        <v>150</v>
      </c>
      <c r="H137" s="215" t="s">
        <v>151</v>
      </c>
      <c r="I137" s="215" t="s">
        <v>152</v>
      </c>
      <c r="J137" s="216" t="s">
        <v>136</v>
      </c>
      <c r="K137" s="217" t="s">
        <v>153</v>
      </c>
      <c r="L137" s="218"/>
      <c r="M137" s="107" t="s">
        <v>1</v>
      </c>
      <c r="N137" s="108" t="s">
        <v>42</v>
      </c>
      <c r="O137" s="108" t="s">
        <v>154</v>
      </c>
      <c r="P137" s="108" t="s">
        <v>155</v>
      </c>
      <c r="Q137" s="108" t="s">
        <v>156</v>
      </c>
      <c r="R137" s="108" t="s">
        <v>157</v>
      </c>
      <c r="S137" s="108" t="s">
        <v>158</v>
      </c>
      <c r="T137" s="109" t="s">
        <v>159</v>
      </c>
      <c r="U137" s="212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</row>
    <row r="138" s="2" customFormat="1" ht="22.8" customHeight="1">
      <c r="A138" s="39"/>
      <c r="B138" s="40"/>
      <c r="C138" s="114" t="s">
        <v>137</v>
      </c>
      <c r="D138" s="41"/>
      <c r="E138" s="41"/>
      <c r="F138" s="41"/>
      <c r="G138" s="41"/>
      <c r="H138" s="41"/>
      <c r="I138" s="41"/>
      <c r="J138" s="219">
        <f>BK138</f>
        <v>0</v>
      </c>
      <c r="K138" s="41"/>
      <c r="L138" s="45"/>
      <c r="M138" s="110"/>
      <c r="N138" s="220"/>
      <c r="O138" s="111"/>
      <c r="P138" s="221">
        <f>P139+P259</f>
        <v>0</v>
      </c>
      <c r="Q138" s="111"/>
      <c r="R138" s="221">
        <f>R139+R259</f>
        <v>160.20147965000001</v>
      </c>
      <c r="S138" s="111"/>
      <c r="T138" s="222">
        <f>T139+T259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77</v>
      </c>
      <c r="AU138" s="18" t="s">
        <v>138</v>
      </c>
      <c r="BK138" s="223">
        <f>BK139+BK259</f>
        <v>0</v>
      </c>
    </row>
    <row r="139" s="12" customFormat="1" ht="25.92" customHeight="1">
      <c r="A139" s="12"/>
      <c r="B139" s="224"/>
      <c r="C139" s="225"/>
      <c r="D139" s="226" t="s">
        <v>77</v>
      </c>
      <c r="E139" s="227" t="s">
        <v>160</v>
      </c>
      <c r="F139" s="227" t="s">
        <v>161</v>
      </c>
      <c r="G139" s="225"/>
      <c r="H139" s="225"/>
      <c r="I139" s="228"/>
      <c r="J139" s="229">
        <f>BK139</f>
        <v>0</v>
      </c>
      <c r="K139" s="225"/>
      <c r="L139" s="230"/>
      <c r="M139" s="231"/>
      <c r="N139" s="232"/>
      <c r="O139" s="232"/>
      <c r="P139" s="233">
        <f>P140+P180+P206+P209+P216+P231+P239+P257</f>
        <v>0</v>
      </c>
      <c r="Q139" s="232"/>
      <c r="R139" s="233">
        <f>R140+R180+R206+R209+R216+R231+R239+R257</f>
        <v>159.90967335000002</v>
      </c>
      <c r="S139" s="232"/>
      <c r="T139" s="234">
        <f>T140+T180+T206+T209+T216+T231+T239+T257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35" t="s">
        <v>85</v>
      </c>
      <c r="AT139" s="236" t="s">
        <v>77</v>
      </c>
      <c r="AU139" s="236" t="s">
        <v>78</v>
      </c>
      <c r="AY139" s="235" t="s">
        <v>162</v>
      </c>
      <c r="BK139" s="237">
        <f>BK140+BK180+BK206+BK209+BK216+BK231+BK239+BK257</f>
        <v>0</v>
      </c>
    </row>
    <row r="140" s="12" customFormat="1" ht="22.8" customHeight="1">
      <c r="A140" s="12"/>
      <c r="B140" s="224"/>
      <c r="C140" s="225"/>
      <c r="D140" s="226" t="s">
        <v>77</v>
      </c>
      <c r="E140" s="238" t="s">
        <v>85</v>
      </c>
      <c r="F140" s="238" t="s">
        <v>163</v>
      </c>
      <c r="G140" s="225"/>
      <c r="H140" s="225"/>
      <c r="I140" s="228"/>
      <c r="J140" s="239">
        <f>BK140</f>
        <v>0</v>
      </c>
      <c r="K140" s="225"/>
      <c r="L140" s="230"/>
      <c r="M140" s="231"/>
      <c r="N140" s="232"/>
      <c r="O140" s="232"/>
      <c r="P140" s="233">
        <f>SUM(P141:P179)</f>
        <v>0</v>
      </c>
      <c r="Q140" s="232"/>
      <c r="R140" s="233">
        <f>SUM(R141:R179)</f>
        <v>0</v>
      </c>
      <c r="S140" s="232"/>
      <c r="T140" s="234">
        <f>SUM(T141:T179)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35" t="s">
        <v>85</v>
      </c>
      <c r="AT140" s="236" t="s">
        <v>77</v>
      </c>
      <c r="AU140" s="236" t="s">
        <v>85</v>
      </c>
      <c r="AY140" s="235" t="s">
        <v>162</v>
      </c>
      <c r="BK140" s="237">
        <f>SUM(BK141:BK179)</f>
        <v>0</v>
      </c>
    </row>
    <row r="141" s="2" customFormat="1" ht="22.2" customHeight="1">
      <c r="A141" s="39"/>
      <c r="B141" s="40"/>
      <c r="C141" s="240" t="s">
        <v>85</v>
      </c>
      <c r="D141" s="240" t="s">
        <v>164</v>
      </c>
      <c r="E141" s="241" t="s">
        <v>608</v>
      </c>
      <c r="F141" s="242" t="s">
        <v>609</v>
      </c>
      <c r="G141" s="243" t="s">
        <v>167</v>
      </c>
      <c r="H141" s="244">
        <v>36.5</v>
      </c>
      <c r="I141" s="245"/>
      <c r="J141" s="246">
        <f>ROUND(I141*H141,2)</f>
        <v>0</v>
      </c>
      <c r="K141" s="247"/>
      <c r="L141" s="45"/>
      <c r="M141" s="248" t="s">
        <v>1</v>
      </c>
      <c r="N141" s="249" t="s">
        <v>44</v>
      </c>
      <c r="O141" s="98"/>
      <c r="P141" s="250">
        <f>O141*H141</f>
        <v>0</v>
      </c>
      <c r="Q141" s="250">
        <v>0</v>
      </c>
      <c r="R141" s="250">
        <f>Q141*H141</f>
        <v>0</v>
      </c>
      <c r="S141" s="250">
        <v>0</v>
      </c>
      <c r="T141" s="25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52" t="s">
        <v>168</v>
      </c>
      <c r="AT141" s="252" t="s">
        <v>164</v>
      </c>
      <c r="AU141" s="252" t="s">
        <v>90</v>
      </c>
      <c r="AY141" s="18" t="s">
        <v>162</v>
      </c>
      <c r="BE141" s="253">
        <f>IF(N141="základná",J141,0)</f>
        <v>0</v>
      </c>
      <c r="BF141" s="253">
        <f>IF(N141="znížená",J141,0)</f>
        <v>0</v>
      </c>
      <c r="BG141" s="253">
        <f>IF(N141="zákl. prenesená",J141,0)</f>
        <v>0</v>
      </c>
      <c r="BH141" s="253">
        <f>IF(N141="zníž. prenesená",J141,0)</f>
        <v>0</v>
      </c>
      <c r="BI141" s="253">
        <f>IF(N141="nulová",J141,0)</f>
        <v>0</v>
      </c>
      <c r="BJ141" s="18" t="s">
        <v>90</v>
      </c>
      <c r="BK141" s="253">
        <f>ROUND(I141*H141,2)</f>
        <v>0</v>
      </c>
      <c r="BL141" s="18" t="s">
        <v>168</v>
      </c>
      <c r="BM141" s="252" t="s">
        <v>759</v>
      </c>
    </row>
    <row r="142" s="14" customFormat="1">
      <c r="A142" s="14"/>
      <c r="B142" s="265"/>
      <c r="C142" s="266"/>
      <c r="D142" s="256" t="s">
        <v>170</v>
      </c>
      <c r="E142" s="267" t="s">
        <v>1</v>
      </c>
      <c r="F142" s="268" t="s">
        <v>760</v>
      </c>
      <c r="G142" s="266"/>
      <c r="H142" s="269">
        <v>36.5</v>
      </c>
      <c r="I142" s="270"/>
      <c r="J142" s="266"/>
      <c r="K142" s="266"/>
      <c r="L142" s="271"/>
      <c r="M142" s="272"/>
      <c r="N142" s="273"/>
      <c r="O142" s="273"/>
      <c r="P142" s="273"/>
      <c r="Q142" s="273"/>
      <c r="R142" s="273"/>
      <c r="S142" s="273"/>
      <c r="T142" s="27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75" t="s">
        <v>170</v>
      </c>
      <c r="AU142" s="275" t="s">
        <v>90</v>
      </c>
      <c r="AV142" s="14" t="s">
        <v>90</v>
      </c>
      <c r="AW142" s="14" t="s">
        <v>34</v>
      </c>
      <c r="AX142" s="14" t="s">
        <v>85</v>
      </c>
      <c r="AY142" s="275" t="s">
        <v>162</v>
      </c>
    </row>
    <row r="143" s="2" customFormat="1" ht="30" customHeight="1">
      <c r="A143" s="39"/>
      <c r="B143" s="40"/>
      <c r="C143" s="240" t="s">
        <v>90</v>
      </c>
      <c r="D143" s="240" t="s">
        <v>164</v>
      </c>
      <c r="E143" s="241" t="s">
        <v>612</v>
      </c>
      <c r="F143" s="242" t="s">
        <v>613</v>
      </c>
      <c r="G143" s="243" t="s">
        <v>192</v>
      </c>
      <c r="H143" s="244">
        <v>4.1399999999999997</v>
      </c>
      <c r="I143" s="245"/>
      <c r="J143" s="246">
        <f>ROUND(I143*H143,2)</f>
        <v>0</v>
      </c>
      <c r="K143" s="247"/>
      <c r="L143" s="45"/>
      <c r="M143" s="248" t="s">
        <v>1</v>
      </c>
      <c r="N143" s="249" t="s">
        <v>44</v>
      </c>
      <c r="O143" s="98"/>
      <c r="P143" s="250">
        <f>O143*H143</f>
        <v>0</v>
      </c>
      <c r="Q143" s="250">
        <v>0</v>
      </c>
      <c r="R143" s="250">
        <f>Q143*H143</f>
        <v>0</v>
      </c>
      <c r="S143" s="250">
        <v>0</v>
      </c>
      <c r="T143" s="25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52" t="s">
        <v>168</v>
      </c>
      <c r="AT143" s="252" t="s">
        <v>164</v>
      </c>
      <c r="AU143" s="252" t="s">
        <v>90</v>
      </c>
      <c r="AY143" s="18" t="s">
        <v>162</v>
      </c>
      <c r="BE143" s="253">
        <f>IF(N143="základná",J143,0)</f>
        <v>0</v>
      </c>
      <c r="BF143" s="253">
        <f>IF(N143="znížená",J143,0)</f>
        <v>0</v>
      </c>
      <c r="BG143" s="253">
        <f>IF(N143="zákl. prenesená",J143,0)</f>
        <v>0</v>
      </c>
      <c r="BH143" s="253">
        <f>IF(N143="zníž. prenesená",J143,0)</f>
        <v>0</v>
      </c>
      <c r="BI143" s="253">
        <f>IF(N143="nulová",J143,0)</f>
        <v>0</v>
      </c>
      <c r="BJ143" s="18" t="s">
        <v>90</v>
      </c>
      <c r="BK143" s="253">
        <f>ROUND(I143*H143,2)</f>
        <v>0</v>
      </c>
      <c r="BL143" s="18" t="s">
        <v>168</v>
      </c>
      <c r="BM143" s="252" t="s">
        <v>761</v>
      </c>
    </row>
    <row r="144" s="14" customFormat="1">
      <c r="A144" s="14"/>
      <c r="B144" s="265"/>
      <c r="C144" s="266"/>
      <c r="D144" s="256" t="s">
        <v>170</v>
      </c>
      <c r="E144" s="267" t="s">
        <v>1</v>
      </c>
      <c r="F144" s="268" t="s">
        <v>762</v>
      </c>
      <c r="G144" s="266"/>
      <c r="H144" s="269">
        <v>4.1399999999999997</v>
      </c>
      <c r="I144" s="270"/>
      <c r="J144" s="266"/>
      <c r="K144" s="266"/>
      <c r="L144" s="271"/>
      <c r="M144" s="272"/>
      <c r="N144" s="273"/>
      <c r="O144" s="273"/>
      <c r="P144" s="273"/>
      <c r="Q144" s="273"/>
      <c r="R144" s="273"/>
      <c r="S144" s="273"/>
      <c r="T144" s="27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75" t="s">
        <v>170</v>
      </c>
      <c r="AU144" s="275" t="s">
        <v>90</v>
      </c>
      <c r="AV144" s="14" t="s">
        <v>90</v>
      </c>
      <c r="AW144" s="14" t="s">
        <v>34</v>
      </c>
      <c r="AX144" s="14" t="s">
        <v>85</v>
      </c>
      <c r="AY144" s="275" t="s">
        <v>162</v>
      </c>
    </row>
    <row r="145" s="2" customFormat="1" ht="22.2" customHeight="1">
      <c r="A145" s="39"/>
      <c r="B145" s="40"/>
      <c r="C145" s="240" t="s">
        <v>95</v>
      </c>
      <c r="D145" s="240" t="s">
        <v>164</v>
      </c>
      <c r="E145" s="241" t="s">
        <v>616</v>
      </c>
      <c r="F145" s="242" t="s">
        <v>617</v>
      </c>
      <c r="G145" s="243" t="s">
        <v>192</v>
      </c>
      <c r="H145" s="244">
        <v>38.979999999999997</v>
      </c>
      <c r="I145" s="245"/>
      <c r="J145" s="246">
        <f>ROUND(I145*H145,2)</f>
        <v>0</v>
      </c>
      <c r="K145" s="247"/>
      <c r="L145" s="45"/>
      <c r="M145" s="248" t="s">
        <v>1</v>
      </c>
      <c r="N145" s="249" t="s">
        <v>44</v>
      </c>
      <c r="O145" s="98"/>
      <c r="P145" s="250">
        <f>O145*H145</f>
        <v>0</v>
      </c>
      <c r="Q145" s="250">
        <v>0</v>
      </c>
      <c r="R145" s="250">
        <f>Q145*H145</f>
        <v>0</v>
      </c>
      <c r="S145" s="250">
        <v>0</v>
      </c>
      <c r="T145" s="25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52" t="s">
        <v>168</v>
      </c>
      <c r="AT145" s="252" t="s">
        <v>164</v>
      </c>
      <c r="AU145" s="252" t="s">
        <v>90</v>
      </c>
      <c r="AY145" s="18" t="s">
        <v>162</v>
      </c>
      <c r="BE145" s="253">
        <f>IF(N145="základná",J145,0)</f>
        <v>0</v>
      </c>
      <c r="BF145" s="253">
        <f>IF(N145="znížená",J145,0)</f>
        <v>0</v>
      </c>
      <c r="BG145" s="253">
        <f>IF(N145="zákl. prenesená",J145,0)</f>
        <v>0</v>
      </c>
      <c r="BH145" s="253">
        <f>IF(N145="zníž. prenesená",J145,0)</f>
        <v>0</v>
      </c>
      <c r="BI145" s="253">
        <f>IF(N145="nulová",J145,0)</f>
        <v>0</v>
      </c>
      <c r="BJ145" s="18" t="s">
        <v>90</v>
      </c>
      <c r="BK145" s="253">
        <f>ROUND(I145*H145,2)</f>
        <v>0</v>
      </c>
      <c r="BL145" s="18" t="s">
        <v>168</v>
      </c>
      <c r="BM145" s="252" t="s">
        <v>763</v>
      </c>
    </row>
    <row r="146" s="14" customFormat="1">
      <c r="A146" s="14"/>
      <c r="B146" s="265"/>
      <c r="C146" s="266"/>
      <c r="D146" s="256" t="s">
        <v>170</v>
      </c>
      <c r="E146" s="267" t="s">
        <v>1</v>
      </c>
      <c r="F146" s="268" t="s">
        <v>764</v>
      </c>
      <c r="G146" s="266"/>
      <c r="H146" s="269">
        <v>9.9399999999999995</v>
      </c>
      <c r="I146" s="270"/>
      <c r="J146" s="266"/>
      <c r="K146" s="266"/>
      <c r="L146" s="271"/>
      <c r="M146" s="272"/>
      <c r="N146" s="273"/>
      <c r="O146" s="273"/>
      <c r="P146" s="273"/>
      <c r="Q146" s="273"/>
      <c r="R146" s="273"/>
      <c r="S146" s="273"/>
      <c r="T146" s="27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75" t="s">
        <v>170</v>
      </c>
      <c r="AU146" s="275" t="s">
        <v>90</v>
      </c>
      <c r="AV146" s="14" t="s">
        <v>90</v>
      </c>
      <c r="AW146" s="14" t="s">
        <v>34</v>
      </c>
      <c r="AX146" s="14" t="s">
        <v>78</v>
      </c>
      <c r="AY146" s="275" t="s">
        <v>162</v>
      </c>
    </row>
    <row r="147" s="14" customFormat="1">
      <c r="A147" s="14"/>
      <c r="B147" s="265"/>
      <c r="C147" s="266"/>
      <c r="D147" s="256" t="s">
        <v>170</v>
      </c>
      <c r="E147" s="267" t="s">
        <v>1</v>
      </c>
      <c r="F147" s="268" t="s">
        <v>765</v>
      </c>
      <c r="G147" s="266"/>
      <c r="H147" s="269">
        <v>11.76</v>
      </c>
      <c r="I147" s="270"/>
      <c r="J147" s="266"/>
      <c r="K147" s="266"/>
      <c r="L147" s="271"/>
      <c r="M147" s="272"/>
      <c r="N147" s="273"/>
      <c r="O147" s="273"/>
      <c r="P147" s="273"/>
      <c r="Q147" s="273"/>
      <c r="R147" s="273"/>
      <c r="S147" s="273"/>
      <c r="T147" s="27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75" t="s">
        <v>170</v>
      </c>
      <c r="AU147" s="275" t="s">
        <v>90</v>
      </c>
      <c r="AV147" s="14" t="s">
        <v>90</v>
      </c>
      <c r="AW147" s="14" t="s">
        <v>34</v>
      </c>
      <c r="AX147" s="14" t="s">
        <v>78</v>
      </c>
      <c r="AY147" s="275" t="s">
        <v>162</v>
      </c>
    </row>
    <row r="148" s="14" customFormat="1">
      <c r="A148" s="14"/>
      <c r="B148" s="265"/>
      <c r="C148" s="266"/>
      <c r="D148" s="256" t="s">
        <v>170</v>
      </c>
      <c r="E148" s="267" t="s">
        <v>1</v>
      </c>
      <c r="F148" s="268" t="s">
        <v>766</v>
      </c>
      <c r="G148" s="266"/>
      <c r="H148" s="269">
        <v>17.280000000000001</v>
      </c>
      <c r="I148" s="270"/>
      <c r="J148" s="266"/>
      <c r="K148" s="266"/>
      <c r="L148" s="271"/>
      <c r="M148" s="272"/>
      <c r="N148" s="273"/>
      <c r="O148" s="273"/>
      <c r="P148" s="273"/>
      <c r="Q148" s="273"/>
      <c r="R148" s="273"/>
      <c r="S148" s="273"/>
      <c r="T148" s="27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75" t="s">
        <v>170</v>
      </c>
      <c r="AU148" s="275" t="s">
        <v>90</v>
      </c>
      <c r="AV148" s="14" t="s">
        <v>90</v>
      </c>
      <c r="AW148" s="14" t="s">
        <v>34</v>
      </c>
      <c r="AX148" s="14" t="s">
        <v>78</v>
      </c>
      <c r="AY148" s="275" t="s">
        <v>162</v>
      </c>
    </row>
    <row r="149" s="16" customFormat="1">
      <c r="A149" s="16"/>
      <c r="B149" s="287"/>
      <c r="C149" s="288"/>
      <c r="D149" s="256" t="s">
        <v>170</v>
      </c>
      <c r="E149" s="289" t="s">
        <v>1</v>
      </c>
      <c r="F149" s="290" t="s">
        <v>180</v>
      </c>
      <c r="G149" s="288"/>
      <c r="H149" s="291">
        <v>38.980000000000004</v>
      </c>
      <c r="I149" s="292"/>
      <c r="J149" s="288"/>
      <c r="K149" s="288"/>
      <c r="L149" s="293"/>
      <c r="M149" s="294"/>
      <c r="N149" s="295"/>
      <c r="O149" s="295"/>
      <c r="P149" s="295"/>
      <c r="Q149" s="295"/>
      <c r="R149" s="295"/>
      <c r="S149" s="295"/>
      <c r="T149" s="29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T149" s="297" t="s">
        <v>170</v>
      </c>
      <c r="AU149" s="297" t="s">
        <v>90</v>
      </c>
      <c r="AV149" s="16" t="s">
        <v>168</v>
      </c>
      <c r="AW149" s="16" t="s">
        <v>34</v>
      </c>
      <c r="AX149" s="16" t="s">
        <v>85</v>
      </c>
      <c r="AY149" s="297" t="s">
        <v>162</v>
      </c>
    </row>
    <row r="150" s="2" customFormat="1" ht="30" customHeight="1">
      <c r="A150" s="39"/>
      <c r="B150" s="40"/>
      <c r="C150" s="240" t="s">
        <v>168</v>
      </c>
      <c r="D150" s="240" t="s">
        <v>164</v>
      </c>
      <c r="E150" s="241" t="s">
        <v>621</v>
      </c>
      <c r="F150" s="242" t="s">
        <v>622</v>
      </c>
      <c r="G150" s="243" t="s">
        <v>192</v>
      </c>
      <c r="H150" s="244">
        <v>38.979999999999997</v>
      </c>
      <c r="I150" s="245"/>
      <c r="J150" s="246">
        <f>ROUND(I150*H150,2)</f>
        <v>0</v>
      </c>
      <c r="K150" s="247"/>
      <c r="L150" s="45"/>
      <c r="M150" s="248" t="s">
        <v>1</v>
      </c>
      <c r="N150" s="249" t="s">
        <v>44</v>
      </c>
      <c r="O150" s="98"/>
      <c r="P150" s="250">
        <f>O150*H150</f>
        <v>0</v>
      </c>
      <c r="Q150" s="250">
        <v>0</v>
      </c>
      <c r="R150" s="250">
        <f>Q150*H150</f>
        <v>0</v>
      </c>
      <c r="S150" s="250">
        <v>0</v>
      </c>
      <c r="T150" s="25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2" t="s">
        <v>168</v>
      </c>
      <c r="AT150" s="252" t="s">
        <v>164</v>
      </c>
      <c r="AU150" s="252" t="s">
        <v>90</v>
      </c>
      <c r="AY150" s="18" t="s">
        <v>162</v>
      </c>
      <c r="BE150" s="253">
        <f>IF(N150="základná",J150,0)</f>
        <v>0</v>
      </c>
      <c r="BF150" s="253">
        <f>IF(N150="znížená",J150,0)</f>
        <v>0</v>
      </c>
      <c r="BG150" s="253">
        <f>IF(N150="zákl. prenesená",J150,0)</f>
        <v>0</v>
      </c>
      <c r="BH150" s="253">
        <f>IF(N150="zníž. prenesená",J150,0)</f>
        <v>0</v>
      </c>
      <c r="BI150" s="253">
        <f>IF(N150="nulová",J150,0)</f>
        <v>0</v>
      </c>
      <c r="BJ150" s="18" t="s">
        <v>90</v>
      </c>
      <c r="BK150" s="253">
        <f>ROUND(I150*H150,2)</f>
        <v>0</v>
      </c>
      <c r="BL150" s="18" t="s">
        <v>168</v>
      </c>
      <c r="BM150" s="252" t="s">
        <v>767</v>
      </c>
    </row>
    <row r="151" s="2" customFormat="1" ht="19.8" customHeight="1">
      <c r="A151" s="39"/>
      <c r="B151" s="40"/>
      <c r="C151" s="240" t="s">
        <v>200</v>
      </c>
      <c r="D151" s="240" t="s">
        <v>164</v>
      </c>
      <c r="E151" s="241" t="s">
        <v>768</v>
      </c>
      <c r="F151" s="242" t="s">
        <v>769</v>
      </c>
      <c r="G151" s="243" t="s">
        <v>192</v>
      </c>
      <c r="H151" s="244">
        <v>8.9250000000000007</v>
      </c>
      <c r="I151" s="245"/>
      <c r="J151" s="246">
        <f>ROUND(I151*H151,2)</f>
        <v>0</v>
      </c>
      <c r="K151" s="247"/>
      <c r="L151" s="45"/>
      <c r="M151" s="248" t="s">
        <v>1</v>
      </c>
      <c r="N151" s="249" t="s">
        <v>44</v>
      </c>
      <c r="O151" s="98"/>
      <c r="P151" s="250">
        <f>O151*H151</f>
        <v>0</v>
      </c>
      <c r="Q151" s="250">
        <v>0</v>
      </c>
      <c r="R151" s="250">
        <f>Q151*H151</f>
        <v>0</v>
      </c>
      <c r="S151" s="250">
        <v>0</v>
      </c>
      <c r="T151" s="25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52" t="s">
        <v>168</v>
      </c>
      <c r="AT151" s="252" t="s">
        <v>164</v>
      </c>
      <c r="AU151" s="252" t="s">
        <v>90</v>
      </c>
      <c r="AY151" s="18" t="s">
        <v>162</v>
      </c>
      <c r="BE151" s="253">
        <f>IF(N151="základná",J151,0)</f>
        <v>0</v>
      </c>
      <c r="BF151" s="253">
        <f>IF(N151="znížená",J151,0)</f>
        <v>0</v>
      </c>
      <c r="BG151" s="253">
        <f>IF(N151="zákl. prenesená",J151,0)</f>
        <v>0</v>
      </c>
      <c r="BH151" s="253">
        <f>IF(N151="zníž. prenesená",J151,0)</f>
        <v>0</v>
      </c>
      <c r="BI151" s="253">
        <f>IF(N151="nulová",J151,0)</f>
        <v>0</v>
      </c>
      <c r="BJ151" s="18" t="s">
        <v>90</v>
      </c>
      <c r="BK151" s="253">
        <f>ROUND(I151*H151,2)</f>
        <v>0</v>
      </c>
      <c r="BL151" s="18" t="s">
        <v>168</v>
      </c>
      <c r="BM151" s="252" t="s">
        <v>770</v>
      </c>
    </row>
    <row r="152" s="14" customFormat="1">
      <c r="A152" s="14"/>
      <c r="B152" s="265"/>
      <c r="C152" s="266"/>
      <c r="D152" s="256" t="s">
        <v>170</v>
      </c>
      <c r="E152" s="267" t="s">
        <v>1</v>
      </c>
      <c r="F152" s="268" t="s">
        <v>771</v>
      </c>
      <c r="G152" s="266"/>
      <c r="H152" s="269">
        <v>4.2000000000000002</v>
      </c>
      <c r="I152" s="270"/>
      <c r="J152" s="266"/>
      <c r="K152" s="266"/>
      <c r="L152" s="271"/>
      <c r="M152" s="272"/>
      <c r="N152" s="273"/>
      <c r="O152" s="273"/>
      <c r="P152" s="273"/>
      <c r="Q152" s="273"/>
      <c r="R152" s="273"/>
      <c r="S152" s="273"/>
      <c r="T152" s="27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75" t="s">
        <v>170</v>
      </c>
      <c r="AU152" s="275" t="s">
        <v>90</v>
      </c>
      <c r="AV152" s="14" t="s">
        <v>90</v>
      </c>
      <c r="AW152" s="14" t="s">
        <v>34</v>
      </c>
      <c r="AX152" s="14" t="s">
        <v>78</v>
      </c>
      <c r="AY152" s="275" t="s">
        <v>162</v>
      </c>
    </row>
    <row r="153" s="14" customFormat="1">
      <c r="A153" s="14"/>
      <c r="B153" s="265"/>
      <c r="C153" s="266"/>
      <c r="D153" s="256" t="s">
        <v>170</v>
      </c>
      <c r="E153" s="267" t="s">
        <v>1</v>
      </c>
      <c r="F153" s="268" t="s">
        <v>772</v>
      </c>
      <c r="G153" s="266"/>
      <c r="H153" s="269">
        <v>4.7249999999999996</v>
      </c>
      <c r="I153" s="270"/>
      <c r="J153" s="266"/>
      <c r="K153" s="266"/>
      <c r="L153" s="271"/>
      <c r="M153" s="272"/>
      <c r="N153" s="273"/>
      <c r="O153" s="273"/>
      <c r="P153" s="273"/>
      <c r="Q153" s="273"/>
      <c r="R153" s="273"/>
      <c r="S153" s="273"/>
      <c r="T153" s="27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5" t="s">
        <v>170</v>
      </c>
      <c r="AU153" s="275" t="s">
        <v>90</v>
      </c>
      <c r="AV153" s="14" t="s">
        <v>90</v>
      </c>
      <c r="AW153" s="14" t="s">
        <v>34</v>
      </c>
      <c r="AX153" s="14" t="s">
        <v>78</v>
      </c>
      <c r="AY153" s="275" t="s">
        <v>162</v>
      </c>
    </row>
    <row r="154" s="16" customFormat="1">
      <c r="A154" s="16"/>
      <c r="B154" s="287"/>
      <c r="C154" s="288"/>
      <c r="D154" s="256" t="s">
        <v>170</v>
      </c>
      <c r="E154" s="289" t="s">
        <v>1</v>
      </c>
      <c r="F154" s="290" t="s">
        <v>180</v>
      </c>
      <c r="G154" s="288"/>
      <c r="H154" s="291">
        <v>8.9250000000000007</v>
      </c>
      <c r="I154" s="292"/>
      <c r="J154" s="288"/>
      <c r="K154" s="288"/>
      <c r="L154" s="293"/>
      <c r="M154" s="294"/>
      <c r="N154" s="295"/>
      <c r="O154" s="295"/>
      <c r="P154" s="295"/>
      <c r="Q154" s="295"/>
      <c r="R154" s="295"/>
      <c r="S154" s="295"/>
      <c r="T154" s="29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T154" s="297" t="s">
        <v>170</v>
      </c>
      <c r="AU154" s="297" t="s">
        <v>90</v>
      </c>
      <c r="AV154" s="16" t="s">
        <v>168</v>
      </c>
      <c r="AW154" s="16" t="s">
        <v>34</v>
      </c>
      <c r="AX154" s="16" t="s">
        <v>85</v>
      </c>
      <c r="AY154" s="297" t="s">
        <v>162</v>
      </c>
    </row>
    <row r="155" s="2" customFormat="1" ht="30" customHeight="1">
      <c r="A155" s="39"/>
      <c r="B155" s="40"/>
      <c r="C155" s="240" t="s">
        <v>206</v>
      </c>
      <c r="D155" s="240" t="s">
        <v>164</v>
      </c>
      <c r="E155" s="241" t="s">
        <v>773</v>
      </c>
      <c r="F155" s="242" t="s">
        <v>774</v>
      </c>
      <c r="G155" s="243" t="s">
        <v>192</v>
      </c>
      <c r="H155" s="244">
        <v>8.9250000000000007</v>
      </c>
      <c r="I155" s="245"/>
      <c r="J155" s="246">
        <f>ROUND(I155*H155,2)</f>
        <v>0</v>
      </c>
      <c r="K155" s="247"/>
      <c r="L155" s="45"/>
      <c r="M155" s="248" t="s">
        <v>1</v>
      </c>
      <c r="N155" s="249" t="s">
        <v>44</v>
      </c>
      <c r="O155" s="98"/>
      <c r="P155" s="250">
        <f>O155*H155</f>
        <v>0</v>
      </c>
      <c r="Q155" s="250">
        <v>0</v>
      </c>
      <c r="R155" s="250">
        <f>Q155*H155</f>
        <v>0</v>
      </c>
      <c r="S155" s="250">
        <v>0</v>
      </c>
      <c r="T155" s="25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52" t="s">
        <v>168</v>
      </c>
      <c r="AT155" s="252" t="s">
        <v>164</v>
      </c>
      <c r="AU155" s="252" t="s">
        <v>90</v>
      </c>
      <c r="AY155" s="18" t="s">
        <v>162</v>
      </c>
      <c r="BE155" s="253">
        <f>IF(N155="základná",J155,0)</f>
        <v>0</v>
      </c>
      <c r="BF155" s="253">
        <f>IF(N155="znížená",J155,0)</f>
        <v>0</v>
      </c>
      <c r="BG155" s="253">
        <f>IF(N155="zákl. prenesená",J155,0)</f>
        <v>0</v>
      </c>
      <c r="BH155" s="253">
        <f>IF(N155="zníž. prenesená",J155,0)</f>
        <v>0</v>
      </c>
      <c r="BI155" s="253">
        <f>IF(N155="nulová",J155,0)</f>
        <v>0</v>
      </c>
      <c r="BJ155" s="18" t="s">
        <v>90</v>
      </c>
      <c r="BK155" s="253">
        <f>ROUND(I155*H155,2)</f>
        <v>0</v>
      </c>
      <c r="BL155" s="18" t="s">
        <v>168</v>
      </c>
      <c r="BM155" s="252" t="s">
        <v>775</v>
      </c>
    </row>
    <row r="156" s="2" customFormat="1" ht="22.2" customHeight="1">
      <c r="A156" s="39"/>
      <c r="B156" s="40"/>
      <c r="C156" s="240" t="s">
        <v>210</v>
      </c>
      <c r="D156" s="240" t="s">
        <v>164</v>
      </c>
      <c r="E156" s="241" t="s">
        <v>631</v>
      </c>
      <c r="F156" s="242" t="s">
        <v>632</v>
      </c>
      <c r="G156" s="243" t="s">
        <v>192</v>
      </c>
      <c r="H156" s="244">
        <v>22.82</v>
      </c>
      <c r="I156" s="245"/>
      <c r="J156" s="246">
        <f>ROUND(I156*H156,2)</f>
        <v>0</v>
      </c>
      <c r="K156" s="247"/>
      <c r="L156" s="45"/>
      <c r="M156" s="248" t="s">
        <v>1</v>
      </c>
      <c r="N156" s="249" t="s">
        <v>44</v>
      </c>
      <c r="O156" s="98"/>
      <c r="P156" s="250">
        <f>O156*H156</f>
        <v>0</v>
      </c>
      <c r="Q156" s="250">
        <v>0</v>
      </c>
      <c r="R156" s="250">
        <f>Q156*H156</f>
        <v>0</v>
      </c>
      <c r="S156" s="250">
        <v>0</v>
      </c>
      <c r="T156" s="25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2" t="s">
        <v>168</v>
      </c>
      <c r="AT156" s="252" t="s">
        <v>164</v>
      </c>
      <c r="AU156" s="252" t="s">
        <v>90</v>
      </c>
      <c r="AY156" s="18" t="s">
        <v>162</v>
      </c>
      <c r="BE156" s="253">
        <f>IF(N156="základná",J156,0)</f>
        <v>0</v>
      </c>
      <c r="BF156" s="253">
        <f>IF(N156="znížená",J156,0)</f>
        <v>0</v>
      </c>
      <c r="BG156" s="253">
        <f>IF(N156="zákl. prenesená",J156,0)</f>
        <v>0</v>
      </c>
      <c r="BH156" s="253">
        <f>IF(N156="zníž. prenesená",J156,0)</f>
        <v>0</v>
      </c>
      <c r="BI156" s="253">
        <f>IF(N156="nulová",J156,0)</f>
        <v>0</v>
      </c>
      <c r="BJ156" s="18" t="s">
        <v>90</v>
      </c>
      <c r="BK156" s="253">
        <f>ROUND(I156*H156,2)</f>
        <v>0</v>
      </c>
      <c r="BL156" s="18" t="s">
        <v>168</v>
      </c>
      <c r="BM156" s="252" t="s">
        <v>776</v>
      </c>
    </row>
    <row r="157" s="14" customFormat="1">
      <c r="A157" s="14"/>
      <c r="B157" s="265"/>
      <c r="C157" s="266"/>
      <c r="D157" s="256" t="s">
        <v>170</v>
      </c>
      <c r="E157" s="267" t="s">
        <v>1</v>
      </c>
      <c r="F157" s="268" t="s">
        <v>777</v>
      </c>
      <c r="G157" s="266"/>
      <c r="H157" s="269">
        <v>11.41</v>
      </c>
      <c r="I157" s="270"/>
      <c r="J157" s="266"/>
      <c r="K157" s="266"/>
      <c r="L157" s="271"/>
      <c r="M157" s="272"/>
      <c r="N157" s="273"/>
      <c r="O157" s="273"/>
      <c r="P157" s="273"/>
      <c r="Q157" s="273"/>
      <c r="R157" s="273"/>
      <c r="S157" s="273"/>
      <c r="T157" s="27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75" t="s">
        <v>170</v>
      </c>
      <c r="AU157" s="275" t="s">
        <v>90</v>
      </c>
      <c r="AV157" s="14" t="s">
        <v>90</v>
      </c>
      <c r="AW157" s="14" t="s">
        <v>34</v>
      </c>
      <c r="AX157" s="14" t="s">
        <v>78</v>
      </c>
      <c r="AY157" s="275" t="s">
        <v>162</v>
      </c>
    </row>
    <row r="158" s="14" customFormat="1">
      <c r="A158" s="14"/>
      <c r="B158" s="265"/>
      <c r="C158" s="266"/>
      <c r="D158" s="256" t="s">
        <v>170</v>
      </c>
      <c r="E158" s="267" t="s">
        <v>1</v>
      </c>
      <c r="F158" s="268" t="s">
        <v>778</v>
      </c>
      <c r="G158" s="266"/>
      <c r="H158" s="269">
        <v>11.41</v>
      </c>
      <c r="I158" s="270"/>
      <c r="J158" s="266"/>
      <c r="K158" s="266"/>
      <c r="L158" s="271"/>
      <c r="M158" s="272"/>
      <c r="N158" s="273"/>
      <c r="O158" s="273"/>
      <c r="P158" s="273"/>
      <c r="Q158" s="273"/>
      <c r="R158" s="273"/>
      <c r="S158" s="273"/>
      <c r="T158" s="27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75" t="s">
        <v>170</v>
      </c>
      <c r="AU158" s="275" t="s">
        <v>90</v>
      </c>
      <c r="AV158" s="14" t="s">
        <v>90</v>
      </c>
      <c r="AW158" s="14" t="s">
        <v>34</v>
      </c>
      <c r="AX158" s="14" t="s">
        <v>78</v>
      </c>
      <c r="AY158" s="275" t="s">
        <v>162</v>
      </c>
    </row>
    <row r="159" s="16" customFormat="1">
      <c r="A159" s="16"/>
      <c r="B159" s="287"/>
      <c r="C159" s="288"/>
      <c r="D159" s="256" t="s">
        <v>170</v>
      </c>
      <c r="E159" s="289" t="s">
        <v>1</v>
      </c>
      <c r="F159" s="290" t="s">
        <v>180</v>
      </c>
      <c r="G159" s="288"/>
      <c r="H159" s="291">
        <v>22.82</v>
      </c>
      <c r="I159" s="292"/>
      <c r="J159" s="288"/>
      <c r="K159" s="288"/>
      <c r="L159" s="293"/>
      <c r="M159" s="294"/>
      <c r="N159" s="295"/>
      <c r="O159" s="295"/>
      <c r="P159" s="295"/>
      <c r="Q159" s="295"/>
      <c r="R159" s="295"/>
      <c r="S159" s="295"/>
      <c r="T159" s="29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T159" s="297" t="s">
        <v>170</v>
      </c>
      <c r="AU159" s="297" t="s">
        <v>90</v>
      </c>
      <c r="AV159" s="16" t="s">
        <v>168</v>
      </c>
      <c r="AW159" s="16" t="s">
        <v>34</v>
      </c>
      <c r="AX159" s="16" t="s">
        <v>85</v>
      </c>
      <c r="AY159" s="297" t="s">
        <v>162</v>
      </c>
    </row>
    <row r="160" s="2" customFormat="1" ht="30" customHeight="1">
      <c r="A160" s="39"/>
      <c r="B160" s="40"/>
      <c r="C160" s="240" t="s">
        <v>215</v>
      </c>
      <c r="D160" s="240" t="s">
        <v>164</v>
      </c>
      <c r="E160" s="241" t="s">
        <v>235</v>
      </c>
      <c r="F160" s="242" t="s">
        <v>236</v>
      </c>
      <c r="G160" s="243" t="s">
        <v>192</v>
      </c>
      <c r="H160" s="244">
        <v>40.640000000000001</v>
      </c>
      <c r="I160" s="245"/>
      <c r="J160" s="246">
        <f>ROUND(I160*H160,2)</f>
        <v>0</v>
      </c>
      <c r="K160" s="247"/>
      <c r="L160" s="45"/>
      <c r="M160" s="248" t="s">
        <v>1</v>
      </c>
      <c r="N160" s="249" t="s">
        <v>44</v>
      </c>
      <c r="O160" s="98"/>
      <c r="P160" s="250">
        <f>O160*H160</f>
        <v>0</v>
      </c>
      <c r="Q160" s="250">
        <v>0</v>
      </c>
      <c r="R160" s="250">
        <f>Q160*H160</f>
        <v>0</v>
      </c>
      <c r="S160" s="250">
        <v>0</v>
      </c>
      <c r="T160" s="25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52" t="s">
        <v>168</v>
      </c>
      <c r="AT160" s="252" t="s">
        <v>164</v>
      </c>
      <c r="AU160" s="252" t="s">
        <v>90</v>
      </c>
      <c r="AY160" s="18" t="s">
        <v>162</v>
      </c>
      <c r="BE160" s="253">
        <f>IF(N160="základná",J160,0)</f>
        <v>0</v>
      </c>
      <c r="BF160" s="253">
        <f>IF(N160="znížená",J160,0)</f>
        <v>0</v>
      </c>
      <c r="BG160" s="253">
        <f>IF(N160="zákl. prenesená",J160,0)</f>
        <v>0</v>
      </c>
      <c r="BH160" s="253">
        <f>IF(N160="zníž. prenesená",J160,0)</f>
        <v>0</v>
      </c>
      <c r="BI160" s="253">
        <f>IF(N160="nulová",J160,0)</f>
        <v>0</v>
      </c>
      <c r="BJ160" s="18" t="s">
        <v>90</v>
      </c>
      <c r="BK160" s="253">
        <f>ROUND(I160*H160,2)</f>
        <v>0</v>
      </c>
      <c r="BL160" s="18" t="s">
        <v>168</v>
      </c>
      <c r="BM160" s="252" t="s">
        <v>779</v>
      </c>
    </row>
    <row r="161" s="14" customFormat="1">
      <c r="A161" s="14"/>
      <c r="B161" s="265"/>
      <c r="C161" s="266"/>
      <c r="D161" s="256" t="s">
        <v>170</v>
      </c>
      <c r="E161" s="267" t="s">
        <v>1</v>
      </c>
      <c r="F161" s="268" t="s">
        <v>780</v>
      </c>
      <c r="G161" s="266"/>
      <c r="H161" s="269">
        <v>47.909999999999997</v>
      </c>
      <c r="I161" s="270"/>
      <c r="J161" s="266"/>
      <c r="K161" s="266"/>
      <c r="L161" s="271"/>
      <c r="M161" s="272"/>
      <c r="N161" s="273"/>
      <c r="O161" s="273"/>
      <c r="P161" s="273"/>
      <c r="Q161" s="273"/>
      <c r="R161" s="273"/>
      <c r="S161" s="273"/>
      <c r="T161" s="27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75" t="s">
        <v>170</v>
      </c>
      <c r="AU161" s="275" t="s">
        <v>90</v>
      </c>
      <c r="AV161" s="14" t="s">
        <v>90</v>
      </c>
      <c r="AW161" s="14" t="s">
        <v>34</v>
      </c>
      <c r="AX161" s="14" t="s">
        <v>78</v>
      </c>
      <c r="AY161" s="275" t="s">
        <v>162</v>
      </c>
    </row>
    <row r="162" s="14" customFormat="1">
      <c r="A162" s="14"/>
      <c r="B162" s="265"/>
      <c r="C162" s="266"/>
      <c r="D162" s="256" t="s">
        <v>170</v>
      </c>
      <c r="E162" s="267" t="s">
        <v>1</v>
      </c>
      <c r="F162" s="268" t="s">
        <v>781</v>
      </c>
      <c r="G162" s="266"/>
      <c r="H162" s="269">
        <v>4.1399999999999997</v>
      </c>
      <c r="I162" s="270"/>
      <c r="J162" s="266"/>
      <c r="K162" s="266"/>
      <c r="L162" s="271"/>
      <c r="M162" s="272"/>
      <c r="N162" s="273"/>
      <c r="O162" s="273"/>
      <c r="P162" s="273"/>
      <c r="Q162" s="273"/>
      <c r="R162" s="273"/>
      <c r="S162" s="273"/>
      <c r="T162" s="27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75" t="s">
        <v>170</v>
      </c>
      <c r="AU162" s="275" t="s">
        <v>90</v>
      </c>
      <c r="AV162" s="14" t="s">
        <v>90</v>
      </c>
      <c r="AW162" s="14" t="s">
        <v>34</v>
      </c>
      <c r="AX162" s="14" t="s">
        <v>78</v>
      </c>
      <c r="AY162" s="275" t="s">
        <v>162</v>
      </c>
    </row>
    <row r="163" s="14" customFormat="1">
      <c r="A163" s="14"/>
      <c r="B163" s="265"/>
      <c r="C163" s="266"/>
      <c r="D163" s="256" t="s">
        <v>170</v>
      </c>
      <c r="E163" s="267" t="s">
        <v>1</v>
      </c>
      <c r="F163" s="268" t="s">
        <v>782</v>
      </c>
      <c r="G163" s="266"/>
      <c r="H163" s="269">
        <v>-11.41</v>
      </c>
      <c r="I163" s="270"/>
      <c r="J163" s="266"/>
      <c r="K163" s="266"/>
      <c r="L163" s="271"/>
      <c r="M163" s="272"/>
      <c r="N163" s="273"/>
      <c r="O163" s="273"/>
      <c r="P163" s="273"/>
      <c r="Q163" s="273"/>
      <c r="R163" s="273"/>
      <c r="S163" s="273"/>
      <c r="T163" s="27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75" t="s">
        <v>170</v>
      </c>
      <c r="AU163" s="275" t="s">
        <v>90</v>
      </c>
      <c r="AV163" s="14" t="s">
        <v>90</v>
      </c>
      <c r="AW163" s="14" t="s">
        <v>34</v>
      </c>
      <c r="AX163" s="14" t="s">
        <v>78</v>
      </c>
      <c r="AY163" s="275" t="s">
        <v>162</v>
      </c>
    </row>
    <row r="164" s="16" customFormat="1">
      <c r="A164" s="16"/>
      <c r="B164" s="287"/>
      <c r="C164" s="288"/>
      <c r="D164" s="256" t="s">
        <v>170</v>
      </c>
      <c r="E164" s="289" t="s">
        <v>1</v>
      </c>
      <c r="F164" s="290" t="s">
        <v>180</v>
      </c>
      <c r="G164" s="288"/>
      <c r="H164" s="291">
        <v>40.640000000000001</v>
      </c>
      <c r="I164" s="292"/>
      <c r="J164" s="288"/>
      <c r="K164" s="288"/>
      <c r="L164" s="293"/>
      <c r="M164" s="294"/>
      <c r="N164" s="295"/>
      <c r="O164" s="295"/>
      <c r="P164" s="295"/>
      <c r="Q164" s="295"/>
      <c r="R164" s="295"/>
      <c r="S164" s="295"/>
      <c r="T164" s="29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T164" s="297" t="s">
        <v>170</v>
      </c>
      <c r="AU164" s="297" t="s">
        <v>90</v>
      </c>
      <c r="AV164" s="16" t="s">
        <v>168</v>
      </c>
      <c r="AW164" s="16" t="s">
        <v>34</v>
      </c>
      <c r="AX164" s="16" t="s">
        <v>85</v>
      </c>
      <c r="AY164" s="297" t="s">
        <v>162</v>
      </c>
    </row>
    <row r="165" s="2" customFormat="1" ht="34.8" customHeight="1">
      <c r="A165" s="39"/>
      <c r="B165" s="40"/>
      <c r="C165" s="240" t="s">
        <v>221</v>
      </c>
      <c r="D165" s="240" t="s">
        <v>164</v>
      </c>
      <c r="E165" s="241" t="s">
        <v>240</v>
      </c>
      <c r="F165" s="242" t="s">
        <v>241</v>
      </c>
      <c r="G165" s="243" t="s">
        <v>192</v>
      </c>
      <c r="H165" s="244">
        <v>284.48000000000002</v>
      </c>
      <c r="I165" s="245"/>
      <c r="J165" s="246">
        <f>ROUND(I165*H165,2)</f>
        <v>0</v>
      </c>
      <c r="K165" s="247"/>
      <c r="L165" s="45"/>
      <c r="M165" s="248" t="s">
        <v>1</v>
      </c>
      <c r="N165" s="249" t="s">
        <v>44</v>
      </c>
      <c r="O165" s="98"/>
      <c r="P165" s="250">
        <f>O165*H165</f>
        <v>0</v>
      </c>
      <c r="Q165" s="250">
        <v>0</v>
      </c>
      <c r="R165" s="250">
        <f>Q165*H165</f>
        <v>0</v>
      </c>
      <c r="S165" s="250">
        <v>0</v>
      </c>
      <c r="T165" s="25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2" t="s">
        <v>168</v>
      </c>
      <c r="AT165" s="252" t="s">
        <v>164</v>
      </c>
      <c r="AU165" s="252" t="s">
        <v>90</v>
      </c>
      <c r="AY165" s="18" t="s">
        <v>162</v>
      </c>
      <c r="BE165" s="253">
        <f>IF(N165="základná",J165,0)</f>
        <v>0</v>
      </c>
      <c r="BF165" s="253">
        <f>IF(N165="znížená",J165,0)</f>
        <v>0</v>
      </c>
      <c r="BG165" s="253">
        <f>IF(N165="zákl. prenesená",J165,0)</f>
        <v>0</v>
      </c>
      <c r="BH165" s="253">
        <f>IF(N165="zníž. prenesená",J165,0)</f>
        <v>0</v>
      </c>
      <c r="BI165" s="253">
        <f>IF(N165="nulová",J165,0)</f>
        <v>0</v>
      </c>
      <c r="BJ165" s="18" t="s">
        <v>90</v>
      </c>
      <c r="BK165" s="253">
        <f>ROUND(I165*H165,2)</f>
        <v>0</v>
      </c>
      <c r="BL165" s="18" t="s">
        <v>168</v>
      </c>
      <c r="BM165" s="252" t="s">
        <v>783</v>
      </c>
    </row>
    <row r="166" s="14" customFormat="1">
      <c r="A166" s="14"/>
      <c r="B166" s="265"/>
      <c r="C166" s="266"/>
      <c r="D166" s="256" t="s">
        <v>170</v>
      </c>
      <c r="E166" s="266"/>
      <c r="F166" s="268" t="s">
        <v>784</v>
      </c>
      <c r="G166" s="266"/>
      <c r="H166" s="269">
        <v>284.48000000000002</v>
      </c>
      <c r="I166" s="270"/>
      <c r="J166" s="266"/>
      <c r="K166" s="266"/>
      <c r="L166" s="271"/>
      <c r="M166" s="272"/>
      <c r="N166" s="273"/>
      <c r="O166" s="273"/>
      <c r="P166" s="273"/>
      <c r="Q166" s="273"/>
      <c r="R166" s="273"/>
      <c r="S166" s="273"/>
      <c r="T166" s="27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75" t="s">
        <v>170</v>
      </c>
      <c r="AU166" s="275" t="s">
        <v>90</v>
      </c>
      <c r="AV166" s="14" t="s">
        <v>90</v>
      </c>
      <c r="AW166" s="14" t="s">
        <v>4</v>
      </c>
      <c r="AX166" s="14" t="s">
        <v>85</v>
      </c>
      <c r="AY166" s="275" t="s">
        <v>162</v>
      </c>
    </row>
    <row r="167" s="2" customFormat="1" ht="22.2" customHeight="1">
      <c r="A167" s="39"/>
      <c r="B167" s="40"/>
      <c r="C167" s="240" t="s">
        <v>225</v>
      </c>
      <c r="D167" s="240" t="s">
        <v>164</v>
      </c>
      <c r="E167" s="241" t="s">
        <v>646</v>
      </c>
      <c r="F167" s="242" t="s">
        <v>647</v>
      </c>
      <c r="G167" s="243" t="s">
        <v>192</v>
      </c>
      <c r="H167" s="244">
        <v>52.049999999999997</v>
      </c>
      <c r="I167" s="245"/>
      <c r="J167" s="246">
        <f>ROUND(I167*H167,2)</f>
        <v>0</v>
      </c>
      <c r="K167" s="247"/>
      <c r="L167" s="45"/>
      <c r="M167" s="248" t="s">
        <v>1</v>
      </c>
      <c r="N167" s="249" t="s">
        <v>44</v>
      </c>
      <c r="O167" s="98"/>
      <c r="P167" s="250">
        <f>O167*H167</f>
        <v>0</v>
      </c>
      <c r="Q167" s="250">
        <v>0</v>
      </c>
      <c r="R167" s="250">
        <f>Q167*H167</f>
        <v>0</v>
      </c>
      <c r="S167" s="250">
        <v>0</v>
      </c>
      <c r="T167" s="251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2" t="s">
        <v>168</v>
      </c>
      <c r="AT167" s="252" t="s">
        <v>164</v>
      </c>
      <c r="AU167" s="252" t="s">
        <v>90</v>
      </c>
      <c r="AY167" s="18" t="s">
        <v>162</v>
      </c>
      <c r="BE167" s="253">
        <f>IF(N167="základná",J167,0)</f>
        <v>0</v>
      </c>
      <c r="BF167" s="253">
        <f>IF(N167="znížená",J167,0)</f>
        <v>0</v>
      </c>
      <c r="BG167" s="253">
        <f>IF(N167="zákl. prenesená",J167,0)</f>
        <v>0</v>
      </c>
      <c r="BH167" s="253">
        <f>IF(N167="zníž. prenesená",J167,0)</f>
        <v>0</v>
      </c>
      <c r="BI167" s="253">
        <f>IF(N167="nulová",J167,0)</f>
        <v>0</v>
      </c>
      <c r="BJ167" s="18" t="s">
        <v>90</v>
      </c>
      <c r="BK167" s="253">
        <f>ROUND(I167*H167,2)</f>
        <v>0</v>
      </c>
      <c r="BL167" s="18" t="s">
        <v>168</v>
      </c>
      <c r="BM167" s="252" t="s">
        <v>785</v>
      </c>
    </row>
    <row r="168" s="14" customFormat="1">
      <c r="A168" s="14"/>
      <c r="B168" s="265"/>
      <c r="C168" s="266"/>
      <c r="D168" s="256" t="s">
        <v>170</v>
      </c>
      <c r="E168" s="267" t="s">
        <v>1</v>
      </c>
      <c r="F168" s="268" t="s">
        <v>786</v>
      </c>
      <c r="G168" s="266"/>
      <c r="H168" s="269">
        <v>11.41</v>
      </c>
      <c r="I168" s="270"/>
      <c r="J168" s="266"/>
      <c r="K168" s="266"/>
      <c r="L168" s="271"/>
      <c r="M168" s="272"/>
      <c r="N168" s="273"/>
      <c r="O168" s="273"/>
      <c r="P168" s="273"/>
      <c r="Q168" s="273"/>
      <c r="R168" s="273"/>
      <c r="S168" s="273"/>
      <c r="T168" s="27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5" t="s">
        <v>170</v>
      </c>
      <c r="AU168" s="275" t="s">
        <v>90</v>
      </c>
      <c r="AV168" s="14" t="s">
        <v>90</v>
      </c>
      <c r="AW168" s="14" t="s">
        <v>34</v>
      </c>
      <c r="AX168" s="14" t="s">
        <v>78</v>
      </c>
      <c r="AY168" s="275" t="s">
        <v>162</v>
      </c>
    </row>
    <row r="169" s="14" customFormat="1">
      <c r="A169" s="14"/>
      <c r="B169" s="265"/>
      <c r="C169" s="266"/>
      <c r="D169" s="256" t="s">
        <v>170</v>
      </c>
      <c r="E169" s="267" t="s">
        <v>1</v>
      </c>
      <c r="F169" s="268" t="s">
        <v>787</v>
      </c>
      <c r="G169" s="266"/>
      <c r="H169" s="269">
        <v>40.640000000000001</v>
      </c>
      <c r="I169" s="270"/>
      <c r="J169" s="266"/>
      <c r="K169" s="266"/>
      <c r="L169" s="271"/>
      <c r="M169" s="272"/>
      <c r="N169" s="273"/>
      <c r="O169" s="273"/>
      <c r="P169" s="273"/>
      <c r="Q169" s="273"/>
      <c r="R169" s="273"/>
      <c r="S169" s="273"/>
      <c r="T169" s="27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75" t="s">
        <v>170</v>
      </c>
      <c r="AU169" s="275" t="s">
        <v>90</v>
      </c>
      <c r="AV169" s="14" t="s">
        <v>90</v>
      </c>
      <c r="AW169" s="14" t="s">
        <v>34</v>
      </c>
      <c r="AX169" s="14" t="s">
        <v>78</v>
      </c>
      <c r="AY169" s="275" t="s">
        <v>162</v>
      </c>
    </row>
    <row r="170" s="16" customFormat="1">
      <c r="A170" s="16"/>
      <c r="B170" s="287"/>
      <c r="C170" s="288"/>
      <c r="D170" s="256" t="s">
        <v>170</v>
      </c>
      <c r="E170" s="289" t="s">
        <v>1</v>
      </c>
      <c r="F170" s="290" t="s">
        <v>180</v>
      </c>
      <c r="G170" s="288"/>
      <c r="H170" s="291">
        <v>52.049999999999997</v>
      </c>
      <c r="I170" s="292"/>
      <c r="J170" s="288"/>
      <c r="K170" s="288"/>
      <c r="L170" s="293"/>
      <c r="M170" s="294"/>
      <c r="N170" s="295"/>
      <c r="O170" s="295"/>
      <c r="P170" s="295"/>
      <c r="Q170" s="295"/>
      <c r="R170" s="295"/>
      <c r="S170" s="295"/>
      <c r="T170" s="29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T170" s="297" t="s">
        <v>170</v>
      </c>
      <c r="AU170" s="297" t="s">
        <v>90</v>
      </c>
      <c r="AV170" s="16" t="s">
        <v>168</v>
      </c>
      <c r="AW170" s="16" t="s">
        <v>34</v>
      </c>
      <c r="AX170" s="16" t="s">
        <v>85</v>
      </c>
      <c r="AY170" s="297" t="s">
        <v>162</v>
      </c>
    </row>
    <row r="171" s="2" customFormat="1" ht="19.8" customHeight="1">
      <c r="A171" s="39"/>
      <c r="B171" s="40"/>
      <c r="C171" s="240" t="s">
        <v>232</v>
      </c>
      <c r="D171" s="240" t="s">
        <v>164</v>
      </c>
      <c r="E171" s="241" t="s">
        <v>651</v>
      </c>
      <c r="F171" s="242" t="s">
        <v>652</v>
      </c>
      <c r="G171" s="243" t="s">
        <v>192</v>
      </c>
      <c r="H171" s="244">
        <v>11.41</v>
      </c>
      <c r="I171" s="245"/>
      <c r="J171" s="246">
        <f>ROUND(I171*H171,2)</f>
        <v>0</v>
      </c>
      <c r="K171" s="247"/>
      <c r="L171" s="45"/>
      <c r="M171" s="248" t="s">
        <v>1</v>
      </c>
      <c r="N171" s="249" t="s">
        <v>44</v>
      </c>
      <c r="O171" s="98"/>
      <c r="P171" s="250">
        <f>O171*H171</f>
        <v>0</v>
      </c>
      <c r="Q171" s="250">
        <v>0</v>
      </c>
      <c r="R171" s="250">
        <f>Q171*H171</f>
        <v>0</v>
      </c>
      <c r="S171" s="250">
        <v>0</v>
      </c>
      <c r="T171" s="251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52" t="s">
        <v>168</v>
      </c>
      <c r="AT171" s="252" t="s">
        <v>164</v>
      </c>
      <c r="AU171" s="252" t="s">
        <v>90</v>
      </c>
      <c r="AY171" s="18" t="s">
        <v>162</v>
      </c>
      <c r="BE171" s="253">
        <f>IF(N171="základná",J171,0)</f>
        <v>0</v>
      </c>
      <c r="BF171" s="253">
        <f>IF(N171="znížená",J171,0)</f>
        <v>0</v>
      </c>
      <c r="BG171" s="253">
        <f>IF(N171="zákl. prenesená",J171,0)</f>
        <v>0</v>
      </c>
      <c r="BH171" s="253">
        <f>IF(N171="zníž. prenesená",J171,0)</f>
        <v>0</v>
      </c>
      <c r="BI171" s="253">
        <f>IF(N171="nulová",J171,0)</f>
        <v>0</v>
      </c>
      <c r="BJ171" s="18" t="s">
        <v>90</v>
      </c>
      <c r="BK171" s="253">
        <f>ROUND(I171*H171,2)</f>
        <v>0</v>
      </c>
      <c r="BL171" s="18" t="s">
        <v>168</v>
      </c>
      <c r="BM171" s="252" t="s">
        <v>788</v>
      </c>
    </row>
    <row r="172" s="2" customFormat="1" ht="14.4" customHeight="1">
      <c r="A172" s="39"/>
      <c r="B172" s="40"/>
      <c r="C172" s="240" t="s">
        <v>234</v>
      </c>
      <c r="D172" s="240" t="s">
        <v>164</v>
      </c>
      <c r="E172" s="241" t="s">
        <v>654</v>
      </c>
      <c r="F172" s="242" t="s">
        <v>655</v>
      </c>
      <c r="G172" s="243" t="s">
        <v>192</v>
      </c>
      <c r="H172" s="244">
        <v>52.049999999999997</v>
      </c>
      <c r="I172" s="245"/>
      <c r="J172" s="246">
        <f>ROUND(I172*H172,2)</f>
        <v>0</v>
      </c>
      <c r="K172" s="247"/>
      <c r="L172" s="45"/>
      <c r="M172" s="248" t="s">
        <v>1</v>
      </c>
      <c r="N172" s="249" t="s">
        <v>44</v>
      </c>
      <c r="O172" s="98"/>
      <c r="P172" s="250">
        <f>O172*H172</f>
        <v>0</v>
      </c>
      <c r="Q172" s="250">
        <v>0</v>
      </c>
      <c r="R172" s="250">
        <f>Q172*H172</f>
        <v>0</v>
      </c>
      <c r="S172" s="250">
        <v>0</v>
      </c>
      <c r="T172" s="25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52" t="s">
        <v>168</v>
      </c>
      <c r="AT172" s="252" t="s">
        <v>164</v>
      </c>
      <c r="AU172" s="252" t="s">
        <v>90</v>
      </c>
      <c r="AY172" s="18" t="s">
        <v>162</v>
      </c>
      <c r="BE172" s="253">
        <f>IF(N172="základná",J172,0)</f>
        <v>0</v>
      </c>
      <c r="BF172" s="253">
        <f>IF(N172="znížená",J172,0)</f>
        <v>0</v>
      </c>
      <c r="BG172" s="253">
        <f>IF(N172="zákl. prenesená",J172,0)</f>
        <v>0</v>
      </c>
      <c r="BH172" s="253">
        <f>IF(N172="zníž. prenesená",J172,0)</f>
        <v>0</v>
      </c>
      <c r="BI172" s="253">
        <f>IF(N172="nulová",J172,0)</f>
        <v>0</v>
      </c>
      <c r="BJ172" s="18" t="s">
        <v>90</v>
      </c>
      <c r="BK172" s="253">
        <f>ROUND(I172*H172,2)</f>
        <v>0</v>
      </c>
      <c r="BL172" s="18" t="s">
        <v>168</v>
      </c>
      <c r="BM172" s="252" t="s">
        <v>789</v>
      </c>
    </row>
    <row r="173" s="14" customFormat="1">
      <c r="A173" s="14"/>
      <c r="B173" s="265"/>
      <c r="C173" s="266"/>
      <c r="D173" s="256" t="s">
        <v>170</v>
      </c>
      <c r="E173" s="267" t="s">
        <v>1</v>
      </c>
      <c r="F173" s="268" t="s">
        <v>790</v>
      </c>
      <c r="G173" s="266"/>
      <c r="H173" s="269">
        <v>11.41</v>
      </c>
      <c r="I173" s="270"/>
      <c r="J173" s="266"/>
      <c r="K173" s="266"/>
      <c r="L173" s="271"/>
      <c r="M173" s="272"/>
      <c r="N173" s="273"/>
      <c r="O173" s="273"/>
      <c r="P173" s="273"/>
      <c r="Q173" s="273"/>
      <c r="R173" s="273"/>
      <c r="S173" s="273"/>
      <c r="T173" s="27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75" t="s">
        <v>170</v>
      </c>
      <c r="AU173" s="275" t="s">
        <v>90</v>
      </c>
      <c r="AV173" s="14" t="s">
        <v>90</v>
      </c>
      <c r="AW173" s="14" t="s">
        <v>34</v>
      </c>
      <c r="AX173" s="14" t="s">
        <v>78</v>
      </c>
      <c r="AY173" s="275" t="s">
        <v>162</v>
      </c>
    </row>
    <row r="174" s="14" customFormat="1">
      <c r="A174" s="14"/>
      <c r="B174" s="265"/>
      <c r="C174" s="266"/>
      <c r="D174" s="256" t="s">
        <v>170</v>
      </c>
      <c r="E174" s="267" t="s">
        <v>1</v>
      </c>
      <c r="F174" s="268" t="s">
        <v>787</v>
      </c>
      <c r="G174" s="266"/>
      <c r="H174" s="269">
        <v>40.640000000000001</v>
      </c>
      <c r="I174" s="270"/>
      <c r="J174" s="266"/>
      <c r="K174" s="266"/>
      <c r="L174" s="271"/>
      <c r="M174" s="272"/>
      <c r="N174" s="273"/>
      <c r="O174" s="273"/>
      <c r="P174" s="273"/>
      <c r="Q174" s="273"/>
      <c r="R174" s="273"/>
      <c r="S174" s="273"/>
      <c r="T174" s="27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5" t="s">
        <v>170</v>
      </c>
      <c r="AU174" s="275" t="s">
        <v>90</v>
      </c>
      <c r="AV174" s="14" t="s">
        <v>90</v>
      </c>
      <c r="AW174" s="14" t="s">
        <v>34</v>
      </c>
      <c r="AX174" s="14" t="s">
        <v>78</v>
      </c>
      <c r="AY174" s="275" t="s">
        <v>162</v>
      </c>
    </row>
    <row r="175" s="16" customFormat="1">
      <c r="A175" s="16"/>
      <c r="B175" s="287"/>
      <c r="C175" s="288"/>
      <c r="D175" s="256" t="s">
        <v>170</v>
      </c>
      <c r="E175" s="289" t="s">
        <v>1</v>
      </c>
      <c r="F175" s="290" t="s">
        <v>180</v>
      </c>
      <c r="G175" s="288"/>
      <c r="H175" s="291">
        <v>52.049999999999997</v>
      </c>
      <c r="I175" s="292"/>
      <c r="J175" s="288"/>
      <c r="K175" s="288"/>
      <c r="L175" s="293"/>
      <c r="M175" s="294"/>
      <c r="N175" s="295"/>
      <c r="O175" s="295"/>
      <c r="P175" s="295"/>
      <c r="Q175" s="295"/>
      <c r="R175" s="295"/>
      <c r="S175" s="295"/>
      <c r="T175" s="29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T175" s="297" t="s">
        <v>170</v>
      </c>
      <c r="AU175" s="297" t="s">
        <v>90</v>
      </c>
      <c r="AV175" s="16" t="s">
        <v>168</v>
      </c>
      <c r="AW175" s="16" t="s">
        <v>34</v>
      </c>
      <c r="AX175" s="16" t="s">
        <v>85</v>
      </c>
      <c r="AY175" s="297" t="s">
        <v>162</v>
      </c>
    </row>
    <row r="176" s="2" customFormat="1" ht="22.2" customHeight="1">
      <c r="A176" s="39"/>
      <c r="B176" s="40"/>
      <c r="C176" s="240" t="s">
        <v>239</v>
      </c>
      <c r="D176" s="240" t="s">
        <v>164</v>
      </c>
      <c r="E176" s="241" t="s">
        <v>659</v>
      </c>
      <c r="F176" s="242" t="s">
        <v>660</v>
      </c>
      <c r="G176" s="243" t="s">
        <v>545</v>
      </c>
      <c r="H176" s="244">
        <v>73.152000000000001</v>
      </c>
      <c r="I176" s="245"/>
      <c r="J176" s="246">
        <f>ROUND(I176*H176,2)</f>
        <v>0</v>
      </c>
      <c r="K176" s="247"/>
      <c r="L176" s="45"/>
      <c r="M176" s="248" t="s">
        <v>1</v>
      </c>
      <c r="N176" s="249" t="s">
        <v>44</v>
      </c>
      <c r="O176" s="98"/>
      <c r="P176" s="250">
        <f>O176*H176</f>
        <v>0</v>
      </c>
      <c r="Q176" s="250">
        <v>0</v>
      </c>
      <c r="R176" s="250">
        <f>Q176*H176</f>
        <v>0</v>
      </c>
      <c r="S176" s="250">
        <v>0</v>
      </c>
      <c r="T176" s="251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52" t="s">
        <v>168</v>
      </c>
      <c r="AT176" s="252" t="s">
        <v>164</v>
      </c>
      <c r="AU176" s="252" t="s">
        <v>90</v>
      </c>
      <c r="AY176" s="18" t="s">
        <v>162</v>
      </c>
      <c r="BE176" s="253">
        <f>IF(N176="základná",J176,0)</f>
        <v>0</v>
      </c>
      <c r="BF176" s="253">
        <f>IF(N176="znížená",J176,0)</f>
        <v>0</v>
      </c>
      <c r="BG176" s="253">
        <f>IF(N176="zákl. prenesená",J176,0)</f>
        <v>0</v>
      </c>
      <c r="BH176" s="253">
        <f>IF(N176="zníž. prenesená",J176,0)</f>
        <v>0</v>
      </c>
      <c r="BI176" s="253">
        <f>IF(N176="nulová",J176,0)</f>
        <v>0</v>
      </c>
      <c r="BJ176" s="18" t="s">
        <v>90</v>
      </c>
      <c r="BK176" s="253">
        <f>ROUND(I176*H176,2)</f>
        <v>0</v>
      </c>
      <c r="BL176" s="18" t="s">
        <v>168</v>
      </c>
      <c r="BM176" s="252" t="s">
        <v>791</v>
      </c>
    </row>
    <row r="177" s="14" customFormat="1">
      <c r="A177" s="14"/>
      <c r="B177" s="265"/>
      <c r="C177" s="266"/>
      <c r="D177" s="256" t="s">
        <v>170</v>
      </c>
      <c r="E177" s="267" t="s">
        <v>1</v>
      </c>
      <c r="F177" s="268" t="s">
        <v>792</v>
      </c>
      <c r="G177" s="266"/>
      <c r="H177" s="269">
        <v>73.152000000000001</v>
      </c>
      <c r="I177" s="270"/>
      <c r="J177" s="266"/>
      <c r="K177" s="266"/>
      <c r="L177" s="271"/>
      <c r="M177" s="272"/>
      <c r="N177" s="273"/>
      <c r="O177" s="273"/>
      <c r="P177" s="273"/>
      <c r="Q177" s="273"/>
      <c r="R177" s="273"/>
      <c r="S177" s="273"/>
      <c r="T177" s="27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75" t="s">
        <v>170</v>
      </c>
      <c r="AU177" s="275" t="s">
        <v>90</v>
      </c>
      <c r="AV177" s="14" t="s">
        <v>90</v>
      </c>
      <c r="AW177" s="14" t="s">
        <v>34</v>
      </c>
      <c r="AX177" s="14" t="s">
        <v>85</v>
      </c>
      <c r="AY177" s="275" t="s">
        <v>162</v>
      </c>
    </row>
    <row r="178" s="2" customFormat="1" ht="22.2" customHeight="1">
      <c r="A178" s="39"/>
      <c r="B178" s="40"/>
      <c r="C178" s="240" t="s">
        <v>244</v>
      </c>
      <c r="D178" s="240" t="s">
        <v>164</v>
      </c>
      <c r="E178" s="241" t="s">
        <v>793</v>
      </c>
      <c r="F178" s="242" t="s">
        <v>794</v>
      </c>
      <c r="G178" s="243" t="s">
        <v>167</v>
      </c>
      <c r="H178" s="244">
        <v>57.039999999999999</v>
      </c>
      <c r="I178" s="245"/>
      <c r="J178" s="246">
        <f>ROUND(I178*H178,2)</f>
        <v>0</v>
      </c>
      <c r="K178" s="247"/>
      <c r="L178" s="45"/>
      <c r="M178" s="248" t="s">
        <v>1</v>
      </c>
      <c r="N178" s="249" t="s">
        <v>44</v>
      </c>
      <c r="O178" s="98"/>
      <c r="P178" s="250">
        <f>O178*H178</f>
        <v>0</v>
      </c>
      <c r="Q178" s="250">
        <v>0</v>
      </c>
      <c r="R178" s="250">
        <f>Q178*H178</f>
        <v>0</v>
      </c>
      <c r="S178" s="250">
        <v>0</v>
      </c>
      <c r="T178" s="25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2" t="s">
        <v>168</v>
      </c>
      <c r="AT178" s="252" t="s">
        <v>164</v>
      </c>
      <c r="AU178" s="252" t="s">
        <v>90</v>
      </c>
      <c r="AY178" s="18" t="s">
        <v>162</v>
      </c>
      <c r="BE178" s="253">
        <f>IF(N178="základná",J178,0)</f>
        <v>0</v>
      </c>
      <c r="BF178" s="253">
        <f>IF(N178="znížená",J178,0)</f>
        <v>0</v>
      </c>
      <c r="BG178" s="253">
        <f>IF(N178="zákl. prenesená",J178,0)</f>
        <v>0</v>
      </c>
      <c r="BH178" s="253">
        <f>IF(N178="zníž. prenesená",J178,0)</f>
        <v>0</v>
      </c>
      <c r="BI178" s="253">
        <f>IF(N178="nulová",J178,0)</f>
        <v>0</v>
      </c>
      <c r="BJ178" s="18" t="s">
        <v>90</v>
      </c>
      <c r="BK178" s="253">
        <f>ROUND(I178*H178,2)</f>
        <v>0</v>
      </c>
      <c r="BL178" s="18" t="s">
        <v>168</v>
      </c>
      <c r="BM178" s="252" t="s">
        <v>795</v>
      </c>
    </row>
    <row r="179" s="14" customFormat="1">
      <c r="A179" s="14"/>
      <c r="B179" s="265"/>
      <c r="C179" s="266"/>
      <c r="D179" s="256" t="s">
        <v>170</v>
      </c>
      <c r="E179" s="267" t="s">
        <v>1</v>
      </c>
      <c r="F179" s="268" t="s">
        <v>796</v>
      </c>
      <c r="G179" s="266"/>
      <c r="H179" s="269">
        <v>57.039999999999999</v>
      </c>
      <c r="I179" s="270"/>
      <c r="J179" s="266"/>
      <c r="K179" s="266"/>
      <c r="L179" s="271"/>
      <c r="M179" s="272"/>
      <c r="N179" s="273"/>
      <c r="O179" s="273"/>
      <c r="P179" s="273"/>
      <c r="Q179" s="273"/>
      <c r="R179" s="273"/>
      <c r="S179" s="273"/>
      <c r="T179" s="27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75" t="s">
        <v>170</v>
      </c>
      <c r="AU179" s="275" t="s">
        <v>90</v>
      </c>
      <c r="AV179" s="14" t="s">
        <v>90</v>
      </c>
      <c r="AW179" s="14" t="s">
        <v>34</v>
      </c>
      <c r="AX179" s="14" t="s">
        <v>85</v>
      </c>
      <c r="AY179" s="275" t="s">
        <v>162</v>
      </c>
    </row>
    <row r="180" s="12" customFormat="1" ht="22.8" customHeight="1">
      <c r="A180" s="12"/>
      <c r="B180" s="224"/>
      <c r="C180" s="225"/>
      <c r="D180" s="226" t="s">
        <v>77</v>
      </c>
      <c r="E180" s="238" t="s">
        <v>90</v>
      </c>
      <c r="F180" s="238" t="s">
        <v>252</v>
      </c>
      <c r="G180" s="225"/>
      <c r="H180" s="225"/>
      <c r="I180" s="228"/>
      <c r="J180" s="239">
        <f>BK180</f>
        <v>0</v>
      </c>
      <c r="K180" s="225"/>
      <c r="L180" s="230"/>
      <c r="M180" s="231"/>
      <c r="N180" s="232"/>
      <c r="O180" s="232"/>
      <c r="P180" s="233">
        <f>SUM(P181:P205)</f>
        <v>0</v>
      </c>
      <c r="Q180" s="232"/>
      <c r="R180" s="233">
        <f>SUM(R181:R205)</f>
        <v>68.407911850000005</v>
      </c>
      <c r="S180" s="232"/>
      <c r="T180" s="234">
        <f>SUM(T181:T205)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35" t="s">
        <v>85</v>
      </c>
      <c r="AT180" s="236" t="s">
        <v>77</v>
      </c>
      <c r="AU180" s="236" t="s">
        <v>85</v>
      </c>
      <c r="AY180" s="235" t="s">
        <v>162</v>
      </c>
      <c r="BK180" s="237">
        <f>SUM(BK181:BK205)</f>
        <v>0</v>
      </c>
    </row>
    <row r="181" s="2" customFormat="1" ht="14.4" customHeight="1">
      <c r="A181" s="39"/>
      <c r="B181" s="40"/>
      <c r="C181" s="240" t="s">
        <v>248</v>
      </c>
      <c r="D181" s="240" t="s">
        <v>164</v>
      </c>
      <c r="E181" s="241" t="s">
        <v>797</v>
      </c>
      <c r="F181" s="242" t="s">
        <v>798</v>
      </c>
      <c r="G181" s="243" t="s">
        <v>192</v>
      </c>
      <c r="H181" s="244">
        <v>9.6509999999999998</v>
      </c>
      <c r="I181" s="245"/>
      <c r="J181" s="246">
        <f>ROUND(I181*H181,2)</f>
        <v>0</v>
      </c>
      <c r="K181" s="247"/>
      <c r="L181" s="45"/>
      <c r="M181" s="248" t="s">
        <v>1</v>
      </c>
      <c r="N181" s="249" t="s">
        <v>44</v>
      </c>
      <c r="O181" s="98"/>
      <c r="P181" s="250">
        <f>O181*H181</f>
        <v>0</v>
      </c>
      <c r="Q181" s="250">
        <v>2.4157199999999999</v>
      </c>
      <c r="R181" s="250">
        <f>Q181*H181</f>
        <v>23.314113719999998</v>
      </c>
      <c r="S181" s="250">
        <v>0</v>
      </c>
      <c r="T181" s="25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52" t="s">
        <v>168</v>
      </c>
      <c r="AT181" s="252" t="s">
        <v>164</v>
      </c>
      <c r="AU181" s="252" t="s">
        <v>90</v>
      </c>
      <c r="AY181" s="18" t="s">
        <v>162</v>
      </c>
      <c r="BE181" s="253">
        <f>IF(N181="základná",J181,0)</f>
        <v>0</v>
      </c>
      <c r="BF181" s="253">
        <f>IF(N181="znížená",J181,0)</f>
        <v>0</v>
      </c>
      <c r="BG181" s="253">
        <f>IF(N181="zákl. prenesená",J181,0)</f>
        <v>0</v>
      </c>
      <c r="BH181" s="253">
        <f>IF(N181="zníž. prenesená",J181,0)</f>
        <v>0</v>
      </c>
      <c r="BI181" s="253">
        <f>IF(N181="nulová",J181,0)</f>
        <v>0</v>
      </c>
      <c r="BJ181" s="18" t="s">
        <v>90</v>
      </c>
      <c r="BK181" s="253">
        <f>ROUND(I181*H181,2)</f>
        <v>0</v>
      </c>
      <c r="BL181" s="18" t="s">
        <v>168</v>
      </c>
      <c r="BM181" s="252" t="s">
        <v>799</v>
      </c>
    </row>
    <row r="182" s="14" customFormat="1">
      <c r="A182" s="14"/>
      <c r="B182" s="265"/>
      <c r="C182" s="266"/>
      <c r="D182" s="256" t="s">
        <v>170</v>
      </c>
      <c r="E182" s="267" t="s">
        <v>1</v>
      </c>
      <c r="F182" s="268" t="s">
        <v>800</v>
      </c>
      <c r="G182" s="266"/>
      <c r="H182" s="269">
        <v>2.73</v>
      </c>
      <c r="I182" s="270"/>
      <c r="J182" s="266"/>
      <c r="K182" s="266"/>
      <c r="L182" s="271"/>
      <c r="M182" s="272"/>
      <c r="N182" s="273"/>
      <c r="O182" s="273"/>
      <c r="P182" s="273"/>
      <c r="Q182" s="273"/>
      <c r="R182" s="273"/>
      <c r="S182" s="273"/>
      <c r="T182" s="27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75" t="s">
        <v>170</v>
      </c>
      <c r="AU182" s="275" t="s">
        <v>90</v>
      </c>
      <c r="AV182" s="14" t="s">
        <v>90</v>
      </c>
      <c r="AW182" s="14" t="s">
        <v>34</v>
      </c>
      <c r="AX182" s="14" t="s">
        <v>78</v>
      </c>
      <c r="AY182" s="275" t="s">
        <v>162</v>
      </c>
    </row>
    <row r="183" s="14" customFormat="1">
      <c r="A183" s="14"/>
      <c r="B183" s="265"/>
      <c r="C183" s="266"/>
      <c r="D183" s="256" t="s">
        <v>170</v>
      </c>
      <c r="E183" s="267" t="s">
        <v>1</v>
      </c>
      <c r="F183" s="268" t="s">
        <v>801</v>
      </c>
      <c r="G183" s="266"/>
      <c r="H183" s="269">
        <v>6.9210000000000003</v>
      </c>
      <c r="I183" s="270"/>
      <c r="J183" s="266"/>
      <c r="K183" s="266"/>
      <c r="L183" s="271"/>
      <c r="M183" s="272"/>
      <c r="N183" s="273"/>
      <c r="O183" s="273"/>
      <c r="P183" s="273"/>
      <c r="Q183" s="273"/>
      <c r="R183" s="273"/>
      <c r="S183" s="273"/>
      <c r="T183" s="27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5" t="s">
        <v>170</v>
      </c>
      <c r="AU183" s="275" t="s">
        <v>90</v>
      </c>
      <c r="AV183" s="14" t="s">
        <v>90</v>
      </c>
      <c r="AW183" s="14" t="s">
        <v>34</v>
      </c>
      <c r="AX183" s="14" t="s">
        <v>78</v>
      </c>
      <c r="AY183" s="275" t="s">
        <v>162</v>
      </c>
    </row>
    <row r="184" s="16" customFormat="1">
      <c r="A184" s="16"/>
      <c r="B184" s="287"/>
      <c r="C184" s="288"/>
      <c r="D184" s="256" t="s">
        <v>170</v>
      </c>
      <c r="E184" s="289" t="s">
        <v>1</v>
      </c>
      <c r="F184" s="290" t="s">
        <v>180</v>
      </c>
      <c r="G184" s="288"/>
      <c r="H184" s="291">
        <v>9.6509999999999998</v>
      </c>
      <c r="I184" s="292"/>
      <c r="J184" s="288"/>
      <c r="K184" s="288"/>
      <c r="L184" s="293"/>
      <c r="M184" s="294"/>
      <c r="N184" s="295"/>
      <c r="O184" s="295"/>
      <c r="P184" s="295"/>
      <c r="Q184" s="295"/>
      <c r="R184" s="295"/>
      <c r="S184" s="295"/>
      <c r="T184" s="29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T184" s="297" t="s">
        <v>170</v>
      </c>
      <c r="AU184" s="297" t="s">
        <v>90</v>
      </c>
      <c r="AV184" s="16" t="s">
        <v>168</v>
      </c>
      <c r="AW184" s="16" t="s">
        <v>34</v>
      </c>
      <c r="AX184" s="16" t="s">
        <v>85</v>
      </c>
      <c r="AY184" s="297" t="s">
        <v>162</v>
      </c>
    </row>
    <row r="185" s="2" customFormat="1" ht="22.2" customHeight="1">
      <c r="A185" s="39"/>
      <c r="B185" s="40"/>
      <c r="C185" s="240" t="s">
        <v>253</v>
      </c>
      <c r="D185" s="240" t="s">
        <v>164</v>
      </c>
      <c r="E185" s="241" t="s">
        <v>802</v>
      </c>
      <c r="F185" s="242" t="s">
        <v>803</v>
      </c>
      <c r="G185" s="243" t="s">
        <v>192</v>
      </c>
      <c r="H185" s="244">
        <v>4.0949999999999998</v>
      </c>
      <c r="I185" s="245"/>
      <c r="J185" s="246">
        <f>ROUND(I185*H185,2)</f>
        <v>0</v>
      </c>
      <c r="K185" s="247"/>
      <c r="L185" s="45"/>
      <c r="M185" s="248" t="s">
        <v>1</v>
      </c>
      <c r="N185" s="249" t="s">
        <v>44</v>
      </c>
      <c r="O185" s="98"/>
      <c r="P185" s="250">
        <f>O185*H185</f>
        <v>0</v>
      </c>
      <c r="Q185" s="250">
        <v>2.3852699999999998</v>
      </c>
      <c r="R185" s="250">
        <f>Q185*H185</f>
        <v>9.7676806499999991</v>
      </c>
      <c r="S185" s="250">
        <v>0</v>
      </c>
      <c r="T185" s="251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52" t="s">
        <v>168</v>
      </c>
      <c r="AT185" s="252" t="s">
        <v>164</v>
      </c>
      <c r="AU185" s="252" t="s">
        <v>90</v>
      </c>
      <c r="AY185" s="18" t="s">
        <v>162</v>
      </c>
      <c r="BE185" s="253">
        <f>IF(N185="základná",J185,0)</f>
        <v>0</v>
      </c>
      <c r="BF185" s="253">
        <f>IF(N185="znížená",J185,0)</f>
        <v>0</v>
      </c>
      <c r="BG185" s="253">
        <f>IF(N185="zákl. prenesená",J185,0)</f>
        <v>0</v>
      </c>
      <c r="BH185" s="253">
        <f>IF(N185="zníž. prenesená",J185,0)</f>
        <v>0</v>
      </c>
      <c r="BI185" s="253">
        <f>IF(N185="nulová",J185,0)</f>
        <v>0</v>
      </c>
      <c r="BJ185" s="18" t="s">
        <v>90</v>
      </c>
      <c r="BK185" s="253">
        <f>ROUND(I185*H185,2)</f>
        <v>0</v>
      </c>
      <c r="BL185" s="18" t="s">
        <v>168</v>
      </c>
      <c r="BM185" s="252" t="s">
        <v>804</v>
      </c>
    </row>
    <row r="186" s="14" customFormat="1">
      <c r="A186" s="14"/>
      <c r="B186" s="265"/>
      <c r="C186" s="266"/>
      <c r="D186" s="256" t="s">
        <v>170</v>
      </c>
      <c r="E186" s="267" t="s">
        <v>1</v>
      </c>
      <c r="F186" s="268" t="s">
        <v>805</v>
      </c>
      <c r="G186" s="266"/>
      <c r="H186" s="269">
        <v>4.0949999999999998</v>
      </c>
      <c r="I186" s="270"/>
      <c r="J186" s="266"/>
      <c r="K186" s="266"/>
      <c r="L186" s="271"/>
      <c r="M186" s="272"/>
      <c r="N186" s="273"/>
      <c r="O186" s="273"/>
      <c r="P186" s="273"/>
      <c r="Q186" s="273"/>
      <c r="R186" s="273"/>
      <c r="S186" s="273"/>
      <c r="T186" s="27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75" t="s">
        <v>170</v>
      </c>
      <c r="AU186" s="275" t="s">
        <v>90</v>
      </c>
      <c r="AV186" s="14" t="s">
        <v>90</v>
      </c>
      <c r="AW186" s="14" t="s">
        <v>34</v>
      </c>
      <c r="AX186" s="14" t="s">
        <v>85</v>
      </c>
      <c r="AY186" s="275" t="s">
        <v>162</v>
      </c>
    </row>
    <row r="187" s="2" customFormat="1" ht="19.8" customHeight="1">
      <c r="A187" s="39"/>
      <c r="B187" s="40"/>
      <c r="C187" s="240" t="s">
        <v>261</v>
      </c>
      <c r="D187" s="240" t="s">
        <v>164</v>
      </c>
      <c r="E187" s="241" t="s">
        <v>806</v>
      </c>
      <c r="F187" s="242" t="s">
        <v>807</v>
      </c>
      <c r="G187" s="243" t="s">
        <v>167</v>
      </c>
      <c r="H187" s="244">
        <v>7.4699999999999998</v>
      </c>
      <c r="I187" s="245"/>
      <c r="J187" s="246">
        <f>ROUND(I187*H187,2)</f>
        <v>0</v>
      </c>
      <c r="K187" s="247"/>
      <c r="L187" s="45"/>
      <c r="M187" s="248" t="s">
        <v>1</v>
      </c>
      <c r="N187" s="249" t="s">
        <v>44</v>
      </c>
      <c r="O187" s="98"/>
      <c r="P187" s="250">
        <f>O187*H187</f>
        <v>0</v>
      </c>
      <c r="Q187" s="250">
        <v>0.00067000000000000002</v>
      </c>
      <c r="R187" s="250">
        <f>Q187*H187</f>
        <v>0.0050048999999999996</v>
      </c>
      <c r="S187" s="250">
        <v>0</v>
      </c>
      <c r="T187" s="25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52" t="s">
        <v>168</v>
      </c>
      <c r="AT187" s="252" t="s">
        <v>164</v>
      </c>
      <c r="AU187" s="252" t="s">
        <v>90</v>
      </c>
      <c r="AY187" s="18" t="s">
        <v>162</v>
      </c>
      <c r="BE187" s="253">
        <f>IF(N187="základná",J187,0)</f>
        <v>0</v>
      </c>
      <c r="BF187" s="253">
        <f>IF(N187="znížená",J187,0)</f>
        <v>0</v>
      </c>
      <c r="BG187" s="253">
        <f>IF(N187="zákl. prenesená",J187,0)</f>
        <v>0</v>
      </c>
      <c r="BH187" s="253">
        <f>IF(N187="zníž. prenesená",J187,0)</f>
        <v>0</v>
      </c>
      <c r="BI187" s="253">
        <f>IF(N187="nulová",J187,0)</f>
        <v>0</v>
      </c>
      <c r="BJ187" s="18" t="s">
        <v>90</v>
      </c>
      <c r="BK187" s="253">
        <f>ROUND(I187*H187,2)</f>
        <v>0</v>
      </c>
      <c r="BL187" s="18" t="s">
        <v>168</v>
      </c>
      <c r="BM187" s="252" t="s">
        <v>808</v>
      </c>
    </row>
    <row r="188" s="14" customFormat="1">
      <c r="A188" s="14"/>
      <c r="B188" s="265"/>
      <c r="C188" s="266"/>
      <c r="D188" s="256" t="s">
        <v>170</v>
      </c>
      <c r="E188" s="267" t="s">
        <v>1</v>
      </c>
      <c r="F188" s="268" t="s">
        <v>809</v>
      </c>
      <c r="G188" s="266"/>
      <c r="H188" s="269">
        <v>7.4699999999999998</v>
      </c>
      <c r="I188" s="270"/>
      <c r="J188" s="266"/>
      <c r="K188" s="266"/>
      <c r="L188" s="271"/>
      <c r="M188" s="272"/>
      <c r="N188" s="273"/>
      <c r="O188" s="273"/>
      <c r="P188" s="273"/>
      <c r="Q188" s="273"/>
      <c r="R188" s="273"/>
      <c r="S188" s="273"/>
      <c r="T188" s="27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75" t="s">
        <v>170</v>
      </c>
      <c r="AU188" s="275" t="s">
        <v>90</v>
      </c>
      <c r="AV188" s="14" t="s">
        <v>90</v>
      </c>
      <c r="AW188" s="14" t="s">
        <v>34</v>
      </c>
      <c r="AX188" s="14" t="s">
        <v>85</v>
      </c>
      <c r="AY188" s="275" t="s">
        <v>162</v>
      </c>
    </row>
    <row r="189" s="2" customFormat="1" ht="19.8" customHeight="1">
      <c r="A189" s="39"/>
      <c r="B189" s="40"/>
      <c r="C189" s="240" t="s">
        <v>266</v>
      </c>
      <c r="D189" s="240" t="s">
        <v>164</v>
      </c>
      <c r="E189" s="241" t="s">
        <v>810</v>
      </c>
      <c r="F189" s="242" t="s">
        <v>811</v>
      </c>
      <c r="G189" s="243" t="s">
        <v>167</v>
      </c>
      <c r="H189" s="244">
        <v>7.4699999999999998</v>
      </c>
      <c r="I189" s="245"/>
      <c r="J189" s="246">
        <f>ROUND(I189*H189,2)</f>
        <v>0</v>
      </c>
      <c r="K189" s="247"/>
      <c r="L189" s="45"/>
      <c r="M189" s="248" t="s">
        <v>1</v>
      </c>
      <c r="N189" s="249" t="s">
        <v>44</v>
      </c>
      <c r="O189" s="98"/>
      <c r="P189" s="250">
        <f>O189*H189</f>
        <v>0</v>
      </c>
      <c r="Q189" s="250">
        <v>0</v>
      </c>
      <c r="R189" s="250">
        <f>Q189*H189</f>
        <v>0</v>
      </c>
      <c r="S189" s="250">
        <v>0</v>
      </c>
      <c r="T189" s="25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52" t="s">
        <v>168</v>
      </c>
      <c r="AT189" s="252" t="s">
        <v>164</v>
      </c>
      <c r="AU189" s="252" t="s">
        <v>90</v>
      </c>
      <c r="AY189" s="18" t="s">
        <v>162</v>
      </c>
      <c r="BE189" s="253">
        <f>IF(N189="základná",J189,0)</f>
        <v>0</v>
      </c>
      <c r="BF189" s="253">
        <f>IF(N189="znížená",J189,0)</f>
        <v>0</v>
      </c>
      <c r="BG189" s="253">
        <f>IF(N189="zákl. prenesená",J189,0)</f>
        <v>0</v>
      </c>
      <c r="BH189" s="253">
        <f>IF(N189="zníž. prenesená",J189,0)</f>
        <v>0</v>
      </c>
      <c r="BI189" s="253">
        <f>IF(N189="nulová",J189,0)</f>
        <v>0</v>
      </c>
      <c r="BJ189" s="18" t="s">
        <v>90</v>
      </c>
      <c r="BK189" s="253">
        <f>ROUND(I189*H189,2)</f>
        <v>0</v>
      </c>
      <c r="BL189" s="18" t="s">
        <v>168</v>
      </c>
      <c r="BM189" s="252" t="s">
        <v>812</v>
      </c>
    </row>
    <row r="190" s="2" customFormat="1" ht="34.8" customHeight="1">
      <c r="A190" s="39"/>
      <c r="B190" s="40"/>
      <c r="C190" s="240" t="s">
        <v>272</v>
      </c>
      <c r="D190" s="240" t="s">
        <v>164</v>
      </c>
      <c r="E190" s="241" t="s">
        <v>813</v>
      </c>
      <c r="F190" s="242" t="s">
        <v>814</v>
      </c>
      <c r="G190" s="243" t="s">
        <v>815</v>
      </c>
      <c r="H190" s="244">
        <v>704</v>
      </c>
      <c r="I190" s="245"/>
      <c r="J190" s="246">
        <f>ROUND(I190*H190,2)</f>
        <v>0</v>
      </c>
      <c r="K190" s="247"/>
      <c r="L190" s="45"/>
      <c r="M190" s="248" t="s">
        <v>1</v>
      </c>
      <c r="N190" s="249" t="s">
        <v>44</v>
      </c>
      <c r="O190" s="98"/>
      <c r="P190" s="250">
        <f>O190*H190</f>
        <v>0</v>
      </c>
      <c r="Q190" s="250">
        <v>2.0000000000000002E-05</v>
      </c>
      <c r="R190" s="250">
        <f>Q190*H190</f>
        <v>0.014080000000000001</v>
      </c>
      <c r="S190" s="250">
        <v>0</v>
      </c>
      <c r="T190" s="251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2" t="s">
        <v>168</v>
      </c>
      <c r="AT190" s="252" t="s">
        <v>164</v>
      </c>
      <c r="AU190" s="252" t="s">
        <v>90</v>
      </c>
      <c r="AY190" s="18" t="s">
        <v>162</v>
      </c>
      <c r="BE190" s="253">
        <f>IF(N190="základná",J190,0)</f>
        <v>0</v>
      </c>
      <c r="BF190" s="253">
        <f>IF(N190="znížená",J190,0)</f>
        <v>0</v>
      </c>
      <c r="BG190" s="253">
        <f>IF(N190="zákl. prenesená",J190,0)</f>
        <v>0</v>
      </c>
      <c r="BH190" s="253">
        <f>IF(N190="zníž. prenesená",J190,0)</f>
        <v>0</v>
      </c>
      <c r="BI190" s="253">
        <f>IF(N190="nulová",J190,0)</f>
        <v>0</v>
      </c>
      <c r="BJ190" s="18" t="s">
        <v>90</v>
      </c>
      <c r="BK190" s="253">
        <f>ROUND(I190*H190,2)</f>
        <v>0</v>
      </c>
      <c r="BL190" s="18" t="s">
        <v>168</v>
      </c>
      <c r="BM190" s="252" t="s">
        <v>816</v>
      </c>
    </row>
    <row r="191" s="14" customFormat="1">
      <c r="A191" s="14"/>
      <c r="B191" s="265"/>
      <c r="C191" s="266"/>
      <c r="D191" s="256" t="s">
        <v>170</v>
      </c>
      <c r="E191" s="267" t="s">
        <v>1</v>
      </c>
      <c r="F191" s="268" t="s">
        <v>817</v>
      </c>
      <c r="G191" s="266"/>
      <c r="H191" s="269">
        <v>704</v>
      </c>
      <c r="I191" s="270"/>
      <c r="J191" s="266"/>
      <c r="K191" s="266"/>
      <c r="L191" s="271"/>
      <c r="M191" s="272"/>
      <c r="N191" s="273"/>
      <c r="O191" s="273"/>
      <c r="P191" s="273"/>
      <c r="Q191" s="273"/>
      <c r="R191" s="273"/>
      <c r="S191" s="273"/>
      <c r="T191" s="27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75" t="s">
        <v>170</v>
      </c>
      <c r="AU191" s="275" t="s">
        <v>90</v>
      </c>
      <c r="AV191" s="14" t="s">
        <v>90</v>
      </c>
      <c r="AW191" s="14" t="s">
        <v>34</v>
      </c>
      <c r="AX191" s="14" t="s">
        <v>85</v>
      </c>
      <c r="AY191" s="275" t="s">
        <v>162</v>
      </c>
    </row>
    <row r="192" s="2" customFormat="1" ht="14.4" customHeight="1">
      <c r="A192" s="39"/>
      <c r="B192" s="40"/>
      <c r="C192" s="240" t="s">
        <v>7</v>
      </c>
      <c r="D192" s="240" t="s">
        <v>164</v>
      </c>
      <c r="E192" s="241" t="s">
        <v>818</v>
      </c>
      <c r="F192" s="242" t="s">
        <v>819</v>
      </c>
      <c r="G192" s="243" t="s">
        <v>192</v>
      </c>
      <c r="H192" s="244">
        <v>10.5</v>
      </c>
      <c r="I192" s="245"/>
      <c r="J192" s="246">
        <f>ROUND(I192*H192,2)</f>
        <v>0</v>
      </c>
      <c r="K192" s="247"/>
      <c r="L192" s="45"/>
      <c r="M192" s="248" t="s">
        <v>1</v>
      </c>
      <c r="N192" s="249" t="s">
        <v>44</v>
      </c>
      <c r="O192" s="98"/>
      <c r="P192" s="250">
        <f>O192*H192</f>
        <v>0</v>
      </c>
      <c r="Q192" s="250">
        <v>2.3223400000000001</v>
      </c>
      <c r="R192" s="250">
        <f>Q192*H192</f>
        <v>24.38457</v>
      </c>
      <c r="S192" s="250">
        <v>0</v>
      </c>
      <c r="T192" s="251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52" t="s">
        <v>168</v>
      </c>
      <c r="AT192" s="252" t="s">
        <v>164</v>
      </c>
      <c r="AU192" s="252" t="s">
        <v>90</v>
      </c>
      <c r="AY192" s="18" t="s">
        <v>162</v>
      </c>
      <c r="BE192" s="253">
        <f>IF(N192="základná",J192,0)</f>
        <v>0</v>
      </c>
      <c r="BF192" s="253">
        <f>IF(N192="znížená",J192,0)</f>
        <v>0</v>
      </c>
      <c r="BG192" s="253">
        <f>IF(N192="zákl. prenesená",J192,0)</f>
        <v>0</v>
      </c>
      <c r="BH192" s="253">
        <f>IF(N192="zníž. prenesená",J192,0)</f>
        <v>0</v>
      </c>
      <c r="BI192" s="253">
        <f>IF(N192="nulová",J192,0)</f>
        <v>0</v>
      </c>
      <c r="BJ192" s="18" t="s">
        <v>90</v>
      </c>
      <c r="BK192" s="253">
        <f>ROUND(I192*H192,2)</f>
        <v>0</v>
      </c>
      <c r="BL192" s="18" t="s">
        <v>168</v>
      </c>
      <c r="BM192" s="252" t="s">
        <v>820</v>
      </c>
    </row>
    <row r="193" s="14" customFormat="1">
      <c r="A193" s="14"/>
      <c r="B193" s="265"/>
      <c r="C193" s="266"/>
      <c r="D193" s="256" t="s">
        <v>170</v>
      </c>
      <c r="E193" s="267" t="s">
        <v>1</v>
      </c>
      <c r="F193" s="268" t="s">
        <v>821</v>
      </c>
      <c r="G193" s="266"/>
      <c r="H193" s="269">
        <v>10.5</v>
      </c>
      <c r="I193" s="270"/>
      <c r="J193" s="266"/>
      <c r="K193" s="266"/>
      <c r="L193" s="271"/>
      <c r="M193" s="272"/>
      <c r="N193" s="273"/>
      <c r="O193" s="273"/>
      <c r="P193" s="273"/>
      <c r="Q193" s="273"/>
      <c r="R193" s="273"/>
      <c r="S193" s="273"/>
      <c r="T193" s="27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75" t="s">
        <v>170</v>
      </c>
      <c r="AU193" s="275" t="s">
        <v>90</v>
      </c>
      <c r="AV193" s="14" t="s">
        <v>90</v>
      </c>
      <c r="AW193" s="14" t="s">
        <v>34</v>
      </c>
      <c r="AX193" s="14" t="s">
        <v>85</v>
      </c>
      <c r="AY193" s="275" t="s">
        <v>162</v>
      </c>
    </row>
    <row r="194" s="2" customFormat="1" ht="22.2" customHeight="1">
      <c r="A194" s="39"/>
      <c r="B194" s="40"/>
      <c r="C194" s="240" t="s">
        <v>286</v>
      </c>
      <c r="D194" s="240" t="s">
        <v>164</v>
      </c>
      <c r="E194" s="241" t="s">
        <v>822</v>
      </c>
      <c r="F194" s="242" t="s">
        <v>823</v>
      </c>
      <c r="G194" s="243" t="s">
        <v>192</v>
      </c>
      <c r="H194" s="244">
        <v>4.2000000000000002</v>
      </c>
      <c r="I194" s="245"/>
      <c r="J194" s="246">
        <f>ROUND(I194*H194,2)</f>
        <v>0</v>
      </c>
      <c r="K194" s="247"/>
      <c r="L194" s="45"/>
      <c r="M194" s="248" t="s">
        <v>1</v>
      </c>
      <c r="N194" s="249" t="s">
        <v>44</v>
      </c>
      <c r="O194" s="98"/>
      <c r="P194" s="250">
        <f>O194*H194</f>
        <v>0</v>
      </c>
      <c r="Q194" s="250">
        <v>2.3618800000000002</v>
      </c>
      <c r="R194" s="250">
        <f>Q194*H194</f>
        <v>9.9198960000000014</v>
      </c>
      <c r="S194" s="250">
        <v>0</v>
      </c>
      <c r="T194" s="251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52" t="s">
        <v>168</v>
      </c>
      <c r="AT194" s="252" t="s">
        <v>164</v>
      </c>
      <c r="AU194" s="252" t="s">
        <v>90</v>
      </c>
      <c r="AY194" s="18" t="s">
        <v>162</v>
      </c>
      <c r="BE194" s="253">
        <f>IF(N194="základná",J194,0)</f>
        <v>0</v>
      </c>
      <c r="BF194" s="253">
        <f>IF(N194="znížená",J194,0)</f>
        <v>0</v>
      </c>
      <c r="BG194" s="253">
        <f>IF(N194="zákl. prenesená",J194,0)</f>
        <v>0</v>
      </c>
      <c r="BH194" s="253">
        <f>IF(N194="zníž. prenesená",J194,0)</f>
        <v>0</v>
      </c>
      <c r="BI194" s="253">
        <f>IF(N194="nulová",J194,0)</f>
        <v>0</v>
      </c>
      <c r="BJ194" s="18" t="s">
        <v>90</v>
      </c>
      <c r="BK194" s="253">
        <f>ROUND(I194*H194,2)</f>
        <v>0</v>
      </c>
      <c r="BL194" s="18" t="s">
        <v>168</v>
      </c>
      <c r="BM194" s="252" t="s">
        <v>824</v>
      </c>
    </row>
    <row r="195" s="14" customFormat="1">
      <c r="A195" s="14"/>
      <c r="B195" s="265"/>
      <c r="C195" s="266"/>
      <c r="D195" s="256" t="s">
        <v>170</v>
      </c>
      <c r="E195" s="267" t="s">
        <v>1</v>
      </c>
      <c r="F195" s="268" t="s">
        <v>825</v>
      </c>
      <c r="G195" s="266"/>
      <c r="H195" s="269">
        <v>4.2000000000000002</v>
      </c>
      <c r="I195" s="270"/>
      <c r="J195" s="266"/>
      <c r="K195" s="266"/>
      <c r="L195" s="271"/>
      <c r="M195" s="272"/>
      <c r="N195" s="273"/>
      <c r="O195" s="273"/>
      <c r="P195" s="273"/>
      <c r="Q195" s="273"/>
      <c r="R195" s="273"/>
      <c r="S195" s="273"/>
      <c r="T195" s="27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75" t="s">
        <v>170</v>
      </c>
      <c r="AU195" s="275" t="s">
        <v>90</v>
      </c>
      <c r="AV195" s="14" t="s">
        <v>90</v>
      </c>
      <c r="AW195" s="14" t="s">
        <v>34</v>
      </c>
      <c r="AX195" s="14" t="s">
        <v>85</v>
      </c>
      <c r="AY195" s="275" t="s">
        <v>162</v>
      </c>
    </row>
    <row r="196" s="2" customFormat="1" ht="19.8" customHeight="1">
      <c r="A196" s="39"/>
      <c r="B196" s="40"/>
      <c r="C196" s="240" t="s">
        <v>291</v>
      </c>
      <c r="D196" s="240" t="s">
        <v>164</v>
      </c>
      <c r="E196" s="241" t="s">
        <v>826</v>
      </c>
      <c r="F196" s="242" t="s">
        <v>827</v>
      </c>
      <c r="G196" s="243" t="s">
        <v>167</v>
      </c>
      <c r="H196" s="244">
        <v>41</v>
      </c>
      <c r="I196" s="245"/>
      <c r="J196" s="246">
        <f>ROUND(I196*H196,2)</f>
        <v>0</v>
      </c>
      <c r="K196" s="247"/>
      <c r="L196" s="45"/>
      <c r="M196" s="248" t="s">
        <v>1</v>
      </c>
      <c r="N196" s="249" t="s">
        <v>44</v>
      </c>
      <c r="O196" s="98"/>
      <c r="P196" s="250">
        <f>O196*H196</f>
        <v>0</v>
      </c>
      <c r="Q196" s="250">
        <v>0.00067000000000000002</v>
      </c>
      <c r="R196" s="250">
        <f>Q196*H196</f>
        <v>0.027470000000000001</v>
      </c>
      <c r="S196" s="250">
        <v>0</v>
      </c>
      <c r="T196" s="251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52" t="s">
        <v>168</v>
      </c>
      <c r="AT196" s="252" t="s">
        <v>164</v>
      </c>
      <c r="AU196" s="252" t="s">
        <v>90</v>
      </c>
      <c r="AY196" s="18" t="s">
        <v>162</v>
      </c>
      <c r="BE196" s="253">
        <f>IF(N196="základná",J196,0)</f>
        <v>0</v>
      </c>
      <c r="BF196" s="253">
        <f>IF(N196="znížená",J196,0)</f>
        <v>0</v>
      </c>
      <c r="BG196" s="253">
        <f>IF(N196="zákl. prenesená",J196,0)</f>
        <v>0</v>
      </c>
      <c r="BH196" s="253">
        <f>IF(N196="zníž. prenesená",J196,0)</f>
        <v>0</v>
      </c>
      <c r="BI196" s="253">
        <f>IF(N196="nulová",J196,0)</f>
        <v>0</v>
      </c>
      <c r="BJ196" s="18" t="s">
        <v>90</v>
      </c>
      <c r="BK196" s="253">
        <f>ROUND(I196*H196,2)</f>
        <v>0</v>
      </c>
      <c r="BL196" s="18" t="s">
        <v>168</v>
      </c>
      <c r="BM196" s="252" t="s">
        <v>828</v>
      </c>
    </row>
    <row r="197" s="14" customFormat="1">
      <c r="A197" s="14"/>
      <c r="B197" s="265"/>
      <c r="C197" s="266"/>
      <c r="D197" s="256" t="s">
        <v>170</v>
      </c>
      <c r="E197" s="267" t="s">
        <v>1</v>
      </c>
      <c r="F197" s="268" t="s">
        <v>829</v>
      </c>
      <c r="G197" s="266"/>
      <c r="H197" s="269">
        <v>23</v>
      </c>
      <c r="I197" s="270"/>
      <c r="J197" s="266"/>
      <c r="K197" s="266"/>
      <c r="L197" s="271"/>
      <c r="M197" s="272"/>
      <c r="N197" s="273"/>
      <c r="O197" s="273"/>
      <c r="P197" s="273"/>
      <c r="Q197" s="273"/>
      <c r="R197" s="273"/>
      <c r="S197" s="273"/>
      <c r="T197" s="27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75" t="s">
        <v>170</v>
      </c>
      <c r="AU197" s="275" t="s">
        <v>90</v>
      </c>
      <c r="AV197" s="14" t="s">
        <v>90</v>
      </c>
      <c r="AW197" s="14" t="s">
        <v>34</v>
      </c>
      <c r="AX197" s="14" t="s">
        <v>78</v>
      </c>
      <c r="AY197" s="275" t="s">
        <v>162</v>
      </c>
    </row>
    <row r="198" s="14" customFormat="1">
      <c r="A198" s="14"/>
      <c r="B198" s="265"/>
      <c r="C198" s="266"/>
      <c r="D198" s="256" t="s">
        <v>170</v>
      </c>
      <c r="E198" s="267" t="s">
        <v>1</v>
      </c>
      <c r="F198" s="268" t="s">
        <v>830</v>
      </c>
      <c r="G198" s="266"/>
      <c r="H198" s="269">
        <v>18</v>
      </c>
      <c r="I198" s="270"/>
      <c r="J198" s="266"/>
      <c r="K198" s="266"/>
      <c r="L198" s="271"/>
      <c r="M198" s="272"/>
      <c r="N198" s="273"/>
      <c r="O198" s="273"/>
      <c r="P198" s="273"/>
      <c r="Q198" s="273"/>
      <c r="R198" s="273"/>
      <c r="S198" s="273"/>
      <c r="T198" s="27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75" t="s">
        <v>170</v>
      </c>
      <c r="AU198" s="275" t="s">
        <v>90</v>
      </c>
      <c r="AV198" s="14" t="s">
        <v>90</v>
      </c>
      <c r="AW198" s="14" t="s">
        <v>34</v>
      </c>
      <c r="AX198" s="14" t="s">
        <v>78</v>
      </c>
      <c r="AY198" s="275" t="s">
        <v>162</v>
      </c>
    </row>
    <row r="199" s="16" customFormat="1">
      <c r="A199" s="16"/>
      <c r="B199" s="287"/>
      <c r="C199" s="288"/>
      <c r="D199" s="256" t="s">
        <v>170</v>
      </c>
      <c r="E199" s="289" t="s">
        <v>1</v>
      </c>
      <c r="F199" s="290" t="s">
        <v>180</v>
      </c>
      <c r="G199" s="288"/>
      <c r="H199" s="291">
        <v>41</v>
      </c>
      <c r="I199" s="292"/>
      <c r="J199" s="288"/>
      <c r="K199" s="288"/>
      <c r="L199" s="293"/>
      <c r="M199" s="294"/>
      <c r="N199" s="295"/>
      <c r="O199" s="295"/>
      <c r="P199" s="295"/>
      <c r="Q199" s="295"/>
      <c r="R199" s="295"/>
      <c r="S199" s="295"/>
      <c r="T199" s="29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T199" s="297" t="s">
        <v>170</v>
      </c>
      <c r="AU199" s="297" t="s">
        <v>90</v>
      </c>
      <c r="AV199" s="16" t="s">
        <v>168</v>
      </c>
      <c r="AW199" s="16" t="s">
        <v>34</v>
      </c>
      <c r="AX199" s="16" t="s">
        <v>85</v>
      </c>
      <c r="AY199" s="297" t="s">
        <v>162</v>
      </c>
    </row>
    <row r="200" s="2" customFormat="1" ht="19.8" customHeight="1">
      <c r="A200" s="39"/>
      <c r="B200" s="40"/>
      <c r="C200" s="240" t="s">
        <v>298</v>
      </c>
      <c r="D200" s="240" t="s">
        <v>164</v>
      </c>
      <c r="E200" s="241" t="s">
        <v>831</v>
      </c>
      <c r="F200" s="242" t="s">
        <v>832</v>
      </c>
      <c r="G200" s="243" t="s">
        <v>167</v>
      </c>
      <c r="H200" s="244">
        <v>41</v>
      </c>
      <c r="I200" s="245"/>
      <c r="J200" s="246">
        <f>ROUND(I200*H200,2)</f>
        <v>0</v>
      </c>
      <c r="K200" s="247"/>
      <c r="L200" s="45"/>
      <c r="M200" s="248" t="s">
        <v>1</v>
      </c>
      <c r="N200" s="249" t="s">
        <v>44</v>
      </c>
      <c r="O200" s="98"/>
      <c r="P200" s="250">
        <f>O200*H200</f>
        <v>0</v>
      </c>
      <c r="Q200" s="250">
        <v>0</v>
      </c>
      <c r="R200" s="250">
        <f>Q200*H200</f>
        <v>0</v>
      </c>
      <c r="S200" s="250">
        <v>0</v>
      </c>
      <c r="T200" s="251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2" t="s">
        <v>168</v>
      </c>
      <c r="AT200" s="252" t="s">
        <v>164</v>
      </c>
      <c r="AU200" s="252" t="s">
        <v>90</v>
      </c>
      <c r="AY200" s="18" t="s">
        <v>162</v>
      </c>
      <c r="BE200" s="253">
        <f>IF(N200="základná",J200,0)</f>
        <v>0</v>
      </c>
      <c r="BF200" s="253">
        <f>IF(N200="znížená",J200,0)</f>
        <v>0</v>
      </c>
      <c r="BG200" s="253">
        <f>IF(N200="zákl. prenesená",J200,0)</f>
        <v>0</v>
      </c>
      <c r="BH200" s="253">
        <f>IF(N200="zníž. prenesená",J200,0)</f>
        <v>0</v>
      </c>
      <c r="BI200" s="253">
        <f>IF(N200="nulová",J200,0)</f>
        <v>0</v>
      </c>
      <c r="BJ200" s="18" t="s">
        <v>90</v>
      </c>
      <c r="BK200" s="253">
        <f>ROUND(I200*H200,2)</f>
        <v>0</v>
      </c>
      <c r="BL200" s="18" t="s">
        <v>168</v>
      </c>
      <c r="BM200" s="252" t="s">
        <v>833</v>
      </c>
    </row>
    <row r="201" s="2" customFormat="1" ht="19.8" customHeight="1">
      <c r="A201" s="39"/>
      <c r="B201" s="40"/>
      <c r="C201" s="240" t="s">
        <v>303</v>
      </c>
      <c r="D201" s="240" t="s">
        <v>164</v>
      </c>
      <c r="E201" s="241" t="s">
        <v>834</v>
      </c>
      <c r="F201" s="242" t="s">
        <v>835</v>
      </c>
      <c r="G201" s="243" t="s">
        <v>545</v>
      </c>
      <c r="H201" s="244">
        <v>0.31</v>
      </c>
      <c r="I201" s="245"/>
      <c r="J201" s="246">
        <f>ROUND(I201*H201,2)</f>
        <v>0</v>
      </c>
      <c r="K201" s="247"/>
      <c r="L201" s="45"/>
      <c r="M201" s="248" t="s">
        <v>1</v>
      </c>
      <c r="N201" s="249" t="s">
        <v>44</v>
      </c>
      <c r="O201" s="98"/>
      <c r="P201" s="250">
        <f>O201*H201</f>
        <v>0</v>
      </c>
      <c r="Q201" s="250">
        <v>1.01895</v>
      </c>
      <c r="R201" s="250">
        <f>Q201*H201</f>
        <v>0.3158745</v>
      </c>
      <c r="S201" s="250">
        <v>0</v>
      </c>
      <c r="T201" s="25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2" t="s">
        <v>168</v>
      </c>
      <c r="AT201" s="252" t="s">
        <v>164</v>
      </c>
      <c r="AU201" s="252" t="s">
        <v>90</v>
      </c>
      <c r="AY201" s="18" t="s">
        <v>162</v>
      </c>
      <c r="BE201" s="253">
        <f>IF(N201="základná",J201,0)</f>
        <v>0</v>
      </c>
      <c r="BF201" s="253">
        <f>IF(N201="znížená",J201,0)</f>
        <v>0</v>
      </c>
      <c r="BG201" s="253">
        <f>IF(N201="zákl. prenesená",J201,0)</f>
        <v>0</v>
      </c>
      <c r="BH201" s="253">
        <f>IF(N201="zníž. prenesená",J201,0)</f>
        <v>0</v>
      </c>
      <c r="BI201" s="253">
        <f>IF(N201="nulová",J201,0)</f>
        <v>0</v>
      </c>
      <c r="BJ201" s="18" t="s">
        <v>90</v>
      </c>
      <c r="BK201" s="253">
        <f>ROUND(I201*H201,2)</f>
        <v>0</v>
      </c>
      <c r="BL201" s="18" t="s">
        <v>168</v>
      </c>
      <c r="BM201" s="252" t="s">
        <v>836</v>
      </c>
    </row>
    <row r="202" s="2" customFormat="1" ht="19.8" customHeight="1">
      <c r="A202" s="39"/>
      <c r="B202" s="40"/>
      <c r="C202" s="240" t="s">
        <v>307</v>
      </c>
      <c r="D202" s="240" t="s">
        <v>164</v>
      </c>
      <c r="E202" s="241" t="s">
        <v>837</v>
      </c>
      <c r="F202" s="242" t="s">
        <v>838</v>
      </c>
      <c r="G202" s="243" t="s">
        <v>545</v>
      </c>
      <c r="H202" s="244">
        <v>0.54800000000000004</v>
      </c>
      <c r="I202" s="245"/>
      <c r="J202" s="246">
        <f>ROUND(I202*H202,2)</f>
        <v>0</v>
      </c>
      <c r="K202" s="247"/>
      <c r="L202" s="45"/>
      <c r="M202" s="248" t="s">
        <v>1</v>
      </c>
      <c r="N202" s="249" t="s">
        <v>44</v>
      </c>
      <c r="O202" s="98"/>
      <c r="P202" s="250">
        <f>O202*H202</f>
        <v>0</v>
      </c>
      <c r="Q202" s="250">
        <v>1.20296</v>
      </c>
      <c r="R202" s="250">
        <f>Q202*H202</f>
        <v>0.65922208000000004</v>
      </c>
      <c r="S202" s="250">
        <v>0</v>
      </c>
      <c r="T202" s="251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52" t="s">
        <v>168</v>
      </c>
      <c r="AT202" s="252" t="s">
        <v>164</v>
      </c>
      <c r="AU202" s="252" t="s">
        <v>90</v>
      </c>
      <c r="AY202" s="18" t="s">
        <v>162</v>
      </c>
      <c r="BE202" s="253">
        <f>IF(N202="základná",J202,0)</f>
        <v>0</v>
      </c>
      <c r="BF202" s="253">
        <f>IF(N202="znížená",J202,0)</f>
        <v>0</v>
      </c>
      <c r="BG202" s="253">
        <f>IF(N202="zákl. prenesená",J202,0)</f>
        <v>0</v>
      </c>
      <c r="BH202" s="253">
        <f>IF(N202="zníž. prenesená",J202,0)</f>
        <v>0</v>
      </c>
      <c r="BI202" s="253">
        <f>IF(N202="nulová",J202,0)</f>
        <v>0</v>
      </c>
      <c r="BJ202" s="18" t="s">
        <v>90</v>
      </c>
      <c r="BK202" s="253">
        <f>ROUND(I202*H202,2)</f>
        <v>0</v>
      </c>
      <c r="BL202" s="18" t="s">
        <v>168</v>
      </c>
      <c r="BM202" s="252" t="s">
        <v>839</v>
      </c>
    </row>
    <row r="203" s="14" customFormat="1">
      <c r="A203" s="14"/>
      <c r="B203" s="265"/>
      <c r="C203" s="266"/>
      <c r="D203" s="256" t="s">
        <v>170</v>
      </c>
      <c r="E203" s="267" t="s">
        <v>1</v>
      </c>
      <c r="F203" s="268" t="s">
        <v>840</v>
      </c>
      <c r="G203" s="266"/>
      <c r="H203" s="269">
        <v>0.13100000000000001</v>
      </c>
      <c r="I203" s="270"/>
      <c r="J203" s="266"/>
      <c r="K203" s="266"/>
      <c r="L203" s="271"/>
      <c r="M203" s="272"/>
      <c r="N203" s="273"/>
      <c r="O203" s="273"/>
      <c r="P203" s="273"/>
      <c r="Q203" s="273"/>
      <c r="R203" s="273"/>
      <c r="S203" s="273"/>
      <c r="T203" s="27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75" t="s">
        <v>170</v>
      </c>
      <c r="AU203" s="275" t="s">
        <v>90</v>
      </c>
      <c r="AV203" s="14" t="s">
        <v>90</v>
      </c>
      <c r="AW203" s="14" t="s">
        <v>34</v>
      </c>
      <c r="AX203" s="14" t="s">
        <v>78</v>
      </c>
      <c r="AY203" s="275" t="s">
        <v>162</v>
      </c>
    </row>
    <row r="204" s="14" customFormat="1">
      <c r="A204" s="14"/>
      <c r="B204" s="265"/>
      <c r="C204" s="266"/>
      <c r="D204" s="256" t="s">
        <v>170</v>
      </c>
      <c r="E204" s="267" t="s">
        <v>1</v>
      </c>
      <c r="F204" s="268" t="s">
        <v>841</v>
      </c>
      <c r="G204" s="266"/>
      <c r="H204" s="269">
        <v>0.41699999999999998</v>
      </c>
      <c r="I204" s="270"/>
      <c r="J204" s="266"/>
      <c r="K204" s="266"/>
      <c r="L204" s="271"/>
      <c r="M204" s="272"/>
      <c r="N204" s="273"/>
      <c r="O204" s="273"/>
      <c r="P204" s="273"/>
      <c r="Q204" s="273"/>
      <c r="R204" s="273"/>
      <c r="S204" s="273"/>
      <c r="T204" s="27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75" t="s">
        <v>170</v>
      </c>
      <c r="AU204" s="275" t="s">
        <v>90</v>
      </c>
      <c r="AV204" s="14" t="s">
        <v>90</v>
      </c>
      <c r="AW204" s="14" t="s">
        <v>34</v>
      </c>
      <c r="AX204" s="14" t="s">
        <v>78</v>
      </c>
      <c r="AY204" s="275" t="s">
        <v>162</v>
      </c>
    </row>
    <row r="205" s="16" customFormat="1">
      <c r="A205" s="16"/>
      <c r="B205" s="287"/>
      <c r="C205" s="288"/>
      <c r="D205" s="256" t="s">
        <v>170</v>
      </c>
      <c r="E205" s="289" t="s">
        <v>1</v>
      </c>
      <c r="F205" s="290" t="s">
        <v>180</v>
      </c>
      <c r="G205" s="288"/>
      <c r="H205" s="291">
        <v>0.54800000000000004</v>
      </c>
      <c r="I205" s="292"/>
      <c r="J205" s="288"/>
      <c r="K205" s="288"/>
      <c r="L205" s="293"/>
      <c r="M205" s="294"/>
      <c r="N205" s="295"/>
      <c r="O205" s="295"/>
      <c r="P205" s="295"/>
      <c r="Q205" s="295"/>
      <c r="R205" s="295"/>
      <c r="S205" s="295"/>
      <c r="T205" s="29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T205" s="297" t="s">
        <v>170</v>
      </c>
      <c r="AU205" s="297" t="s">
        <v>90</v>
      </c>
      <c r="AV205" s="16" t="s">
        <v>168</v>
      </c>
      <c r="AW205" s="16" t="s">
        <v>34</v>
      </c>
      <c r="AX205" s="16" t="s">
        <v>85</v>
      </c>
      <c r="AY205" s="297" t="s">
        <v>162</v>
      </c>
    </row>
    <row r="206" s="12" customFormat="1" ht="22.8" customHeight="1">
      <c r="A206" s="12"/>
      <c r="B206" s="224"/>
      <c r="C206" s="225"/>
      <c r="D206" s="226" t="s">
        <v>77</v>
      </c>
      <c r="E206" s="238" t="s">
        <v>95</v>
      </c>
      <c r="F206" s="238" t="s">
        <v>842</v>
      </c>
      <c r="G206" s="225"/>
      <c r="H206" s="225"/>
      <c r="I206" s="228"/>
      <c r="J206" s="239">
        <f>BK206</f>
        <v>0</v>
      </c>
      <c r="K206" s="225"/>
      <c r="L206" s="230"/>
      <c r="M206" s="231"/>
      <c r="N206" s="232"/>
      <c r="O206" s="232"/>
      <c r="P206" s="233">
        <f>SUM(P207:P208)</f>
        <v>0</v>
      </c>
      <c r="Q206" s="232"/>
      <c r="R206" s="233">
        <f>SUM(R207:R208)</f>
        <v>4.2101100000000002</v>
      </c>
      <c r="S206" s="232"/>
      <c r="T206" s="234">
        <f>SUM(T207:T208)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35" t="s">
        <v>85</v>
      </c>
      <c r="AT206" s="236" t="s">
        <v>77</v>
      </c>
      <c r="AU206" s="236" t="s">
        <v>85</v>
      </c>
      <c r="AY206" s="235" t="s">
        <v>162</v>
      </c>
      <c r="BK206" s="237">
        <f>SUM(BK207:BK208)</f>
        <v>0</v>
      </c>
    </row>
    <row r="207" s="2" customFormat="1" ht="22.2" customHeight="1">
      <c r="A207" s="39"/>
      <c r="B207" s="40"/>
      <c r="C207" s="240" t="s">
        <v>311</v>
      </c>
      <c r="D207" s="240" t="s">
        <v>164</v>
      </c>
      <c r="E207" s="241" t="s">
        <v>843</v>
      </c>
      <c r="F207" s="242" t="s">
        <v>844</v>
      </c>
      <c r="G207" s="243" t="s">
        <v>192</v>
      </c>
      <c r="H207" s="244">
        <v>1.5</v>
      </c>
      <c r="I207" s="245"/>
      <c r="J207" s="246">
        <f>ROUND(I207*H207,2)</f>
        <v>0</v>
      </c>
      <c r="K207" s="247"/>
      <c r="L207" s="45"/>
      <c r="M207" s="248" t="s">
        <v>1</v>
      </c>
      <c r="N207" s="249" t="s">
        <v>44</v>
      </c>
      <c r="O207" s="98"/>
      <c r="P207" s="250">
        <f>O207*H207</f>
        <v>0</v>
      </c>
      <c r="Q207" s="250">
        <v>2.80674</v>
      </c>
      <c r="R207" s="250">
        <f>Q207*H207</f>
        <v>4.2101100000000002</v>
      </c>
      <c r="S207" s="250">
        <v>0</v>
      </c>
      <c r="T207" s="25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52" t="s">
        <v>168</v>
      </c>
      <c r="AT207" s="252" t="s">
        <v>164</v>
      </c>
      <c r="AU207" s="252" t="s">
        <v>90</v>
      </c>
      <c r="AY207" s="18" t="s">
        <v>162</v>
      </c>
      <c r="BE207" s="253">
        <f>IF(N207="základná",J207,0)</f>
        <v>0</v>
      </c>
      <c r="BF207" s="253">
        <f>IF(N207="znížená",J207,0)</f>
        <v>0</v>
      </c>
      <c r="BG207" s="253">
        <f>IF(N207="zákl. prenesená",J207,0)</f>
        <v>0</v>
      </c>
      <c r="BH207" s="253">
        <f>IF(N207="zníž. prenesená",J207,0)</f>
        <v>0</v>
      </c>
      <c r="BI207" s="253">
        <f>IF(N207="nulová",J207,0)</f>
        <v>0</v>
      </c>
      <c r="BJ207" s="18" t="s">
        <v>90</v>
      </c>
      <c r="BK207" s="253">
        <f>ROUND(I207*H207,2)</f>
        <v>0</v>
      </c>
      <c r="BL207" s="18" t="s">
        <v>168</v>
      </c>
      <c r="BM207" s="252" t="s">
        <v>845</v>
      </c>
    </row>
    <row r="208" s="14" customFormat="1">
      <c r="A208" s="14"/>
      <c r="B208" s="265"/>
      <c r="C208" s="266"/>
      <c r="D208" s="256" t="s">
        <v>170</v>
      </c>
      <c r="E208" s="267" t="s">
        <v>1</v>
      </c>
      <c r="F208" s="268" t="s">
        <v>846</v>
      </c>
      <c r="G208" s="266"/>
      <c r="H208" s="269">
        <v>1.5</v>
      </c>
      <c r="I208" s="270"/>
      <c r="J208" s="266"/>
      <c r="K208" s="266"/>
      <c r="L208" s="271"/>
      <c r="M208" s="272"/>
      <c r="N208" s="273"/>
      <c r="O208" s="273"/>
      <c r="P208" s="273"/>
      <c r="Q208" s="273"/>
      <c r="R208" s="273"/>
      <c r="S208" s="273"/>
      <c r="T208" s="27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75" t="s">
        <v>170</v>
      </c>
      <c r="AU208" s="275" t="s">
        <v>90</v>
      </c>
      <c r="AV208" s="14" t="s">
        <v>90</v>
      </c>
      <c r="AW208" s="14" t="s">
        <v>34</v>
      </c>
      <c r="AX208" s="14" t="s">
        <v>85</v>
      </c>
      <c r="AY208" s="275" t="s">
        <v>162</v>
      </c>
    </row>
    <row r="209" s="12" customFormat="1" ht="22.8" customHeight="1">
      <c r="A209" s="12"/>
      <c r="B209" s="224"/>
      <c r="C209" s="225"/>
      <c r="D209" s="226" t="s">
        <v>77</v>
      </c>
      <c r="E209" s="238" t="s">
        <v>168</v>
      </c>
      <c r="F209" s="238" t="s">
        <v>847</v>
      </c>
      <c r="G209" s="225"/>
      <c r="H209" s="225"/>
      <c r="I209" s="228"/>
      <c r="J209" s="239">
        <f>BK209</f>
        <v>0</v>
      </c>
      <c r="K209" s="225"/>
      <c r="L209" s="230"/>
      <c r="M209" s="231"/>
      <c r="N209" s="232"/>
      <c r="O209" s="232"/>
      <c r="P209" s="233">
        <f>SUM(P210:P215)</f>
        <v>0</v>
      </c>
      <c r="Q209" s="232"/>
      <c r="R209" s="233">
        <f>SUM(R210:R215)</f>
        <v>71.898758759999993</v>
      </c>
      <c r="S209" s="232"/>
      <c r="T209" s="234">
        <f>SUM(T210:T215)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35" t="s">
        <v>85</v>
      </c>
      <c r="AT209" s="236" t="s">
        <v>77</v>
      </c>
      <c r="AU209" s="236" t="s">
        <v>85</v>
      </c>
      <c r="AY209" s="235" t="s">
        <v>162</v>
      </c>
      <c r="BK209" s="237">
        <f>SUM(BK210:BK215)</f>
        <v>0</v>
      </c>
    </row>
    <row r="210" s="2" customFormat="1" ht="19.8" customHeight="1">
      <c r="A210" s="39"/>
      <c r="B210" s="40"/>
      <c r="C210" s="240" t="s">
        <v>315</v>
      </c>
      <c r="D210" s="240" t="s">
        <v>164</v>
      </c>
      <c r="E210" s="241" t="s">
        <v>848</v>
      </c>
      <c r="F210" s="242" t="s">
        <v>849</v>
      </c>
      <c r="G210" s="243" t="s">
        <v>167</v>
      </c>
      <c r="H210" s="244">
        <v>0.38100000000000001</v>
      </c>
      <c r="I210" s="245"/>
      <c r="J210" s="246">
        <f>ROUND(I210*H210,2)</f>
        <v>0</v>
      </c>
      <c r="K210" s="247"/>
      <c r="L210" s="45"/>
      <c r="M210" s="248" t="s">
        <v>1</v>
      </c>
      <c r="N210" s="249" t="s">
        <v>44</v>
      </c>
      <c r="O210" s="98"/>
      <c r="P210" s="250">
        <f>O210*H210</f>
        <v>0</v>
      </c>
      <c r="Q210" s="250">
        <v>0.02266</v>
      </c>
      <c r="R210" s="250">
        <f>Q210*H210</f>
        <v>0.0086334600000000008</v>
      </c>
      <c r="S210" s="250">
        <v>0</v>
      </c>
      <c r="T210" s="251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52" t="s">
        <v>168</v>
      </c>
      <c r="AT210" s="252" t="s">
        <v>164</v>
      </c>
      <c r="AU210" s="252" t="s">
        <v>90</v>
      </c>
      <c r="AY210" s="18" t="s">
        <v>162</v>
      </c>
      <c r="BE210" s="253">
        <f>IF(N210="základná",J210,0)</f>
        <v>0</v>
      </c>
      <c r="BF210" s="253">
        <f>IF(N210="znížená",J210,0)</f>
        <v>0</v>
      </c>
      <c r="BG210" s="253">
        <f>IF(N210="zákl. prenesená",J210,0)</f>
        <v>0</v>
      </c>
      <c r="BH210" s="253">
        <f>IF(N210="zníž. prenesená",J210,0)</f>
        <v>0</v>
      </c>
      <c r="BI210" s="253">
        <f>IF(N210="nulová",J210,0)</f>
        <v>0</v>
      </c>
      <c r="BJ210" s="18" t="s">
        <v>90</v>
      </c>
      <c r="BK210" s="253">
        <f>ROUND(I210*H210,2)</f>
        <v>0</v>
      </c>
      <c r="BL210" s="18" t="s">
        <v>168</v>
      </c>
      <c r="BM210" s="252" t="s">
        <v>850</v>
      </c>
    </row>
    <row r="211" s="13" customFormat="1">
      <c r="A211" s="13"/>
      <c r="B211" s="254"/>
      <c r="C211" s="255"/>
      <c r="D211" s="256" t="s">
        <v>170</v>
      </c>
      <c r="E211" s="257" t="s">
        <v>1</v>
      </c>
      <c r="F211" s="258" t="s">
        <v>851</v>
      </c>
      <c r="G211" s="255"/>
      <c r="H211" s="257" t="s">
        <v>1</v>
      </c>
      <c r="I211" s="259"/>
      <c r="J211" s="255"/>
      <c r="K211" s="255"/>
      <c r="L211" s="260"/>
      <c r="M211" s="261"/>
      <c r="N211" s="262"/>
      <c r="O211" s="262"/>
      <c r="P211" s="262"/>
      <c r="Q211" s="262"/>
      <c r="R211" s="262"/>
      <c r="S211" s="262"/>
      <c r="T211" s="26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64" t="s">
        <v>170</v>
      </c>
      <c r="AU211" s="264" t="s">
        <v>90</v>
      </c>
      <c r="AV211" s="13" t="s">
        <v>85</v>
      </c>
      <c r="AW211" s="13" t="s">
        <v>34</v>
      </c>
      <c r="AX211" s="13" t="s">
        <v>78</v>
      </c>
      <c r="AY211" s="264" t="s">
        <v>162</v>
      </c>
    </row>
    <row r="212" s="14" customFormat="1">
      <c r="A212" s="14"/>
      <c r="B212" s="265"/>
      <c r="C212" s="266"/>
      <c r="D212" s="256" t="s">
        <v>170</v>
      </c>
      <c r="E212" s="267" t="s">
        <v>1</v>
      </c>
      <c r="F212" s="268" t="s">
        <v>852</v>
      </c>
      <c r="G212" s="266"/>
      <c r="H212" s="269">
        <v>0.38100000000000001</v>
      </c>
      <c r="I212" s="270"/>
      <c r="J212" s="266"/>
      <c r="K212" s="266"/>
      <c r="L212" s="271"/>
      <c r="M212" s="272"/>
      <c r="N212" s="273"/>
      <c r="O212" s="273"/>
      <c r="P212" s="273"/>
      <c r="Q212" s="273"/>
      <c r="R212" s="273"/>
      <c r="S212" s="273"/>
      <c r="T212" s="27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75" t="s">
        <v>170</v>
      </c>
      <c r="AU212" s="275" t="s">
        <v>90</v>
      </c>
      <c r="AV212" s="14" t="s">
        <v>90</v>
      </c>
      <c r="AW212" s="14" t="s">
        <v>34</v>
      </c>
      <c r="AX212" s="14" t="s">
        <v>85</v>
      </c>
      <c r="AY212" s="275" t="s">
        <v>162</v>
      </c>
    </row>
    <row r="213" s="2" customFormat="1" ht="34.8" customHeight="1">
      <c r="A213" s="39"/>
      <c r="B213" s="40"/>
      <c r="C213" s="240" t="s">
        <v>319</v>
      </c>
      <c r="D213" s="240" t="s">
        <v>164</v>
      </c>
      <c r="E213" s="241" t="s">
        <v>853</v>
      </c>
      <c r="F213" s="242" t="s">
        <v>854</v>
      </c>
      <c r="G213" s="243" t="s">
        <v>167</v>
      </c>
      <c r="H213" s="244">
        <v>70.209999999999994</v>
      </c>
      <c r="I213" s="245"/>
      <c r="J213" s="246">
        <f>ROUND(I213*H213,2)</f>
        <v>0</v>
      </c>
      <c r="K213" s="247"/>
      <c r="L213" s="45"/>
      <c r="M213" s="248" t="s">
        <v>1</v>
      </c>
      <c r="N213" s="249" t="s">
        <v>44</v>
      </c>
      <c r="O213" s="98"/>
      <c r="P213" s="250">
        <f>O213*H213</f>
        <v>0</v>
      </c>
      <c r="Q213" s="250">
        <v>1.02393</v>
      </c>
      <c r="R213" s="250">
        <f>Q213*H213</f>
        <v>71.890125299999994</v>
      </c>
      <c r="S213" s="250">
        <v>0</v>
      </c>
      <c r="T213" s="25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52" t="s">
        <v>168</v>
      </c>
      <c r="AT213" s="252" t="s">
        <v>164</v>
      </c>
      <c r="AU213" s="252" t="s">
        <v>90</v>
      </c>
      <c r="AY213" s="18" t="s">
        <v>162</v>
      </c>
      <c r="BE213" s="253">
        <f>IF(N213="základná",J213,0)</f>
        <v>0</v>
      </c>
      <c r="BF213" s="253">
        <f>IF(N213="znížená",J213,0)</f>
        <v>0</v>
      </c>
      <c r="BG213" s="253">
        <f>IF(N213="zákl. prenesená",J213,0)</f>
        <v>0</v>
      </c>
      <c r="BH213" s="253">
        <f>IF(N213="zníž. prenesená",J213,0)</f>
        <v>0</v>
      </c>
      <c r="BI213" s="253">
        <f>IF(N213="nulová",J213,0)</f>
        <v>0</v>
      </c>
      <c r="BJ213" s="18" t="s">
        <v>90</v>
      </c>
      <c r="BK213" s="253">
        <f>ROUND(I213*H213,2)</f>
        <v>0</v>
      </c>
      <c r="BL213" s="18" t="s">
        <v>168</v>
      </c>
      <c r="BM213" s="252" t="s">
        <v>855</v>
      </c>
    </row>
    <row r="214" s="13" customFormat="1">
      <c r="A214" s="13"/>
      <c r="B214" s="254"/>
      <c r="C214" s="255"/>
      <c r="D214" s="256" t="s">
        <v>170</v>
      </c>
      <c r="E214" s="257" t="s">
        <v>1</v>
      </c>
      <c r="F214" s="258" t="s">
        <v>856</v>
      </c>
      <c r="G214" s="255"/>
      <c r="H214" s="257" t="s">
        <v>1</v>
      </c>
      <c r="I214" s="259"/>
      <c r="J214" s="255"/>
      <c r="K214" s="255"/>
      <c r="L214" s="260"/>
      <c r="M214" s="261"/>
      <c r="N214" s="262"/>
      <c r="O214" s="262"/>
      <c r="P214" s="262"/>
      <c r="Q214" s="262"/>
      <c r="R214" s="262"/>
      <c r="S214" s="262"/>
      <c r="T214" s="26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64" t="s">
        <v>170</v>
      </c>
      <c r="AU214" s="264" t="s">
        <v>90</v>
      </c>
      <c r="AV214" s="13" t="s">
        <v>85</v>
      </c>
      <c r="AW214" s="13" t="s">
        <v>34</v>
      </c>
      <c r="AX214" s="13" t="s">
        <v>78</v>
      </c>
      <c r="AY214" s="264" t="s">
        <v>162</v>
      </c>
    </row>
    <row r="215" s="14" customFormat="1">
      <c r="A215" s="14"/>
      <c r="B215" s="265"/>
      <c r="C215" s="266"/>
      <c r="D215" s="256" t="s">
        <v>170</v>
      </c>
      <c r="E215" s="267" t="s">
        <v>1</v>
      </c>
      <c r="F215" s="268" t="s">
        <v>857</v>
      </c>
      <c r="G215" s="266"/>
      <c r="H215" s="269">
        <v>70.209999999999994</v>
      </c>
      <c r="I215" s="270"/>
      <c r="J215" s="266"/>
      <c r="K215" s="266"/>
      <c r="L215" s="271"/>
      <c r="M215" s="272"/>
      <c r="N215" s="273"/>
      <c r="O215" s="273"/>
      <c r="P215" s="273"/>
      <c r="Q215" s="273"/>
      <c r="R215" s="273"/>
      <c r="S215" s="273"/>
      <c r="T215" s="27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75" t="s">
        <v>170</v>
      </c>
      <c r="AU215" s="275" t="s">
        <v>90</v>
      </c>
      <c r="AV215" s="14" t="s">
        <v>90</v>
      </c>
      <c r="AW215" s="14" t="s">
        <v>34</v>
      </c>
      <c r="AX215" s="14" t="s">
        <v>85</v>
      </c>
      <c r="AY215" s="275" t="s">
        <v>162</v>
      </c>
    </row>
    <row r="216" s="12" customFormat="1" ht="22.8" customHeight="1">
      <c r="A216" s="12"/>
      <c r="B216" s="224"/>
      <c r="C216" s="225"/>
      <c r="D216" s="226" t="s">
        <v>77</v>
      </c>
      <c r="E216" s="238" t="s">
        <v>200</v>
      </c>
      <c r="F216" s="238" t="s">
        <v>290</v>
      </c>
      <c r="G216" s="225"/>
      <c r="H216" s="225"/>
      <c r="I216" s="228"/>
      <c r="J216" s="239">
        <f>BK216</f>
        <v>0</v>
      </c>
      <c r="K216" s="225"/>
      <c r="L216" s="230"/>
      <c r="M216" s="231"/>
      <c r="N216" s="232"/>
      <c r="O216" s="232"/>
      <c r="P216" s="233">
        <f>SUM(P217:P230)</f>
        <v>0</v>
      </c>
      <c r="Q216" s="232"/>
      <c r="R216" s="233">
        <f>SUM(R217:R230)</f>
        <v>11.146856000000001</v>
      </c>
      <c r="S216" s="232"/>
      <c r="T216" s="234">
        <f>SUM(T217:T230)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35" t="s">
        <v>85</v>
      </c>
      <c r="AT216" s="236" t="s">
        <v>77</v>
      </c>
      <c r="AU216" s="236" t="s">
        <v>85</v>
      </c>
      <c r="AY216" s="235" t="s">
        <v>162</v>
      </c>
      <c r="BK216" s="237">
        <f>SUM(BK217:BK230)</f>
        <v>0</v>
      </c>
    </row>
    <row r="217" s="2" customFormat="1" ht="22.2" customHeight="1">
      <c r="A217" s="39"/>
      <c r="B217" s="40"/>
      <c r="C217" s="240" t="s">
        <v>325</v>
      </c>
      <c r="D217" s="240" t="s">
        <v>164</v>
      </c>
      <c r="E217" s="241" t="s">
        <v>299</v>
      </c>
      <c r="F217" s="242" t="s">
        <v>858</v>
      </c>
      <c r="G217" s="243" t="s">
        <v>167</v>
      </c>
      <c r="H217" s="244">
        <v>8.4000000000000004</v>
      </c>
      <c r="I217" s="245"/>
      <c r="J217" s="246">
        <f>ROUND(I217*H217,2)</f>
        <v>0</v>
      </c>
      <c r="K217" s="247"/>
      <c r="L217" s="45"/>
      <c r="M217" s="248" t="s">
        <v>1</v>
      </c>
      <c r="N217" s="249" t="s">
        <v>44</v>
      </c>
      <c r="O217" s="98"/>
      <c r="P217" s="250">
        <f>O217*H217</f>
        <v>0</v>
      </c>
      <c r="Q217" s="250">
        <v>0.27994000000000002</v>
      </c>
      <c r="R217" s="250">
        <f>Q217*H217</f>
        <v>2.3514960000000005</v>
      </c>
      <c r="S217" s="250">
        <v>0</v>
      </c>
      <c r="T217" s="25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52" t="s">
        <v>168</v>
      </c>
      <c r="AT217" s="252" t="s">
        <v>164</v>
      </c>
      <c r="AU217" s="252" t="s">
        <v>90</v>
      </c>
      <c r="AY217" s="18" t="s">
        <v>162</v>
      </c>
      <c r="BE217" s="253">
        <f>IF(N217="základná",J217,0)</f>
        <v>0</v>
      </c>
      <c r="BF217" s="253">
        <f>IF(N217="znížená",J217,0)</f>
        <v>0</v>
      </c>
      <c r="BG217" s="253">
        <f>IF(N217="zákl. prenesená",J217,0)</f>
        <v>0</v>
      </c>
      <c r="BH217" s="253">
        <f>IF(N217="zníž. prenesená",J217,0)</f>
        <v>0</v>
      </c>
      <c r="BI217" s="253">
        <f>IF(N217="nulová",J217,0)</f>
        <v>0</v>
      </c>
      <c r="BJ217" s="18" t="s">
        <v>90</v>
      </c>
      <c r="BK217" s="253">
        <f>ROUND(I217*H217,2)</f>
        <v>0</v>
      </c>
      <c r="BL217" s="18" t="s">
        <v>168</v>
      </c>
      <c r="BM217" s="252" t="s">
        <v>859</v>
      </c>
    </row>
    <row r="218" s="14" customFormat="1">
      <c r="A218" s="14"/>
      <c r="B218" s="265"/>
      <c r="C218" s="266"/>
      <c r="D218" s="256" t="s">
        <v>170</v>
      </c>
      <c r="E218" s="267" t="s">
        <v>1</v>
      </c>
      <c r="F218" s="268" t="s">
        <v>860</v>
      </c>
      <c r="G218" s="266"/>
      <c r="H218" s="269">
        <v>8.4000000000000004</v>
      </c>
      <c r="I218" s="270"/>
      <c r="J218" s="266"/>
      <c r="K218" s="266"/>
      <c r="L218" s="271"/>
      <c r="M218" s="272"/>
      <c r="N218" s="273"/>
      <c r="O218" s="273"/>
      <c r="P218" s="273"/>
      <c r="Q218" s="273"/>
      <c r="R218" s="273"/>
      <c r="S218" s="273"/>
      <c r="T218" s="27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75" t="s">
        <v>170</v>
      </c>
      <c r="AU218" s="275" t="s">
        <v>90</v>
      </c>
      <c r="AV218" s="14" t="s">
        <v>90</v>
      </c>
      <c r="AW218" s="14" t="s">
        <v>34</v>
      </c>
      <c r="AX218" s="14" t="s">
        <v>85</v>
      </c>
      <c r="AY218" s="275" t="s">
        <v>162</v>
      </c>
    </row>
    <row r="219" s="2" customFormat="1" ht="34.8" customHeight="1">
      <c r="A219" s="39"/>
      <c r="B219" s="40"/>
      <c r="C219" s="240" t="s">
        <v>331</v>
      </c>
      <c r="D219" s="240" t="s">
        <v>164</v>
      </c>
      <c r="E219" s="241" t="s">
        <v>861</v>
      </c>
      <c r="F219" s="242" t="s">
        <v>862</v>
      </c>
      <c r="G219" s="243" t="s">
        <v>167</v>
      </c>
      <c r="H219" s="244">
        <v>57.399999999999999</v>
      </c>
      <c r="I219" s="245"/>
      <c r="J219" s="246">
        <f>ROUND(I219*H219,2)</f>
        <v>0</v>
      </c>
      <c r="K219" s="247"/>
      <c r="L219" s="45"/>
      <c r="M219" s="248" t="s">
        <v>1</v>
      </c>
      <c r="N219" s="249" t="s">
        <v>44</v>
      </c>
      <c r="O219" s="98"/>
      <c r="P219" s="250">
        <f>O219*H219</f>
        <v>0</v>
      </c>
      <c r="Q219" s="250">
        <v>0.00080000000000000004</v>
      </c>
      <c r="R219" s="250">
        <f>Q219*H219</f>
        <v>0.045920000000000002</v>
      </c>
      <c r="S219" s="250">
        <v>0</v>
      </c>
      <c r="T219" s="251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52" t="s">
        <v>168</v>
      </c>
      <c r="AT219" s="252" t="s">
        <v>164</v>
      </c>
      <c r="AU219" s="252" t="s">
        <v>90</v>
      </c>
      <c r="AY219" s="18" t="s">
        <v>162</v>
      </c>
      <c r="BE219" s="253">
        <f>IF(N219="základná",J219,0)</f>
        <v>0</v>
      </c>
      <c r="BF219" s="253">
        <f>IF(N219="znížená",J219,0)</f>
        <v>0</v>
      </c>
      <c r="BG219" s="253">
        <f>IF(N219="zákl. prenesená",J219,0)</f>
        <v>0</v>
      </c>
      <c r="BH219" s="253">
        <f>IF(N219="zníž. prenesená",J219,0)</f>
        <v>0</v>
      </c>
      <c r="BI219" s="253">
        <f>IF(N219="nulová",J219,0)</f>
        <v>0</v>
      </c>
      <c r="BJ219" s="18" t="s">
        <v>90</v>
      </c>
      <c r="BK219" s="253">
        <f>ROUND(I219*H219,2)</f>
        <v>0</v>
      </c>
      <c r="BL219" s="18" t="s">
        <v>168</v>
      </c>
      <c r="BM219" s="252" t="s">
        <v>863</v>
      </c>
    </row>
    <row r="220" s="14" customFormat="1">
      <c r="A220" s="14"/>
      <c r="B220" s="265"/>
      <c r="C220" s="266"/>
      <c r="D220" s="256" t="s">
        <v>170</v>
      </c>
      <c r="E220" s="267" t="s">
        <v>1</v>
      </c>
      <c r="F220" s="268" t="s">
        <v>864</v>
      </c>
      <c r="G220" s="266"/>
      <c r="H220" s="269">
        <v>8.4000000000000004</v>
      </c>
      <c r="I220" s="270"/>
      <c r="J220" s="266"/>
      <c r="K220" s="266"/>
      <c r="L220" s="271"/>
      <c r="M220" s="272"/>
      <c r="N220" s="273"/>
      <c r="O220" s="273"/>
      <c r="P220" s="273"/>
      <c r="Q220" s="273"/>
      <c r="R220" s="273"/>
      <c r="S220" s="273"/>
      <c r="T220" s="27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75" t="s">
        <v>170</v>
      </c>
      <c r="AU220" s="275" t="s">
        <v>90</v>
      </c>
      <c r="AV220" s="14" t="s">
        <v>90</v>
      </c>
      <c r="AW220" s="14" t="s">
        <v>34</v>
      </c>
      <c r="AX220" s="14" t="s">
        <v>78</v>
      </c>
      <c r="AY220" s="275" t="s">
        <v>162</v>
      </c>
    </row>
    <row r="221" s="14" customFormat="1">
      <c r="A221" s="14"/>
      <c r="B221" s="265"/>
      <c r="C221" s="266"/>
      <c r="D221" s="256" t="s">
        <v>170</v>
      </c>
      <c r="E221" s="267" t="s">
        <v>1</v>
      </c>
      <c r="F221" s="268" t="s">
        <v>865</v>
      </c>
      <c r="G221" s="266"/>
      <c r="H221" s="269">
        <v>49</v>
      </c>
      <c r="I221" s="270"/>
      <c r="J221" s="266"/>
      <c r="K221" s="266"/>
      <c r="L221" s="271"/>
      <c r="M221" s="272"/>
      <c r="N221" s="273"/>
      <c r="O221" s="273"/>
      <c r="P221" s="273"/>
      <c r="Q221" s="273"/>
      <c r="R221" s="273"/>
      <c r="S221" s="273"/>
      <c r="T221" s="27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75" t="s">
        <v>170</v>
      </c>
      <c r="AU221" s="275" t="s">
        <v>90</v>
      </c>
      <c r="AV221" s="14" t="s">
        <v>90</v>
      </c>
      <c r="AW221" s="14" t="s">
        <v>34</v>
      </c>
      <c r="AX221" s="14" t="s">
        <v>78</v>
      </c>
      <c r="AY221" s="275" t="s">
        <v>162</v>
      </c>
    </row>
    <row r="222" s="16" customFormat="1">
      <c r="A222" s="16"/>
      <c r="B222" s="287"/>
      <c r="C222" s="288"/>
      <c r="D222" s="256" t="s">
        <v>170</v>
      </c>
      <c r="E222" s="289" t="s">
        <v>1</v>
      </c>
      <c r="F222" s="290" t="s">
        <v>180</v>
      </c>
      <c r="G222" s="288"/>
      <c r="H222" s="291">
        <v>57.399999999999999</v>
      </c>
      <c r="I222" s="292"/>
      <c r="J222" s="288"/>
      <c r="K222" s="288"/>
      <c r="L222" s="293"/>
      <c r="M222" s="294"/>
      <c r="N222" s="295"/>
      <c r="O222" s="295"/>
      <c r="P222" s="295"/>
      <c r="Q222" s="295"/>
      <c r="R222" s="295"/>
      <c r="S222" s="295"/>
      <c r="T222" s="29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T222" s="297" t="s">
        <v>170</v>
      </c>
      <c r="AU222" s="297" t="s">
        <v>90</v>
      </c>
      <c r="AV222" s="16" t="s">
        <v>168</v>
      </c>
      <c r="AW222" s="16" t="s">
        <v>34</v>
      </c>
      <c r="AX222" s="16" t="s">
        <v>85</v>
      </c>
      <c r="AY222" s="297" t="s">
        <v>162</v>
      </c>
    </row>
    <row r="223" s="2" customFormat="1" ht="30" customHeight="1">
      <c r="A223" s="39"/>
      <c r="B223" s="40"/>
      <c r="C223" s="240" t="s">
        <v>339</v>
      </c>
      <c r="D223" s="240" t="s">
        <v>164</v>
      </c>
      <c r="E223" s="241" t="s">
        <v>866</v>
      </c>
      <c r="F223" s="242" t="s">
        <v>867</v>
      </c>
      <c r="G223" s="243" t="s">
        <v>167</v>
      </c>
      <c r="H223" s="244">
        <v>32.899999999999999</v>
      </c>
      <c r="I223" s="245"/>
      <c r="J223" s="246">
        <f>ROUND(I223*H223,2)</f>
        <v>0</v>
      </c>
      <c r="K223" s="247"/>
      <c r="L223" s="45"/>
      <c r="M223" s="248" t="s">
        <v>1</v>
      </c>
      <c r="N223" s="249" t="s">
        <v>44</v>
      </c>
      <c r="O223" s="98"/>
      <c r="P223" s="250">
        <f>O223*H223</f>
        <v>0</v>
      </c>
      <c r="Q223" s="250">
        <v>0.10373</v>
      </c>
      <c r="R223" s="250">
        <f>Q223*H223</f>
        <v>3.4127169999999998</v>
      </c>
      <c r="S223" s="250">
        <v>0</v>
      </c>
      <c r="T223" s="251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2" t="s">
        <v>168</v>
      </c>
      <c r="AT223" s="252" t="s">
        <v>164</v>
      </c>
      <c r="AU223" s="252" t="s">
        <v>90</v>
      </c>
      <c r="AY223" s="18" t="s">
        <v>162</v>
      </c>
      <c r="BE223" s="253">
        <f>IF(N223="základná",J223,0)</f>
        <v>0</v>
      </c>
      <c r="BF223" s="253">
        <f>IF(N223="znížená",J223,0)</f>
        <v>0</v>
      </c>
      <c r="BG223" s="253">
        <f>IF(N223="zákl. prenesená",J223,0)</f>
        <v>0</v>
      </c>
      <c r="BH223" s="253">
        <f>IF(N223="zníž. prenesená",J223,0)</f>
        <v>0</v>
      </c>
      <c r="BI223" s="253">
        <f>IF(N223="nulová",J223,0)</f>
        <v>0</v>
      </c>
      <c r="BJ223" s="18" t="s">
        <v>90</v>
      </c>
      <c r="BK223" s="253">
        <f>ROUND(I223*H223,2)</f>
        <v>0</v>
      </c>
      <c r="BL223" s="18" t="s">
        <v>168</v>
      </c>
      <c r="BM223" s="252" t="s">
        <v>868</v>
      </c>
    </row>
    <row r="224" s="14" customFormat="1">
      <c r="A224" s="14"/>
      <c r="B224" s="265"/>
      <c r="C224" s="266"/>
      <c r="D224" s="256" t="s">
        <v>170</v>
      </c>
      <c r="E224" s="267" t="s">
        <v>1</v>
      </c>
      <c r="F224" s="268" t="s">
        <v>864</v>
      </c>
      <c r="G224" s="266"/>
      <c r="H224" s="269">
        <v>8.4000000000000004</v>
      </c>
      <c r="I224" s="270"/>
      <c r="J224" s="266"/>
      <c r="K224" s="266"/>
      <c r="L224" s="271"/>
      <c r="M224" s="272"/>
      <c r="N224" s="273"/>
      <c r="O224" s="273"/>
      <c r="P224" s="273"/>
      <c r="Q224" s="273"/>
      <c r="R224" s="273"/>
      <c r="S224" s="273"/>
      <c r="T224" s="27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75" t="s">
        <v>170</v>
      </c>
      <c r="AU224" s="275" t="s">
        <v>90</v>
      </c>
      <c r="AV224" s="14" t="s">
        <v>90</v>
      </c>
      <c r="AW224" s="14" t="s">
        <v>34</v>
      </c>
      <c r="AX224" s="14" t="s">
        <v>78</v>
      </c>
      <c r="AY224" s="275" t="s">
        <v>162</v>
      </c>
    </row>
    <row r="225" s="14" customFormat="1">
      <c r="A225" s="14"/>
      <c r="B225" s="265"/>
      <c r="C225" s="266"/>
      <c r="D225" s="256" t="s">
        <v>170</v>
      </c>
      <c r="E225" s="267" t="s">
        <v>1</v>
      </c>
      <c r="F225" s="268" t="s">
        <v>869</v>
      </c>
      <c r="G225" s="266"/>
      <c r="H225" s="269">
        <v>24.5</v>
      </c>
      <c r="I225" s="270"/>
      <c r="J225" s="266"/>
      <c r="K225" s="266"/>
      <c r="L225" s="271"/>
      <c r="M225" s="272"/>
      <c r="N225" s="273"/>
      <c r="O225" s="273"/>
      <c r="P225" s="273"/>
      <c r="Q225" s="273"/>
      <c r="R225" s="273"/>
      <c r="S225" s="273"/>
      <c r="T225" s="27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75" t="s">
        <v>170</v>
      </c>
      <c r="AU225" s="275" t="s">
        <v>90</v>
      </c>
      <c r="AV225" s="14" t="s">
        <v>90</v>
      </c>
      <c r="AW225" s="14" t="s">
        <v>34</v>
      </c>
      <c r="AX225" s="14" t="s">
        <v>78</v>
      </c>
      <c r="AY225" s="275" t="s">
        <v>162</v>
      </c>
    </row>
    <row r="226" s="16" customFormat="1">
      <c r="A226" s="16"/>
      <c r="B226" s="287"/>
      <c r="C226" s="288"/>
      <c r="D226" s="256" t="s">
        <v>170</v>
      </c>
      <c r="E226" s="289" t="s">
        <v>1</v>
      </c>
      <c r="F226" s="290" t="s">
        <v>180</v>
      </c>
      <c r="G226" s="288"/>
      <c r="H226" s="291">
        <v>32.899999999999999</v>
      </c>
      <c r="I226" s="292"/>
      <c r="J226" s="288"/>
      <c r="K226" s="288"/>
      <c r="L226" s="293"/>
      <c r="M226" s="294"/>
      <c r="N226" s="295"/>
      <c r="O226" s="295"/>
      <c r="P226" s="295"/>
      <c r="Q226" s="295"/>
      <c r="R226" s="295"/>
      <c r="S226" s="295"/>
      <c r="T226" s="29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T226" s="297" t="s">
        <v>170</v>
      </c>
      <c r="AU226" s="297" t="s">
        <v>90</v>
      </c>
      <c r="AV226" s="16" t="s">
        <v>168</v>
      </c>
      <c r="AW226" s="16" t="s">
        <v>34</v>
      </c>
      <c r="AX226" s="16" t="s">
        <v>85</v>
      </c>
      <c r="AY226" s="297" t="s">
        <v>162</v>
      </c>
    </row>
    <row r="227" s="2" customFormat="1" ht="34.8" customHeight="1">
      <c r="A227" s="39"/>
      <c r="B227" s="40"/>
      <c r="C227" s="240" t="s">
        <v>344</v>
      </c>
      <c r="D227" s="240" t="s">
        <v>164</v>
      </c>
      <c r="E227" s="241" t="s">
        <v>870</v>
      </c>
      <c r="F227" s="242" t="s">
        <v>871</v>
      </c>
      <c r="G227" s="243" t="s">
        <v>167</v>
      </c>
      <c r="H227" s="244">
        <v>24.5</v>
      </c>
      <c r="I227" s="245"/>
      <c r="J227" s="246">
        <f>ROUND(I227*H227,2)</f>
        <v>0</v>
      </c>
      <c r="K227" s="247"/>
      <c r="L227" s="45"/>
      <c r="M227" s="248" t="s">
        <v>1</v>
      </c>
      <c r="N227" s="249" t="s">
        <v>44</v>
      </c>
      <c r="O227" s="98"/>
      <c r="P227" s="250">
        <f>O227*H227</f>
        <v>0</v>
      </c>
      <c r="Q227" s="250">
        <v>0.15559000000000001</v>
      </c>
      <c r="R227" s="250">
        <f>Q227*H227</f>
        <v>3.8119550000000002</v>
      </c>
      <c r="S227" s="250">
        <v>0</v>
      </c>
      <c r="T227" s="251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52" t="s">
        <v>168</v>
      </c>
      <c r="AT227" s="252" t="s">
        <v>164</v>
      </c>
      <c r="AU227" s="252" t="s">
        <v>90</v>
      </c>
      <c r="AY227" s="18" t="s">
        <v>162</v>
      </c>
      <c r="BE227" s="253">
        <f>IF(N227="základná",J227,0)</f>
        <v>0</v>
      </c>
      <c r="BF227" s="253">
        <f>IF(N227="znížená",J227,0)</f>
        <v>0</v>
      </c>
      <c r="BG227" s="253">
        <f>IF(N227="zákl. prenesená",J227,0)</f>
        <v>0</v>
      </c>
      <c r="BH227" s="253">
        <f>IF(N227="zníž. prenesená",J227,0)</f>
        <v>0</v>
      </c>
      <c r="BI227" s="253">
        <f>IF(N227="nulová",J227,0)</f>
        <v>0</v>
      </c>
      <c r="BJ227" s="18" t="s">
        <v>90</v>
      </c>
      <c r="BK227" s="253">
        <f>ROUND(I227*H227,2)</f>
        <v>0</v>
      </c>
      <c r="BL227" s="18" t="s">
        <v>168</v>
      </c>
      <c r="BM227" s="252" t="s">
        <v>872</v>
      </c>
    </row>
    <row r="228" s="14" customFormat="1">
      <c r="A228" s="14"/>
      <c r="B228" s="265"/>
      <c r="C228" s="266"/>
      <c r="D228" s="256" t="s">
        <v>170</v>
      </c>
      <c r="E228" s="267" t="s">
        <v>1</v>
      </c>
      <c r="F228" s="268" t="s">
        <v>869</v>
      </c>
      <c r="G228" s="266"/>
      <c r="H228" s="269">
        <v>24.5</v>
      </c>
      <c r="I228" s="270"/>
      <c r="J228" s="266"/>
      <c r="K228" s="266"/>
      <c r="L228" s="271"/>
      <c r="M228" s="272"/>
      <c r="N228" s="273"/>
      <c r="O228" s="273"/>
      <c r="P228" s="273"/>
      <c r="Q228" s="273"/>
      <c r="R228" s="273"/>
      <c r="S228" s="273"/>
      <c r="T228" s="27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75" t="s">
        <v>170</v>
      </c>
      <c r="AU228" s="275" t="s">
        <v>90</v>
      </c>
      <c r="AV228" s="14" t="s">
        <v>90</v>
      </c>
      <c r="AW228" s="14" t="s">
        <v>34</v>
      </c>
      <c r="AX228" s="14" t="s">
        <v>85</v>
      </c>
      <c r="AY228" s="275" t="s">
        <v>162</v>
      </c>
    </row>
    <row r="229" s="2" customFormat="1" ht="34.8" customHeight="1">
      <c r="A229" s="39"/>
      <c r="B229" s="40"/>
      <c r="C229" s="240" t="s">
        <v>352</v>
      </c>
      <c r="D229" s="240" t="s">
        <v>164</v>
      </c>
      <c r="E229" s="241" t="s">
        <v>873</v>
      </c>
      <c r="F229" s="242" t="s">
        <v>874</v>
      </c>
      <c r="G229" s="243" t="s">
        <v>167</v>
      </c>
      <c r="H229" s="244">
        <v>8.4000000000000004</v>
      </c>
      <c r="I229" s="245"/>
      <c r="J229" s="246">
        <f>ROUND(I229*H229,2)</f>
        <v>0</v>
      </c>
      <c r="K229" s="247"/>
      <c r="L229" s="45"/>
      <c r="M229" s="248" t="s">
        <v>1</v>
      </c>
      <c r="N229" s="249" t="s">
        <v>44</v>
      </c>
      <c r="O229" s="98"/>
      <c r="P229" s="250">
        <f>O229*H229</f>
        <v>0</v>
      </c>
      <c r="Q229" s="250">
        <v>0.18151999999999999</v>
      </c>
      <c r="R229" s="250">
        <f>Q229*H229</f>
        <v>1.5247679999999999</v>
      </c>
      <c r="S229" s="250">
        <v>0</v>
      </c>
      <c r="T229" s="251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52" t="s">
        <v>168</v>
      </c>
      <c r="AT229" s="252" t="s">
        <v>164</v>
      </c>
      <c r="AU229" s="252" t="s">
        <v>90</v>
      </c>
      <c r="AY229" s="18" t="s">
        <v>162</v>
      </c>
      <c r="BE229" s="253">
        <f>IF(N229="základná",J229,0)</f>
        <v>0</v>
      </c>
      <c r="BF229" s="253">
        <f>IF(N229="znížená",J229,0)</f>
        <v>0</v>
      </c>
      <c r="BG229" s="253">
        <f>IF(N229="zákl. prenesená",J229,0)</f>
        <v>0</v>
      </c>
      <c r="BH229" s="253">
        <f>IF(N229="zníž. prenesená",J229,0)</f>
        <v>0</v>
      </c>
      <c r="BI229" s="253">
        <f>IF(N229="nulová",J229,0)</f>
        <v>0</v>
      </c>
      <c r="BJ229" s="18" t="s">
        <v>90</v>
      </c>
      <c r="BK229" s="253">
        <f>ROUND(I229*H229,2)</f>
        <v>0</v>
      </c>
      <c r="BL229" s="18" t="s">
        <v>168</v>
      </c>
      <c r="BM229" s="252" t="s">
        <v>875</v>
      </c>
    </row>
    <row r="230" s="14" customFormat="1">
      <c r="A230" s="14"/>
      <c r="B230" s="265"/>
      <c r="C230" s="266"/>
      <c r="D230" s="256" t="s">
        <v>170</v>
      </c>
      <c r="E230" s="267" t="s">
        <v>1</v>
      </c>
      <c r="F230" s="268" t="s">
        <v>864</v>
      </c>
      <c r="G230" s="266"/>
      <c r="H230" s="269">
        <v>8.4000000000000004</v>
      </c>
      <c r="I230" s="270"/>
      <c r="J230" s="266"/>
      <c r="K230" s="266"/>
      <c r="L230" s="271"/>
      <c r="M230" s="272"/>
      <c r="N230" s="273"/>
      <c r="O230" s="273"/>
      <c r="P230" s="273"/>
      <c r="Q230" s="273"/>
      <c r="R230" s="273"/>
      <c r="S230" s="273"/>
      <c r="T230" s="27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75" t="s">
        <v>170</v>
      </c>
      <c r="AU230" s="275" t="s">
        <v>90</v>
      </c>
      <c r="AV230" s="14" t="s">
        <v>90</v>
      </c>
      <c r="AW230" s="14" t="s">
        <v>34</v>
      </c>
      <c r="AX230" s="14" t="s">
        <v>85</v>
      </c>
      <c r="AY230" s="275" t="s">
        <v>162</v>
      </c>
    </row>
    <row r="231" s="12" customFormat="1" ht="22.8" customHeight="1">
      <c r="A231" s="12"/>
      <c r="B231" s="224"/>
      <c r="C231" s="225"/>
      <c r="D231" s="226" t="s">
        <v>77</v>
      </c>
      <c r="E231" s="238" t="s">
        <v>206</v>
      </c>
      <c r="F231" s="238" t="s">
        <v>364</v>
      </c>
      <c r="G231" s="225"/>
      <c r="H231" s="225"/>
      <c r="I231" s="228"/>
      <c r="J231" s="239">
        <f>BK231</f>
        <v>0</v>
      </c>
      <c r="K231" s="225"/>
      <c r="L231" s="230"/>
      <c r="M231" s="231"/>
      <c r="N231" s="232"/>
      <c r="O231" s="232"/>
      <c r="P231" s="233">
        <f>SUM(P232:P238)</f>
        <v>0</v>
      </c>
      <c r="Q231" s="232"/>
      <c r="R231" s="233">
        <f>SUM(R232:R238)</f>
        <v>4.2382267399999991</v>
      </c>
      <c r="S231" s="232"/>
      <c r="T231" s="234">
        <f>SUM(T232:T238)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35" t="s">
        <v>85</v>
      </c>
      <c r="AT231" s="236" t="s">
        <v>77</v>
      </c>
      <c r="AU231" s="236" t="s">
        <v>85</v>
      </c>
      <c r="AY231" s="235" t="s">
        <v>162</v>
      </c>
      <c r="BK231" s="237">
        <f>SUM(BK232:BK238)</f>
        <v>0</v>
      </c>
    </row>
    <row r="232" s="2" customFormat="1" ht="22.2" customHeight="1">
      <c r="A232" s="39"/>
      <c r="B232" s="40"/>
      <c r="C232" s="240" t="s">
        <v>356</v>
      </c>
      <c r="D232" s="240" t="s">
        <v>164</v>
      </c>
      <c r="E232" s="241" t="s">
        <v>876</v>
      </c>
      <c r="F232" s="242" t="s">
        <v>877</v>
      </c>
      <c r="G232" s="243" t="s">
        <v>167</v>
      </c>
      <c r="H232" s="244">
        <v>15.756</v>
      </c>
      <c r="I232" s="245"/>
      <c r="J232" s="246">
        <f>ROUND(I232*H232,2)</f>
        <v>0</v>
      </c>
      <c r="K232" s="247"/>
      <c r="L232" s="45"/>
      <c r="M232" s="248" t="s">
        <v>1</v>
      </c>
      <c r="N232" s="249" t="s">
        <v>44</v>
      </c>
      <c r="O232" s="98"/>
      <c r="P232" s="250">
        <f>O232*H232</f>
        <v>0</v>
      </c>
      <c r="Q232" s="250">
        <v>0.015789999999999998</v>
      </c>
      <c r="R232" s="250">
        <f>Q232*H232</f>
        <v>0.24878723999999999</v>
      </c>
      <c r="S232" s="250">
        <v>0</v>
      </c>
      <c r="T232" s="251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52" t="s">
        <v>168</v>
      </c>
      <c r="AT232" s="252" t="s">
        <v>164</v>
      </c>
      <c r="AU232" s="252" t="s">
        <v>90</v>
      </c>
      <c r="AY232" s="18" t="s">
        <v>162</v>
      </c>
      <c r="BE232" s="253">
        <f>IF(N232="základná",J232,0)</f>
        <v>0</v>
      </c>
      <c r="BF232" s="253">
        <f>IF(N232="znížená",J232,0)</f>
        <v>0</v>
      </c>
      <c r="BG232" s="253">
        <f>IF(N232="zákl. prenesená",J232,0)</f>
        <v>0</v>
      </c>
      <c r="BH232" s="253">
        <f>IF(N232="zníž. prenesená",J232,0)</f>
        <v>0</v>
      </c>
      <c r="BI232" s="253">
        <f>IF(N232="nulová",J232,0)</f>
        <v>0</v>
      </c>
      <c r="BJ232" s="18" t="s">
        <v>90</v>
      </c>
      <c r="BK232" s="253">
        <f>ROUND(I232*H232,2)</f>
        <v>0</v>
      </c>
      <c r="BL232" s="18" t="s">
        <v>168</v>
      </c>
      <c r="BM232" s="252" t="s">
        <v>878</v>
      </c>
    </row>
    <row r="233" s="14" customFormat="1">
      <c r="A233" s="14"/>
      <c r="B233" s="265"/>
      <c r="C233" s="266"/>
      <c r="D233" s="256" t="s">
        <v>170</v>
      </c>
      <c r="E233" s="267" t="s">
        <v>1</v>
      </c>
      <c r="F233" s="268" t="s">
        <v>879</v>
      </c>
      <c r="G233" s="266"/>
      <c r="H233" s="269">
        <v>15.756</v>
      </c>
      <c r="I233" s="270"/>
      <c r="J233" s="266"/>
      <c r="K233" s="266"/>
      <c r="L233" s="271"/>
      <c r="M233" s="272"/>
      <c r="N233" s="273"/>
      <c r="O233" s="273"/>
      <c r="P233" s="273"/>
      <c r="Q233" s="273"/>
      <c r="R233" s="273"/>
      <c r="S233" s="273"/>
      <c r="T233" s="27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75" t="s">
        <v>170</v>
      </c>
      <c r="AU233" s="275" t="s">
        <v>90</v>
      </c>
      <c r="AV233" s="14" t="s">
        <v>90</v>
      </c>
      <c r="AW233" s="14" t="s">
        <v>34</v>
      </c>
      <c r="AX233" s="14" t="s">
        <v>85</v>
      </c>
      <c r="AY233" s="275" t="s">
        <v>162</v>
      </c>
    </row>
    <row r="234" s="2" customFormat="1" ht="22.2" customHeight="1">
      <c r="A234" s="39"/>
      <c r="B234" s="40"/>
      <c r="C234" s="240" t="s">
        <v>360</v>
      </c>
      <c r="D234" s="240" t="s">
        <v>164</v>
      </c>
      <c r="E234" s="241" t="s">
        <v>880</v>
      </c>
      <c r="F234" s="242" t="s">
        <v>881</v>
      </c>
      <c r="G234" s="243" t="s">
        <v>167</v>
      </c>
      <c r="H234" s="244">
        <v>14.69</v>
      </c>
      <c r="I234" s="245"/>
      <c r="J234" s="246">
        <f>ROUND(I234*H234,2)</f>
        <v>0</v>
      </c>
      <c r="K234" s="247"/>
      <c r="L234" s="45"/>
      <c r="M234" s="248" t="s">
        <v>1</v>
      </c>
      <c r="N234" s="249" t="s">
        <v>44</v>
      </c>
      <c r="O234" s="98"/>
      <c r="P234" s="250">
        <f>O234*H234</f>
        <v>0</v>
      </c>
      <c r="Q234" s="250">
        <v>0.041349999999999998</v>
      </c>
      <c r="R234" s="250">
        <f>Q234*H234</f>
        <v>0.6074314999999999</v>
      </c>
      <c r="S234" s="250">
        <v>0</v>
      </c>
      <c r="T234" s="251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52" t="s">
        <v>168</v>
      </c>
      <c r="AT234" s="252" t="s">
        <v>164</v>
      </c>
      <c r="AU234" s="252" t="s">
        <v>90</v>
      </c>
      <c r="AY234" s="18" t="s">
        <v>162</v>
      </c>
      <c r="BE234" s="253">
        <f>IF(N234="základná",J234,0)</f>
        <v>0</v>
      </c>
      <c r="BF234" s="253">
        <f>IF(N234="znížená",J234,0)</f>
        <v>0</v>
      </c>
      <c r="BG234" s="253">
        <f>IF(N234="zákl. prenesená",J234,0)</f>
        <v>0</v>
      </c>
      <c r="BH234" s="253">
        <f>IF(N234="zníž. prenesená",J234,0)</f>
        <v>0</v>
      </c>
      <c r="BI234" s="253">
        <f>IF(N234="nulová",J234,0)</f>
        <v>0</v>
      </c>
      <c r="BJ234" s="18" t="s">
        <v>90</v>
      </c>
      <c r="BK234" s="253">
        <f>ROUND(I234*H234,2)</f>
        <v>0</v>
      </c>
      <c r="BL234" s="18" t="s">
        <v>168</v>
      </c>
      <c r="BM234" s="252" t="s">
        <v>882</v>
      </c>
    </row>
    <row r="235" s="13" customFormat="1">
      <c r="A235" s="13"/>
      <c r="B235" s="254"/>
      <c r="C235" s="255"/>
      <c r="D235" s="256" t="s">
        <v>170</v>
      </c>
      <c r="E235" s="257" t="s">
        <v>1</v>
      </c>
      <c r="F235" s="258" t="s">
        <v>883</v>
      </c>
      <c r="G235" s="255"/>
      <c r="H235" s="257" t="s">
        <v>1</v>
      </c>
      <c r="I235" s="259"/>
      <c r="J235" s="255"/>
      <c r="K235" s="255"/>
      <c r="L235" s="260"/>
      <c r="M235" s="261"/>
      <c r="N235" s="262"/>
      <c r="O235" s="262"/>
      <c r="P235" s="262"/>
      <c r="Q235" s="262"/>
      <c r="R235" s="262"/>
      <c r="S235" s="262"/>
      <c r="T235" s="26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64" t="s">
        <v>170</v>
      </c>
      <c r="AU235" s="264" t="s">
        <v>90</v>
      </c>
      <c r="AV235" s="13" t="s">
        <v>85</v>
      </c>
      <c r="AW235" s="13" t="s">
        <v>34</v>
      </c>
      <c r="AX235" s="13" t="s">
        <v>78</v>
      </c>
      <c r="AY235" s="264" t="s">
        <v>162</v>
      </c>
    </row>
    <row r="236" s="14" customFormat="1">
      <c r="A236" s="14"/>
      <c r="B236" s="265"/>
      <c r="C236" s="266"/>
      <c r="D236" s="256" t="s">
        <v>170</v>
      </c>
      <c r="E236" s="267" t="s">
        <v>1</v>
      </c>
      <c r="F236" s="268" t="s">
        <v>884</v>
      </c>
      <c r="G236" s="266"/>
      <c r="H236" s="269">
        <v>14.69</v>
      </c>
      <c r="I236" s="270"/>
      <c r="J236" s="266"/>
      <c r="K236" s="266"/>
      <c r="L236" s="271"/>
      <c r="M236" s="272"/>
      <c r="N236" s="273"/>
      <c r="O236" s="273"/>
      <c r="P236" s="273"/>
      <c r="Q236" s="273"/>
      <c r="R236" s="273"/>
      <c r="S236" s="273"/>
      <c r="T236" s="27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75" t="s">
        <v>170</v>
      </c>
      <c r="AU236" s="275" t="s">
        <v>90</v>
      </c>
      <c r="AV236" s="14" t="s">
        <v>90</v>
      </c>
      <c r="AW236" s="14" t="s">
        <v>34</v>
      </c>
      <c r="AX236" s="14" t="s">
        <v>85</v>
      </c>
      <c r="AY236" s="275" t="s">
        <v>162</v>
      </c>
    </row>
    <row r="237" s="2" customFormat="1" ht="22.2" customHeight="1">
      <c r="A237" s="39"/>
      <c r="B237" s="40"/>
      <c r="C237" s="240" t="s">
        <v>365</v>
      </c>
      <c r="D237" s="240" t="s">
        <v>164</v>
      </c>
      <c r="E237" s="241" t="s">
        <v>885</v>
      </c>
      <c r="F237" s="242" t="s">
        <v>886</v>
      </c>
      <c r="G237" s="243" t="s">
        <v>192</v>
      </c>
      <c r="H237" s="244">
        <v>1.3999999999999999</v>
      </c>
      <c r="I237" s="245"/>
      <c r="J237" s="246">
        <f>ROUND(I237*H237,2)</f>
        <v>0</v>
      </c>
      <c r="K237" s="247"/>
      <c r="L237" s="45"/>
      <c r="M237" s="248" t="s">
        <v>1</v>
      </c>
      <c r="N237" s="249" t="s">
        <v>44</v>
      </c>
      <c r="O237" s="98"/>
      <c r="P237" s="250">
        <f>O237*H237</f>
        <v>0</v>
      </c>
      <c r="Q237" s="250">
        <v>2.4157199999999999</v>
      </c>
      <c r="R237" s="250">
        <f>Q237*H237</f>
        <v>3.3820079999999995</v>
      </c>
      <c r="S237" s="250">
        <v>0</v>
      </c>
      <c r="T237" s="251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52" t="s">
        <v>168</v>
      </c>
      <c r="AT237" s="252" t="s">
        <v>164</v>
      </c>
      <c r="AU237" s="252" t="s">
        <v>90</v>
      </c>
      <c r="AY237" s="18" t="s">
        <v>162</v>
      </c>
      <c r="BE237" s="253">
        <f>IF(N237="základná",J237,0)</f>
        <v>0</v>
      </c>
      <c r="BF237" s="253">
        <f>IF(N237="znížená",J237,0)</f>
        <v>0</v>
      </c>
      <c r="BG237" s="253">
        <f>IF(N237="zákl. prenesená",J237,0)</f>
        <v>0</v>
      </c>
      <c r="BH237" s="253">
        <f>IF(N237="zníž. prenesená",J237,0)</f>
        <v>0</v>
      </c>
      <c r="BI237" s="253">
        <f>IF(N237="nulová",J237,0)</f>
        <v>0</v>
      </c>
      <c r="BJ237" s="18" t="s">
        <v>90</v>
      </c>
      <c r="BK237" s="253">
        <f>ROUND(I237*H237,2)</f>
        <v>0</v>
      </c>
      <c r="BL237" s="18" t="s">
        <v>168</v>
      </c>
      <c r="BM237" s="252" t="s">
        <v>887</v>
      </c>
    </row>
    <row r="238" s="14" customFormat="1">
      <c r="A238" s="14"/>
      <c r="B238" s="265"/>
      <c r="C238" s="266"/>
      <c r="D238" s="256" t="s">
        <v>170</v>
      </c>
      <c r="E238" s="267" t="s">
        <v>1</v>
      </c>
      <c r="F238" s="268" t="s">
        <v>888</v>
      </c>
      <c r="G238" s="266"/>
      <c r="H238" s="269">
        <v>1.3999999999999999</v>
      </c>
      <c r="I238" s="270"/>
      <c r="J238" s="266"/>
      <c r="K238" s="266"/>
      <c r="L238" s="271"/>
      <c r="M238" s="272"/>
      <c r="N238" s="273"/>
      <c r="O238" s="273"/>
      <c r="P238" s="273"/>
      <c r="Q238" s="273"/>
      <c r="R238" s="273"/>
      <c r="S238" s="273"/>
      <c r="T238" s="27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75" t="s">
        <v>170</v>
      </c>
      <c r="AU238" s="275" t="s">
        <v>90</v>
      </c>
      <c r="AV238" s="14" t="s">
        <v>90</v>
      </c>
      <c r="AW238" s="14" t="s">
        <v>34</v>
      </c>
      <c r="AX238" s="14" t="s">
        <v>85</v>
      </c>
      <c r="AY238" s="275" t="s">
        <v>162</v>
      </c>
    </row>
    <row r="239" s="12" customFormat="1" ht="22.8" customHeight="1">
      <c r="A239" s="12"/>
      <c r="B239" s="224"/>
      <c r="C239" s="225"/>
      <c r="D239" s="226" t="s">
        <v>77</v>
      </c>
      <c r="E239" s="238" t="s">
        <v>221</v>
      </c>
      <c r="F239" s="238" t="s">
        <v>369</v>
      </c>
      <c r="G239" s="225"/>
      <c r="H239" s="225"/>
      <c r="I239" s="228"/>
      <c r="J239" s="239">
        <f>BK239</f>
        <v>0</v>
      </c>
      <c r="K239" s="225"/>
      <c r="L239" s="230"/>
      <c r="M239" s="231"/>
      <c r="N239" s="232"/>
      <c r="O239" s="232"/>
      <c r="P239" s="233">
        <f>SUM(P240:P256)</f>
        <v>0</v>
      </c>
      <c r="Q239" s="232"/>
      <c r="R239" s="233">
        <f>SUM(R240:R256)</f>
        <v>0.007810000000000001</v>
      </c>
      <c r="S239" s="232"/>
      <c r="T239" s="234">
        <f>SUM(T240:T256)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35" t="s">
        <v>85</v>
      </c>
      <c r="AT239" s="236" t="s">
        <v>77</v>
      </c>
      <c r="AU239" s="236" t="s">
        <v>85</v>
      </c>
      <c r="AY239" s="235" t="s">
        <v>162</v>
      </c>
      <c r="BK239" s="237">
        <f>SUM(BK240:BK256)</f>
        <v>0</v>
      </c>
    </row>
    <row r="240" s="2" customFormat="1" ht="22.2" customHeight="1">
      <c r="A240" s="39"/>
      <c r="B240" s="40"/>
      <c r="C240" s="240" t="s">
        <v>370</v>
      </c>
      <c r="D240" s="240" t="s">
        <v>164</v>
      </c>
      <c r="E240" s="241" t="s">
        <v>889</v>
      </c>
      <c r="F240" s="242" t="s">
        <v>890</v>
      </c>
      <c r="G240" s="243" t="s">
        <v>427</v>
      </c>
      <c r="H240" s="244">
        <v>21</v>
      </c>
      <c r="I240" s="245"/>
      <c r="J240" s="246">
        <f>ROUND(I240*H240,2)</f>
        <v>0</v>
      </c>
      <c r="K240" s="247"/>
      <c r="L240" s="45"/>
      <c r="M240" s="248" t="s">
        <v>1</v>
      </c>
      <c r="N240" s="249" t="s">
        <v>44</v>
      </c>
      <c r="O240" s="98"/>
      <c r="P240" s="250">
        <f>O240*H240</f>
        <v>0</v>
      </c>
      <c r="Q240" s="250">
        <v>1.0000000000000001E-05</v>
      </c>
      <c r="R240" s="250">
        <f>Q240*H240</f>
        <v>0.00021000000000000001</v>
      </c>
      <c r="S240" s="250">
        <v>0</v>
      </c>
      <c r="T240" s="251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52" t="s">
        <v>168</v>
      </c>
      <c r="AT240" s="252" t="s">
        <v>164</v>
      </c>
      <c r="AU240" s="252" t="s">
        <v>90</v>
      </c>
      <c r="AY240" s="18" t="s">
        <v>162</v>
      </c>
      <c r="BE240" s="253">
        <f>IF(N240="základná",J240,0)</f>
        <v>0</v>
      </c>
      <c r="BF240" s="253">
        <f>IF(N240="znížená",J240,0)</f>
        <v>0</v>
      </c>
      <c r="BG240" s="253">
        <f>IF(N240="zákl. prenesená",J240,0)</f>
        <v>0</v>
      </c>
      <c r="BH240" s="253">
        <f>IF(N240="zníž. prenesená",J240,0)</f>
        <v>0</v>
      </c>
      <c r="BI240" s="253">
        <f>IF(N240="nulová",J240,0)</f>
        <v>0</v>
      </c>
      <c r="BJ240" s="18" t="s">
        <v>90</v>
      </c>
      <c r="BK240" s="253">
        <f>ROUND(I240*H240,2)</f>
        <v>0</v>
      </c>
      <c r="BL240" s="18" t="s">
        <v>168</v>
      </c>
      <c r="BM240" s="252" t="s">
        <v>891</v>
      </c>
    </row>
    <row r="241" s="14" customFormat="1">
      <c r="A241" s="14"/>
      <c r="B241" s="265"/>
      <c r="C241" s="266"/>
      <c r="D241" s="256" t="s">
        <v>170</v>
      </c>
      <c r="E241" s="267" t="s">
        <v>1</v>
      </c>
      <c r="F241" s="268" t="s">
        <v>892</v>
      </c>
      <c r="G241" s="266"/>
      <c r="H241" s="269">
        <v>14</v>
      </c>
      <c r="I241" s="270"/>
      <c r="J241" s="266"/>
      <c r="K241" s="266"/>
      <c r="L241" s="271"/>
      <c r="M241" s="272"/>
      <c r="N241" s="273"/>
      <c r="O241" s="273"/>
      <c r="P241" s="273"/>
      <c r="Q241" s="273"/>
      <c r="R241" s="273"/>
      <c r="S241" s="273"/>
      <c r="T241" s="27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75" t="s">
        <v>170</v>
      </c>
      <c r="AU241" s="275" t="s">
        <v>90</v>
      </c>
      <c r="AV241" s="14" t="s">
        <v>90</v>
      </c>
      <c r="AW241" s="14" t="s">
        <v>34</v>
      </c>
      <c r="AX241" s="14" t="s">
        <v>78</v>
      </c>
      <c r="AY241" s="275" t="s">
        <v>162</v>
      </c>
    </row>
    <row r="242" s="14" customFormat="1">
      <c r="A242" s="14"/>
      <c r="B242" s="265"/>
      <c r="C242" s="266"/>
      <c r="D242" s="256" t="s">
        <v>170</v>
      </c>
      <c r="E242" s="267" t="s">
        <v>1</v>
      </c>
      <c r="F242" s="268" t="s">
        <v>893</v>
      </c>
      <c r="G242" s="266"/>
      <c r="H242" s="269">
        <v>7</v>
      </c>
      <c r="I242" s="270"/>
      <c r="J242" s="266"/>
      <c r="K242" s="266"/>
      <c r="L242" s="271"/>
      <c r="M242" s="272"/>
      <c r="N242" s="273"/>
      <c r="O242" s="273"/>
      <c r="P242" s="273"/>
      <c r="Q242" s="273"/>
      <c r="R242" s="273"/>
      <c r="S242" s="273"/>
      <c r="T242" s="27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75" t="s">
        <v>170</v>
      </c>
      <c r="AU242" s="275" t="s">
        <v>90</v>
      </c>
      <c r="AV242" s="14" t="s">
        <v>90</v>
      </c>
      <c r="AW242" s="14" t="s">
        <v>34</v>
      </c>
      <c r="AX242" s="14" t="s">
        <v>78</v>
      </c>
      <c r="AY242" s="275" t="s">
        <v>162</v>
      </c>
    </row>
    <row r="243" s="16" customFormat="1">
      <c r="A243" s="16"/>
      <c r="B243" s="287"/>
      <c r="C243" s="288"/>
      <c r="D243" s="256" t="s">
        <v>170</v>
      </c>
      <c r="E243" s="289" t="s">
        <v>1</v>
      </c>
      <c r="F243" s="290" t="s">
        <v>180</v>
      </c>
      <c r="G243" s="288"/>
      <c r="H243" s="291">
        <v>21</v>
      </c>
      <c r="I243" s="292"/>
      <c r="J243" s="288"/>
      <c r="K243" s="288"/>
      <c r="L243" s="293"/>
      <c r="M243" s="294"/>
      <c r="N243" s="295"/>
      <c r="O243" s="295"/>
      <c r="P243" s="295"/>
      <c r="Q243" s="295"/>
      <c r="R243" s="295"/>
      <c r="S243" s="295"/>
      <c r="T243" s="29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T243" s="297" t="s">
        <v>170</v>
      </c>
      <c r="AU243" s="297" t="s">
        <v>90</v>
      </c>
      <c r="AV243" s="16" t="s">
        <v>168</v>
      </c>
      <c r="AW243" s="16" t="s">
        <v>34</v>
      </c>
      <c r="AX243" s="16" t="s">
        <v>85</v>
      </c>
      <c r="AY243" s="297" t="s">
        <v>162</v>
      </c>
    </row>
    <row r="244" s="2" customFormat="1" ht="22.2" customHeight="1">
      <c r="A244" s="39"/>
      <c r="B244" s="40"/>
      <c r="C244" s="240" t="s">
        <v>376</v>
      </c>
      <c r="D244" s="240" t="s">
        <v>164</v>
      </c>
      <c r="E244" s="241" t="s">
        <v>894</v>
      </c>
      <c r="F244" s="242" t="s">
        <v>895</v>
      </c>
      <c r="G244" s="243" t="s">
        <v>427</v>
      </c>
      <c r="H244" s="244">
        <v>21</v>
      </c>
      <c r="I244" s="245"/>
      <c r="J244" s="246">
        <f>ROUND(I244*H244,2)</f>
        <v>0</v>
      </c>
      <c r="K244" s="247"/>
      <c r="L244" s="45"/>
      <c r="M244" s="248" t="s">
        <v>1</v>
      </c>
      <c r="N244" s="249" t="s">
        <v>44</v>
      </c>
      <c r="O244" s="98"/>
      <c r="P244" s="250">
        <f>O244*H244</f>
        <v>0</v>
      </c>
      <c r="Q244" s="250">
        <v>0.00024000000000000001</v>
      </c>
      <c r="R244" s="250">
        <f>Q244*H244</f>
        <v>0.0050400000000000002</v>
      </c>
      <c r="S244" s="250">
        <v>0</v>
      </c>
      <c r="T244" s="251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52" t="s">
        <v>168</v>
      </c>
      <c r="AT244" s="252" t="s">
        <v>164</v>
      </c>
      <c r="AU244" s="252" t="s">
        <v>90</v>
      </c>
      <c r="AY244" s="18" t="s">
        <v>162</v>
      </c>
      <c r="BE244" s="253">
        <f>IF(N244="základná",J244,0)</f>
        <v>0</v>
      </c>
      <c r="BF244" s="253">
        <f>IF(N244="znížená",J244,0)</f>
        <v>0</v>
      </c>
      <c r="BG244" s="253">
        <f>IF(N244="zákl. prenesená",J244,0)</f>
        <v>0</v>
      </c>
      <c r="BH244" s="253">
        <f>IF(N244="zníž. prenesená",J244,0)</f>
        <v>0</v>
      </c>
      <c r="BI244" s="253">
        <f>IF(N244="nulová",J244,0)</f>
        <v>0</v>
      </c>
      <c r="BJ244" s="18" t="s">
        <v>90</v>
      </c>
      <c r="BK244" s="253">
        <f>ROUND(I244*H244,2)</f>
        <v>0</v>
      </c>
      <c r="BL244" s="18" t="s">
        <v>168</v>
      </c>
      <c r="BM244" s="252" t="s">
        <v>896</v>
      </c>
    </row>
    <row r="245" s="14" customFormat="1">
      <c r="A245" s="14"/>
      <c r="B245" s="265"/>
      <c r="C245" s="266"/>
      <c r="D245" s="256" t="s">
        <v>170</v>
      </c>
      <c r="E245" s="267" t="s">
        <v>1</v>
      </c>
      <c r="F245" s="268" t="s">
        <v>892</v>
      </c>
      <c r="G245" s="266"/>
      <c r="H245" s="269">
        <v>14</v>
      </c>
      <c r="I245" s="270"/>
      <c r="J245" s="266"/>
      <c r="K245" s="266"/>
      <c r="L245" s="271"/>
      <c r="M245" s="272"/>
      <c r="N245" s="273"/>
      <c r="O245" s="273"/>
      <c r="P245" s="273"/>
      <c r="Q245" s="273"/>
      <c r="R245" s="273"/>
      <c r="S245" s="273"/>
      <c r="T245" s="27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75" t="s">
        <v>170</v>
      </c>
      <c r="AU245" s="275" t="s">
        <v>90</v>
      </c>
      <c r="AV245" s="14" t="s">
        <v>90</v>
      </c>
      <c r="AW245" s="14" t="s">
        <v>34</v>
      </c>
      <c r="AX245" s="14" t="s">
        <v>78</v>
      </c>
      <c r="AY245" s="275" t="s">
        <v>162</v>
      </c>
    </row>
    <row r="246" s="14" customFormat="1">
      <c r="A246" s="14"/>
      <c r="B246" s="265"/>
      <c r="C246" s="266"/>
      <c r="D246" s="256" t="s">
        <v>170</v>
      </c>
      <c r="E246" s="267" t="s">
        <v>1</v>
      </c>
      <c r="F246" s="268" t="s">
        <v>893</v>
      </c>
      <c r="G246" s="266"/>
      <c r="H246" s="269">
        <v>7</v>
      </c>
      <c r="I246" s="270"/>
      <c r="J246" s="266"/>
      <c r="K246" s="266"/>
      <c r="L246" s="271"/>
      <c r="M246" s="272"/>
      <c r="N246" s="273"/>
      <c r="O246" s="273"/>
      <c r="P246" s="273"/>
      <c r="Q246" s="273"/>
      <c r="R246" s="273"/>
      <c r="S246" s="273"/>
      <c r="T246" s="27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75" t="s">
        <v>170</v>
      </c>
      <c r="AU246" s="275" t="s">
        <v>90</v>
      </c>
      <c r="AV246" s="14" t="s">
        <v>90</v>
      </c>
      <c r="AW246" s="14" t="s">
        <v>34</v>
      </c>
      <c r="AX246" s="14" t="s">
        <v>78</v>
      </c>
      <c r="AY246" s="275" t="s">
        <v>162</v>
      </c>
    </row>
    <row r="247" s="16" customFormat="1">
      <c r="A247" s="16"/>
      <c r="B247" s="287"/>
      <c r="C247" s="288"/>
      <c r="D247" s="256" t="s">
        <v>170</v>
      </c>
      <c r="E247" s="289" t="s">
        <v>1</v>
      </c>
      <c r="F247" s="290" t="s">
        <v>180</v>
      </c>
      <c r="G247" s="288"/>
      <c r="H247" s="291">
        <v>21</v>
      </c>
      <c r="I247" s="292"/>
      <c r="J247" s="288"/>
      <c r="K247" s="288"/>
      <c r="L247" s="293"/>
      <c r="M247" s="294"/>
      <c r="N247" s="295"/>
      <c r="O247" s="295"/>
      <c r="P247" s="295"/>
      <c r="Q247" s="295"/>
      <c r="R247" s="295"/>
      <c r="S247" s="295"/>
      <c r="T247" s="29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T247" s="297" t="s">
        <v>170</v>
      </c>
      <c r="AU247" s="297" t="s">
        <v>90</v>
      </c>
      <c r="AV247" s="16" t="s">
        <v>168</v>
      </c>
      <c r="AW247" s="16" t="s">
        <v>34</v>
      </c>
      <c r="AX247" s="16" t="s">
        <v>85</v>
      </c>
      <c r="AY247" s="297" t="s">
        <v>162</v>
      </c>
    </row>
    <row r="248" s="2" customFormat="1" ht="34.8" customHeight="1">
      <c r="A248" s="39"/>
      <c r="B248" s="40"/>
      <c r="C248" s="240" t="s">
        <v>380</v>
      </c>
      <c r="D248" s="240" t="s">
        <v>164</v>
      </c>
      <c r="E248" s="241" t="s">
        <v>897</v>
      </c>
      <c r="F248" s="242" t="s">
        <v>898</v>
      </c>
      <c r="G248" s="243" t="s">
        <v>167</v>
      </c>
      <c r="H248" s="244">
        <v>97.400000000000006</v>
      </c>
      <c r="I248" s="245"/>
      <c r="J248" s="246">
        <f>ROUND(I248*H248,2)</f>
        <v>0</v>
      </c>
      <c r="K248" s="247"/>
      <c r="L248" s="45"/>
      <c r="M248" s="248" t="s">
        <v>1</v>
      </c>
      <c r="N248" s="249" t="s">
        <v>44</v>
      </c>
      <c r="O248" s="98"/>
      <c r="P248" s="250">
        <f>O248*H248</f>
        <v>0</v>
      </c>
      <c r="Q248" s="250">
        <v>0</v>
      </c>
      <c r="R248" s="250">
        <f>Q248*H248</f>
        <v>0</v>
      </c>
      <c r="S248" s="250">
        <v>0</v>
      </c>
      <c r="T248" s="251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52" t="s">
        <v>168</v>
      </c>
      <c r="AT248" s="252" t="s">
        <v>164</v>
      </c>
      <c r="AU248" s="252" t="s">
        <v>90</v>
      </c>
      <c r="AY248" s="18" t="s">
        <v>162</v>
      </c>
      <c r="BE248" s="253">
        <f>IF(N248="základná",J248,0)</f>
        <v>0</v>
      </c>
      <c r="BF248" s="253">
        <f>IF(N248="znížená",J248,0)</f>
        <v>0</v>
      </c>
      <c r="BG248" s="253">
        <f>IF(N248="zákl. prenesená",J248,0)</f>
        <v>0</v>
      </c>
      <c r="BH248" s="253">
        <f>IF(N248="zníž. prenesená",J248,0)</f>
        <v>0</v>
      </c>
      <c r="BI248" s="253">
        <f>IF(N248="nulová",J248,0)</f>
        <v>0</v>
      </c>
      <c r="BJ248" s="18" t="s">
        <v>90</v>
      </c>
      <c r="BK248" s="253">
        <f>ROUND(I248*H248,2)</f>
        <v>0</v>
      </c>
      <c r="BL248" s="18" t="s">
        <v>168</v>
      </c>
      <c r="BM248" s="252" t="s">
        <v>899</v>
      </c>
    </row>
    <row r="249" s="14" customFormat="1">
      <c r="A249" s="14"/>
      <c r="B249" s="265"/>
      <c r="C249" s="266"/>
      <c r="D249" s="256" t="s">
        <v>170</v>
      </c>
      <c r="E249" s="267" t="s">
        <v>1</v>
      </c>
      <c r="F249" s="268" t="s">
        <v>900</v>
      </c>
      <c r="G249" s="266"/>
      <c r="H249" s="269">
        <v>97.400000000000006</v>
      </c>
      <c r="I249" s="270"/>
      <c r="J249" s="266"/>
      <c r="K249" s="266"/>
      <c r="L249" s="271"/>
      <c r="M249" s="272"/>
      <c r="N249" s="273"/>
      <c r="O249" s="273"/>
      <c r="P249" s="273"/>
      <c r="Q249" s="273"/>
      <c r="R249" s="273"/>
      <c r="S249" s="273"/>
      <c r="T249" s="27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75" t="s">
        <v>170</v>
      </c>
      <c r="AU249" s="275" t="s">
        <v>90</v>
      </c>
      <c r="AV249" s="14" t="s">
        <v>90</v>
      </c>
      <c r="AW249" s="14" t="s">
        <v>34</v>
      </c>
      <c r="AX249" s="14" t="s">
        <v>85</v>
      </c>
      <c r="AY249" s="275" t="s">
        <v>162</v>
      </c>
    </row>
    <row r="250" s="2" customFormat="1" ht="22.2" customHeight="1">
      <c r="A250" s="39"/>
      <c r="B250" s="40"/>
      <c r="C250" s="240" t="s">
        <v>385</v>
      </c>
      <c r="D250" s="240" t="s">
        <v>164</v>
      </c>
      <c r="E250" s="241" t="s">
        <v>901</v>
      </c>
      <c r="F250" s="242" t="s">
        <v>902</v>
      </c>
      <c r="G250" s="243" t="s">
        <v>294</v>
      </c>
      <c r="H250" s="244">
        <v>32</v>
      </c>
      <c r="I250" s="245"/>
      <c r="J250" s="246">
        <f>ROUND(I250*H250,2)</f>
        <v>0</v>
      </c>
      <c r="K250" s="247"/>
      <c r="L250" s="45"/>
      <c r="M250" s="248" t="s">
        <v>1</v>
      </c>
      <c r="N250" s="249" t="s">
        <v>44</v>
      </c>
      <c r="O250" s="98"/>
      <c r="P250" s="250">
        <f>O250*H250</f>
        <v>0</v>
      </c>
      <c r="Q250" s="250">
        <v>8.0000000000000007E-05</v>
      </c>
      <c r="R250" s="250">
        <f>Q250*H250</f>
        <v>0.0025600000000000002</v>
      </c>
      <c r="S250" s="250">
        <v>0</v>
      </c>
      <c r="T250" s="251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52" t="s">
        <v>168</v>
      </c>
      <c r="AT250" s="252" t="s">
        <v>164</v>
      </c>
      <c r="AU250" s="252" t="s">
        <v>90</v>
      </c>
      <c r="AY250" s="18" t="s">
        <v>162</v>
      </c>
      <c r="BE250" s="253">
        <f>IF(N250="základná",J250,0)</f>
        <v>0</v>
      </c>
      <c r="BF250" s="253">
        <f>IF(N250="znížená",J250,0)</f>
        <v>0</v>
      </c>
      <c r="BG250" s="253">
        <f>IF(N250="zákl. prenesená",J250,0)</f>
        <v>0</v>
      </c>
      <c r="BH250" s="253">
        <f>IF(N250="zníž. prenesená",J250,0)</f>
        <v>0</v>
      </c>
      <c r="BI250" s="253">
        <f>IF(N250="nulová",J250,0)</f>
        <v>0</v>
      </c>
      <c r="BJ250" s="18" t="s">
        <v>90</v>
      </c>
      <c r="BK250" s="253">
        <f>ROUND(I250*H250,2)</f>
        <v>0</v>
      </c>
      <c r="BL250" s="18" t="s">
        <v>168</v>
      </c>
      <c r="BM250" s="252" t="s">
        <v>903</v>
      </c>
    </row>
    <row r="251" s="14" customFormat="1">
      <c r="A251" s="14"/>
      <c r="B251" s="265"/>
      <c r="C251" s="266"/>
      <c r="D251" s="256" t="s">
        <v>170</v>
      </c>
      <c r="E251" s="267" t="s">
        <v>1</v>
      </c>
      <c r="F251" s="268" t="s">
        <v>904</v>
      </c>
      <c r="G251" s="266"/>
      <c r="H251" s="269">
        <v>32</v>
      </c>
      <c r="I251" s="270"/>
      <c r="J251" s="266"/>
      <c r="K251" s="266"/>
      <c r="L251" s="271"/>
      <c r="M251" s="272"/>
      <c r="N251" s="273"/>
      <c r="O251" s="273"/>
      <c r="P251" s="273"/>
      <c r="Q251" s="273"/>
      <c r="R251" s="273"/>
      <c r="S251" s="273"/>
      <c r="T251" s="27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75" t="s">
        <v>170</v>
      </c>
      <c r="AU251" s="275" t="s">
        <v>90</v>
      </c>
      <c r="AV251" s="14" t="s">
        <v>90</v>
      </c>
      <c r="AW251" s="14" t="s">
        <v>34</v>
      </c>
      <c r="AX251" s="14" t="s">
        <v>85</v>
      </c>
      <c r="AY251" s="275" t="s">
        <v>162</v>
      </c>
    </row>
    <row r="252" s="2" customFormat="1" ht="22.2" customHeight="1">
      <c r="A252" s="39"/>
      <c r="B252" s="40"/>
      <c r="C252" s="240" t="s">
        <v>389</v>
      </c>
      <c r="D252" s="240" t="s">
        <v>164</v>
      </c>
      <c r="E252" s="241" t="s">
        <v>572</v>
      </c>
      <c r="F252" s="242" t="s">
        <v>720</v>
      </c>
      <c r="G252" s="243" t="s">
        <v>545</v>
      </c>
      <c r="H252" s="244">
        <v>1.8799999999999999</v>
      </c>
      <c r="I252" s="245"/>
      <c r="J252" s="246">
        <f>ROUND(I252*H252,2)</f>
        <v>0</v>
      </c>
      <c r="K252" s="247"/>
      <c r="L252" s="45"/>
      <c r="M252" s="248" t="s">
        <v>1</v>
      </c>
      <c r="N252" s="249" t="s">
        <v>44</v>
      </c>
      <c r="O252" s="98"/>
      <c r="P252" s="250">
        <f>O252*H252</f>
        <v>0</v>
      </c>
      <c r="Q252" s="250">
        <v>0</v>
      </c>
      <c r="R252" s="250">
        <f>Q252*H252</f>
        <v>0</v>
      </c>
      <c r="S252" s="250">
        <v>0</v>
      </c>
      <c r="T252" s="251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52" t="s">
        <v>168</v>
      </c>
      <c r="AT252" s="252" t="s">
        <v>164</v>
      </c>
      <c r="AU252" s="252" t="s">
        <v>90</v>
      </c>
      <c r="AY252" s="18" t="s">
        <v>162</v>
      </c>
      <c r="BE252" s="253">
        <f>IF(N252="základná",J252,0)</f>
        <v>0</v>
      </c>
      <c r="BF252" s="253">
        <f>IF(N252="znížená",J252,0)</f>
        <v>0</v>
      </c>
      <c r="BG252" s="253">
        <f>IF(N252="zákl. prenesená",J252,0)</f>
        <v>0</v>
      </c>
      <c r="BH252" s="253">
        <f>IF(N252="zníž. prenesená",J252,0)</f>
        <v>0</v>
      </c>
      <c r="BI252" s="253">
        <f>IF(N252="nulová",J252,0)</f>
        <v>0</v>
      </c>
      <c r="BJ252" s="18" t="s">
        <v>90</v>
      </c>
      <c r="BK252" s="253">
        <f>ROUND(I252*H252,2)</f>
        <v>0</v>
      </c>
      <c r="BL252" s="18" t="s">
        <v>168</v>
      </c>
      <c r="BM252" s="252" t="s">
        <v>905</v>
      </c>
    </row>
    <row r="253" s="14" customFormat="1">
      <c r="A253" s="14"/>
      <c r="B253" s="265"/>
      <c r="C253" s="266"/>
      <c r="D253" s="256" t="s">
        <v>170</v>
      </c>
      <c r="E253" s="267" t="s">
        <v>1</v>
      </c>
      <c r="F253" s="268" t="s">
        <v>906</v>
      </c>
      <c r="G253" s="266"/>
      <c r="H253" s="269">
        <v>1.8799999999999999</v>
      </c>
      <c r="I253" s="270"/>
      <c r="J253" s="266"/>
      <c r="K253" s="266"/>
      <c r="L253" s="271"/>
      <c r="M253" s="272"/>
      <c r="N253" s="273"/>
      <c r="O253" s="273"/>
      <c r="P253" s="273"/>
      <c r="Q253" s="273"/>
      <c r="R253" s="273"/>
      <c r="S253" s="273"/>
      <c r="T253" s="27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75" t="s">
        <v>170</v>
      </c>
      <c r="AU253" s="275" t="s">
        <v>90</v>
      </c>
      <c r="AV253" s="14" t="s">
        <v>90</v>
      </c>
      <c r="AW253" s="14" t="s">
        <v>34</v>
      </c>
      <c r="AX253" s="14" t="s">
        <v>85</v>
      </c>
      <c r="AY253" s="275" t="s">
        <v>162</v>
      </c>
    </row>
    <row r="254" s="2" customFormat="1" ht="22.2" customHeight="1">
      <c r="A254" s="39"/>
      <c r="B254" s="40"/>
      <c r="C254" s="240" t="s">
        <v>394</v>
      </c>
      <c r="D254" s="240" t="s">
        <v>164</v>
      </c>
      <c r="E254" s="241" t="s">
        <v>723</v>
      </c>
      <c r="F254" s="242" t="s">
        <v>724</v>
      </c>
      <c r="G254" s="243" t="s">
        <v>545</v>
      </c>
      <c r="H254" s="244">
        <v>1.8799999999999999</v>
      </c>
      <c r="I254" s="245"/>
      <c r="J254" s="246">
        <f>ROUND(I254*H254,2)</f>
        <v>0</v>
      </c>
      <c r="K254" s="247"/>
      <c r="L254" s="45"/>
      <c r="M254" s="248" t="s">
        <v>1</v>
      </c>
      <c r="N254" s="249" t="s">
        <v>44</v>
      </c>
      <c r="O254" s="98"/>
      <c r="P254" s="250">
        <f>O254*H254</f>
        <v>0</v>
      </c>
      <c r="Q254" s="250">
        <v>0</v>
      </c>
      <c r="R254" s="250">
        <f>Q254*H254</f>
        <v>0</v>
      </c>
      <c r="S254" s="250">
        <v>0</v>
      </c>
      <c r="T254" s="251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52" t="s">
        <v>168</v>
      </c>
      <c r="AT254" s="252" t="s">
        <v>164</v>
      </c>
      <c r="AU254" s="252" t="s">
        <v>90</v>
      </c>
      <c r="AY254" s="18" t="s">
        <v>162</v>
      </c>
      <c r="BE254" s="253">
        <f>IF(N254="základná",J254,0)</f>
        <v>0</v>
      </c>
      <c r="BF254" s="253">
        <f>IF(N254="znížená",J254,0)</f>
        <v>0</v>
      </c>
      <c r="BG254" s="253">
        <f>IF(N254="zákl. prenesená",J254,0)</f>
        <v>0</v>
      </c>
      <c r="BH254" s="253">
        <f>IF(N254="zníž. prenesená",J254,0)</f>
        <v>0</v>
      </c>
      <c r="BI254" s="253">
        <f>IF(N254="nulová",J254,0)</f>
        <v>0</v>
      </c>
      <c r="BJ254" s="18" t="s">
        <v>90</v>
      </c>
      <c r="BK254" s="253">
        <f>ROUND(I254*H254,2)</f>
        <v>0</v>
      </c>
      <c r="BL254" s="18" t="s">
        <v>168</v>
      </c>
      <c r="BM254" s="252" t="s">
        <v>907</v>
      </c>
    </row>
    <row r="255" s="14" customFormat="1">
      <c r="A255" s="14"/>
      <c r="B255" s="265"/>
      <c r="C255" s="266"/>
      <c r="D255" s="256" t="s">
        <v>170</v>
      </c>
      <c r="E255" s="267" t="s">
        <v>1</v>
      </c>
      <c r="F255" s="268" t="s">
        <v>908</v>
      </c>
      <c r="G255" s="266"/>
      <c r="H255" s="269">
        <v>1.8799999999999999</v>
      </c>
      <c r="I255" s="270"/>
      <c r="J255" s="266"/>
      <c r="K255" s="266"/>
      <c r="L255" s="271"/>
      <c r="M255" s="272"/>
      <c r="N255" s="273"/>
      <c r="O255" s="273"/>
      <c r="P255" s="273"/>
      <c r="Q255" s="273"/>
      <c r="R255" s="273"/>
      <c r="S255" s="273"/>
      <c r="T255" s="27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75" t="s">
        <v>170</v>
      </c>
      <c r="AU255" s="275" t="s">
        <v>90</v>
      </c>
      <c r="AV255" s="14" t="s">
        <v>90</v>
      </c>
      <c r="AW255" s="14" t="s">
        <v>34</v>
      </c>
      <c r="AX255" s="14" t="s">
        <v>85</v>
      </c>
      <c r="AY255" s="275" t="s">
        <v>162</v>
      </c>
    </row>
    <row r="256" s="2" customFormat="1" ht="14.4" customHeight="1">
      <c r="A256" s="39"/>
      <c r="B256" s="40"/>
      <c r="C256" s="240" t="s">
        <v>399</v>
      </c>
      <c r="D256" s="240" t="s">
        <v>164</v>
      </c>
      <c r="E256" s="241" t="s">
        <v>729</v>
      </c>
      <c r="F256" s="242" t="s">
        <v>730</v>
      </c>
      <c r="G256" s="243" t="s">
        <v>545</v>
      </c>
      <c r="H256" s="244">
        <v>1.8799999999999999</v>
      </c>
      <c r="I256" s="245"/>
      <c r="J256" s="246">
        <f>ROUND(I256*H256,2)</f>
        <v>0</v>
      </c>
      <c r="K256" s="247"/>
      <c r="L256" s="45"/>
      <c r="M256" s="248" t="s">
        <v>1</v>
      </c>
      <c r="N256" s="249" t="s">
        <v>44</v>
      </c>
      <c r="O256" s="98"/>
      <c r="P256" s="250">
        <f>O256*H256</f>
        <v>0</v>
      </c>
      <c r="Q256" s="250">
        <v>0</v>
      </c>
      <c r="R256" s="250">
        <f>Q256*H256</f>
        <v>0</v>
      </c>
      <c r="S256" s="250">
        <v>0</v>
      </c>
      <c r="T256" s="251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52" t="s">
        <v>168</v>
      </c>
      <c r="AT256" s="252" t="s">
        <v>164</v>
      </c>
      <c r="AU256" s="252" t="s">
        <v>90</v>
      </c>
      <c r="AY256" s="18" t="s">
        <v>162</v>
      </c>
      <c r="BE256" s="253">
        <f>IF(N256="základná",J256,0)</f>
        <v>0</v>
      </c>
      <c r="BF256" s="253">
        <f>IF(N256="znížená",J256,0)</f>
        <v>0</v>
      </c>
      <c r="BG256" s="253">
        <f>IF(N256="zákl. prenesená",J256,0)</f>
        <v>0</v>
      </c>
      <c r="BH256" s="253">
        <f>IF(N256="zníž. prenesená",J256,0)</f>
        <v>0</v>
      </c>
      <c r="BI256" s="253">
        <f>IF(N256="nulová",J256,0)</f>
        <v>0</v>
      </c>
      <c r="BJ256" s="18" t="s">
        <v>90</v>
      </c>
      <c r="BK256" s="253">
        <f>ROUND(I256*H256,2)</f>
        <v>0</v>
      </c>
      <c r="BL256" s="18" t="s">
        <v>168</v>
      </c>
      <c r="BM256" s="252" t="s">
        <v>909</v>
      </c>
    </row>
    <row r="257" s="12" customFormat="1" ht="22.8" customHeight="1">
      <c r="A257" s="12"/>
      <c r="B257" s="224"/>
      <c r="C257" s="225"/>
      <c r="D257" s="226" t="s">
        <v>77</v>
      </c>
      <c r="E257" s="238" t="s">
        <v>583</v>
      </c>
      <c r="F257" s="238" t="s">
        <v>584</v>
      </c>
      <c r="G257" s="225"/>
      <c r="H257" s="225"/>
      <c r="I257" s="228"/>
      <c r="J257" s="239">
        <f>BK257</f>
        <v>0</v>
      </c>
      <c r="K257" s="225"/>
      <c r="L257" s="230"/>
      <c r="M257" s="231"/>
      <c r="N257" s="232"/>
      <c r="O257" s="232"/>
      <c r="P257" s="233">
        <f>P258</f>
        <v>0</v>
      </c>
      <c r="Q257" s="232"/>
      <c r="R257" s="233">
        <f>R258</f>
        <v>0</v>
      </c>
      <c r="S257" s="232"/>
      <c r="T257" s="234">
        <f>T258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35" t="s">
        <v>85</v>
      </c>
      <c r="AT257" s="236" t="s">
        <v>77</v>
      </c>
      <c r="AU257" s="236" t="s">
        <v>85</v>
      </c>
      <c r="AY257" s="235" t="s">
        <v>162</v>
      </c>
      <c r="BK257" s="237">
        <f>BK258</f>
        <v>0</v>
      </c>
    </row>
    <row r="258" s="2" customFormat="1" ht="22.2" customHeight="1">
      <c r="A258" s="39"/>
      <c r="B258" s="40"/>
      <c r="C258" s="240" t="s">
        <v>403</v>
      </c>
      <c r="D258" s="240" t="s">
        <v>164</v>
      </c>
      <c r="E258" s="241" t="s">
        <v>732</v>
      </c>
      <c r="F258" s="242" t="s">
        <v>910</v>
      </c>
      <c r="G258" s="243" t="s">
        <v>545</v>
      </c>
      <c r="H258" s="244">
        <v>159.91</v>
      </c>
      <c r="I258" s="245"/>
      <c r="J258" s="246">
        <f>ROUND(I258*H258,2)</f>
        <v>0</v>
      </c>
      <c r="K258" s="247"/>
      <c r="L258" s="45"/>
      <c r="M258" s="248" t="s">
        <v>1</v>
      </c>
      <c r="N258" s="249" t="s">
        <v>44</v>
      </c>
      <c r="O258" s="98"/>
      <c r="P258" s="250">
        <f>O258*H258</f>
        <v>0</v>
      </c>
      <c r="Q258" s="250">
        <v>0</v>
      </c>
      <c r="R258" s="250">
        <f>Q258*H258</f>
        <v>0</v>
      </c>
      <c r="S258" s="250">
        <v>0</v>
      </c>
      <c r="T258" s="251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52" t="s">
        <v>168</v>
      </c>
      <c r="AT258" s="252" t="s">
        <v>164</v>
      </c>
      <c r="AU258" s="252" t="s">
        <v>90</v>
      </c>
      <c r="AY258" s="18" t="s">
        <v>162</v>
      </c>
      <c r="BE258" s="253">
        <f>IF(N258="základná",J258,0)</f>
        <v>0</v>
      </c>
      <c r="BF258" s="253">
        <f>IF(N258="znížená",J258,0)</f>
        <v>0</v>
      </c>
      <c r="BG258" s="253">
        <f>IF(N258="zákl. prenesená",J258,0)</f>
        <v>0</v>
      </c>
      <c r="BH258" s="253">
        <f>IF(N258="zníž. prenesená",J258,0)</f>
        <v>0</v>
      </c>
      <c r="BI258" s="253">
        <f>IF(N258="nulová",J258,0)</f>
        <v>0</v>
      </c>
      <c r="BJ258" s="18" t="s">
        <v>90</v>
      </c>
      <c r="BK258" s="253">
        <f>ROUND(I258*H258,2)</f>
        <v>0</v>
      </c>
      <c r="BL258" s="18" t="s">
        <v>168</v>
      </c>
      <c r="BM258" s="252" t="s">
        <v>911</v>
      </c>
    </row>
    <row r="259" s="12" customFormat="1" ht="25.92" customHeight="1">
      <c r="A259" s="12"/>
      <c r="B259" s="224"/>
      <c r="C259" s="225"/>
      <c r="D259" s="226" t="s">
        <v>77</v>
      </c>
      <c r="E259" s="227" t="s">
        <v>589</v>
      </c>
      <c r="F259" s="227" t="s">
        <v>590</v>
      </c>
      <c r="G259" s="225"/>
      <c r="H259" s="225"/>
      <c r="I259" s="228"/>
      <c r="J259" s="229">
        <f>BK259</f>
        <v>0</v>
      </c>
      <c r="K259" s="225"/>
      <c r="L259" s="230"/>
      <c r="M259" s="231"/>
      <c r="N259" s="232"/>
      <c r="O259" s="232"/>
      <c r="P259" s="233">
        <f>P260+P266+P274+P278</f>
        <v>0</v>
      </c>
      <c r="Q259" s="232"/>
      <c r="R259" s="233">
        <f>R260+R266+R274+R278</f>
        <v>0.29180629999999996</v>
      </c>
      <c r="S259" s="232"/>
      <c r="T259" s="234">
        <f>T260+T266+T274+T278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35" t="s">
        <v>90</v>
      </c>
      <c r="AT259" s="236" t="s">
        <v>77</v>
      </c>
      <c r="AU259" s="236" t="s">
        <v>78</v>
      </c>
      <c r="AY259" s="235" t="s">
        <v>162</v>
      </c>
      <c r="BK259" s="237">
        <f>BK260+BK266+BK274+BK278</f>
        <v>0</v>
      </c>
    </row>
    <row r="260" s="12" customFormat="1" ht="22.8" customHeight="1">
      <c r="A260" s="12"/>
      <c r="B260" s="224"/>
      <c r="C260" s="225"/>
      <c r="D260" s="226" t="s">
        <v>77</v>
      </c>
      <c r="E260" s="238" t="s">
        <v>912</v>
      </c>
      <c r="F260" s="238" t="s">
        <v>913</v>
      </c>
      <c r="G260" s="225"/>
      <c r="H260" s="225"/>
      <c r="I260" s="228"/>
      <c r="J260" s="239">
        <f>BK260</f>
        <v>0</v>
      </c>
      <c r="K260" s="225"/>
      <c r="L260" s="230"/>
      <c r="M260" s="231"/>
      <c r="N260" s="232"/>
      <c r="O260" s="232"/>
      <c r="P260" s="233">
        <f>SUM(P261:P265)</f>
        <v>0</v>
      </c>
      <c r="Q260" s="232"/>
      <c r="R260" s="233">
        <f>SUM(R261:R265)</f>
        <v>0.14437149999999999</v>
      </c>
      <c r="S260" s="232"/>
      <c r="T260" s="234">
        <f>SUM(T261:T265)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35" t="s">
        <v>90</v>
      </c>
      <c r="AT260" s="236" t="s">
        <v>77</v>
      </c>
      <c r="AU260" s="236" t="s">
        <v>85</v>
      </c>
      <c r="AY260" s="235" t="s">
        <v>162</v>
      </c>
      <c r="BK260" s="237">
        <f>SUM(BK261:BK265)</f>
        <v>0</v>
      </c>
    </row>
    <row r="261" s="2" customFormat="1" ht="22.2" customHeight="1">
      <c r="A261" s="39"/>
      <c r="B261" s="40"/>
      <c r="C261" s="240" t="s">
        <v>408</v>
      </c>
      <c r="D261" s="240" t="s">
        <v>164</v>
      </c>
      <c r="E261" s="241" t="s">
        <v>914</v>
      </c>
      <c r="F261" s="242" t="s">
        <v>915</v>
      </c>
      <c r="G261" s="243" t="s">
        <v>167</v>
      </c>
      <c r="H261" s="244">
        <v>26.600000000000001</v>
      </c>
      <c r="I261" s="245"/>
      <c r="J261" s="246">
        <f>ROUND(I261*H261,2)</f>
        <v>0</v>
      </c>
      <c r="K261" s="247"/>
      <c r="L261" s="45"/>
      <c r="M261" s="248" t="s">
        <v>1</v>
      </c>
      <c r="N261" s="249" t="s">
        <v>44</v>
      </c>
      <c r="O261" s="98"/>
      <c r="P261" s="250">
        <f>O261*H261</f>
        <v>0</v>
      </c>
      <c r="Q261" s="250">
        <v>0.00054000000000000001</v>
      </c>
      <c r="R261" s="250">
        <f>Q261*H261</f>
        <v>0.014364000000000002</v>
      </c>
      <c r="S261" s="250">
        <v>0</v>
      </c>
      <c r="T261" s="251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52" t="s">
        <v>253</v>
      </c>
      <c r="AT261" s="252" t="s">
        <v>164</v>
      </c>
      <c r="AU261" s="252" t="s">
        <v>90</v>
      </c>
      <c r="AY261" s="18" t="s">
        <v>162</v>
      </c>
      <c r="BE261" s="253">
        <f>IF(N261="základná",J261,0)</f>
        <v>0</v>
      </c>
      <c r="BF261" s="253">
        <f>IF(N261="znížená",J261,0)</f>
        <v>0</v>
      </c>
      <c r="BG261" s="253">
        <f>IF(N261="zákl. prenesená",J261,0)</f>
        <v>0</v>
      </c>
      <c r="BH261" s="253">
        <f>IF(N261="zníž. prenesená",J261,0)</f>
        <v>0</v>
      </c>
      <c r="BI261" s="253">
        <f>IF(N261="nulová",J261,0)</f>
        <v>0</v>
      </c>
      <c r="BJ261" s="18" t="s">
        <v>90</v>
      </c>
      <c r="BK261" s="253">
        <f>ROUND(I261*H261,2)</f>
        <v>0</v>
      </c>
      <c r="BL261" s="18" t="s">
        <v>253</v>
      </c>
      <c r="BM261" s="252" t="s">
        <v>916</v>
      </c>
    </row>
    <row r="262" s="14" customFormat="1">
      <c r="A262" s="14"/>
      <c r="B262" s="265"/>
      <c r="C262" s="266"/>
      <c r="D262" s="256" t="s">
        <v>170</v>
      </c>
      <c r="E262" s="267" t="s">
        <v>1</v>
      </c>
      <c r="F262" s="268" t="s">
        <v>917</v>
      </c>
      <c r="G262" s="266"/>
      <c r="H262" s="269">
        <v>26.600000000000001</v>
      </c>
      <c r="I262" s="270"/>
      <c r="J262" s="266"/>
      <c r="K262" s="266"/>
      <c r="L262" s="271"/>
      <c r="M262" s="272"/>
      <c r="N262" s="273"/>
      <c r="O262" s="273"/>
      <c r="P262" s="273"/>
      <c r="Q262" s="273"/>
      <c r="R262" s="273"/>
      <c r="S262" s="273"/>
      <c r="T262" s="27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75" t="s">
        <v>170</v>
      </c>
      <c r="AU262" s="275" t="s">
        <v>90</v>
      </c>
      <c r="AV262" s="14" t="s">
        <v>90</v>
      </c>
      <c r="AW262" s="14" t="s">
        <v>34</v>
      </c>
      <c r="AX262" s="14" t="s">
        <v>85</v>
      </c>
      <c r="AY262" s="275" t="s">
        <v>162</v>
      </c>
    </row>
    <row r="263" s="2" customFormat="1" ht="22.2" customHeight="1">
      <c r="A263" s="39"/>
      <c r="B263" s="40"/>
      <c r="C263" s="299" t="s">
        <v>412</v>
      </c>
      <c r="D263" s="299" t="s">
        <v>267</v>
      </c>
      <c r="E263" s="300" t="s">
        <v>918</v>
      </c>
      <c r="F263" s="301" t="s">
        <v>919</v>
      </c>
      <c r="G263" s="302" t="s">
        <v>167</v>
      </c>
      <c r="H263" s="303">
        <v>30.59</v>
      </c>
      <c r="I263" s="304"/>
      <c r="J263" s="305">
        <f>ROUND(I263*H263,2)</f>
        <v>0</v>
      </c>
      <c r="K263" s="306"/>
      <c r="L263" s="307"/>
      <c r="M263" s="308" t="s">
        <v>1</v>
      </c>
      <c r="N263" s="309" t="s">
        <v>44</v>
      </c>
      <c r="O263" s="98"/>
      <c r="P263" s="250">
        <f>O263*H263</f>
        <v>0</v>
      </c>
      <c r="Q263" s="250">
        <v>0.0042500000000000003</v>
      </c>
      <c r="R263" s="250">
        <f>Q263*H263</f>
        <v>0.1300075</v>
      </c>
      <c r="S263" s="250">
        <v>0</v>
      </c>
      <c r="T263" s="251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52" t="s">
        <v>344</v>
      </c>
      <c r="AT263" s="252" t="s">
        <v>267</v>
      </c>
      <c r="AU263" s="252" t="s">
        <v>90</v>
      </c>
      <c r="AY263" s="18" t="s">
        <v>162</v>
      </c>
      <c r="BE263" s="253">
        <f>IF(N263="základná",J263,0)</f>
        <v>0</v>
      </c>
      <c r="BF263" s="253">
        <f>IF(N263="znížená",J263,0)</f>
        <v>0</v>
      </c>
      <c r="BG263" s="253">
        <f>IF(N263="zákl. prenesená",J263,0)</f>
        <v>0</v>
      </c>
      <c r="BH263" s="253">
        <f>IF(N263="zníž. prenesená",J263,0)</f>
        <v>0</v>
      </c>
      <c r="BI263" s="253">
        <f>IF(N263="nulová",J263,0)</f>
        <v>0</v>
      </c>
      <c r="BJ263" s="18" t="s">
        <v>90</v>
      </c>
      <c r="BK263" s="253">
        <f>ROUND(I263*H263,2)</f>
        <v>0</v>
      </c>
      <c r="BL263" s="18" t="s">
        <v>253</v>
      </c>
      <c r="BM263" s="252" t="s">
        <v>920</v>
      </c>
    </row>
    <row r="264" s="14" customFormat="1">
      <c r="A264" s="14"/>
      <c r="B264" s="265"/>
      <c r="C264" s="266"/>
      <c r="D264" s="256" t="s">
        <v>170</v>
      </c>
      <c r="E264" s="266"/>
      <c r="F264" s="268" t="s">
        <v>921</v>
      </c>
      <c r="G264" s="266"/>
      <c r="H264" s="269">
        <v>30.59</v>
      </c>
      <c r="I264" s="270"/>
      <c r="J264" s="266"/>
      <c r="K264" s="266"/>
      <c r="L264" s="271"/>
      <c r="M264" s="272"/>
      <c r="N264" s="273"/>
      <c r="O264" s="273"/>
      <c r="P264" s="273"/>
      <c r="Q264" s="273"/>
      <c r="R264" s="273"/>
      <c r="S264" s="273"/>
      <c r="T264" s="27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75" t="s">
        <v>170</v>
      </c>
      <c r="AU264" s="275" t="s">
        <v>90</v>
      </c>
      <c r="AV264" s="14" t="s">
        <v>90</v>
      </c>
      <c r="AW264" s="14" t="s">
        <v>4</v>
      </c>
      <c r="AX264" s="14" t="s">
        <v>85</v>
      </c>
      <c r="AY264" s="275" t="s">
        <v>162</v>
      </c>
    </row>
    <row r="265" s="2" customFormat="1" ht="22.2" customHeight="1">
      <c r="A265" s="39"/>
      <c r="B265" s="40"/>
      <c r="C265" s="240" t="s">
        <v>416</v>
      </c>
      <c r="D265" s="240" t="s">
        <v>164</v>
      </c>
      <c r="E265" s="241" t="s">
        <v>922</v>
      </c>
      <c r="F265" s="242" t="s">
        <v>923</v>
      </c>
      <c r="G265" s="243" t="s">
        <v>602</v>
      </c>
      <c r="H265" s="310"/>
      <c r="I265" s="245"/>
      <c r="J265" s="246">
        <f>ROUND(I265*H265,2)</f>
        <v>0</v>
      </c>
      <c r="K265" s="247"/>
      <c r="L265" s="45"/>
      <c r="M265" s="248" t="s">
        <v>1</v>
      </c>
      <c r="N265" s="249" t="s">
        <v>44</v>
      </c>
      <c r="O265" s="98"/>
      <c r="P265" s="250">
        <f>O265*H265</f>
        <v>0</v>
      </c>
      <c r="Q265" s="250">
        <v>0</v>
      </c>
      <c r="R265" s="250">
        <f>Q265*H265</f>
        <v>0</v>
      </c>
      <c r="S265" s="250">
        <v>0</v>
      </c>
      <c r="T265" s="251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52" t="s">
        <v>253</v>
      </c>
      <c r="AT265" s="252" t="s">
        <v>164</v>
      </c>
      <c r="AU265" s="252" t="s">
        <v>90</v>
      </c>
      <c r="AY265" s="18" t="s">
        <v>162</v>
      </c>
      <c r="BE265" s="253">
        <f>IF(N265="základná",J265,0)</f>
        <v>0</v>
      </c>
      <c r="BF265" s="253">
        <f>IF(N265="znížená",J265,0)</f>
        <v>0</v>
      </c>
      <c r="BG265" s="253">
        <f>IF(N265="zákl. prenesená",J265,0)</f>
        <v>0</v>
      </c>
      <c r="BH265" s="253">
        <f>IF(N265="zníž. prenesená",J265,0)</f>
        <v>0</v>
      </c>
      <c r="BI265" s="253">
        <f>IF(N265="nulová",J265,0)</f>
        <v>0</v>
      </c>
      <c r="BJ265" s="18" t="s">
        <v>90</v>
      </c>
      <c r="BK265" s="253">
        <f>ROUND(I265*H265,2)</f>
        <v>0</v>
      </c>
      <c r="BL265" s="18" t="s">
        <v>253</v>
      </c>
      <c r="BM265" s="252" t="s">
        <v>924</v>
      </c>
    </row>
    <row r="266" s="12" customFormat="1" ht="22.8" customHeight="1">
      <c r="A266" s="12"/>
      <c r="B266" s="224"/>
      <c r="C266" s="225"/>
      <c r="D266" s="226" t="s">
        <v>77</v>
      </c>
      <c r="E266" s="238" t="s">
        <v>591</v>
      </c>
      <c r="F266" s="238" t="s">
        <v>592</v>
      </c>
      <c r="G266" s="225"/>
      <c r="H266" s="225"/>
      <c r="I266" s="228"/>
      <c r="J266" s="239">
        <f>BK266</f>
        <v>0</v>
      </c>
      <c r="K266" s="225"/>
      <c r="L266" s="230"/>
      <c r="M266" s="231"/>
      <c r="N266" s="232"/>
      <c r="O266" s="232"/>
      <c r="P266" s="233">
        <f>SUM(P267:P273)</f>
        <v>0</v>
      </c>
      <c r="Q266" s="232"/>
      <c r="R266" s="233">
        <f>SUM(R267:R273)</f>
        <v>0.070700000000000013</v>
      </c>
      <c r="S266" s="232"/>
      <c r="T266" s="234">
        <f>SUM(T267:T273)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35" t="s">
        <v>90</v>
      </c>
      <c r="AT266" s="236" t="s">
        <v>77</v>
      </c>
      <c r="AU266" s="236" t="s">
        <v>85</v>
      </c>
      <c r="AY266" s="235" t="s">
        <v>162</v>
      </c>
      <c r="BK266" s="237">
        <f>SUM(BK267:BK273)</f>
        <v>0</v>
      </c>
    </row>
    <row r="267" s="2" customFormat="1" ht="34.8" customHeight="1">
      <c r="A267" s="39"/>
      <c r="B267" s="40"/>
      <c r="C267" s="240" t="s">
        <v>420</v>
      </c>
      <c r="D267" s="240" t="s">
        <v>164</v>
      </c>
      <c r="E267" s="241" t="s">
        <v>925</v>
      </c>
      <c r="F267" s="242" t="s">
        <v>926</v>
      </c>
      <c r="G267" s="243" t="s">
        <v>427</v>
      </c>
      <c r="H267" s="244">
        <v>14</v>
      </c>
      <c r="I267" s="245"/>
      <c r="J267" s="246">
        <f>ROUND(I267*H267,2)</f>
        <v>0</v>
      </c>
      <c r="K267" s="247"/>
      <c r="L267" s="45"/>
      <c r="M267" s="248" t="s">
        <v>1</v>
      </c>
      <c r="N267" s="249" t="s">
        <v>44</v>
      </c>
      <c r="O267" s="98"/>
      <c r="P267" s="250">
        <f>O267*H267</f>
        <v>0</v>
      </c>
      <c r="Q267" s="250">
        <v>5.0000000000000002E-05</v>
      </c>
      <c r="R267" s="250">
        <f>Q267*H267</f>
        <v>0.00069999999999999999</v>
      </c>
      <c r="S267" s="250">
        <v>0</v>
      </c>
      <c r="T267" s="251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52" t="s">
        <v>253</v>
      </c>
      <c r="AT267" s="252" t="s">
        <v>164</v>
      </c>
      <c r="AU267" s="252" t="s">
        <v>90</v>
      </c>
      <c r="AY267" s="18" t="s">
        <v>162</v>
      </c>
      <c r="BE267" s="253">
        <f>IF(N267="základná",J267,0)</f>
        <v>0</v>
      </c>
      <c r="BF267" s="253">
        <f>IF(N267="znížená",J267,0)</f>
        <v>0</v>
      </c>
      <c r="BG267" s="253">
        <f>IF(N267="zákl. prenesená",J267,0)</f>
        <v>0</v>
      </c>
      <c r="BH267" s="253">
        <f>IF(N267="zníž. prenesená",J267,0)</f>
        <v>0</v>
      </c>
      <c r="BI267" s="253">
        <f>IF(N267="nulová",J267,0)</f>
        <v>0</v>
      </c>
      <c r="BJ267" s="18" t="s">
        <v>90</v>
      </c>
      <c r="BK267" s="253">
        <f>ROUND(I267*H267,2)</f>
        <v>0</v>
      </c>
      <c r="BL267" s="18" t="s">
        <v>253</v>
      </c>
      <c r="BM267" s="252" t="s">
        <v>927</v>
      </c>
    </row>
    <row r="268" s="14" customFormat="1">
      <c r="A268" s="14"/>
      <c r="B268" s="265"/>
      <c r="C268" s="266"/>
      <c r="D268" s="256" t="s">
        <v>170</v>
      </c>
      <c r="E268" s="267" t="s">
        <v>1</v>
      </c>
      <c r="F268" s="268" t="s">
        <v>928</v>
      </c>
      <c r="G268" s="266"/>
      <c r="H268" s="269">
        <v>14</v>
      </c>
      <c r="I268" s="270"/>
      <c r="J268" s="266"/>
      <c r="K268" s="266"/>
      <c r="L268" s="271"/>
      <c r="M268" s="272"/>
      <c r="N268" s="273"/>
      <c r="O268" s="273"/>
      <c r="P268" s="273"/>
      <c r="Q268" s="273"/>
      <c r="R268" s="273"/>
      <c r="S268" s="273"/>
      <c r="T268" s="27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75" t="s">
        <v>170</v>
      </c>
      <c r="AU268" s="275" t="s">
        <v>90</v>
      </c>
      <c r="AV268" s="14" t="s">
        <v>90</v>
      </c>
      <c r="AW268" s="14" t="s">
        <v>34</v>
      </c>
      <c r="AX268" s="14" t="s">
        <v>85</v>
      </c>
      <c r="AY268" s="275" t="s">
        <v>162</v>
      </c>
    </row>
    <row r="269" s="2" customFormat="1" ht="22.2" customHeight="1">
      <c r="A269" s="39"/>
      <c r="B269" s="40"/>
      <c r="C269" s="299" t="s">
        <v>424</v>
      </c>
      <c r="D269" s="299" t="s">
        <v>267</v>
      </c>
      <c r="E269" s="300" t="s">
        <v>929</v>
      </c>
      <c r="F269" s="301" t="s">
        <v>930</v>
      </c>
      <c r="G269" s="302" t="s">
        <v>427</v>
      </c>
      <c r="H269" s="303">
        <v>14</v>
      </c>
      <c r="I269" s="304"/>
      <c r="J269" s="305">
        <f>ROUND(I269*H269,2)</f>
        <v>0</v>
      </c>
      <c r="K269" s="306"/>
      <c r="L269" s="307"/>
      <c r="M269" s="308" t="s">
        <v>1</v>
      </c>
      <c r="N269" s="309" t="s">
        <v>44</v>
      </c>
      <c r="O269" s="98"/>
      <c r="P269" s="250">
        <f>O269*H269</f>
        <v>0</v>
      </c>
      <c r="Q269" s="250">
        <v>0.0050000000000000001</v>
      </c>
      <c r="R269" s="250">
        <f>Q269*H269</f>
        <v>0.070000000000000007</v>
      </c>
      <c r="S269" s="250">
        <v>0</v>
      </c>
      <c r="T269" s="251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52" t="s">
        <v>344</v>
      </c>
      <c r="AT269" s="252" t="s">
        <v>267</v>
      </c>
      <c r="AU269" s="252" t="s">
        <v>90</v>
      </c>
      <c r="AY269" s="18" t="s">
        <v>162</v>
      </c>
      <c r="BE269" s="253">
        <f>IF(N269="základná",J269,0)</f>
        <v>0</v>
      </c>
      <c r="BF269" s="253">
        <f>IF(N269="znížená",J269,0)</f>
        <v>0</v>
      </c>
      <c r="BG269" s="253">
        <f>IF(N269="zákl. prenesená",J269,0)</f>
        <v>0</v>
      </c>
      <c r="BH269" s="253">
        <f>IF(N269="zníž. prenesená",J269,0)</f>
        <v>0</v>
      </c>
      <c r="BI269" s="253">
        <f>IF(N269="nulová",J269,0)</f>
        <v>0</v>
      </c>
      <c r="BJ269" s="18" t="s">
        <v>90</v>
      </c>
      <c r="BK269" s="253">
        <f>ROUND(I269*H269,2)</f>
        <v>0</v>
      </c>
      <c r="BL269" s="18" t="s">
        <v>253</v>
      </c>
      <c r="BM269" s="252" t="s">
        <v>931</v>
      </c>
    </row>
    <row r="270" s="13" customFormat="1">
      <c r="A270" s="13"/>
      <c r="B270" s="254"/>
      <c r="C270" s="255"/>
      <c r="D270" s="256" t="s">
        <v>170</v>
      </c>
      <c r="E270" s="257" t="s">
        <v>1</v>
      </c>
      <c r="F270" s="258" t="s">
        <v>932</v>
      </c>
      <c r="G270" s="255"/>
      <c r="H270" s="257" t="s">
        <v>1</v>
      </c>
      <c r="I270" s="259"/>
      <c r="J270" s="255"/>
      <c r="K270" s="255"/>
      <c r="L270" s="260"/>
      <c r="M270" s="261"/>
      <c r="N270" s="262"/>
      <c r="O270" s="262"/>
      <c r="P270" s="262"/>
      <c r="Q270" s="262"/>
      <c r="R270" s="262"/>
      <c r="S270" s="262"/>
      <c r="T270" s="26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64" t="s">
        <v>170</v>
      </c>
      <c r="AU270" s="264" t="s">
        <v>90</v>
      </c>
      <c r="AV270" s="13" t="s">
        <v>85</v>
      </c>
      <c r="AW270" s="13" t="s">
        <v>34</v>
      </c>
      <c r="AX270" s="13" t="s">
        <v>78</v>
      </c>
      <c r="AY270" s="264" t="s">
        <v>162</v>
      </c>
    </row>
    <row r="271" s="13" customFormat="1">
      <c r="A271" s="13"/>
      <c r="B271" s="254"/>
      <c r="C271" s="255"/>
      <c r="D271" s="256" t="s">
        <v>170</v>
      </c>
      <c r="E271" s="257" t="s">
        <v>1</v>
      </c>
      <c r="F271" s="258" t="s">
        <v>933</v>
      </c>
      <c r="G271" s="255"/>
      <c r="H271" s="257" t="s">
        <v>1</v>
      </c>
      <c r="I271" s="259"/>
      <c r="J271" s="255"/>
      <c r="K271" s="255"/>
      <c r="L271" s="260"/>
      <c r="M271" s="261"/>
      <c r="N271" s="262"/>
      <c r="O271" s="262"/>
      <c r="P271" s="262"/>
      <c r="Q271" s="262"/>
      <c r="R271" s="262"/>
      <c r="S271" s="262"/>
      <c r="T271" s="26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64" t="s">
        <v>170</v>
      </c>
      <c r="AU271" s="264" t="s">
        <v>90</v>
      </c>
      <c r="AV271" s="13" t="s">
        <v>85</v>
      </c>
      <c r="AW271" s="13" t="s">
        <v>34</v>
      </c>
      <c r="AX271" s="13" t="s">
        <v>78</v>
      </c>
      <c r="AY271" s="264" t="s">
        <v>162</v>
      </c>
    </row>
    <row r="272" s="14" customFormat="1">
      <c r="A272" s="14"/>
      <c r="B272" s="265"/>
      <c r="C272" s="266"/>
      <c r="D272" s="256" t="s">
        <v>170</v>
      </c>
      <c r="E272" s="267" t="s">
        <v>1</v>
      </c>
      <c r="F272" s="268" t="s">
        <v>934</v>
      </c>
      <c r="G272" s="266"/>
      <c r="H272" s="269">
        <v>14</v>
      </c>
      <c r="I272" s="270"/>
      <c r="J272" s="266"/>
      <c r="K272" s="266"/>
      <c r="L272" s="271"/>
      <c r="M272" s="272"/>
      <c r="N272" s="273"/>
      <c r="O272" s="273"/>
      <c r="P272" s="273"/>
      <c r="Q272" s="273"/>
      <c r="R272" s="273"/>
      <c r="S272" s="273"/>
      <c r="T272" s="27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75" t="s">
        <v>170</v>
      </c>
      <c r="AU272" s="275" t="s">
        <v>90</v>
      </c>
      <c r="AV272" s="14" t="s">
        <v>90</v>
      </c>
      <c r="AW272" s="14" t="s">
        <v>34</v>
      </c>
      <c r="AX272" s="14" t="s">
        <v>85</v>
      </c>
      <c r="AY272" s="275" t="s">
        <v>162</v>
      </c>
    </row>
    <row r="273" s="2" customFormat="1" ht="22.2" customHeight="1">
      <c r="A273" s="39"/>
      <c r="B273" s="40"/>
      <c r="C273" s="240" t="s">
        <v>430</v>
      </c>
      <c r="D273" s="240" t="s">
        <v>164</v>
      </c>
      <c r="E273" s="241" t="s">
        <v>600</v>
      </c>
      <c r="F273" s="242" t="s">
        <v>601</v>
      </c>
      <c r="G273" s="243" t="s">
        <v>602</v>
      </c>
      <c r="H273" s="310"/>
      <c r="I273" s="245"/>
      <c r="J273" s="246">
        <f>ROUND(I273*H273,2)</f>
        <v>0</v>
      </c>
      <c r="K273" s="247"/>
      <c r="L273" s="45"/>
      <c r="M273" s="248" t="s">
        <v>1</v>
      </c>
      <c r="N273" s="249" t="s">
        <v>44</v>
      </c>
      <c r="O273" s="98"/>
      <c r="P273" s="250">
        <f>O273*H273</f>
        <v>0</v>
      </c>
      <c r="Q273" s="250">
        <v>0</v>
      </c>
      <c r="R273" s="250">
        <f>Q273*H273</f>
        <v>0</v>
      </c>
      <c r="S273" s="250">
        <v>0</v>
      </c>
      <c r="T273" s="251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52" t="s">
        <v>253</v>
      </c>
      <c r="AT273" s="252" t="s">
        <v>164</v>
      </c>
      <c r="AU273" s="252" t="s">
        <v>90</v>
      </c>
      <c r="AY273" s="18" t="s">
        <v>162</v>
      </c>
      <c r="BE273" s="253">
        <f>IF(N273="základná",J273,0)</f>
        <v>0</v>
      </c>
      <c r="BF273" s="253">
        <f>IF(N273="znížená",J273,0)</f>
        <v>0</v>
      </c>
      <c r="BG273" s="253">
        <f>IF(N273="zákl. prenesená",J273,0)</f>
        <v>0</v>
      </c>
      <c r="BH273" s="253">
        <f>IF(N273="zníž. prenesená",J273,0)</f>
        <v>0</v>
      </c>
      <c r="BI273" s="253">
        <f>IF(N273="nulová",J273,0)</f>
        <v>0</v>
      </c>
      <c r="BJ273" s="18" t="s">
        <v>90</v>
      </c>
      <c r="BK273" s="253">
        <f>ROUND(I273*H273,2)</f>
        <v>0</v>
      </c>
      <c r="BL273" s="18" t="s">
        <v>253</v>
      </c>
      <c r="BM273" s="252" t="s">
        <v>935</v>
      </c>
    </row>
    <row r="274" s="12" customFormat="1" ht="22.8" customHeight="1">
      <c r="A274" s="12"/>
      <c r="B274" s="224"/>
      <c r="C274" s="225"/>
      <c r="D274" s="226" t="s">
        <v>77</v>
      </c>
      <c r="E274" s="238" t="s">
        <v>936</v>
      </c>
      <c r="F274" s="238" t="s">
        <v>937</v>
      </c>
      <c r="G274" s="225"/>
      <c r="H274" s="225"/>
      <c r="I274" s="228"/>
      <c r="J274" s="239">
        <f>BK274</f>
        <v>0</v>
      </c>
      <c r="K274" s="225"/>
      <c r="L274" s="230"/>
      <c r="M274" s="231"/>
      <c r="N274" s="232"/>
      <c r="O274" s="232"/>
      <c r="P274" s="233">
        <f>SUM(P275:P277)</f>
        <v>0</v>
      </c>
      <c r="Q274" s="232"/>
      <c r="R274" s="233">
        <f>SUM(R275:R277)</f>
        <v>0.0066500000000000005</v>
      </c>
      <c r="S274" s="232"/>
      <c r="T274" s="234">
        <f>SUM(T275:T277)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235" t="s">
        <v>90</v>
      </c>
      <c r="AT274" s="236" t="s">
        <v>77</v>
      </c>
      <c r="AU274" s="236" t="s">
        <v>85</v>
      </c>
      <c r="AY274" s="235" t="s">
        <v>162</v>
      </c>
      <c r="BK274" s="237">
        <f>SUM(BK275:BK277)</f>
        <v>0</v>
      </c>
    </row>
    <row r="275" s="2" customFormat="1" ht="22.2" customHeight="1">
      <c r="A275" s="39"/>
      <c r="B275" s="40"/>
      <c r="C275" s="240" t="s">
        <v>436</v>
      </c>
      <c r="D275" s="240" t="s">
        <v>164</v>
      </c>
      <c r="E275" s="241" t="s">
        <v>938</v>
      </c>
      <c r="F275" s="242" t="s">
        <v>939</v>
      </c>
      <c r="G275" s="243" t="s">
        <v>167</v>
      </c>
      <c r="H275" s="244">
        <v>26.600000000000001</v>
      </c>
      <c r="I275" s="245"/>
      <c r="J275" s="246">
        <f>ROUND(I275*H275,2)</f>
        <v>0</v>
      </c>
      <c r="K275" s="247"/>
      <c r="L275" s="45"/>
      <c r="M275" s="248" t="s">
        <v>1</v>
      </c>
      <c r="N275" s="249" t="s">
        <v>44</v>
      </c>
      <c r="O275" s="98"/>
      <c r="P275" s="250">
        <f>O275*H275</f>
        <v>0</v>
      </c>
      <c r="Q275" s="250">
        <v>0.00025000000000000001</v>
      </c>
      <c r="R275" s="250">
        <f>Q275*H275</f>
        <v>0.0066500000000000005</v>
      </c>
      <c r="S275" s="250">
        <v>0</v>
      </c>
      <c r="T275" s="251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52" t="s">
        <v>253</v>
      </c>
      <c r="AT275" s="252" t="s">
        <v>164</v>
      </c>
      <c r="AU275" s="252" t="s">
        <v>90</v>
      </c>
      <c r="AY275" s="18" t="s">
        <v>162</v>
      </c>
      <c r="BE275" s="253">
        <f>IF(N275="základná",J275,0)</f>
        <v>0</v>
      </c>
      <c r="BF275" s="253">
        <f>IF(N275="znížená",J275,0)</f>
        <v>0</v>
      </c>
      <c r="BG275" s="253">
        <f>IF(N275="zákl. prenesená",J275,0)</f>
        <v>0</v>
      </c>
      <c r="BH275" s="253">
        <f>IF(N275="zníž. prenesená",J275,0)</f>
        <v>0</v>
      </c>
      <c r="BI275" s="253">
        <f>IF(N275="nulová",J275,0)</f>
        <v>0</v>
      </c>
      <c r="BJ275" s="18" t="s">
        <v>90</v>
      </c>
      <c r="BK275" s="253">
        <f>ROUND(I275*H275,2)</f>
        <v>0</v>
      </c>
      <c r="BL275" s="18" t="s">
        <v>253</v>
      </c>
      <c r="BM275" s="252" t="s">
        <v>940</v>
      </c>
    </row>
    <row r="276" s="14" customFormat="1">
      <c r="A276" s="14"/>
      <c r="B276" s="265"/>
      <c r="C276" s="266"/>
      <c r="D276" s="256" t="s">
        <v>170</v>
      </c>
      <c r="E276" s="267" t="s">
        <v>1</v>
      </c>
      <c r="F276" s="268" t="s">
        <v>941</v>
      </c>
      <c r="G276" s="266"/>
      <c r="H276" s="269">
        <v>26.600000000000001</v>
      </c>
      <c r="I276" s="270"/>
      <c r="J276" s="266"/>
      <c r="K276" s="266"/>
      <c r="L276" s="271"/>
      <c r="M276" s="272"/>
      <c r="N276" s="273"/>
      <c r="O276" s="273"/>
      <c r="P276" s="273"/>
      <c r="Q276" s="273"/>
      <c r="R276" s="273"/>
      <c r="S276" s="273"/>
      <c r="T276" s="27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75" t="s">
        <v>170</v>
      </c>
      <c r="AU276" s="275" t="s">
        <v>90</v>
      </c>
      <c r="AV276" s="14" t="s">
        <v>90</v>
      </c>
      <c r="AW276" s="14" t="s">
        <v>34</v>
      </c>
      <c r="AX276" s="14" t="s">
        <v>85</v>
      </c>
      <c r="AY276" s="275" t="s">
        <v>162</v>
      </c>
    </row>
    <row r="277" s="2" customFormat="1" ht="22.2" customHeight="1">
      <c r="A277" s="39"/>
      <c r="B277" s="40"/>
      <c r="C277" s="240" t="s">
        <v>440</v>
      </c>
      <c r="D277" s="240" t="s">
        <v>164</v>
      </c>
      <c r="E277" s="241" t="s">
        <v>942</v>
      </c>
      <c r="F277" s="242" t="s">
        <v>943</v>
      </c>
      <c r="G277" s="243" t="s">
        <v>602</v>
      </c>
      <c r="H277" s="310"/>
      <c r="I277" s="245"/>
      <c r="J277" s="246">
        <f>ROUND(I277*H277,2)</f>
        <v>0</v>
      </c>
      <c r="K277" s="247"/>
      <c r="L277" s="45"/>
      <c r="M277" s="248" t="s">
        <v>1</v>
      </c>
      <c r="N277" s="249" t="s">
        <v>44</v>
      </c>
      <c r="O277" s="98"/>
      <c r="P277" s="250">
        <f>O277*H277</f>
        <v>0</v>
      </c>
      <c r="Q277" s="250">
        <v>0</v>
      </c>
      <c r="R277" s="250">
        <f>Q277*H277</f>
        <v>0</v>
      </c>
      <c r="S277" s="250">
        <v>0</v>
      </c>
      <c r="T277" s="251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52" t="s">
        <v>253</v>
      </c>
      <c r="AT277" s="252" t="s">
        <v>164</v>
      </c>
      <c r="AU277" s="252" t="s">
        <v>90</v>
      </c>
      <c r="AY277" s="18" t="s">
        <v>162</v>
      </c>
      <c r="BE277" s="253">
        <f>IF(N277="základná",J277,0)</f>
        <v>0</v>
      </c>
      <c r="BF277" s="253">
        <f>IF(N277="znížená",J277,0)</f>
        <v>0</v>
      </c>
      <c r="BG277" s="253">
        <f>IF(N277="zákl. prenesená",J277,0)</f>
        <v>0</v>
      </c>
      <c r="BH277" s="253">
        <f>IF(N277="zníž. prenesená",J277,0)</f>
        <v>0</v>
      </c>
      <c r="BI277" s="253">
        <f>IF(N277="nulová",J277,0)</f>
        <v>0</v>
      </c>
      <c r="BJ277" s="18" t="s">
        <v>90</v>
      </c>
      <c r="BK277" s="253">
        <f>ROUND(I277*H277,2)</f>
        <v>0</v>
      </c>
      <c r="BL277" s="18" t="s">
        <v>253</v>
      </c>
      <c r="BM277" s="252" t="s">
        <v>944</v>
      </c>
    </row>
    <row r="278" s="12" customFormat="1" ht="22.8" customHeight="1">
      <c r="A278" s="12"/>
      <c r="B278" s="224"/>
      <c r="C278" s="225"/>
      <c r="D278" s="226" t="s">
        <v>77</v>
      </c>
      <c r="E278" s="238" t="s">
        <v>735</v>
      </c>
      <c r="F278" s="238" t="s">
        <v>736</v>
      </c>
      <c r="G278" s="225"/>
      <c r="H278" s="225"/>
      <c r="I278" s="228"/>
      <c r="J278" s="239">
        <f>BK278</f>
        <v>0</v>
      </c>
      <c r="K278" s="225"/>
      <c r="L278" s="230"/>
      <c r="M278" s="231"/>
      <c r="N278" s="232"/>
      <c r="O278" s="232"/>
      <c r="P278" s="233">
        <f>SUM(P279:P283)</f>
        <v>0</v>
      </c>
      <c r="Q278" s="232"/>
      <c r="R278" s="233">
        <f>SUM(R279:R283)</f>
        <v>0.070084800000000003</v>
      </c>
      <c r="S278" s="232"/>
      <c r="T278" s="234">
        <f>SUM(T279:T283)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35" t="s">
        <v>90</v>
      </c>
      <c r="AT278" s="236" t="s">
        <v>77</v>
      </c>
      <c r="AU278" s="236" t="s">
        <v>85</v>
      </c>
      <c r="AY278" s="235" t="s">
        <v>162</v>
      </c>
      <c r="BK278" s="237">
        <f>SUM(BK279:BK283)</f>
        <v>0</v>
      </c>
    </row>
    <row r="279" s="2" customFormat="1" ht="30" customHeight="1">
      <c r="A279" s="39"/>
      <c r="B279" s="40"/>
      <c r="C279" s="240" t="s">
        <v>446</v>
      </c>
      <c r="D279" s="240" t="s">
        <v>164</v>
      </c>
      <c r="E279" s="241" t="s">
        <v>945</v>
      </c>
      <c r="F279" s="242" t="s">
        <v>946</v>
      </c>
      <c r="G279" s="243" t="s">
        <v>167</v>
      </c>
      <c r="H279" s="244">
        <v>37.68</v>
      </c>
      <c r="I279" s="245"/>
      <c r="J279" s="246">
        <f>ROUND(I279*H279,2)</f>
        <v>0</v>
      </c>
      <c r="K279" s="247"/>
      <c r="L279" s="45"/>
      <c r="M279" s="248" t="s">
        <v>1</v>
      </c>
      <c r="N279" s="249" t="s">
        <v>44</v>
      </c>
      <c r="O279" s="98"/>
      <c r="P279" s="250">
        <f>O279*H279</f>
        <v>0</v>
      </c>
      <c r="Q279" s="250">
        <v>0.00093000000000000005</v>
      </c>
      <c r="R279" s="250">
        <f>Q279*H279</f>
        <v>0.035042400000000001</v>
      </c>
      <c r="S279" s="250">
        <v>0</v>
      </c>
      <c r="T279" s="251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52" t="s">
        <v>253</v>
      </c>
      <c r="AT279" s="252" t="s">
        <v>164</v>
      </c>
      <c r="AU279" s="252" t="s">
        <v>90</v>
      </c>
      <c r="AY279" s="18" t="s">
        <v>162</v>
      </c>
      <c r="BE279" s="253">
        <f>IF(N279="základná",J279,0)</f>
        <v>0</v>
      </c>
      <c r="BF279" s="253">
        <f>IF(N279="znížená",J279,0)</f>
        <v>0</v>
      </c>
      <c r="BG279" s="253">
        <f>IF(N279="zákl. prenesená",J279,0)</f>
        <v>0</v>
      </c>
      <c r="BH279" s="253">
        <f>IF(N279="zníž. prenesená",J279,0)</f>
        <v>0</v>
      </c>
      <c r="BI279" s="253">
        <f>IF(N279="nulová",J279,0)</f>
        <v>0</v>
      </c>
      <c r="BJ279" s="18" t="s">
        <v>90</v>
      </c>
      <c r="BK279" s="253">
        <f>ROUND(I279*H279,2)</f>
        <v>0</v>
      </c>
      <c r="BL279" s="18" t="s">
        <v>253</v>
      </c>
      <c r="BM279" s="252" t="s">
        <v>947</v>
      </c>
    </row>
    <row r="280" s="14" customFormat="1">
      <c r="A280" s="14"/>
      <c r="B280" s="265"/>
      <c r="C280" s="266"/>
      <c r="D280" s="256" t="s">
        <v>170</v>
      </c>
      <c r="E280" s="267" t="s">
        <v>1</v>
      </c>
      <c r="F280" s="268" t="s">
        <v>948</v>
      </c>
      <c r="G280" s="266"/>
      <c r="H280" s="269">
        <v>17</v>
      </c>
      <c r="I280" s="270"/>
      <c r="J280" s="266"/>
      <c r="K280" s="266"/>
      <c r="L280" s="271"/>
      <c r="M280" s="272"/>
      <c r="N280" s="273"/>
      <c r="O280" s="273"/>
      <c r="P280" s="273"/>
      <c r="Q280" s="273"/>
      <c r="R280" s="273"/>
      <c r="S280" s="273"/>
      <c r="T280" s="27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75" t="s">
        <v>170</v>
      </c>
      <c r="AU280" s="275" t="s">
        <v>90</v>
      </c>
      <c r="AV280" s="14" t="s">
        <v>90</v>
      </c>
      <c r="AW280" s="14" t="s">
        <v>34</v>
      </c>
      <c r="AX280" s="14" t="s">
        <v>78</v>
      </c>
      <c r="AY280" s="275" t="s">
        <v>162</v>
      </c>
    </row>
    <row r="281" s="14" customFormat="1">
      <c r="A281" s="14"/>
      <c r="B281" s="265"/>
      <c r="C281" s="266"/>
      <c r="D281" s="256" t="s">
        <v>170</v>
      </c>
      <c r="E281" s="267" t="s">
        <v>1</v>
      </c>
      <c r="F281" s="268" t="s">
        <v>949</v>
      </c>
      <c r="G281" s="266"/>
      <c r="H281" s="269">
        <v>20.68</v>
      </c>
      <c r="I281" s="270"/>
      <c r="J281" s="266"/>
      <c r="K281" s="266"/>
      <c r="L281" s="271"/>
      <c r="M281" s="272"/>
      <c r="N281" s="273"/>
      <c r="O281" s="273"/>
      <c r="P281" s="273"/>
      <c r="Q281" s="273"/>
      <c r="R281" s="273"/>
      <c r="S281" s="273"/>
      <c r="T281" s="27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75" t="s">
        <v>170</v>
      </c>
      <c r="AU281" s="275" t="s">
        <v>90</v>
      </c>
      <c r="AV281" s="14" t="s">
        <v>90</v>
      </c>
      <c r="AW281" s="14" t="s">
        <v>34</v>
      </c>
      <c r="AX281" s="14" t="s">
        <v>78</v>
      </c>
      <c r="AY281" s="275" t="s">
        <v>162</v>
      </c>
    </row>
    <row r="282" s="16" customFormat="1">
      <c r="A282" s="16"/>
      <c r="B282" s="287"/>
      <c r="C282" s="288"/>
      <c r="D282" s="256" t="s">
        <v>170</v>
      </c>
      <c r="E282" s="289" t="s">
        <v>1</v>
      </c>
      <c r="F282" s="290" t="s">
        <v>180</v>
      </c>
      <c r="G282" s="288"/>
      <c r="H282" s="291">
        <v>37.68</v>
      </c>
      <c r="I282" s="292"/>
      <c r="J282" s="288"/>
      <c r="K282" s="288"/>
      <c r="L282" s="293"/>
      <c r="M282" s="294"/>
      <c r="N282" s="295"/>
      <c r="O282" s="295"/>
      <c r="P282" s="295"/>
      <c r="Q282" s="295"/>
      <c r="R282" s="295"/>
      <c r="S282" s="295"/>
      <c r="T282" s="29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T282" s="297" t="s">
        <v>170</v>
      </c>
      <c r="AU282" s="297" t="s">
        <v>90</v>
      </c>
      <c r="AV282" s="16" t="s">
        <v>168</v>
      </c>
      <c r="AW282" s="16" t="s">
        <v>34</v>
      </c>
      <c r="AX282" s="16" t="s">
        <v>85</v>
      </c>
      <c r="AY282" s="297" t="s">
        <v>162</v>
      </c>
    </row>
    <row r="283" s="2" customFormat="1" ht="22.2" customHeight="1">
      <c r="A283" s="39"/>
      <c r="B283" s="40"/>
      <c r="C283" s="240" t="s">
        <v>451</v>
      </c>
      <c r="D283" s="240" t="s">
        <v>164</v>
      </c>
      <c r="E283" s="241" t="s">
        <v>741</v>
      </c>
      <c r="F283" s="242" t="s">
        <v>950</v>
      </c>
      <c r="G283" s="243" t="s">
        <v>167</v>
      </c>
      <c r="H283" s="244">
        <v>37.68</v>
      </c>
      <c r="I283" s="245"/>
      <c r="J283" s="246">
        <f>ROUND(I283*H283,2)</f>
        <v>0</v>
      </c>
      <c r="K283" s="247"/>
      <c r="L283" s="45"/>
      <c r="M283" s="311" t="s">
        <v>1</v>
      </c>
      <c r="N283" s="312" t="s">
        <v>44</v>
      </c>
      <c r="O283" s="313"/>
      <c r="P283" s="314">
        <f>O283*H283</f>
        <v>0</v>
      </c>
      <c r="Q283" s="314">
        <v>0.00093000000000000005</v>
      </c>
      <c r="R283" s="314">
        <f>Q283*H283</f>
        <v>0.035042400000000001</v>
      </c>
      <c r="S283" s="314">
        <v>0</v>
      </c>
      <c r="T283" s="315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52" t="s">
        <v>253</v>
      </c>
      <c r="AT283" s="252" t="s">
        <v>164</v>
      </c>
      <c r="AU283" s="252" t="s">
        <v>90</v>
      </c>
      <c r="AY283" s="18" t="s">
        <v>162</v>
      </c>
      <c r="BE283" s="253">
        <f>IF(N283="základná",J283,0)</f>
        <v>0</v>
      </c>
      <c r="BF283" s="253">
        <f>IF(N283="znížená",J283,0)</f>
        <v>0</v>
      </c>
      <c r="BG283" s="253">
        <f>IF(N283="zákl. prenesená",J283,0)</f>
        <v>0</v>
      </c>
      <c r="BH283" s="253">
        <f>IF(N283="zníž. prenesená",J283,0)</f>
        <v>0</v>
      </c>
      <c r="BI283" s="253">
        <f>IF(N283="nulová",J283,0)</f>
        <v>0</v>
      </c>
      <c r="BJ283" s="18" t="s">
        <v>90</v>
      </c>
      <c r="BK283" s="253">
        <f>ROUND(I283*H283,2)</f>
        <v>0</v>
      </c>
      <c r="BL283" s="18" t="s">
        <v>253</v>
      </c>
      <c r="BM283" s="252" t="s">
        <v>951</v>
      </c>
    </row>
    <row r="284" s="2" customFormat="1" ht="6.96" customHeight="1">
      <c r="A284" s="39"/>
      <c r="B284" s="73"/>
      <c r="C284" s="74"/>
      <c r="D284" s="74"/>
      <c r="E284" s="74"/>
      <c r="F284" s="74"/>
      <c r="G284" s="74"/>
      <c r="H284" s="74"/>
      <c r="I284" s="74"/>
      <c r="J284" s="74"/>
      <c r="K284" s="74"/>
      <c r="L284" s="45"/>
      <c r="M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</row>
  </sheetData>
  <sheetProtection sheet="1" autoFilter="0" formatColumns="0" formatRows="0" objects="1" scenarios="1" spinCount="100000" saltValue="x8GTQE+gMOfneTYeaoobhRRZyUf4+/H9V8s43rnChunXGn2fdzlfQOoqMSqeJQjMMhAdHB5Wp0WqOzcRFY2J9Q==" hashValue="b9/oGAt4EHoOW1dHVLulsBtoJ+HLYphPDYhYJK8q2O2Gbwrr19pIqaYROwBTJ0Y7+z+zrU7A+TvalSdgnnK+6g==" algorithmName="SHA-512" password="CC35"/>
  <autoFilter ref="C137:K283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24:H124"/>
    <mergeCell ref="E128:H128"/>
    <mergeCell ref="E126:H126"/>
    <mergeCell ref="E130:H13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108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78</v>
      </c>
    </row>
    <row r="4" s="1" customFormat="1" ht="24.96" customHeight="1">
      <c r="B4" s="21"/>
      <c r="D4" s="156" t="s">
        <v>127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14.4" customHeight="1">
      <c r="B7" s="21"/>
      <c r="E7" s="159" t="str">
        <f>'Rekapitulácia stavby'!K6</f>
        <v>Cyklotrasa Rimavská Sobota - Poltár</v>
      </c>
      <c r="F7" s="158"/>
      <c r="G7" s="158"/>
      <c r="H7" s="158"/>
      <c r="L7" s="21"/>
    </row>
    <row r="8" s="1" customFormat="1" ht="12" customHeight="1">
      <c r="B8" s="21"/>
      <c r="D8" s="158" t="s">
        <v>128</v>
      </c>
      <c r="L8" s="21"/>
    </row>
    <row r="9" s="2" customFormat="1" ht="14.4" customHeight="1">
      <c r="A9" s="39"/>
      <c r="B9" s="45"/>
      <c r="C9" s="39"/>
      <c r="D9" s="39"/>
      <c r="E9" s="159" t="s">
        <v>952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8" t="s">
        <v>130</v>
      </c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5.6" customHeight="1">
      <c r="A11" s="39"/>
      <c r="B11" s="45"/>
      <c r="C11" s="39"/>
      <c r="D11" s="39"/>
      <c r="E11" s="161" t="s">
        <v>953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8" t="s">
        <v>17</v>
      </c>
      <c r="E13" s="39"/>
      <c r="F13" s="148" t="s">
        <v>1</v>
      </c>
      <c r="G13" s="39"/>
      <c r="H13" s="39"/>
      <c r="I13" s="158" t="s">
        <v>18</v>
      </c>
      <c r="J13" s="148" t="s">
        <v>1</v>
      </c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8" t="s">
        <v>19</v>
      </c>
      <c r="E14" s="39"/>
      <c r="F14" s="148" t="s">
        <v>20</v>
      </c>
      <c r="G14" s="39"/>
      <c r="H14" s="39"/>
      <c r="I14" s="158" t="s">
        <v>21</v>
      </c>
      <c r="J14" s="162" t="str">
        <f>'Rekapitulácia stavby'!AN8</f>
        <v>24. 11. 2020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23</v>
      </c>
      <c r="E16" s="39"/>
      <c r="F16" s="39"/>
      <c r="G16" s="39"/>
      <c r="H16" s="39"/>
      <c r="I16" s="158" t="s">
        <v>24</v>
      </c>
      <c r="J16" s="148" t="s">
        <v>25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8" t="s">
        <v>26</v>
      </c>
      <c r="F17" s="39"/>
      <c r="G17" s="39"/>
      <c r="H17" s="39"/>
      <c r="I17" s="158" t="s">
        <v>27</v>
      </c>
      <c r="J17" s="148" t="s">
        <v>1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8" t="s">
        <v>28</v>
      </c>
      <c r="E19" s="39"/>
      <c r="F19" s="39"/>
      <c r="G19" s="39"/>
      <c r="H19" s="39"/>
      <c r="I19" s="158" t="s">
        <v>24</v>
      </c>
      <c r="J19" s="34" t="str">
        <f>'Rekapitulácia stavby'!AN13</f>
        <v>Vyplň údaj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'Rekapitulácia stavby'!E14</f>
        <v>Vyplň údaj</v>
      </c>
      <c r="F20" s="148"/>
      <c r="G20" s="148"/>
      <c r="H20" s="148"/>
      <c r="I20" s="158" t="s">
        <v>27</v>
      </c>
      <c r="J20" s="34" t="str">
        <f>'Rekapitulácia stavby'!AN14</f>
        <v>Vyplň údaj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8" t="s">
        <v>30</v>
      </c>
      <c r="E22" s="39"/>
      <c r="F22" s="39"/>
      <c r="G22" s="39"/>
      <c r="H22" s="39"/>
      <c r="I22" s="158" t="s">
        <v>24</v>
      </c>
      <c r="J22" s="148" t="s">
        <v>31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8" t="s">
        <v>32</v>
      </c>
      <c r="F23" s="39"/>
      <c r="G23" s="39"/>
      <c r="H23" s="39"/>
      <c r="I23" s="158" t="s">
        <v>27</v>
      </c>
      <c r="J23" s="148" t="s">
        <v>33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8" t="s">
        <v>35</v>
      </c>
      <c r="E25" s="39"/>
      <c r="F25" s="39"/>
      <c r="G25" s="39"/>
      <c r="H25" s="39"/>
      <c r="I25" s="158" t="s">
        <v>24</v>
      </c>
      <c r="J25" s="148" t="str">
        <f>IF('Rekapitulácia stavby'!AN19="","",'Rekapitulácia stavby'!AN19)</f>
        <v/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8" t="str">
        <f>IF('Rekapitulácia stavby'!E20="","",'Rekapitulácia stavby'!E20)</f>
        <v xml:space="preserve"> </v>
      </c>
      <c r="F26" s="39"/>
      <c r="G26" s="39"/>
      <c r="H26" s="39"/>
      <c r="I26" s="158" t="s">
        <v>27</v>
      </c>
      <c r="J26" s="148" t="str">
        <f>IF('Rekapitulácia stavby'!AN20="","",'Rekapitulácia stavby'!AN20)</f>
        <v/>
      </c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8" t="s">
        <v>37</v>
      </c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4.4" customHeight="1">
      <c r="A29" s="163"/>
      <c r="B29" s="164"/>
      <c r="C29" s="163"/>
      <c r="D29" s="163"/>
      <c r="E29" s="165" t="s">
        <v>1</v>
      </c>
      <c r="F29" s="165"/>
      <c r="G29" s="165"/>
      <c r="H29" s="165"/>
      <c r="I29" s="163"/>
      <c r="J29" s="163"/>
      <c r="K29" s="163"/>
      <c r="L29" s="166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7"/>
      <c r="E31" s="167"/>
      <c r="F31" s="167"/>
      <c r="G31" s="167"/>
      <c r="H31" s="167"/>
      <c r="I31" s="167"/>
      <c r="J31" s="167"/>
      <c r="K31" s="167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8" t="s">
        <v>38</v>
      </c>
      <c r="E32" s="39"/>
      <c r="F32" s="39"/>
      <c r="G32" s="39"/>
      <c r="H32" s="39"/>
      <c r="I32" s="39"/>
      <c r="J32" s="169">
        <f>ROUND(J133, 2)</f>
        <v>0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7"/>
      <c r="E33" s="167"/>
      <c r="F33" s="167"/>
      <c r="G33" s="167"/>
      <c r="H33" s="167"/>
      <c r="I33" s="167"/>
      <c r="J33" s="167"/>
      <c r="K33" s="167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70" t="s">
        <v>40</v>
      </c>
      <c r="G34" s="39"/>
      <c r="H34" s="39"/>
      <c r="I34" s="170" t="s">
        <v>39</v>
      </c>
      <c r="J34" s="170" t="s">
        <v>41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0" t="s">
        <v>42</v>
      </c>
      <c r="E35" s="171" t="s">
        <v>43</v>
      </c>
      <c r="F35" s="172">
        <f>ROUND((SUM(BE133:BE255)),  2)</f>
        <v>0</v>
      </c>
      <c r="G35" s="173"/>
      <c r="H35" s="173"/>
      <c r="I35" s="174">
        <v>0.20000000000000001</v>
      </c>
      <c r="J35" s="172">
        <f>ROUND(((SUM(BE133:BE255))*I35),  2)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71" t="s">
        <v>44</v>
      </c>
      <c r="F36" s="172">
        <f>ROUND((SUM(BF133:BF255)),  2)</f>
        <v>0</v>
      </c>
      <c r="G36" s="173"/>
      <c r="H36" s="173"/>
      <c r="I36" s="174">
        <v>0.20000000000000001</v>
      </c>
      <c r="J36" s="172">
        <f>ROUND(((SUM(BF133:BF255))*I36),  2)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8" t="s">
        <v>45</v>
      </c>
      <c r="F37" s="175">
        <f>ROUND((SUM(BG133:BG255)),  2)</f>
        <v>0</v>
      </c>
      <c r="G37" s="39"/>
      <c r="H37" s="39"/>
      <c r="I37" s="176">
        <v>0.20000000000000001</v>
      </c>
      <c r="J37" s="175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8" t="s">
        <v>46</v>
      </c>
      <c r="F38" s="175">
        <f>ROUND((SUM(BH133:BH255)),  2)</f>
        <v>0</v>
      </c>
      <c r="G38" s="39"/>
      <c r="H38" s="39"/>
      <c r="I38" s="176">
        <v>0.20000000000000001</v>
      </c>
      <c r="J38" s="175">
        <f>0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71" t="s">
        <v>47</v>
      </c>
      <c r="F39" s="172">
        <f>ROUND((SUM(BI133:BI255)),  2)</f>
        <v>0</v>
      </c>
      <c r="G39" s="173"/>
      <c r="H39" s="173"/>
      <c r="I39" s="174">
        <v>0</v>
      </c>
      <c r="J39" s="172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77"/>
      <c r="D41" s="178" t="s">
        <v>48</v>
      </c>
      <c r="E41" s="179"/>
      <c r="F41" s="179"/>
      <c r="G41" s="180" t="s">
        <v>49</v>
      </c>
      <c r="H41" s="181" t="s">
        <v>50</v>
      </c>
      <c r="I41" s="179"/>
      <c r="J41" s="182">
        <f>SUM(J32:J39)</f>
        <v>0</v>
      </c>
      <c r="K41" s="183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51</v>
      </c>
      <c r="E50" s="185"/>
      <c r="F50" s="185"/>
      <c r="G50" s="184" t="s">
        <v>52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53</v>
      </c>
      <c r="E61" s="187"/>
      <c r="F61" s="188" t="s">
        <v>54</v>
      </c>
      <c r="G61" s="186" t="s">
        <v>53</v>
      </c>
      <c r="H61" s="187"/>
      <c r="I61" s="187"/>
      <c r="J61" s="189" t="s">
        <v>54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55</v>
      </c>
      <c r="E65" s="190"/>
      <c r="F65" s="190"/>
      <c r="G65" s="184" t="s">
        <v>56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53</v>
      </c>
      <c r="E76" s="187"/>
      <c r="F76" s="188" t="s">
        <v>54</v>
      </c>
      <c r="G76" s="186" t="s">
        <v>53</v>
      </c>
      <c r="H76" s="187"/>
      <c r="I76" s="187"/>
      <c r="J76" s="189" t="s">
        <v>54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134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4.4" customHeight="1">
      <c r="A85" s="39"/>
      <c r="B85" s="40"/>
      <c r="C85" s="41"/>
      <c r="D85" s="41"/>
      <c r="E85" s="195" t="str">
        <f>E7</f>
        <v>Cyklotrasa Rimavská Sobota - Poltár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128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4.4" customHeight="1">
      <c r="A87" s="39"/>
      <c r="B87" s="40"/>
      <c r="C87" s="41"/>
      <c r="D87" s="41"/>
      <c r="E87" s="195" t="s">
        <v>952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130</v>
      </c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6" customHeight="1">
      <c r="A89" s="39"/>
      <c r="B89" s="40"/>
      <c r="C89" s="41"/>
      <c r="D89" s="41"/>
      <c r="E89" s="83" t="str">
        <f>E11</f>
        <v>1136-2-20 - SO 02.20 - Rúrový priepust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19</v>
      </c>
      <c r="D91" s="41"/>
      <c r="E91" s="41"/>
      <c r="F91" s="28" t="str">
        <f>F14</f>
        <v>Rimavská Sobota, Poltár</v>
      </c>
      <c r="G91" s="41"/>
      <c r="H91" s="41"/>
      <c r="I91" s="33" t="s">
        <v>21</v>
      </c>
      <c r="J91" s="86" t="str">
        <f>IF(J14="","",J14)</f>
        <v>24. 11. 2020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40.8" customHeight="1">
      <c r="A93" s="39"/>
      <c r="B93" s="40"/>
      <c r="C93" s="33" t="s">
        <v>23</v>
      </c>
      <c r="D93" s="41"/>
      <c r="E93" s="41"/>
      <c r="F93" s="28" t="str">
        <f>E17</f>
        <v>Banskobystrický samosprávny kraj, B. Bystrica</v>
      </c>
      <c r="G93" s="41"/>
      <c r="H93" s="41"/>
      <c r="I93" s="33" t="s">
        <v>30</v>
      </c>
      <c r="J93" s="37" t="str">
        <f>E23</f>
        <v>Cykloprojekt s.r.o., Bratislava, Laurinská 18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6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35</v>
      </c>
      <c r="J94" s="37" t="str">
        <f>E26</f>
        <v xml:space="preserve"> </v>
      </c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97" t="s">
        <v>135</v>
      </c>
      <c r="D96" s="198"/>
      <c r="E96" s="198"/>
      <c r="F96" s="198"/>
      <c r="G96" s="198"/>
      <c r="H96" s="198"/>
      <c r="I96" s="198"/>
      <c r="J96" s="199" t="s">
        <v>136</v>
      </c>
      <c r="K96" s="198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200" t="s">
        <v>137</v>
      </c>
      <c r="D98" s="41"/>
      <c r="E98" s="41"/>
      <c r="F98" s="41"/>
      <c r="G98" s="41"/>
      <c r="H98" s="41"/>
      <c r="I98" s="41"/>
      <c r="J98" s="117">
        <f>J133</f>
        <v>0</v>
      </c>
      <c r="K98" s="41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138</v>
      </c>
    </row>
    <row r="99" s="9" customFormat="1" ht="24.96" customHeight="1">
      <c r="A99" s="9"/>
      <c r="B99" s="201"/>
      <c r="C99" s="202"/>
      <c r="D99" s="203" t="s">
        <v>139</v>
      </c>
      <c r="E99" s="204"/>
      <c r="F99" s="204"/>
      <c r="G99" s="204"/>
      <c r="H99" s="204"/>
      <c r="I99" s="204"/>
      <c r="J99" s="205">
        <f>J134</f>
        <v>0</v>
      </c>
      <c r="K99" s="202"/>
      <c r="L99" s="20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7"/>
      <c r="C100" s="139"/>
      <c r="D100" s="208" t="s">
        <v>140</v>
      </c>
      <c r="E100" s="209"/>
      <c r="F100" s="209"/>
      <c r="G100" s="209"/>
      <c r="H100" s="209"/>
      <c r="I100" s="209"/>
      <c r="J100" s="210">
        <f>J135</f>
        <v>0</v>
      </c>
      <c r="K100" s="139"/>
      <c r="L100" s="21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7"/>
      <c r="C101" s="139"/>
      <c r="D101" s="208" t="s">
        <v>141</v>
      </c>
      <c r="E101" s="209"/>
      <c r="F101" s="209"/>
      <c r="G101" s="209"/>
      <c r="H101" s="209"/>
      <c r="I101" s="209"/>
      <c r="J101" s="210">
        <f>J171</f>
        <v>0</v>
      </c>
      <c r="K101" s="139"/>
      <c r="L101" s="21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7"/>
      <c r="C102" s="139"/>
      <c r="D102" s="208" t="s">
        <v>755</v>
      </c>
      <c r="E102" s="209"/>
      <c r="F102" s="209"/>
      <c r="G102" s="209"/>
      <c r="H102" s="209"/>
      <c r="I102" s="209"/>
      <c r="J102" s="210">
        <f>J177</f>
        <v>0</v>
      </c>
      <c r="K102" s="139"/>
      <c r="L102" s="21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9"/>
      <c r="D103" s="208" t="s">
        <v>756</v>
      </c>
      <c r="E103" s="209"/>
      <c r="F103" s="209"/>
      <c r="G103" s="209"/>
      <c r="H103" s="209"/>
      <c r="I103" s="209"/>
      <c r="J103" s="210">
        <f>J189</f>
        <v>0</v>
      </c>
      <c r="K103" s="139"/>
      <c r="L103" s="21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9"/>
      <c r="D104" s="208" t="s">
        <v>142</v>
      </c>
      <c r="E104" s="209"/>
      <c r="F104" s="209"/>
      <c r="G104" s="209"/>
      <c r="H104" s="209"/>
      <c r="I104" s="209"/>
      <c r="J104" s="210">
        <f>J193</f>
        <v>0</v>
      </c>
      <c r="K104" s="139"/>
      <c r="L104" s="2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7"/>
      <c r="C105" s="139"/>
      <c r="D105" s="208" t="s">
        <v>143</v>
      </c>
      <c r="E105" s="209"/>
      <c r="F105" s="209"/>
      <c r="G105" s="209"/>
      <c r="H105" s="209"/>
      <c r="I105" s="209"/>
      <c r="J105" s="210">
        <f>J207</f>
        <v>0</v>
      </c>
      <c r="K105" s="139"/>
      <c r="L105" s="21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7"/>
      <c r="C106" s="139"/>
      <c r="D106" s="208" t="s">
        <v>144</v>
      </c>
      <c r="E106" s="209"/>
      <c r="F106" s="209"/>
      <c r="G106" s="209"/>
      <c r="H106" s="209"/>
      <c r="I106" s="209"/>
      <c r="J106" s="210">
        <f>J211</f>
        <v>0</v>
      </c>
      <c r="K106" s="139"/>
      <c r="L106" s="21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7"/>
      <c r="C107" s="139"/>
      <c r="D107" s="208" t="s">
        <v>145</v>
      </c>
      <c r="E107" s="209"/>
      <c r="F107" s="209"/>
      <c r="G107" s="209"/>
      <c r="H107" s="209"/>
      <c r="I107" s="209"/>
      <c r="J107" s="210">
        <f>J226</f>
        <v>0</v>
      </c>
      <c r="K107" s="139"/>
      <c r="L107" s="21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201"/>
      <c r="C108" s="202"/>
      <c r="D108" s="203" t="s">
        <v>146</v>
      </c>
      <c r="E108" s="204"/>
      <c r="F108" s="204"/>
      <c r="G108" s="204"/>
      <c r="H108" s="204"/>
      <c r="I108" s="204"/>
      <c r="J108" s="205">
        <f>J228</f>
        <v>0</v>
      </c>
      <c r="K108" s="202"/>
      <c r="L108" s="20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207"/>
      <c r="C109" s="139"/>
      <c r="D109" s="208" t="s">
        <v>757</v>
      </c>
      <c r="E109" s="209"/>
      <c r="F109" s="209"/>
      <c r="G109" s="209"/>
      <c r="H109" s="209"/>
      <c r="I109" s="209"/>
      <c r="J109" s="210">
        <f>J229</f>
        <v>0</v>
      </c>
      <c r="K109" s="139"/>
      <c r="L109" s="21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7"/>
      <c r="C110" s="139"/>
      <c r="D110" s="208" t="s">
        <v>147</v>
      </c>
      <c r="E110" s="209"/>
      <c r="F110" s="209"/>
      <c r="G110" s="209"/>
      <c r="H110" s="209"/>
      <c r="I110" s="209"/>
      <c r="J110" s="210">
        <f>J239</f>
        <v>0</v>
      </c>
      <c r="K110" s="139"/>
      <c r="L110" s="21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207"/>
      <c r="C111" s="139"/>
      <c r="D111" s="208" t="s">
        <v>605</v>
      </c>
      <c r="E111" s="209"/>
      <c r="F111" s="209"/>
      <c r="G111" s="209"/>
      <c r="H111" s="209"/>
      <c r="I111" s="209"/>
      <c r="J111" s="210">
        <f>J250</f>
        <v>0</v>
      </c>
      <c r="K111" s="139"/>
      <c r="L111" s="21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70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7" s="2" customFormat="1" ht="6.96" customHeight="1">
      <c r="A117" s="39"/>
      <c r="B117" s="75"/>
      <c r="C117" s="76"/>
      <c r="D117" s="76"/>
      <c r="E117" s="76"/>
      <c r="F117" s="76"/>
      <c r="G117" s="76"/>
      <c r="H117" s="76"/>
      <c r="I117" s="76"/>
      <c r="J117" s="76"/>
      <c r="K117" s="76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4.96" customHeight="1">
      <c r="A118" s="39"/>
      <c r="B118" s="40"/>
      <c r="C118" s="24" t="s">
        <v>148</v>
      </c>
      <c r="D118" s="41"/>
      <c r="E118" s="41"/>
      <c r="F118" s="41"/>
      <c r="G118" s="41"/>
      <c r="H118" s="41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15</v>
      </c>
      <c r="D120" s="41"/>
      <c r="E120" s="41"/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4.4" customHeight="1">
      <c r="A121" s="39"/>
      <c r="B121" s="40"/>
      <c r="C121" s="41"/>
      <c r="D121" s="41"/>
      <c r="E121" s="195" t="str">
        <f>E7</f>
        <v>Cyklotrasa Rimavská Sobota - Poltár</v>
      </c>
      <c r="F121" s="33"/>
      <c r="G121" s="33"/>
      <c r="H121" s="33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1" customFormat="1" ht="12" customHeight="1">
      <c r="B122" s="22"/>
      <c r="C122" s="33" t="s">
        <v>128</v>
      </c>
      <c r="D122" s="23"/>
      <c r="E122" s="23"/>
      <c r="F122" s="23"/>
      <c r="G122" s="23"/>
      <c r="H122" s="23"/>
      <c r="I122" s="23"/>
      <c r="J122" s="23"/>
      <c r="K122" s="23"/>
      <c r="L122" s="21"/>
    </row>
    <row r="123" s="2" customFormat="1" ht="14.4" customHeight="1">
      <c r="A123" s="39"/>
      <c r="B123" s="40"/>
      <c r="C123" s="41"/>
      <c r="D123" s="41"/>
      <c r="E123" s="195" t="s">
        <v>952</v>
      </c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130</v>
      </c>
      <c r="D124" s="41"/>
      <c r="E124" s="41"/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6" customHeight="1">
      <c r="A125" s="39"/>
      <c r="B125" s="40"/>
      <c r="C125" s="41"/>
      <c r="D125" s="41"/>
      <c r="E125" s="83" t="str">
        <f>E11</f>
        <v>1136-2-20 - SO 02.20 - Rúrový priepust</v>
      </c>
      <c r="F125" s="41"/>
      <c r="G125" s="41"/>
      <c r="H125" s="41"/>
      <c r="I125" s="41"/>
      <c r="J125" s="41"/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2" customHeight="1">
      <c r="A127" s="39"/>
      <c r="B127" s="40"/>
      <c r="C127" s="33" t="s">
        <v>19</v>
      </c>
      <c r="D127" s="41"/>
      <c r="E127" s="41"/>
      <c r="F127" s="28" t="str">
        <f>F14</f>
        <v>Rimavská Sobota, Poltár</v>
      </c>
      <c r="G127" s="41"/>
      <c r="H127" s="41"/>
      <c r="I127" s="33" t="s">
        <v>21</v>
      </c>
      <c r="J127" s="86" t="str">
        <f>IF(J14="","",J14)</f>
        <v>24. 11. 2020</v>
      </c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40.8" customHeight="1">
      <c r="A129" s="39"/>
      <c r="B129" s="40"/>
      <c r="C129" s="33" t="s">
        <v>23</v>
      </c>
      <c r="D129" s="41"/>
      <c r="E129" s="41"/>
      <c r="F129" s="28" t="str">
        <f>E17</f>
        <v>Banskobystrický samosprávny kraj, B. Bystrica</v>
      </c>
      <c r="G129" s="41"/>
      <c r="H129" s="41"/>
      <c r="I129" s="33" t="s">
        <v>30</v>
      </c>
      <c r="J129" s="37" t="str">
        <f>E23</f>
        <v>Cykloprojekt s.r.o., Bratislava, Laurinská 18</v>
      </c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5.6" customHeight="1">
      <c r="A130" s="39"/>
      <c r="B130" s="40"/>
      <c r="C130" s="33" t="s">
        <v>28</v>
      </c>
      <c r="D130" s="41"/>
      <c r="E130" s="41"/>
      <c r="F130" s="28" t="str">
        <f>IF(E20="","",E20)</f>
        <v>Vyplň údaj</v>
      </c>
      <c r="G130" s="41"/>
      <c r="H130" s="41"/>
      <c r="I130" s="33" t="s">
        <v>35</v>
      </c>
      <c r="J130" s="37" t="str">
        <f>E26</f>
        <v xml:space="preserve"> </v>
      </c>
      <c r="K130" s="41"/>
      <c r="L130" s="70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0.32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70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11" customFormat="1" ht="29.28" customHeight="1">
      <c r="A132" s="212"/>
      <c r="B132" s="213"/>
      <c r="C132" s="214" t="s">
        <v>149</v>
      </c>
      <c r="D132" s="215" t="s">
        <v>63</v>
      </c>
      <c r="E132" s="215" t="s">
        <v>59</v>
      </c>
      <c r="F132" s="215" t="s">
        <v>60</v>
      </c>
      <c r="G132" s="215" t="s">
        <v>150</v>
      </c>
      <c r="H132" s="215" t="s">
        <v>151</v>
      </c>
      <c r="I132" s="215" t="s">
        <v>152</v>
      </c>
      <c r="J132" s="216" t="s">
        <v>136</v>
      </c>
      <c r="K132" s="217" t="s">
        <v>153</v>
      </c>
      <c r="L132" s="218"/>
      <c r="M132" s="107" t="s">
        <v>1</v>
      </c>
      <c r="N132" s="108" t="s">
        <v>42</v>
      </c>
      <c r="O132" s="108" t="s">
        <v>154</v>
      </c>
      <c r="P132" s="108" t="s">
        <v>155</v>
      </c>
      <c r="Q132" s="108" t="s">
        <v>156</v>
      </c>
      <c r="R132" s="108" t="s">
        <v>157</v>
      </c>
      <c r="S132" s="108" t="s">
        <v>158</v>
      </c>
      <c r="T132" s="109" t="s">
        <v>159</v>
      </c>
      <c r="U132" s="212"/>
      <c r="V132" s="212"/>
      <c r="W132" s="212"/>
      <c r="X132" s="212"/>
      <c r="Y132" s="212"/>
      <c r="Z132" s="212"/>
      <c r="AA132" s="212"/>
      <c r="AB132" s="212"/>
      <c r="AC132" s="212"/>
      <c r="AD132" s="212"/>
      <c r="AE132" s="212"/>
    </row>
    <row r="133" s="2" customFormat="1" ht="22.8" customHeight="1">
      <c r="A133" s="39"/>
      <c r="B133" s="40"/>
      <c r="C133" s="114" t="s">
        <v>137</v>
      </c>
      <c r="D133" s="41"/>
      <c r="E133" s="41"/>
      <c r="F133" s="41"/>
      <c r="G133" s="41"/>
      <c r="H133" s="41"/>
      <c r="I133" s="41"/>
      <c r="J133" s="219">
        <f>BK133</f>
        <v>0</v>
      </c>
      <c r="K133" s="41"/>
      <c r="L133" s="45"/>
      <c r="M133" s="110"/>
      <c r="N133" s="220"/>
      <c r="O133" s="111"/>
      <c r="P133" s="221">
        <f>P134+P228</f>
        <v>0</v>
      </c>
      <c r="Q133" s="111"/>
      <c r="R133" s="221">
        <f>R134+R228</f>
        <v>28.045656450000006</v>
      </c>
      <c r="S133" s="111"/>
      <c r="T133" s="222">
        <f>T134+T228</f>
        <v>11.72070478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77</v>
      </c>
      <c r="AU133" s="18" t="s">
        <v>138</v>
      </c>
      <c r="BK133" s="223">
        <f>BK134+BK228</f>
        <v>0</v>
      </c>
    </row>
    <row r="134" s="12" customFormat="1" ht="25.92" customHeight="1">
      <c r="A134" s="12"/>
      <c r="B134" s="224"/>
      <c r="C134" s="225"/>
      <c r="D134" s="226" t="s">
        <v>77</v>
      </c>
      <c r="E134" s="227" t="s">
        <v>160</v>
      </c>
      <c r="F134" s="227" t="s">
        <v>161</v>
      </c>
      <c r="G134" s="225"/>
      <c r="H134" s="225"/>
      <c r="I134" s="228"/>
      <c r="J134" s="229">
        <f>BK134</f>
        <v>0</v>
      </c>
      <c r="K134" s="225"/>
      <c r="L134" s="230"/>
      <c r="M134" s="231"/>
      <c r="N134" s="232"/>
      <c r="O134" s="232"/>
      <c r="P134" s="233">
        <f>P135+P171+P177+P189+P193+P207+P211+P226</f>
        <v>0</v>
      </c>
      <c r="Q134" s="232"/>
      <c r="R134" s="233">
        <f>R135+R171+R177+R189+R193+R207+R211+R226</f>
        <v>27.975369450000006</v>
      </c>
      <c r="S134" s="232"/>
      <c r="T134" s="234">
        <f>T135+T171+T177+T189+T193+T207+T211+T226</f>
        <v>11.72070478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5" t="s">
        <v>85</v>
      </c>
      <c r="AT134" s="236" t="s">
        <v>77</v>
      </c>
      <c r="AU134" s="236" t="s">
        <v>78</v>
      </c>
      <c r="AY134" s="235" t="s">
        <v>162</v>
      </c>
      <c r="BK134" s="237">
        <f>BK135+BK171+BK177+BK189+BK193+BK207+BK211+BK226</f>
        <v>0</v>
      </c>
    </row>
    <row r="135" s="12" customFormat="1" ht="22.8" customHeight="1">
      <c r="A135" s="12"/>
      <c r="B135" s="224"/>
      <c r="C135" s="225"/>
      <c r="D135" s="226" t="s">
        <v>77</v>
      </c>
      <c r="E135" s="238" t="s">
        <v>85</v>
      </c>
      <c r="F135" s="238" t="s">
        <v>163</v>
      </c>
      <c r="G135" s="225"/>
      <c r="H135" s="225"/>
      <c r="I135" s="228"/>
      <c r="J135" s="239">
        <f>BK135</f>
        <v>0</v>
      </c>
      <c r="K135" s="225"/>
      <c r="L135" s="230"/>
      <c r="M135" s="231"/>
      <c r="N135" s="232"/>
      <c r="O135" s="232"/>
      <c r="P135" s="233">
        <f>SUM(P136:P170)</f>
        <v>0</v>
      </c>
      <c r="Q135" s="232"/>
      <c r="R135" s="233">
        <f>SUM(R136:R170)</f>
        <v>4.8419999999999996</v>
      </c>
      <c r="S135" s="232"/>
      <c r="T135" s="234">
        <f>SUM(T136:T170)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5" t="s">
        <v>85</v>
      </c>
      <c r="AT135" s="236" t="s">
        <v>77</v>
      </c>
      <c r="AU135" s="236" t="s">
        <v>85</v>
      </c>
      <c r="AY135" s="235" t="s">
        <v>162</v>
      </c>
      <c r="BK135" s="237">
        <f>SUM(BK136:BK170)</f>
        <v>0</v>
      </c>
    </row>
    <row r="136" s="2" customFormat="1" ht="22.2" customHeight="1">
      <c r="A136" s="39"/>
      <c r="B136" s="40"/>
      <c r="C136" s="240" t="s">
        <v>85</v>
      </c>
      <c r="D136" s="240" t="s">
        <v>164</v>
      </c>
      <c r="E136" s="241" t="s">
        <v>608</v>
      </c>
      <c r="F136" s="242" t="s">
        <v>609</v>
      </c>
      <c r="G136" s="243" t="s">
        <v>167</v>
      </c>
      <c r="H136" s="244">
        <v>4</v>
      </c>
      <c r="I136" s="245"/>
      <c r="J136" s="246">
        <f>ROUND(I136*H136,2)</f>
        <v>0</v>
      </c>
      <c r="K136" s="247"/>
      <c r="L136" s="45"/>
      <c r="M136" s="248" t="s">
        <v>1</v>
      </c>
      <c r="N136" s="249" t="s">
        <v>44</v>
      </c>
      <c r="O136" s="98"/>
      <c r="P136" s="250">
        <f>O136*H136</f>
        <v>0</v>
      </c>
      <c r="Q136" s="250">
        <v>0</v>
      </c>
      <c r="R136" s="250">
        <f>Q136*H136</f>
        <v>0</v>
      </c>
      <c r="S136" s="250">
        <v>0</v>
      </c>
      <c r="T136" s="25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52" t="s">
        <v>168</v>
      </c>
      <c r="AT136" s="252" t="s">
        <v>164</v>
      </c>
      <c r="AU136" s="252" t="s">
        <v>90</v>
      </c>
      <c r="AY136" s="18" t="s">
        <v>162</v>
      </c>
      <c r="BE136" s="253">
        <f>IF(N136="základná",J136,0)</f>
        <v>0</v>
      </c>
      <c r="BF136" s="253">
        <f>IF(N136="znížená",J136,0)</f>
        <v>0</v>
      </c>
      <c r="BG136" s="253">
        <f>IF(N136="zákl. prenesená",J136,0)</f>
        <v>0</v>
      </c>
      <c r="BH136" s="253">
        <f>IF(N136="zníž. prenesená",J136,0)</f>
        <v>0</v>
      </c>
      <c r="BI136" s="253">
        <f>IF(N136="nulová",J136,0)</f>
        <v>0</v>
      </c>
      <c r="BJ136" s="18" t="s">
        <v>90</v>
      </c>
      <c r="BK136" s="253">
        <f>ROUND(I136*H136,2)</f>
        <v>0</v>
      </c>
      <c r="BL136" s="18" t="s">
        <v>168</v>
      </c>
      <c r="BM136" s="252" t="s">
        <v>954</v>
      </c>
    </row>
    <row r="137" s="14" customFormat="1">
      <c r="A137" s="14"/>
      <c r="B137" s="265"/>
      <c r="C137" s="266"/>
      <c r="D137" s="256" t="s">
        <v>170</v>
      </c>
      <c r="E137" s="267" t="s">
        <v>1</v>
      </c>
      <c r="F137" s="268" t="s">
        <v>955</v>
      </c>
      <c r="G137" s="266"/>
      <c r="H137" s="269">
        <v>4</v>
      </c>
      <c r="I137" s="270"/>
      <c r="J137" s="266"/>
      <c r="K137" s="266"/>
      <c r="L137" s="271"/>
      <c r="M137" s="272"/>
      <c r="N137" s="273"/>
      <c r="O137" s="273"/>
      <c r="P137" s="273"/>
      <c r="Q137" s="273"/>
      <c r="R137" s="273"/>
      <c r="S137" s="273"/>
      <c r="T137" s="27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75" t="s">
        <v>170</v>
      </c>
      <c r="AU137" s="275" t="s">
        <v>90</v>
      </c>
      <c r="AV137" s="14" t="s">
        <v>90</v>
      </c>
      <c r="AW137" s="14" t="s">
        <v>34</v>
      </c>
      <c r="AX137" s="14" t="s">
        <v>85</v>
      </c>
      <c r="AY137" s="275" t="s">
        <v>162</v>
      </c>
    </row>
    <row r="138" s="2" customFormat="1" ht="30" customHeight="1">
      <c r="A138" s="39"/>
      <c r="B138" s="40"/>
      <c r="C138" s="240" t="s">
        <v>90</v>
      </c>
      <c r="D138" s="240" t="s">
        <v>164</v>
      </c>
      <c r="E138" s="241" t="s">
        <v>612</v>
      </c>
      <c r="F138" s="242" t="s">
        <v>613</v>
      </c>
      <c r="G138" s="243" t="s">
        <v>192</v>
      </c>
      <c r="H138" s="244">
        <v>2.6920000000000002</v>
      </c>
      <c r="I138" s="245"/>
      <c r="J138" s="246">
        <f>ROUND(I138*H138,2)</f>
        <v>0</v>
      </c>
      <c r="K138" s="247"/>
      <c r="L138" s="45"/>
      <c r="M138" s="248" t="s">
        <v>1</v>
      </c>
      <c r="N138" s="249" t="s">
        <v>44</v>
      </c>
      <c r="O138" s="98"/>
      <c r="P138" s="250">
        <f>O138*H138</f>
        <v>0</v>
      </c>
      <c r="Q138" s="250">
        <v>0</v>
      </c>
      <c r="R138" s="250">
        <f>Q138*H138</f>
        <v>0</v>
      </c>
      <c r="S138" s="250">
        <v>0</v>
      </c>
      <c r="T138" s="25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52" t="s">
        <v>168</v>
      </c>
      <c r="AT138" s="252" t="s">
        <v>164</v>
      </c>
      <c r="AU138" s="252" t="s">
        <v>90</v>
      </c>
      <c r="AY138" s="18" t="s">
        <v>162</v>
      </c>
      <c r="BE138" s="253">
        <f>IF(N138="základná",J138,0)</f>
        <v>0</v>
      </c>
      <c r="BF138" s="253">
        <f>IF(N138="znížená",J138,0)</f>
        <v>0</v>
      </c>
      <c r="BG138" s="253">
        <f>IF(N138="zákl. prenesená",J138,0)</f>
        <v>0</v>
      </c>
      <c r="BH138" s="253">
        <f>IF(N138="zníž. prenesená",J138,0)</f>
        <v>0</v>
      </c>
      <c r="BI138" s="253">
        <f>IF(N138="nulová",J138,0)</f>
        <v>0</v>
      </c>
      <c r="BJ138" s="18" t="s">
        <v>90</v>
      </c>
      <c r="BK138" s="253">
        <f>ROUND(I138*H138,2)</f>
        <v>0</v>
      </c>
      <c r="BL138" s="18" t="s">
        <v>168</v>
      </c>
      <c r="BM138" s="252" t="s">
        <v>956</v>
      </c>
    </row>
    <row r="139" s="14" customFormat="1">
      <c r="A139" s="14"/>
      <c r="B139" s="265"/>
      <c r="C139" s="266"/>
      <c r="D139" s="256" t="s">
        <v>170</v>
      </c>
      <c r="E139" s="267" t="s">
        <v>1</v>
      </c>
      <c r="F139" s="268" t="s">
        <v>957</v>
      </c>
      <c r="G139" s="266"/>
      <c r="H139" s="269">
        <v>2.6920000000000002</v>
      </c>
      <c r="I139" s="270"/>
      <c r="J139" s="266"/>
      <c r="K139" s="266"/>
      <c r="L139" s="271"/>
      <c r="M139" s="272"/>
      <c r="N139" s="273"/>
      <c r="O139" s="273"/>
      <c r="P139" s="273"/>
      <c r="Q139" s="273"/>
      <c r="R139" s="273"/>
      <c r="S139" s="273"/>
      <c r="T139" s="27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75" t="s">
        <v>170</v>
      </c>
      <c r="AU139" s="275" t="s">
        <v>90</v>
      </c>
      <c r="AV139" s="14" t="s">
        <v>90</v>
      </c>
      <c r="AW139" s="14" t="s">
        <v>34</v>
      </c>
      <c r="AX139" s="14" t="s">
        <v>85</v>
      </c>
      <c r="AY139" s="275" t="s">
        <v>162</v>
      </c>
    </row>
    <row r="140" s="2" customFormat="1" ht="22.2" customHeight="1">
      <c r="A140" s="39"/>
      <c r="B140" s="40"/>
      <c r="C140" s="240" t="s">
        <v>95</v>
      </c>
      <c r="D140" s="240" t="s">
        <v>164</v>
      </c>
      <c r="E140" s="241" t="s">
        <v>616</v>
      </c>
      <c r="F140" s="242" t="s">
        <v>617</v>
      </c>
      <c r="G140" s="243" t="s">
        <v>192</v>
      </c>
      <c r="H140" s="244">
        <v>4.6059999999999999</v>
      </c>
      <c r="I140" s="245"/>
      <c r="J140" s="246">
        <f>ROUND(I140*H140,2)</f>
        <v>0</v>
      </c>
      <c r="K140" s="247"/>
      <c r="L140" s="45"/>
      <c r="M140" s="248" t="s">
        <v>1</v>
      </c>
      <c r="N140" s="249" t="s">
        <v>44</v>
      </c>
      <c r="O140" s="98"/>
      <c r="P140" s="250">
        <f>O140*H140</f>
        <v>0</v>
      </c>
      <c r="Q140" s="250">
        <v>0</v>
      </c>
      <c r="R140" s="250">
        <f>Q140*H140</f>
        <v>0</v>
      </c>
      <c r="S140" s="250">
        <v>0</v>
      </c>
      <c r="T140" s="25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52" t="s">
        <v>168</v>
      </c>
      <c r="AT140" s="252" t="s">
        <v>164</v>
      </c>
      <c r="AU140" s="252" t="s">
        <v>90</v>
      </c>
      <c r="AY140" s="18" t="s">
        <v>162</v>
      </c>
      <c r="BE140" s="253">
        <f>IF(N140="základná",J140,0)</f>
        <v>0</v>
      </c>
      <c r="BF140" s="253">
        <f>IF(N140="znížená",J140,0)</f>
        <v>0</v>
      </c>
      <c r="BG140" s="253">
        <f>IF(N140="zákl. prenesená",J140,0)</f>
        <v>0</v>
      </c>
      <c r="BH140" s="253">
        <f>IF(N140="zníž. prenesená",J140,0)</f>
        <v>0</v>
      </c>
      <c r="BI140" s="253">
        <f>IF(N140="nulová",J140,0)</f>
        <v>0</v>
      </c>
      <c r="BJ140" s="18" t="s">
        <v>90</v>
      </c>
      <c r="BK140" s="253">
        <f>ROUND(I140*H140,2)</f>
        <v>0</v>
      </c>
      <c r="BL140" s="18" t="s">
        <v>168</v>
      </c>
      <c r="BM140" s="252" t="s">
        <v>958</v>
      </c>
    </row>
    <row r="141" s="13" customFormat="1">
      <c r="A141" s="13"/>
      <c r="B141" s="254"/>
      <c r="C141" s="255"/>
      <c r="D141" s="256" t="s">
        <v>170</v>
      </c>
      <c r="E141" s="257" t="s">
        <v>1</v>
      </c>
      <c r="F141" s="258" t="s">
        <v>959</v>
      </c>
      <c r="G141" s="255"/>
      <c r="H141" s="257" t="s">
        <v>1</v>
      </c>
      <c r="I141" s="259"/>
      <c r="J141" s="255"/>
      <c r="K141" s="255"/>
      <c r="L141" s="260"/>
      <c r="M141" s="261"/>
      <c r="N141" s="262"/>
      <c r="O141" s="262"/>
      <c r="P141" s="262"/>
      <c r="Q141" s="262"/>
      <c r="R141" s="262"/>
      <c r="S141" s="262"/>
      <c r="T141" s="26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4" t="s">
        <v>170</v>
      </c>
      <c r="AU141" s="264" t="s">
        <v>90</v>
      </c>
      <c r="AV141" s="13" t="s">
        <v>85</v>
      </c>
      <c r="AW141" s="13" t="s">
        <v>34</v>
      </c>
      <c r="AX141" s="13" t="s">
        <v>78</v>
      </c>
      <c r="AY141" s="264" t="s">
        <v>162</v>
      </c>
    </row>
    <row r="142" s="14" customFormat="1">
      <c r="A142" s="14"/>
      <c r="B142" s="265"/>
      <c r="C142" s="266"/>
      <c r="D142" s="256" t="s">
        <v>170</v>
      </c>
      <c r="E142" s="267" t="s">
        <v>1</v>
      </c>
      <c r="F142" s="268" t="s">
        <v>960</v>
      </c>
      <c r="G142" s="266"/>
      <c r="H142" s="269">
        <v>4.6059999999999999</v>
      </c>
      <c r="I142" s="270"/>
      <c r="J142" s="266"/>
      <c r="K142" s="266"/>
      <c r="L142" s="271"/>
      <c r="M142" s="272"/>
      <c r="N142" s="273"/>
      <c r="O142" s="273"/>
      <c r="P142" s="273"/>
      <c r="Q142" s="273"/>
      <c r="R142" s="273"/>
      <c r="S142" s="273"/>
      <c r="T142" s="27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75" t="s">
        <v>170</v>
      </c>
      <c r="AU142" s="275" t="s">
        <v>90</v>
      </c>
      <c r="AV142" s="14" t="s">
        <v>90</v>
      </c>
      <c r="AW142" s="14" t="s">
        <v>34</v>
      </c>
      <c r="AX142" s="14" t="s">
        <v>85</v>
      </c>
      <c r="AY142" s="275" t="s">
        <v>162</v>
      </c>
    </row>
    <row r="143" s="2" customFormat="1" ht="30" customHeight="1">
      <c r="A143" s="39"/>
      <c r="B143" s="40"/>
      <c r="C143" s="240" t="s">
        <v>168</v>
      </c>
      <c r="D143" s="240" t="s">
        <v>164</v>
      </c>
      <c r="E143" s="241" t="s">
        <v>621</v>
      </c>
      <c r="F143" s="242" t="s">
        <v>622</v>
      </c>
      <c r="G143" s="243" t="s">
        <v>192</v>
      </c>
      <c r="H143" s="244">
        <v>4.6059999999999999</v>
      </c>
      <c r="I143" s="245"/>
      <c r="J143" s="246">
        <f>ROUND(I143*H143,2)</f>
        <v>0</v>
      </c>
      <c r="K143" s="247"/>
      <c r="L143" s="45"/>
      <c r="M143" s="248" t="s">
        <v>1</v>
      </c>
      <c r="N143" s="249" t="s">
        <v>44</v>
      </c>
      <c r="O143" s="98"/>
      <c r="P143" s="250">
        <f>O143*H143</f>
        <v>0</v>
      </c>
      <c r="Q143" s="250">
        <v>0</v>
      </c>
      <c r="R143" s="250">
        <f>Q143*H143</f>
        <v>0</v>
      </c>
      <c r="S143" s="250">
        <v>0</v>
      </c>
      <c r="T143" s="25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52" t="s">
        <v>168</v>
      </c>
      <c r="AT143" s="252" t="s">
        <v>164</v>
      </c>
      <c r="AU143" s="252" t="s">
        <v>90</v>
      </c>
      <c r="AY143" s="18" t="s">
        <v>162</v>
      </c>
      <c r="BE143" s="253">
        <f>IF(N143="základná",J143,0)</f>
        <v>0</v>
      </c>
      <c r="BF143" s="253">
        <f>IF(N143="znížená",J143,0)</f>
        <v>0</v>
      </c>
      <c r="BG143" s="253">
        <f>IF(N143="zákl. prenesená",J143,0)</f>
        <v>0</v>
      </c>
      <c r="BH143" s="253">
        <f>IF(N143="zníž. prenesená",J143,0)</f>
        <v>0</v>
      </c>
      <c r="BI143" s="253">
        <f>IF(N143="nulová",J143,0)</f>
        <v>0</v>
      </c>
      <c r="BJ143" s="18" t="s">
        <v>90</v>
      </c>
      <c r="BK143" s="253">
        <f>ROUND(I143*H143,2)</f>
        <v>0</v>
      </c>
      <c r="BL143" s="18" t="s">
        <v>168</v>
      </c>
      <c r="BM143" s="252" t="s">
        <v>961</v>
      </c>
    </row>
    <row r="144" s="2" customFormat="1" ht="19.8" customHeight="1">
      <c r="A144" s="39"/>
      <c r="B144" s="40"/>
      <c r="C144" s="240" t="s">
        <v>200</v>
      </c>
      <c r="D144" s="240" t="s">
        <v>164</v>
      </c>
      <c r="E144" s="241" t="s">
        <v>768</v>
      </c>
      <c r="F144" s="242" t="s">
        <v>769</v>
      </c>
      <c r="G144" s="243" t="s">
        <v>192</v>
      </c>
      <c r="H144" s="244">
        <v>0.59999999999999998</v>
      </c>
      <c r="I144" s="245"/>
      <c r="J144" s="246">
        <f>ROUND(I144*H144,2)</f>
        <v>0</v>
      </c>
      <c r="K144" s="247"/>
      <c r="L144" s="45"/>
      <c r="M144" s="248" t="s">
        <v>1</v>
      </c>
      <c r="N144" s="249" t="s">
        <v>44</v>
      </c>
      <c r="O144" s="98"/>
      <c r="P144" s="250">
        <f>O144*H144</f>
        <v>0</v>
      </c>
      <c r="Q144" s="250">
        <v>0</v>
      </c>
      <c r="R144" s="250">
        <f>Q144*H144</f>
        <v>0</v>
      </c>
      <c r="S144" s="250">
        <v>0</v>
      </c>
      <c r="T144" s="25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52" t="s">
        <v>168</v>
      </c>
      <c r="AT144" s="252" t="s">
        <v>164</v>
      </c>
      <c r="AU144" s="252" t="s">
        <v>90</v>
      </c>
      <c r="AY144" s="18" t="s">
        <v>162</v>
      </c>
      <c r="BE144" s="253">
        <f>IF(N144="základná",J144,0)</f>
        <v>0</v>
      </c>
      <c r="BF144" s="253">
        <f>IF(N144="znížená",J144,0)</f>
        <v>0</v>
      </c>
      <c r="BG144" s="253">
        <f>IF(N144="zákl. prenesená",J144,0)</f>
        <v>0</v>
      </c>
      <c r="BH144" s="253">
        <f>IF(N144="zníž. prenesená",J144,0)</f>
        <v>0</v>
      </c>
      <c r="BI144" s="253">
        <f>IF(N144="nulová",J144,0)</f>
        <v>0</v>
      </c>
      <c r="BJ144" s="18" t="s">
        <v>90</v>
      </c>
      <c r="BK144" s="253">
        <f>ROUND(I144*H144,2)</f>
        <v>0</v>
      </c>
      <c r="BL144" s="18" t="s">
        <v>168</v>
      </c>
      <c r="BM144" s="252" t="s">
        <v>962</v>
      </c>
    </row>
    <row r="145" s="14" customFormat="1">
      <c r="A145" s="14"/>
      <c r="B145" s="265"/>
      <c r="C145" s="266"/>
      <c r="D145" s="256" t="s">
        <v>170</v>
      </c>
      <c r="E145" s="267" t="s">
        <v>1</v>
      </c>
      <c r="F145" s="268" t="s">
        <v>963</v>
      </c>
      <c r="G145" s="266"/>
      <c r="H145" s="269">
        <v>0.59999999999999998</v>
      </c>
      <c r="I145" s="270"/>
      <c r="J145" s="266"/>
      <c r="K145" s="266"/>
      <c r="L145" s="271"/>
      <c r="M145" s="272"/>
      <c r="N145" s="273"/>
      <c r="O145" s="273"/>
      <c r="P145" s="273"/>
      <c r="Q145" s="273"/>
      <c r="R145" s="273"/>
      <c r="S145" s="273"/>
      <c r="T145" s="27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75" t="s">
        <v>170</v>
      </c>
      <c r="AU145" s="275" t="s">
        <v>90</v>
      </c>
      <c r="AV145" s="14" t="s">
        <v>90</v>
      </c>
      <c r="AW145" s="14" t="s">
        <v>34</v>
      </c>
      <c r="AX145" s="14" t="s">
        <v>85</v>
      </c>
      <c r="AY145" s="275" t="s">
        <v>162</v>
      </c>
    </row>
    <row r="146" s="2" customFormat="1" ht="30" customHeight="1">
      <c r="A146" s="39"/>
      <c r="B146" s="40"/>
      <c r="C146" s="240" t="s">
        <v>206</v>
      </c>
      <c r="D146" s="240" t="s">
        <v>164</v>
      </c>
      <c r="E146" s="241" t="s">
        <v>773</v>
      </c>
      <c r="F146" s="242" t="s">
        <v>774</v>
      </c>
      <c r="G146" s="243" t="s">
        <v>192</v>
      </c>
      <c r="H146" s="244">
        <v>0.59999999999999998</v>
      </c>
      <c r="I146" s="245"/>
      <c r="J146" s="246">
        <f>ROUND(I146*H146,2)</f>
        <v>0</v>
      </c>
      <c r="K146" s="247"/>
      <c r="L146" s="45"/>
      <c r="M146" s="248" t="s">
        <v>1</v>
      </c>
      <c r="N146" s="249" t="s">
        <v>44</v>
      </c>
      <c r="O146" s="98"/>
      <c r="P146" s="250">
        <f>O146*H146</f>
        <v>0</v>
      </c>
      <c r="Q146" s="250">
        <v>0</v>
      </c>
      <c r="R146" s="250">
        <f>Q146*H146</f>
        <v>0</v>
      </c>
      <c r="S146" s="250">
        <v>0</v>
      </c>
      <c r="T146" s="25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52" t="s">
        <v>168</v>
      </c>
      <c r="AT146" s="252" t="s">
        <v>164</v>
      </c>
      <c r="AU146" s="252" t="s">
        <v>90</v>
      </c>
      <c r="AY146" s="18" t="s">
        <v>162</v>
      </c>
      <c r="BE146" s="253">
        <f>IF(N146="základná",J146,0)</f>
        <v>0</v>
      </c>
      <c r="BF146" s="253">
        <f>IF(N146="znížená",J146,0)</f>
        <v>0</v>
      </c>
      <c r="BG146" s="253">
        <f>IF(N146="zákl. prenesená",J146,0)</f>
        <v>0</v>
      </c>
      <c r="BH146" s="253">
        <f>IF(N146="zníž. prenesená",J146,0)</f>
        <v>0</v>
      </c>
      <c r="BI146" s="253">
        <f>IF(N146="nulová",J146,0)</f>
        <v>0</v>
      </c>
      <c r="BJ146" s="18" t="s">
        <v>90</v>
      </c>
      <c r="BK146" s="253">
        <f>ROUND(I146*H146,2)</f>
        <v>0</v>
      </c>
      <c r="BL146" s="18" t="s">
        <v>168</v>
      </c>
      <c r="BM146" s="252" t="s">
        <v>964</v>
      </c>
    </row>
    <row r="147" s="2" customFormat="1" ht="22.2" customHeight="1">
      <c r="A147" s="39"/>
      <c r="B147" s="40"/>
      <c r="C147" s="240" t="s">
        <v>210</v>
      </c>
      <c r="D147" s="240" t="s">
        <v>164</v>
      </c>
      <c r="E147" s="241" t="s">
        <v>631</v>
      </c>
      <c r="F147" s="242" t="s">
        <v>632</v>
      </c>
      <c r="G147" s="243" t="s">
        <v>192</v>
      </c>
      <c r="H147" s="244">
        <v>14.84</v>
      </c>
      <c r="I147" s="245"/>
      <c r="J147" s="246">
        <f>ROUND(I147*H147,2)</f>
        <v>0</v>
      </c>
      <c r="K147" s="247"/>
      <c r="L147" s="45"/>
      <c r="M147" s="248" t="s">
        <v>1</v>
      </c>
      <c r="N147" s="249" t="s">
        <v>44</v>
      </c>
      <c r="O147" s="98"/>
      <c r="P147" s="250">
        <f>O147*H147</f>
        <v>0</v>
      </c>
      <c r="Q147" s="250">
        <v>0</v>
      </c>
      <c r="R147" s="250">
        <f>Q147*H147</f>
        <v>0</v>
      </c>
      <c r="S147" s="250">
        <v>0</v>
      </c>
      <c r="T147" s="25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52" t="s">
        <v>168</v>
      </c>
      <c r="AT147" s="252" t="s">
        <v>164</v>
      </c>
      <c r="AU147" s="252" t="s">
        <v>90</v>
      </c>
      <c r="AY147" s="18" t="s">
        <v>162</v>
      </c>
      <c r="BE147" s="253">
        <f>IF(N147="základná",J147,0)</f>
        <v>0</v>
      </c>
      <c r="BF147" s="253">
        <f>IF(N147="znížená",J147,0)</f>
        <v>0</v>
      </c>
      <c r="BG147" s="253">
        <f>IF(N147="zákl. prenesená",J147,0)</f>
        <v>0</v>
      </c>
      <c r="BH147" s="253">
        <f>IF(N147="zníž. prenesená",J147,0)</f>
        <v>0</v>
      </c>
      <c r="BI147" s="253">
        <f>IF(N147="nulová",J147,0)</f>
        <v>0</v>
      </c>
      <c r="BJ147" s="18" t="s">
        <v>90</v>
      </c>
      <c r="BK147" s="253">
        <f>ROUND(I147*H147,2)</f>
        <v>0</v>
      </c>
      <c r="BL147" s="18" t="s">
        <v>168</v>
      </c>
      <c r="BM147" s="252" t="s">
        <v>965</v>
      </c>
    </row>
    <row r="148" s="14" customFormat="1">
      <c r="A148" s="14"/>
      <c r="B148" s="265"/>
      <c r="C148" s="266"/>
      <c r="D148" s="256" t="s">
        <v>170</v>
      </c>
      <c r="E148" s="267" t="s">
        <v>1</v>
      </c>
      <c r="F148" s="268" t="s">
        <v>966</v>
      </c>
      <c r="G148" s="266"/>
      <c r="H148" s="269">
        <v>7.4199999999999999</v>
      </c>
      <c r="I148" s="270"/>
      <c r="J148" s="266"/>
      <c r="K148" s="266"/>
      <c r="L148" s="271"/>
      <c r="M148" s="272"/>
      <c r="N148" s="273"/>
      <c r="O148" s="273"/>
      <c r="P148" s="273"/>
      <c r="Q148" s="273"/>
      <c r="R148" s="273"/>
      <c r="S148" s="273"/>
      <c r="T148" s="27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75" t="s">
        <v>170</v>
      </c>
      <c r="AU148" s="275" t="s">
        <v>90</v>
      </c>
      <c r="AV148" s="14" t="s">
        <v>90</v>
      </c>
      <c r="AW148" s="14" t="s">
        <v>34</v>
      </c>
      <c r="AX148" s="14" t="s">
        <v>78</v>
      </c>
      <c r="AY148" s="275" t="s">
        <v>162</v>
      </c>
    </row>
    <row r="149" s="14" customFormat="1">
      <c r="A149" s="14"/>
      <c r="B149" s="265"/>
      <c r="C149" s="266"/>
      <c r="D149" s="256" t="s">
        <v>170</v>
      </c>
      <c r="E149" s="267" t="s">
        <v>1</v>
      </c>
      <c r="F149" s="268" t="s">
        <v>967</v>
      </c>
      <c r="G149" s="266"/>
      <c r="H149" s="269">
        <v>7.4199999999999999</v>
      </c>
      <c r="I149" s="270"/>
      <c r="J149" s="266"/>
      <c r="K149" s="266"/>
      <c r="L149" s="271"/>
      <c r="M149" s="272"/>
      <c r="N149" s="273"/>
      <c r="O149" s="273"/>
      <c r="P149" s="273"/>
      <c r="Q149" s="273"/>
      <c r="R149" s="273"/>
      <c r="S149" s="273"/>
      <c r="T149" s="27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75" t="s">
        <v>170</v>
      </c>
      <c r="AU149" s="275" t="s">
        <v>90</v>
      </c>
      <c r="AV149" s="14" t="s">
        <v>90</v>
      </c>
      <c r="AW149" s="14" t="s">
        <v>34</v>
      </c>
      <c r="AX149" s="14" t="s">
        <v>78</v>
      </c>
      <c r="AY149" s="275" t="s">
        <v>162</v>
      </c>
    </row>
    <row r="150" s="16" customFormat="1">
      <c r="A150" s="16"/>
      <c r="B150" s="287"/>
      <c r="C150" s="288"/>
      <c r="D150" s="256" t="s">
        <v>170</v>
      </c>
      <c r="E150" s="289" t="s">
        <v>1</v>
      </c>
      <c r="F150" s="290" t="s">
        <v>180</v>
      </c>
      <c r="G150" s="288"/>
      <c r="H150" s="291">
        <v>14.84</v>
      </c>
      <c r="I150" s="292"/>
      <c r="J150" s="288"/>
      <c r="K150" s="288"/>
      <c r="L150" s="293"/>
      <c r="M150" s="294"/>
      <c r="N150" s="295"/>
      <c r="O150" s="295"/>
      <c r="P150" s="295"/>
      <c r="Q150" s="295"/>
      <c r="R150" s="295"/>
      <c r="S150" s="295"/>
      <c r="T150" s="29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T150" s="297" t="s">
        <v>170</v>
      </c>
      <c r="AU150" s="297" t="s">
        <v>90</v>
      </c>
      <c r="AV150" s="16" t="s">
        <v>168</v>
      </c>
      <c r="AW150" s="16" t="s">
        <v>34</v>
      </c>
      <c r="AX150" s="16" t="s">
        <v>85</v>
      </c>
      <c r="AY150" s="297" t="s">
        <v>162</v>
      </c>
    </row>
    <row r="151" s="2" customFormat="1" ht="30" customHeight="1">
      <c r="A151" s="39"/>
      <c r="B151" s="40"/>
      <c r="C151" s="240" t="s">
        <v>215</v>
      </c>
      <c r="D151" s="240" t="s">
        <v>164</v>
      </c>
      <c r="E151" s="241" t="s">
        <v>235</v>
      </c>
      <c r="F151" s="242" t="s">
        <v>236</v>
      </c>
      <c r="G151" s="243" t="s">
        <v>192</v>
      </c>
      <c r="H151" s="244">
        <v>2.3900000000000001</v>
      </c>
      <c r="I151" s="245"/>
      <c r="J151" s="246">
        <f>ROUND(I151*H151,2)</f>
        <v>0</v>
      </c>
      <c r="K151" s="247"/>
      <c r="L151" s="45"/>
      <c r="M151" s="248" t="s">
        <v>1</v>
      </c>
      <c r="N151" s="249" t="s">
        <v>44</v>
      </c>
      <c r="O151" s="98"/>
      <c r="P151" s="250">
        <f>O151*H151</f>
        <v>0</v>
      </c>
      <c r="Q151" s="250">
        <v>0</v>
      </c>
      <c r="R151" s="250">
        <f>Q151*H151</f>
        <v>0</v>
      </c>
      <c r="S151" s="250">
        <v>0</v>
      </c>
      <c r="T151" s="25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52" t="s">
        <v>168</v>
      </c>
      <c r="AT151" s="252" t="s">
        <v>164</v>
      </c>
      <c r="AU151" s="252" t="s">
        <v>90</v>
      </c>
      <c r="AY151" s="18" t="s">
        <v>162</v>
      </c>
      <c r="BE151" s="253">
        <f>IF(N151="základná",J151,0)</f>
        <v>0</v>
      </c>
      <c r="BF151" s="253">
        <f>IF(N151="znížená",J151,0)</f>
        <v>0</v>
      </c>
      <c r="BG151" s="253">
        <f>IF(N151="zákl. prenesená",J151,0)</f>
        <v>0</v>
      </c>
      <c r="BH151" s="253">
        <f>IF(N151="zníž. prenesená",J151,0)</f>
        <v>0</v>
      </c>
      <c r="BI151" s="253">
        <f>IF(N151="nulová",J151,0)</f>
        <v>0</v>
      </c>
      <c r="BJ151" s="18" t="s">
        <v>90</v>
      </c>
      <c r="BK151" s="253">
        <f>ROUND(I151*H151,2)</f>
        <v>0</v>
      </c>
      <c r="BL151" s="18" t="s">
        <v>168</v>
      </c>
      <c r="BM151" s="252" t="s">
        <v>968</v>
      </c>
    </row>
    <row r="152" s="14" customFormat="1">
      <c r="A152" s="14"/>
      <c r="B152" s="265"/>
      <c r="C152" s="266"/>
      <c r="D152" s="256" t="s">
        <v>170</v>
      </c>
      <c r="E152" s="267" t="s">
        <v>1</v>
      </c>
      <c r="F152" s="268" t="s">
        <v>969</v>
      </c>
      <c r="G152" s="266"/>
      <c r="H152" s="269">
        <v>4.6100000000000003</v>
      </c>
      <c r="I152" s="270"/>
      <c r="J152" s="266"/>
      <c r="K152" s="266"/>
      <c r="L152" s="271"/>
      <c r="M152" s="272"/>
      <c r="N152" s="273"/>
      <c r="O152" s="273"/>
      <c r="P152" s="273"/>
      <c r="Q152" s="273"/>
      <c r="R152" s="273"/>
      <c r="S152" s="273"/>
      <c r="T152" s="27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75" t="s">
        <v>170</v>
      </c>
      <c r="AU152" s="275" t="s">
        <v>90</v>
      </c>
      <c r="AV152" s="14" t="s">
        <v>90</v>
      </c>
      <c r="AW152" s="14" t="s">
        <v>34</v>
      </c>
      <c r="AX152" s="14" t="s">
        <v>78</v>
      </c>
      <c r="AY152" s="275" t="s">
        <v>162</v>
      </c>
    </row>
    <row r="153" s="14" customFormat="1">
      <c r="A153" s="14"/>
      <c r="B153" s="265"/>
      <c r="C153" s="266"/>
      <c r="D153" s="256" t="s">
        <v>170</v>
      </c>
      <c r="E153" s="267" t="s">
        <v>1</v>
      </c>
      <c r="F153" s="268" t="s">
        <v>970</v>
      </c>
      <c r="G153" s="266"/>
      <c r="H153" s="269">
        <v>0.59999999999999998</v>
      </c>
      <c r="I153" s="270"/>
      <c r="J153" s="266"/>
      <c r="K153" s="266"/>
      <c r="L153" s="271"/>
      <c r="M153" s="272"/>
      <c r="N153" s="273"/>
      <c r="O153" s="273"/>
      <c r="P153" s="273"/>
      <c r="Q153" s="273"/>
      <c r="R153" s="273"/>
      <c r="S153" s="273"/>
      <c r="T153" s="27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5" t="s">
        <v>170</v>
      </c>
      <c r="AU153" s="275" t="s">
        <v>90</v>
      </c>
      <c r="AV153" s="14" t="s">
        <v>90</v>
      </c>
      <c r="AW153" s="14" t="s">
        <v>34</v>
      </c>
      <c r="AX153" s="14" t="s">
        <v>78</v>
      </c>
      <c r="AY153" s="275" t="s">
        <v>162</v>
      </c>
    </row>
    <row r="154" s="14" customFormat="1">
      <c r="A154" s="14"/>
      <c r="B154" s="265"/>
      <c r="C154" s="266"/>
      <c r="D154" s="256" t="s">
        <v>170</v>
      </c>
      <c r="E154" s="267" t="s">
        <v>1</v>
      </c>
      <c r="F154" s="268" t="s">
        <v>971</v>
      </c>
      <c r="G154" s="266"/>
      <c r="H154" s="269">
        <v>4.6100000000000003</v>
      </c>
      <c r="I154" s="270"/>
      <c r="J154" s="266"/>
      <c r="K154" s="266"/>
      <c r="L154" s="271"/>
      <c r="M154" s="272"/>
      <c r="N154" s="273"/>
      <c r="O154" s="273"/>
      <c r="P154" s="273"/>
      <c r="Q154" s="273"/>
      <c r="R154" s="273"/>
      <c r="S154" s="273"/>
      <c r="T154" s="27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75" t="s">
        <v>170</v>
      </c>
      <c r="AU154" s="275" t="s">
        <v>90</v>
      </c>
      <c r="AV154" s="14" t="s">
        <v>90</v>
      </c>
      <c r="AW154" s="14" t="s">
        <v>34</v>
      </c>
      <c r="AX154" s="14" t="s">
        <v>78</v>
      </c>
      <c r="AY154" s="275" t="s">
        <v>162</v>
      </c>
    </row>
    <row r="155" s="14" customFormat="1">
      <c r="A155" s="14"/>
      <c r="B155" s="265"/>
      <c r="C155" s="266"/>
      <c r="D155" s="256" t="s">
        <v>170</v>
      </c>
      <c r="E155" s="267" t="s">
        <v>1</v>
      </c>
      <c r="F155" s="268" t="s">
        <v>972</v>
      </c>
      <c r="G155" s="266"/>
      <c r="H155" s="269">
        <v>-1.5600000000000001</v>
      </c>
      <c r="I155" s="270"/>
      <c r="J155" s="266"/>
      <c r="K155" s="266"/>
      <c r="L155" s="271"/>
      <c r="M155" s="272"/>
      <c r="N155" s="273"/>
      <c r="O155" s="273"/>
      <c r="P155" s="273"/>
      <c r="Q155" s="273"/>
      <c r="R155" s="273"/>
      <c r="S155" s="273"/>
      <c r="T155" s="27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5" t="s">
        <v>170</v>
      </c>
      <c r="AU155" s="275" t="s">
        <v>90</v>
      </c>
      <c r="AV155" s="14" t="s">
        <v>90</v>
      </c>
      <c r="AW155" s="14" t="s">
        <v>34</v>
      </c>
      <c r="AX155" s="14" t="s">
        <v>78</v>
      </c>
      <c r="AY155" s="275" t="s">
        <v>162</v>
      </c>
    </row>
    <row r="156" s="14" customFormat="1">
      <c r="A156" s="14"/>
      <c r="B156" s="265"/>
      <c r="C156" s="266"/>
      <c r="D156" s="256" t="s">
        <v>170</v>
      </c>
      <c r="E156" s="267" t="s">
        <v>1</v>
      </c>
      <c r="F156" s="268" t="s">
        <v>973</v>
      </c>
      <c r="G156" s="266"/>
      <c r="H156" s="269">
        <v>-5.8700000000000001</v>
      </c>
      <c r="I156" s="270"/>
      <c r="J156" s="266"/>
      <c r="K156" s="266"/>
      <c r="L156" s="271"/>
      <c r="M156" s="272"/>
      <c r="N156" s="273"/>
      <c r="O156" s="273"/>
      <c r="P156" s="273"/>
      <c r="Q156" s="273"/>
      <c r="R156" s="273"/>
      <c r="S156" s="273"/>
      <c r="T156" s="27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75" t="s">
        <v>170</v>
      </c>
      <c r="AU156" s="275" t="s">
        <v>90</v>
      </c>
      <c r="AV156" s="14" t="s">
        <v>90</v>
      </c>
      <c r="AW156" s="14" t="s">
        <v>34</v>
      </c>
      <c r="AX156" s="14" t="s">
        <v>78</v>
      </c>
      <c r="AY156" s="275" t="s">
        <v>162</v>
      </c>
    </row>
    <row r="157" s="16" customFormat="1">
      <c r="A157" s="16"/>
      <c r="B157" s="287"/>
      <c r="C157" s="288"/>
      <c r="D157" s="256" t="s">
        <v>170</v>
      </c>
      <c r="E157" s="289" t="s">
        <v>1</v>
      </c>
      <c r="F157" s="290" t="s">
        <v>180</v>
      </c>
      <c r="G157" s="288"/>
      <c r="H157" s="291">
        <v>2.3899999999999997</v>
      </c>
      <c r="I157" s="292"/>
      <c r="J157" s="288"/>
      <c r="K157" s="288"/>
      <c r="L157" s="293"/>
      <c r="M157" s="294"/>
      <c r="N157" s="295"/>
      <c r="O157" s="295"/>
      <c r="P157" s="295"/>
      <c r="Q157" s="295"/>
      <c r="R157" s="295"/>
      <c r="S157" s="295"/>
      <c r="T157" s="29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T157" s="297" t="s">
        <v>170</v>
      </c>
      <c r="AU157" s="297" t="s">
        <v>90</v>
      </c>
      <c r="AV157" s="16" t="s">
        <v>168</v>
      </c>
      <c r="AW157" s="16" t="s">
        <v>34</v>
      </c>
      <c r="AX157" s="16" t="s">
        <v>85</v>
      </c>
      <c r="AY157" s="297" t="s">
        <v>162</v>
      </c>
    </row>
    <row r="158" s="2" customFormat="1" ht="22.2" customHeight="1">
      <c r="A158" s="39"/>
      <c r="B158" s="40"/>
      <c r="C158" s="240" t="s">
        <v>221</v>
      </c>
      <c r="D158" s="240" t="s">
        <v>164</v>
      </c>
      <c r="E158" s="241" t="s">
        <v>646</v>
      </c>
      <c r="F158" s="242" t="s">
        <v>647</v>
      </c>
      <c r="G158" s="243" t="s">
        <v>192</v>
      </c>
      <c r="H158" s="244">
        <v>7.4199999999999999</v>
      </c>
      <c r="I158" s="245"/>
      <c r="J158" s="246">
        <f>ROUND(I158*H158,2)</f>
        <v>0</v>
      </c>
      <c r="K158" s="247"/>
      <c r="L158" s="45"/>
      <c r="M158" s="248" t="s">
        <v>1</v>
      </c>
      <c r="N158" s="249" t="s">
        <v>44</v>
      </c>
      <c r="O158" s="98"/>
      <c r="P158" s="250">
        <f>O158*H158</f>
        <v>0</v>
      </c>
      <c r="Q158" s="250">
        <v>0</v>
      </c>
      <c r="R158" s="250">
        <f>Q158*H158</f>
        <v>0</v>
      </c>
      <c r="S158" s="250">
        <v>0</v>
      </c>
      <c r="T158" s="25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52" t="s">
        <v>168</v>
      </c>
      <c r="AT158" s="252" t="s">
        <v>164</v>
      </c>
      <c r="AU158" s="252" t="s">
        <v>90</v>
      </c>
      <c r="AY158" s="18" t="s">
        <v>162</v>
      </c>
      <c r="BE158" s="253">
        <f>IF(N158="základná",J158,0)</f>
        <v>0</v>
      </c>
      <c r="BF158" s="253">
        <f>IF(N158="znížená",J158,0)</f>
        <v>0</v>
      </c>
      <c r="BG158" s="253">
        <f>IF(N158="zákl. prenesená",J158,0)</f>
        <v>0</v>
      </c>
      <c r="BH158" s="253">
        <f>IF(N158="zníž. prenesená",J158,0)</f>
        <v>0</v>
      </c>
      <c r="BI158" s="253">
        <f>IF(N158="nulová",J158,0)</f>
        <v>0</v>
      </c>
      <c r="BJ158" s="18" t="s">
        <v>90</v>
      </c>
      <c r="BK158" s="253">
        <f>ROUND(I158*H158,2)</f>
        <v>0</v>
      </c>
      <c r="BL158" s="18" t="s">
        <v>168</v>
      </c>
      <c r="BM158" s="252" t="s">
        <v>974</v>
      </c>
    </row>
    <row r="159" s="14" customFormat="1">
      <c r="A159" s="14"/>
      <c r="B159" s="265"/>
      <c r="C159" s="266"/>
      <c r="D159" s="256" t="s">
        <v>170</v>
      </c>
      <c r="E159" s="267" t="s">
        <v>1</v>
      </c>
      <c r="F159" s="268" t="s">
        <v>975</v>
      </c>
      <c r="G159" s="266"/>
      <c r="H159" s="269">
        <v>7.4199999999999999</v>
      </c>
      <c r="I159" s="270"/>
      <c r="J159" s="266"/>
      <c r="K159" s="266"/>
      <c r="L159" s="271"/>
      <c r="M159" s="272"/>
      <c r="N159" s="273"/>
      <c r="O159" s="273"/>
      <c r="P159" s="273"/>
      <c r="Q159" s="273"/>
      <c r="R159" s="273"/>
      <c r="S159" s="273"/>
      <c r="T159" s="27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75" t="s">
        <v>170</v>
      </c>
      <c r="AU159" s="275" t="s">
        <v>90</v>
      </c>
      <c r="AV159" s="14" t="s">
        <v>90</v>
      </c>
      <c r="AW159" s="14" t="s">
        <v>34</v>
      </c>
      <c r="AX159" s="14" t="s">
        <v>85</v>
      </c>
      <c r="AY159" s="275" t="s">
        <v>162</v>
      </c>
    </row>
    <row r="160" s="2" customFormat="1" ht="19.8" customHeight="1">
      <c r="A160" s="39"/>
      <c r="B160" s="40"/>
      <c r="C160" s="240" t="s">
        <v>225</v>
      </c>
      <c r="D160" s="240" t="s">
        <v>164</v>
      </c>
      <c r="E160" s="241" t="s">
        <v>651</v>
      </c>
      <c r="F160" s="242" t="s">
        <v>652</v>
      </c>
      <c r="G160" s="243" t="s">
        <v>192</v>
      </c>
      <c r="H160" s="244">
        <v>7.4199999999999999</v>
      </c>
      <c r="I160" s="245"/>
      <c r="J160" s="246">
        <f>ROUND(I160*H160,2)</f>
        <v>0</v>
      </c>
      <c r="K160" s="247"/>
      <c r="L160" s="45"/>
      <c r="M160" s="248" t="s">
        <v>1</v>
      </c>
      <c r="N160" s="249" t="s">
        <v>44</v>
      </c>
      <c r="O160" s="98"/>
      <c r="P160" s="250">
        <f>O160*H160</f>
        <v>0</v>
      </c>
      <c r="Q160" s="250">
        <v>0</v>
      </c>
      <c r="R160" s="250">
        <f>Q160*H160</f>
        <v>0</v>
      </c>
      <c r="S160" s="250">
        <v>0</v>
      </c>
      <c r="T160" s="25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52" t="s">
        <v>168</v>
      </c>
      <c r="AT160" s="252" t="s">
        <v>164</v>
      </c>
      <c r="AU160" s="252" t="s">
        <v>90</v>
      </c>
      <c r="AY160" s="18" t="s">
        <v>162</v>
      </c>
      <c r="BE160" s="253">
        <f>IF(N160="základná",J160,0)</f>
        <v>0</v>
      </c>
      <c r="BF160" s="253">
        <f>IF(N160="znížená",J160,0)</f>
        <v>0</v>
      </c>
      <c r="BG160" s="253">
        <f>IF(N160="zákl. prenesená",J160,0)</f>
        <v>0</v>
      </c>
      <c r="BH160" s="253">
        <f>IF(N160="zníž. prenesená",J160,0)</f>
        <v>0</v>
      </c>
      <c r="BI160" s="253">
        <f>IF(N160="nulová",J160,0)</f>
        <v>0</v>
      </c>
      <c r="BJ160" s="18" t="s">
        <v>90</v>
      </c>
      <c r="BK160" s="253">
        <f>ROUND(I160*H160,2)</f>
        <v>0</v>
      </c>
      <c r="BL160" s="18" t="s">
        <v>168</v>
      </c>
      <c r="BM160" s="252" t="s">
        <v>976</v>
      </c>
    </row>
    <row r="161" s="2" customFormat="1" ht="14.4" customHeight="1">
      <c r="A161" s="39"/>
      <c r="B161" s="40"/>
      <c r="C161" s="240" t="s">
        <v>232</v>
      </c>
      <c r="D161" s="240" t="s">
        <v>164</v>
      </c>
      <c r="E161" s="241" t="s">
        <v>654</v>
      </c>
      <c r="F161" s="242" t="s">
        <v>655</v>
      </c>
      <c r="G161" s="243" t="s">
        <v>192</v>
      </c>
      <c r="H161" s="244">
        <v>7.4199999999999999</v>
      </c>
      <c r="I161" s="245"/>
      <c r="J161" s="246">
        <f>ROUND(I161*H161,2)</f>
        <v>0</v>
      </c>
      <c r="K161" s="247"/>
      <c r="L161" s="45"/>
      <c r="M161" s="248" t="s">
        <v>1</v>
      </c>
      <c r="N161" s="249" t="s">
        <v>44</v>
      </c>
      <c r="O161" s="98"/>
      <c r="P161" s="250">
        <f>O161*H161</f>
        <v>0</v>
      </c>
      <c r="Q161" s="250">
        <v>0</v>
      </c>
      <c r="R161" s="250">
        <f>Q161*H161</f>
        <v>0</v>
      </c>
      <c r="S161" s="250">
        <v>0</v>
      </c>
      <c r="T161" s="25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52" t="s">
        <v>168</v>
      </c>
      <c r="AT161" s="252" t="s">
        <v>164</v>
      </c>
      <c r="AU161" s="252" t="s">
        <v>90</v>
      </c>
      <c r="AY161" s="18" t="s">
        <v>162</v>
      </c>
      <c r="BE161" s="253">
        <f>IF(N161="základná",J161,0)</f>
        <v>0</v>
      </c>
      <c r="BF161" s="253">
        <f>IF(N161="znížená",J161,0)</f>
        <v>0</v>
      </c>
      <c r="BG161" s="253">
        <f>IF(N161="zákl. prenesená",J161,0)</f>
        <v>0</v>
      </c>
      <c r="BH161" s="253">
        <f>IF(N161="zníž. prenesená",J161,0)</f>
        <v>0</v>
      </c>
      <c r="BI161" s="253">
        <f>IF(N161="nulová",J161,0)</f>
        <v>0</v>
      </c>
      <c r="BJ161" s="18" t="s">
        <v>90</v>
      </c>
      <c r="BK161" s="253">
        <f>ROUND(I161*H161,2)</f>
        <v>0</v>
      </c>
      <c r="BL161" s="18" t="s">
        <v>168</v>
      </c>
      <c r="BM161" s="252" t="s">
        <v>977</v>
      </c>
    </row>
    <row r="162" s="14" customFormat="1">
      <c r="A162" s="14"/>
      <c r="B162" s="265"/>
      <c r="C162" s="266"/>
      <c r="D162" s="256" t="s">
        <v>170</v>
      </c>
      <c r="E162" s="267" t="s">
        <v>1</v>
      </c>
      <c r="F162" s="268" t="s">
        <v>978</v>
      </c>
      <c r="G162" s="266"/>
      <c r="H162" s="269">
        <v>7.4199999999999999</v>
      </c>
      <c r="I162" s="270"/>
      <c r="J162" s="266"/>
      <c r="K162" s="266"/>
      <c r="L162" s="271"/>
      <c r="M162" s="272"/>
      <c r="N162" s="273"/>
      <c r="O162" s="273"/>
      <c r="P162" s="273"/>
      <c r="Q162" s="273"/>
      <c r="R162" s="273"/>
      <c r="S162" s="273"/>
      <c r="T162" s="27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75" t="s">
        <v>170</v>
      </c>
      <c r="AU162" s="275" t="s">
        <v>90</v>
      </c>
      <c r="AV162" s="14" t="s">
        <v>90</v>
      </c>
      <c r="AW162" s="14" t="s">
        <v>34</v>
      </c>
      <c r="AX162" s="14" t="s">
        <v>85</v>
      </c>
      <c r="AY162" s="275" t="s">
        <v>162</v>
      </c>
    </row>
    <row r="163" s="2" customFormat="1" ht="22.2" customHeight="1">
      <c r="A163" s="39"/>
      <c r="B163" s="40"/>
      <c r="C163" s="240" t="s">
        <v>234</v>
      </c>
      <c r="D163" s="240" t="s">
        <v>164</v>
      </c>
      <c r="E163" s="241" t="s">
        <v>659</v>
      </c>
      <c r="F163" s="242" t="s">
        <v>660</v>
      </c>
      <c r="G163" s="243" t="s">
        <v>545</v>
      </c>
      <c r="H163" s="244">
        <v>4.3019999999999996</v>
      </c>
      <c r="I163" s="245"/>
      <c r="J163" s="246">
        <f>ROUND(I163*H163,2)</f>
        <v>0</v>
      </c>
      <c r="K163" s="247"/>
      <c r="L163" s="45"/>
      <c r="M163" s="248" t="s">
        <v>1</v>
      </c>
      <c r="N163" s="249" t="s">
        <v>44</v>
      </c>
      <c r="O163" s="98"/>
      <c r="P163" s="250">
        <f>O163*H163</f>
        <v>0</v>
      </c>
      <c r="Q163" s="250">
        <v>0</v>
      </c>
      <c r="R163" s="250">
        <f>Q163*H163</f>
        <v>0</v>
      </c>
      <c r="S163" s="250">
        <v>0</v>
      </c>
      <c r="T163" s="25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52" t="s">
        <v>168</v>
      </c>
      <c r="AT163" s="252" t="s">
        <v>164</v>
      </c>
      <c r="AU163" s="252" t="s">
        <v>90</v>
      </c>
      <c r="AY163" s="18" t="s">
        <v>162</v>
      </c>
      <c r="BE163" s="253">
        <f>IF(N163="základná",J163,0)</f>
        <v>0</v>
      </c>
      <c r="BF163" s="253">
        <f>IF(N163="znížená",J163,0)</f>
        <v>0</v>
      </c>
      <c r="BG163" s="253">
        <f>IF(N163="zákl. prenesená",J163,0)</f>
        <v>0</v>
      </c>
      <c r="BH163" s="253">
        <f>IF(N163="zníž. prenesená",J163,0)</f>
        <v>0</v>
      </c>
      <c r="BI163" s="253">
        <f>IF(N163="nulová",J163,0)</f>
        <v>0</v>
      </c>
      <c r="BJ163" s="18" t="s">
        <v>90</v>
      </c>
      <c r="BK163" s="253">
        <f>ROUND(I163*H163,2)</f>
        <v>0</v>
      </c>
      <c r="BL163" s="18" t="s">
        <v>168</v>
      </c>
      <c r="BM163" s="252" t="s">
        <v>979</v>
      </c>
    </row>
    <row r="164" s="14" customFormat="1">
      <c r="A164" s="14"/>
      <c r="B164" s="265"/>
      <c r="C164" s="266"/>
      <c r="D164" s="256" t="s">
        <v>170</v>
      </c>
      <c r="E164" s="267" t="s">
        <v>1</v>
      </c>
      <c r="F164" s="268" t="s">
        <v>980</v>
      </c>
      <c r="G164" s="266"/>
      <c r="H164" s="269">
        <v>4.3019999999999996</v>
      </c>
      <c r="I164" s="270"/>
      <c r="J164" s="266"/>
      <c r="K164" s="266"/>
      <c r="L164" s="271"/>
      <c r="M164" s="272"/>
      <c r="N164" s="273"/>
      <c r="O164" s="273"/>
      <c r="P164" s="273"/>
      <c r="Q164" s="273"/>
      <c r="R164" s="273"/>
      <c r="S164" s="273"/>
      <c r="T164" s="27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75" t="s">
        <v>170</v>
      </c>
      <c r="AU164" s="275" t="s">
        <v>90</v>
      </c>
      <c r="AV164" s="14" t="s">
        <v>90</v>
      </c>
      <c r="AW164" s="14" t="s">
        <v>34</v>
      </c>
      <c r="AX164" s="14" t="s">
        <v>85</v>
      </c>
      <c r="AY164" s="275" t="s">
        <v>162</v>
      </c>
    </row>
    <row r="165" s="2" customFormat="1" ht="22.2" customHeight="1">
      <c r="A165" s="39"/>
      <c r="B165" s="40"/>
      <c r="C165" s="240" t="s">
        <v>239</v>
      </c>
      <c r="D165" s="240" t="s">
        <v>164</v>
      </c>
      <c r="E165" s="241" t="s">
        <v>663</v>
      </c>
      <c r="F165" s="242" t="s">
        <v>664</v>
      </c>
      <c r="G165" s="243" t="s">
        <v>192</v>
      </c>
      <c r="H165" s="244">
        <v>2.085</v>
      </c>
      <c r="I165" s="245"/>
      <c r="J165" s="246">
        <f>ROUND(I165*H165,2)</f>
        <v>0</v>
      </c>
      <c r="K165" s="247"/>
      <c r="L165" s="45"/>
      <c r="M165" s="248" t="s">
        <v>1</v>
      </c>
      <c r="N165" s="249" t="s">
        <v>44</v>
      </c>
      <c r="O165" s="98"/>
      <c r="P165" s="250">
        <f>O165*H165</f>
        <v>0</v>
      </c>
      <c r="Q165" s="250">
        <v>0</v>
      </c>
      <c r="R165" s="250">
        <f>Q165*H165</f>
        <v>0</v>
      </c>
      <c r="S165" s="250">
        <v>0</v>
      </c>
      <c r="T165" s="25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2" t="s">
        <v>168</v>
      </c>
      <c r="AT165" s="252" t="s">
        <v>164</v>
      </c>
      <c r="AU165" s="252" t="s">
        <v>90</v>
      </c>
      <c r="AY165" s="18" t="s">
        <v>162</v>
      </c>
      <c r="BE165" s="253">
        <f>IF(N165="základná",J165,0)</f>
        <v>0</v>
      </c>
      <c r="BF165" s="253">
        <f>IF(N165="znížená",J165,0)</f>
        <v>0</v>
      </c>
      <c r="BG165" s="253">
        <f>IF(N165="zákl. prenesená",J165,0)</f>
        <v>0</v>
      </c>
      <c r="BH165" s="253">
        <f>IF(N165="zníž. prenesená",J165,0)</f>
        <v>0</v>
      </c>
      <c r="BI165" s="253">
        <f>IF(N165="nulová",J165,0)</f>
        <v>0</v>
      </c>
      <c r="BJ165" s="18" t="s">
        <v>90</v>
      </c>
      <c r="BK165" s="253">
        <f>ROUND(I165*H165,2)</f>
        <v>0</v>
      </c>
      <c r="BL165" s="18" t="s">
        <v>168</v>
      </c>
      <c r="BM165" s="252" t="s">
        <v>981</v>
      </c>
    </row>
    <row r="166" s="13" customFormat="1">
      <c r="A166" s="13"/>
      <c r="B166" s="254"/>
      <c r="C166" s="255"/>
      <c r="D166" s="256" t="s">
        <v>170</v>
      </c>
      <c r="E166" s="257" t="s">
        <v>1</v>
      </c>
      <c r="F166" s="258" t="s">
        <v>982</v>
      </c>
      <c r="G166" s="255"/>
      <c r="H166" s="257" t="s">
        <v>1</v>
      </c>
      <c r="I166" s="259"/>
      <c r="J166" s="255"/>
      <c r="K166" s="255"/>
      <c r="L166" s="260"/>
      <c r="M166" s="261"/>
      <c r="N166" s="262"/>
      <c r="O166" s="262"/>
      <c r="P166" s="262"/>
      <c r="Q166" s="262"/>
      <c r="R166" s="262"/>
      <c r="S166" s="262"/>
      <c r="T166" s="26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4" t="s">
        <v>170</v>
      </c>
      <c r="AU166" s="264" t="s">
        <v>90</v>
      </c>
      <c r="AV166" s="13" t="s">
        <v>85</v>
      </c>
      <c r="AW166" s="13" t="s">
        <v>34</v>
      </c>
      <c r="AX166" s="13" t="s">
        <v>78</v>
      </c>
      <c r="AY166" s="264" t="s">
        <v>162</v>
      </c>
    </row>
    <row r="167" s="14" customFormat="1">
      <c r="A167" s="14"/>
      <c r="B167" s="265"/>
      <c r="C167" s="266"/>
      <c r="D167" s="256" t="s">
        <v>170</v>
      </c>
      <c r="E167" s="267" t="s">
        <v>1</v>
      </c>
      <c r="F167" s="268" t="s">
        <v>983</v>
      </c>
      <c r="G167" s="266"/>
      <c r="H167" s="269">
        <v>2.085</v>
      </c>
      <c r="I167" s="270"/>
      <c r="J167" s="266"/>
      <c r="K167" s="266"/>
      <c r="L167" s="271"/>
      <c r="M167" s="272"/>
      <c r="N167" s="273"/>
      <c r="O167" s="273"/>
      <c r="P167" s="273"/>
      <c r="Q167" s="273"/>
      <c r="R167" s="273"/>
      <c r="S167" s="273"/>
      <c r="T167" s="27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75" t="s">
        <v>170</v>
      </c>
      <c r="AU167" s="275" t="s">
        <v>90</v>
      </c>
      <c r="AV167" s="14" t="s">
        <v>90</v>
      </c>
      <c r="AW167" s="14" t="s">
        <v>34</v>
      </c>
      <c r="AX167" s="14" t="s">
        <v>85</v>
      </c>
      <c r="AY167" s="275" t="s">
        <v>162</v>
      </c>
    </row>
    <row r="168" s="2" customFormat="1" ht="22.2" customHeight="1">
      <c r="A168" s="39"/>
      <c r="B168" s="40"/>
      <c r="C168" s="240" t="s">
        <v>244</v>
      </c>
      <c r="D168" s="240" t="s">
        <v>164</v>
      </c>
      <c r="E168" s="241" t="s">
        <v>984</v>
      </c>
      <c r="F168" s="242" t="s">
        <v>985</v>
      </c>
      <c r="G168" s="243" t="s">
        <v>192</v>
      </c>
      <c r="H168" s="244">
        <v>2.6899999999999999</v>
      </c>
      <c r="I168" s="245"/>
      <c r="J168" s="246">
        <f>ROUND(I168*H168,2)</f>
        <v>0</v>
      </c>
      <c r="K168" s="247"/>
      <c r="L168" s="45"/>
      <c r="M168" s="248" t="s">
        <v>1</v>
      </c>
      <c r="N168" s="249" t="s">
        <v>44</v>
      </c>
      <c r="O168" s="98"/>
      <c r="P168" s="250">
        <f>O168*H168</f>
        <v>0</v>
      </c>
      <c r="Q168" s="250">
        <v>0</v>
      </c>
      <c r="R168" s="250">
        <f>Q168*H168</f>
        <v>0</v>
      </c>
      <c r="S168" s="250">
        <v>0</v>
      </c>
      <c r="T168" s="25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52" t="s">
        <v>168</v>
      </c>
      <c r="AT168" s="252" t="s">
        <v>164</v>
      </c>
      <c r="AU168" s="252" t="s">
        <v>90</v>
      </c>
      <c r="AY168" s="18" t="s">
        <v>162</v>
      </c>
      <c r="BE168" s="253">
        <f>IF(N168="základná",J168,0)</f>
        <v>0</v>
      </c>
      <c r="BF168" s="253">
        <f>IF(N168="znížená",J168,0)</f>
        <v>0</v>
      </c>
      <c r="BG168" s="253">
        <f>IF(N168="zákl. prenesená",J168,0)</f>
        <v>0</v>
      </c>
      <c r="BH168" s="253">
        <f>IF(N168="zníž. prenesená",J168,0)</f>
        <v>0</v>
      </c>
      <c r="BI168" s="253">
        <f>IF(N168="nulová",J168,0)</f>
        <v>0</v>
      </c>
      <c r="BJ168" s="18" t="s">
        <v>90</v>
      </c>
      <c r="BK168" s="253">
        <f>ROUND(I168*H168,2)</f>
        <v>0</v>
      </c>
      <c r="BL168" s="18" t="s">
        <v>168</v>
      </c>
      <c r="BM168" s="252" t="s">
        <v>986</v>
      </c>
    </row>
    <row r="169" s="14" customFormat="1">
      <c r="A169" s="14"/>
      <c r="B169" s="265"/>
      <c r="C169" s="266"/>
      <c r="D169" s="256" t="s">
        <v>170</v>
      </c>
      <c r="E169" s="267" t="s">
        <v>1</v>
      </c>
      <c r="F169" s="268" t="s">
        <v>987</v>
      </c>
      <c r="G169" s="266"/>
      <c r="H169" s="269">
        <v>2.6899999999999999</v>
      </c>
      <c r="I169" s="270"/>
      <c r="J169" s="266"/>
      <c r="K169" s="266"/>
      <c r="L169" s="271"/>
      <c r="M169" s="272"/>
      <c r="N169" s="273"/>
      <c r="O169" s="273"/>
      <c r="P169" s="273"/>
      <c r="Q169" s="273"/>
      <c r="R169" s="273"/>
      <c r="S169" s="273"/>
      <c r="T169" s="27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75" t="s">
        <v>170</v>
      </c>
      <c r="AU169" s="275" t="s">
        <v>90</v>
      </c>
      <c r="AV169" s="14" t="s">
        <v>90</v>
      </c>
      <c r="AW169" s="14" t="s">
        <v>34</v>
      </c>
      <c r="AX169" s="14" t="s">
        <v>85</v>
      </c>
      <c r="AY169" s="275" t="s">
        <v>162</v>
      </c>
    </row>
    <row r="170" s="2" customFormat="1" ht="14.4" customHeight="1">
      <c r="A170" s="39"/>
      <c r="B170" s="40"/>
      <c r="C170" s="299" t="s">
        <v>248</v>
      </c>
      <c r="D170" s="299" t="s">
        <v>267</v>
      </c>
      <c r="E170" s="300" t="s">
        <v>988</v>
      </c>
      <c r="F170" s="301" t="s">
        <v>989</v>
      </c>
      <c r="G170" s="302" t="s">
        <v>545</v>
      </c>
      <c r="H170" s="303">
        <v>4.8419999999999996</v>
      </c>
      <c r="I170" s="304"/>
      <c r="J170" s="305">
        <f>ROUND(I170*H170,2)</f>
        <v>0</v>
      </c>
      <c r="K170" s="306"/>
      <c r="L170" s="307"/>
      <c r="M170" s="308" t="s">
        <v>1</v>
      </c>
      <c r="N170" s="309" t="s">
        <v>44</v>
      </c>
      <c r="O170" s="98"/>
      <c r="P170" s="250">
        <f>O170*H170</f>
        <v>0</v>
      </c>
      <c r="Q170" s="250">
        <v>1</v>
      </c>
      <c r="R170" s="250">
        <f>Q170*H170</f>
        <v>4.8419999999999996</v>
      </c>
      <c r="S170" s="250">
        <v>0</v>
      </c>
      <c r="T170" s="25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52" t="s">
        <v>215</v>
      </c>
      <c r="AT170" s="252" t="s">
        <v>267</v>
      </c>
      <c r="AU170" s="252" t="s">
        <v>90</v>
      </c>
      <c r="AY170" s="18" t="s">
        <v>162</v>
      </c>
      <c r="BE170" s="253">
        <f>IF(N170="základná",J170,0)</f>
        <v>0</v>
      </c>
      <c r="BF170" s="253">
        <f>IF(N170="znížená",J170,0)</f>
        <v>0</v>
      </c>
      <c r="BG170" s="253">
        <f>IF(N170="zákl. prenesená",J170,0)</f>
        <v>0</v>
      </c>
      <c r="BH170" s="253">
        <f>IF(N170="zníž. prenesená",J170,0)</f>
        <v>0</v>
      </c>
      <c r="BI170" s="253">
        <f>IF(N170="nulová",J170,0)</f>
        <v>0</v>
      </c>
      <c r="BJ170" s="18" t="s">
        <v>90</v>
      </c>
      <c r="BK170" s="253">
        <f>ROUND(I170*H170,2)</f>
        <v>0</v>
      </c>
      <c r="BL170" s="18" t="s">
        <v>168</v>
      </c>
      <c r="BM170" s="252" t="s">
        <v>990</v>
      </c>
    </row>
    <row r="171" s="12" customFormat="1" ht="22.8" customHeight="1">
      <c r="A171" s="12"/>
      <c r="B171" s="224"/>
      <c r="C171" s="225"/>
      <c r="D171" s="226" t="s">
        <v>77</v>
      </c>
      <c r="E171" s="238" t="s">
        <v>90</v>
      </c>
      <c r="F171" s="238" t="s">
        <v>252</v>
      </c>
      <c r="G171" s="225"/>
      <c r="H171" s="225"/>
      <c r="I171" s="228"/>
      <c r="J171" s="239">
        <f>BK171</f>
        <v>0</v>
      </c>
      <c r="K171" s="225"/>
      <c r="L171" s="230"/>
      <c r="M171" s="231"/>
      <c r="N171" s="232"/>
      <c r="O171" s="232"/>
      <c r="P171" s="233">
        <f>SUM(P172:P176)</f>
        <v>0</v>
      </c>
      <c r="Q171" s="232"/>
      <c r="R171" s="233">
        <f>SUM(R172:R176)</f>
        <v>2.4242999999999997</v>
      </c>
      <c r="S171" s="232"/>
      <c r="T171" s="234">
        <f>SUM(T172:T176)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35" t="s">
        <v>85</v>
      </c>
      <c r="AT171" s="236" t="s">
        <v>77</v>
      </c>
      <c r="AU171" s="236" t="s">
        <v>85</v>
      </c>
      <c r="AY171" s="235" t="s">
        <v>162</v>
      </c>
      <c r="BK171" s="237">
        <f>SUM(BK172:BK176)</f>
        <v>0</v>
      </c>
    </row>
    <row r="172" s="2" customFormat="1" ht="34.8" customHeight="1">
      <c r="A172" s="39"/>
      <c r="B172" s="40"/>
      <c r="C172" s="240" t="s">
        <v>253</v>
      </c>
      <c r="D172" s="240" t="s">
        <v>164</v>
      </c>
      <c r="E172" s="241" t="s">
        <v>813</v>
      </c>
      <c r="F172" s="242" t="s">
        <v>814</v>
      </c>
      <c r="G172" s="243" t="s">
        <v>815</v>
      </c>
      <c r="H172" s="244">
        <v>429</v>
      </c>
      <c r="I172" s="245"/>
      <c r="J172" s="246">
        <f>ROUND(I172*H172,2)</f>
        <v>0</v>
      </c>
      <c r="K172" s="247"/>
      <c r="L172" s="45"/>
      <c r="M172" s="248" t="s">
        <v>1</v>
      </c>
      <c r="N172" s="249" t="s">
        <v>44</v>
      </c>
      <c r="O172" s="98"/>
      <c r="P172" s="250">
        <f>O172*H172</f>
        <v>0</v>
      </c>
      <c r="Q172" s="250">
        <v>2.0000000000000002E-05</v>
      </c>
      <c r="R172" s="250">
        <f>Q172*H172</f>
        <v>0.0085800000000000008</v>
      </c>
      <c r="S172" s="250">
        <v>0</v>
      </c>
      <c r="T172" s="25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52" t="s">
        <v>168</v>
      </c>
      <c r="AT172" s="252" t="s">
        <v>164</v>
      </c>
      <c r="AU172" s="252" t="s">
        <v>90</v>
      </c>
      <c r="AY172" s="18" t="s">
        <v>162</v>
      </c>
      <c r="BE172" s="253">
        <f>IF(N172="základná",J172,0)</f>
        <v>0</v>
      </c>
      <c r="BF172" s="253">
        <f>IF(N172="znížená",J172,0)</f>
        <v>0</v>
      </c>
      <c r="BG172" s="253">
        <f>IF(N172="zákl. prenesená",J172,0)</f>
        <v>0</v>
      </c>
      <c r="BH172" s="253">
        <f>IF(N172="zníž. prenesená",J172,0)</f>
        <v>0</v>
      </c>
      <c r="BI172" s="253">
        <f>IF(N172="nulová",J172,0)</f>
        <v>0</v>
      </c>
      <c r="BJ172" s="18" t="s">
        <v>90</v>
      </c>
      <c r="BK172" s="253">
        <f>ROUND(I172*H172,2)</f>
        <v>0</v>
      </c>
      <c r="BL172" s="18" t="s">
        <v>168</v>
      </c>
      <c r="BM172" s="252" t="s">
        <v>991</v>
      </c>
    </row>
    <row r="173" s="14" customFormat="1">
      <c r="A173" s="14"/>
      <c r="B173" s="265"/>
      <c r="C173" s="266"/>
      <c r="D173" s="256" t="s">
        <v>170</v>
      </c>
      <c r="E173" s="267" t="s">
        <v>1</v>
      </c>
      <c r="F173" s="268" t="s">
        <v>992</v>
      </c>
      <c r="G173" s="266"/>
      <c r="H173" s="269">
        <v>429</v>
      </c>
      <c r="I173" s="270"/>
      <c r="J173" s="266"/>
      <c r="K173" s="266"/>
      <c r="L173" s="271"/>
      <c r="M173" s="272"/>
      <c r="N173" s="273"/>
      <c r="O173" s="273"/>
      <c r="P173" s="273"/>
      <c r="Q173" s="273"/>
      <c r="R173" s="273"/>
      <c r="S173" s="273"/>
      <c r="T173" s="27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75" t="s">
        <v>170</v>
      </c>
      <c r="AU173" s="275" t="s">
        <v>90</v>
      </c>
      <c r="AV173" s="14" t="s">
        <v>90</v>
      </c>
      <c r="AW173" s="14" t="s">
        <v>34</v>
      </c>
      <c r="AX173" s="14" t="s">
        <v>85</v>
      </c>
      <c r="AY173" s="275" t="s">
        <v>162</v>
      </c>
    </row>
    <row r="174" s="2" customFormat="1" ht="14.4" customHeight="1">
      <c r="A174" s="39"/>
      <c r="B174" s="40"/>
      <c r="C174" s="240" t="s">
        <v>261</v>
      </c>
      <c r="D174" s="240" t="s">
        <v>164</v>
      </c>
      <c r="E174" s="241" t="s">
        <v>993</v>
      </c>
      <c r="F174" s="242" t="s">
        <v>994</v>
      </c>
      <c r="G174" s="243" t="s">
        <v>192</v>
      </c>
      <c r="H174" s="244">
        <v>1</v>
      </c>
      <c r="I174" s="245"/>
      <c r="J174" s="246">
        <f>ROUND(I174*H174,2)</f>
        <v>0</v>
      </c>
      <c r="K174" s="247"/>
      <c r="L174" s="45"/>
      <c r="M174" s="248" t="s">
        <v>1</v>
      </c>
      <c r="N174" s="249" t="s">
        <v>44</v>
      </c>
      <c r="O174" s="98"/>
      <c r="P174" s="250">
        <f>O174*H174</f>
        <v>0</v>
      </c>
      <c r="Q174" s="250">
        <v>2.4157199999999999</v>
      </c>
      <c r="R174" s="250">
        <f>Q174*H174</f>
        <v>2.4157199999999999</v>
      </c>
      <c r="S174" s="250">
        <v>0</v>
      </c>
      <c r="T174" s="25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52" t="s">
        <v>168</v>
      </c>
      <c r="AT174" s="252" t="s">
        <v>164</v>
      </c>
      <c r="AU174" s="252" t="s">
        <v>90</v>
      </c>
      <c r="AY174" s="18" t="s">
        <v>162</v>
      </c>
      <c r="BE174" s="253">
        <f>IF(N174="základná",J174,0)</f>
        <v>0</v>
      </c>
      <c r="BF174" s="253">
        <f>IF(N174="znížená",J174,0)</f>
        <v>0</v>
      </c>
      <c r="BG174" s="253">
        <f>IF(N174="zákl. prenesená",J174,0)</f>
        <v>0</v>
      </c>
      <c r="BH174" s="253">
        <f>IF(N174="zníž. prenesená",J174,0)</f>
        <v>0</v>
      </c>
      <c r="BI174" s="253">
        <f>IF(N174="nulová",J174,0)</f>
        <v>0</v>
      </c>
      <c r="BJ174" s="18" t="s">
        <v>90</v>
      </c>
      <c r="BK174" s="253">
        <f>ROUND(I174*H174,2)</f>
        <v>0</v>
      </c>
      <c r="BL174" s="18" t="s">
        <v>168</v>
      </c>
      <c r="BM174" s="252" t="s">
        <v>995</v>
      </c>
    </row>
    <row r="175" s="13" customFormat="1">
      <c r="A175" s="13"/>
      <c r="B175" s="254"/>
      <c r="C175" s="255"/>
      <c r="D175" s="256" t="s">
        <v>170</v>
      </c>
      <c r="E175" s="257" t="s">
        <v>1</v>
      </c>
      <c r="F175" s="258" t="s">
        <v>996</v>
      </c>
      <c r="G175" s="255"/>
      <c r="H175" s="257" t="s">
        <v>1</v>
      </c>
      <c r="I175" s="259"/>
      <c r="J175" s="255"/>
      <c r="K175" s="255"/>
      <c r="L175" s="260"/>
      <c r="M175" s="261"/>
      <c r="N175" s="262"/>
      <c r="O175" s="262"/>
      <c r="P175" s="262"/>
      <c r="Q175" s="262"/>
      <c r="R175" s="262"/>
      <c r="S175" s="262"/>
      <c r="T175" s="26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4" t="s">
        <v>170</v>
      </c>
      <c r="AU175" s="264" t="s">
        <v>90</v>
      </c>
      <c r="AV175" s="13" t="s">
        <v>85</v>
      </c>
      <c r="AW175" s="13" t="s">
        <v>34</v>
      </c>
      <c r="AX175" s="13" t="s">
        <v>78</v>
      </c>
      <c r="AY175" s="264" t="s">
        <v>162</v>
      </c>
    </row>
    <row r="176" s="14" customFormat="1">
      <c r="A176" s="14"/>
      <c r="B176" s="265"/>
      <c r="C176" s="266"/>
      <c r="D176" s="256" t="s">
        <v>170</v>
      </c>
      <c r="E176" s="267" t="s">
        <v>1</v>
      </c>
      <c r="F176" s="268" t="s">
        <v>997</v>
      </c>
      <c r="G176" s="266"/>
      <c r="H176" s="269">
        <v>1</v>
      </c>
      <c r="I176" s="270"/>
      <c r="J176" s="266"/>
      <c r="K176" s="266"/>
      <c r="L176" s="271"/>
      <c r="M176" s="272"/>
      <c r="N176" s="273"/>
      <c r="O176" s="273"/>
      <c r="P176" s="273"/>
      <c r="Q176" s="273"/>
      <c r="R176" s="273"/>
      <c r="S176" s="273"/>
      <c r="T176" s="27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75" t="s">
        <v>170</v>
      </c>
      <c r="AU176" s="275" t="s">
        <v>90</v>
      </c>
      <c r="AV176" s="14" t="s">
        <v>90</v>
      </c>
      <c r="AW176" s="14" t="s">
        <v>34</v>
      </c>
      <c r="AX176" s="14" t="s">
        <v>85</v>
      </c>
      <c r="AY176" s="275" t="s">
        <v>162</v>
      </c>
    </row>
    <row r="177" s="12" customFormat="1" ht="22.8" customHeight="1">
      <c r="A177" s="12"/>
      <c r="B177" s="224"/>
      <c r="C177" s="225"/>
      <c r="D177" s="226" t="s">
        <v>77</v>
      </c>
      <c r="E177" s="238" t="s">
        <v>95</v>
      </c>
      <c r="F177" s="238" t="s">
        <v>842</v>
      </c>
      <c r="G177" s="225"/>
      <c r="H177" s="225"/>
      <c r="I177" s="228"/>
      <c r="J177" s="239">
        <f>BK177</f>
        <v>0</v>
      </c>
      <c r="K177" s="225"/>
      <c r="L177" s="230"/>
      <c r="M177" s="231"/>
      <c r="N177" s="232"/>
      <c r="O177" s="232"/>
      <c r="P177" s="233">
        <f>SUM(P178:P188)</f>
        <v>0</v>
      </c>
      <c r="Q177" s="232"/>
      <c r="R177" s="233">
        <f>SUM(R178:R188)</f>
        <v>7.0157037700000009</v>
      </c>
      <c r="S177" s="232"/>
      <c r="T177" s="234">
        <f>SUM(T178:T188)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35" t="s">
        <v>85</v>
      </c>
      <c r="AT177" s="236" t="s">
        <v>77</v>
      </c>
      <c r="AU177" s="236" t="s">
        <v>85</v>
      </c>
      <c r="AY177" s="235" t="s">
        <v>162</v>
      </c>
      <c r="BK177" s="237">
        <f>SUM(BK178:BK188)</f>
        <v>0</v>
      </c>
    </row>
    <row r="178" s="2" customFormat="1" ht="22.2" customHeight="1">
      <c r="A178" s="39"/>
      <c r="B178" s="40"/>
      <c r="C178" s="240" t="s">
        <v>266</v>
      </c>
      <c r="D178" s="240" t="s">
        <v>164</v>
      </c>
      <c r="E178" s="241" t="s">
        <v>998</v>
      </c>
      <c r="F178" s="242" t="s">
        <v>999</v>
      </c>
      <c r="G178" s="243" t="s">
        <v>192</v>
      </c>
      <c r="H178" s="244">
        <v>2.9609999999999999</v>
      </c>
      <c r="I178" s="245"/>
      <c r="J178" s="246">
        <f>ROUND(I178*H178,2)</f>
        <v>0</v>
      </c>
      <c r="K178" s="247"/>
      <c r="L178" s="45"/>
      <c r="M178" s="248" t="s">
        <v>1</v>
      </c>
      <c r="N178" s="249" t="s">
        <v>44</v>
      </c>
      <c r="O178" s="98"/>
      <c r="P178" s="250">
        <f>O178*H178</f>
        <v>0</v>
      </c>
      <c r="Q178" s="250">
        <v>2.3225600000000002</v>
      </c>
      <c r="R178" s="250">
        <f>Q178*H178</f>
        <v>6.8771001600000004</v>
      </c>
      <c r="S178" s="250">
        <v>0</v>
      </c>
      <c r="T178" s="25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2" t="s">
        <v>168</v>
      </c>
      <c r="AT178" s="252" t="s">
        <v>164</v>
      </c>
      <c r="AU178" s="252" t="s">
        <v>90</v>
      </c>
      <c r="AY178" s="18" t="s">
        <v>162</v>
      </c>
      <c r="BE178" s="253">
        <f>IF(N178="základná",J178,0)</f>
        <v>0</v>
      </c>
      <c r="BF178" s="253">
        <f>IF(N178="znížená",J178,0)</f>
        <v>0</v>
      </c>
      <c r="BG178" s="253">
        <f>IF(N178="zákl. prenesená",J178,0)</f>
        <v>0</v>
      </c>
      <c r="BH178" s="253">
        <f>IF(N178="zníž. prenesená",J178,0)</f>
        <v>0</v>
      </c>
      <c r="BI178" s="253">
        <f>IF(N178="nulová",J178,0)</f>
        <v>0</v>
      </c>
      <c r="BJ178" s="18" t="s">
        <v>90</v>
      </c>
      <c r="BK178" s="253">
        <f>ROUND(I178*H178,2)</f>
        <v>0</v>
      </c>
      <c r="BL178" s="18" t="s">
        <v>168</v>
      </c>
      <c r="BM178" s="252" t="s">
        <v>1000</v>
      </c>
    </row>
    <row r="179" s="13" customFormat="1">
      <c r="A179" s="13"/>
      <c r="B179" s="254"/>
      <c r="C179" s="255"/>
      <c r="D179" s="256" t="s">
        <v>170</v>
      </c>
      <c r="E179" s="257" t="s">
        <v>1</v>
      </c>
      <c r="F179" s="258" t="s">
        <v>1001</v>
      </c>
      <c r="G179" s="255"/>
      <c r="H179" s="257" t="s">
        <v>1</v>
      </c>
      <c r="I179" s="259"/>
      <c r="J179" s="255"/>
      <c r="K179" s="255"/>
      <c r="L179" s="260"/>
      <c r="M179" s="261"/>
      <c r="N179" s="262"/>
      <c r="O179" s="262"/>
      <c r="P179" s="262"/>
      <c r="Q179" s="262"/>
      <c r="R179" s="262"/>
      <c r="S179" s="262"/>
      <c r="T179" s="26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4" t="s">
        <v>170</v>
      </c>
      <c r="AU179" s="264" t="s">
        <v>90</v>
      </c>
      <c r="AV179" s="13" t="s">
        <v>85</v>
      </c>
      <c r="AW179" s="13" t="s">
        <v>34</v>
      </c>
      <c r="AX179" s="13" t="s">
        <v>78</v>
      </c>
      <c r="AY179" s="264" t="s">
        <v>162</v>
      </c>
    </row>
    <row r="180" s="14" customFormat="1">
      <c r="A180" s="14"/>
      <c r="B180" s="265"/>
      <c r="C180" s="266"/>
      <c r="D180" s="256" t="s">
        <v>170</v>
      </c>
      <c r="E180" s="267" t="s">
        <v>1</v>
      </c>
      <c r="F180" s="268" t="s">
        <v>1002</v>
      </c>
      <c r="G180" s="266"/>
      <c r="H180" s="269">
        <v>1.6080000000000001</v>
      </c>
      <c r="I180" s="270"/>
      <c r="J180" s="266"/>
      <c r="K180" s="266"/>
      <c r="L180" s="271"/>
      <c r="M180" s="272"/>
      <c r="N180" s="273"/>
      <c r="O180" s="273"/>
      <c r="P180" s="273"/>
      <c r="Q180" s="273"/>
      <c r="R180" s="273"/>
      <c r="S180" s="273"/>
      <c r="T180" s="27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75" t="s">
        <v>170</v>
      </c>
      <c r="AU180" s="275" t="s">
        <v>90</v>
      </c>
      <c r="AV180" s="14" t="s">
        <v>90</v>
      </c>
      <c r="AW180" s="14" t="s">
        <v>34</v>
      </c>
      <c r="AX180" s="14" t="s">
        <v>78</v>
      </c>
      <c r="AY180" s="275" t="s">
        <v>162</v>
      </c>
    </row>
    <row r="181" s="13" customFormat="1">
      <c r="A181" s="13"/>
      <c r="B181" s="254"/>
      <c r="C181" s="255"/>
      <c r="D181" s="256" t="s">
        <v>170</v>
      </c>
      <c r="E181" s="257" t="s">
        <v>1</v>
      </c>
      <c r="F181" s="258" t="s">
        <v>1003</v>
      </c>
      <c r="G181" s="255"/>
      <c r="H181" s="257" t="s">
        <v>1</v>
      </c>
      <c r="I181" s="259"/>
      <c r="J181" s="255"/>
      <c r="K181" s="255"/>
      <c r="L181" s="260"/>
      <c r="M181" s="261"/>
      <c r="N181" s="262"/>
      <c r="O181" s="262"/>
      <c r="P181" s="262"/>
      <c r="Q181" s="262"/>
      <c r="R181" s="262"/>
      <c r="S181" s="262"/>
      <c r="T181" s="26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64" t="s">
        <v>170</v>
      </c>
      <c r="AU181" s="264" t="s">
        <v>90</v>
      </c>
      <c r="AV181" s="13" t="s">
        <v>85</v>
      </c>
      <c r="AW181" s="13" t="s">
        <v>34</v>
      </c>
      <c r="AX181" s="13" t="s">
        <v>78</v>
      </c>
      <c r="AY181" s="264" t="s">
        <v>162</v>
      </c>
    </row>
    <row r="182" s="14" customFormat="1">
      <c r="A182" s="14"/>
      <c r="B182" s="265"/>
      <c r="C182" s="266"/>
      <c r="D182" s="256" t="s">
        <v>170</v>
      </c>
      <c r="E182" s="267" t="s">
        <v>1</v>
      </c>
      <c r="F182" s="268" t="s">
        <v>1004</v>
      </c>
      <c r="G182" s="266"/>
      <c r="H182" s="269">
        <v>1.353</v>
      </c>
      <c r="I182" s="270"/>
      <c r="J182" s="266"/>
      <c r="K182" s="266"/>
      <c r="L182" s="271"/>
      <c r="M182" s="272"/>
      <c r="N182" s="273"/>
      <c r="O182" s="273"/>
      <c r="P182" s="273"/>
      <c r="Q182" s="273"/>
      <c r="R182" s="273"/>
      <c r="S182" s="273"/>
      <c r="T182" s="27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75" t="s">
        <v>170</v>
      </c>
      <c r="AU182" s="275" t="s">
        <v>90</v>
      </c>
      <c r="AV182" s="14" t="s">
        <v>90</v>
      </c>
      <c r="AW182" s="14" t="s">
        <v>34</v>
      </c>
      <c r="AX182" s="14" t="s">
        <v>78</v>
      </c>
      <c r="AY182" s="275" t="s">
        <v>162</v>
      </c>
    </row>
    <row r="183" s="16" customFormat="1">
      <c r="A183" s="16"/>
      <c r="B183" s="287"/>
      <c r="C183" s="288"/>
      <c r="D183" s="256" t="s">
        <v>170</v>
      </c>
      <c r="E183" s="289" t="s">
        <v>1</v>
      </c>
      <c r="F183" s="290" t="s">
        <v>180</v>
      </c>
      <c r="G183" s="288"/>
      <c r="H183" s="291">
        <v>2.9610000000000003</v>
      </c>
      <c r="I183" s="292"/>
      <c r="J183" s="288"/>
      <c r="K183" s="288"/>
      <c r="L183" s="293"/>
      <c r="M183" s="294"/>
      <c r="N183" s="295"/>
      <c r="O183" s="295"/>
      <c r="P183" s="295"/>
      <c r="Q183" s="295"/>
      <c r="R183" s="295"/>
      <c r="S183" s="295"/>
      <c r="T183" s="29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T183" s="297" t="s">
        <v>170</v>
      </c>
      <c r="AU183" s="297" t="s">
        <v>90</v>
      </c>
      <c r="AV183" s="16" t="s">
        <v>168</v>
      </c>
      <c r="AW183" s="16" t="s">
        <v>34</v>
      </c>
      <c r="AX183" s="16" t="s">
        <v>85</v>
      </c>
      <c r="AY183" s="297" t="s">
        <v>162</v>
      </c>
    </row>
    <row r="184" s="2" customFormat="1" ht="14.4" customHeight="1">
      <c r="A184" s="39"/>
      <c r="B184" s="40"/>
      <c r="C184" s="240" t="s">
        <v>272</v>
      </c>
      <c r="D184" s="240" t="s">
        <v>164</v>
      </c>
      <c r="E184" s="241" t="s">
        <v>1005</v>
      </c>
      <c r="F184" s="242" t="s">
        <v>1006</v>
      </c>
      <c r="G184" s="243" t="s">
        <v>167</v>
      </c>
      <c r="H184" s="244">
        <v>9.9109999999999996</v>
      </c>
      <c r="I184" s="245"/>
      <c r="J184" s="246">
        <f>ROUND(I184*H184,2)</f>
        <v>0</v>
      </c>
      <c r="K184" s="247"/>
      <c r="L184" s="45"/>
      <c r="M184" s="248" t="s">
        <v>1</v>
      </c>
      <c r="N184" s="249" t="s">
        <v>44</v>
      </c>
      <c r="O184" s="98"/>
      <c r="P184" s="250">
        <f>O184*H184</f>
        <v>0</v>
      </c>
      <c r="Q184" s="250">
        <v>0.00346</v>
      </c>
      <c r="R184" s="250">
        <f>Q184*H184</f>
        <v>0.034292059999999999</v>
      </c>
      <c r="S184" s="250">
        <v>0</v>
      </c>
      <c r="T184" s="25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52" t="s">
        <v>168</v>
      </c>
      <c r="AT184" s="252" t="s">
        <v>164</v>
      </c>
      <c r="AU184" s="252" t="s">
        <v>90</v>
      </c>
      <c r="AY184" s="18" t="s">
        <v>162</v>
      </c>
      <c r="BE184" s="253">
        <f>IF(N184="základná",J184,0)</f>
        <v>0</v>
      </c>
      <c r="BF184" s="253">
        <f>IF(N184="znížená",J184,0)</f>
        <v>0</v>
      </c>
      <c r="BG184" s="253">
        <f>IF(N184="zákl. prenesená",J184,0)</f>
        <v>0</v>
      </c>
      <c r="BH184" s="253">
        <f>IF(N184="zníž. prenesená",J184,0)</f>
        <v>0</v>
      </c>
      <c r="BI184" s="253">
        <f>IF(N184="nulová",J184,0)</f>
        <v>0</v>
      </c>
      <c r="BJ184" s="18" t="s">
        <v>90</v>
      </c>
      <c r="BK184" s="253">
        <f>ROUND(I184*H184,2)</f>
        <v>0</v>
      </c>
      <c r="BL184" s="18" t="s">
        <v>168</v>
      </c>
      <c r="BM184" s="252" t="s">
        <v>1007</v>
      </c>
    </row>
    <row r="185" s="14" customFormat="1">
      <c r="A185" s="14"/>
      <c r="B185" s="265"/>
      <c r="C185" s="266"/>
      <c r="D185" s="256" t="s">
        <v>170</v>
      </c>
      <c r="E185" s="267" t="s">
        <v>1</v>
      </c>
      <c r="F185" s="268" t="s">
        <v>1008</v>
      </c>
      <c r="G185" s="266"/>
      <c r="H185" s="269">
        <v>9.9109999999999996</v>
      </c>
      <c r="I185" s="270"/>
      <c r="J185" s="266"/>
      <c r="K185" s="266"/>
      <c r="L185" s="271"/>
      <c r="M185" s="272"/>
      <c r="N185" s="273"/>
      <c r="O185" s="273"/>
      <c r="P185" s="273"/>
      <c r="Q185" s="273"/>
      <c r="R185" s="273"/>
      <c r="S185" s="273"/>
      <c r="T185" s="27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75" t="s">
        <v>170</v>
      </c>
      <c r="AU185" s="275" t="s">
        <v>90</v>
      </c>
      <c r="AV185" s="14" t="s">
        <v>90</v>
      </c>
      <c r="AW185" s="14" t="s">
        <v>34</v>
      </c>
      <c r="AX185" s="14" t="s">
        <v>85</v>
      </c>
      <c r="AY185" s="275" t="s">
        <v>162</v>
      </c>
    </row>
    <row r="186" s="2" customFormat="1" ht="19.8" customHeight="1">
      <c r="A186" s="39"/>
      <c r="B186" s="40"/>
      <c r="C186" s="240" t="s">
        <v>7</v>
      </c>
      <c r="D186" s="240" t="s">
        <v>164</v>
      </c>
      <c r="E186" s="241" t="s">
        <v>1009</v>
      </c>
      <c r="F186" s="242" t="s">
        <v>1010</v>
      </c>
      <c r="G186" s="243" t="s">
        <v>167</v>
      </c>
      <c r="H186" s="244">
        <v>9.9109999999999996</v>
      </c>
      <c r="I186" s="245"/>
      <c r="J186" s="246">
        <f>ROUND(I186*H186,2)</f>
        <v>0</v>
      </c>
      <c r="K186" s="247"/>
      <c r="L186" s="45"/>
      <c r="M186" s="248" t="s">
        <v>1</v>
      </c>
      <c r="N186" s="249" t="s">
        <v>44</v>
      </c>
      <c r="O186" s="98"/>
      <c r="P186" s="250">
        <f>O186*H186</f>
        <v>0</v>
      </c>
      <c r="Q186" s="250">
        <v>5.0000000000000002E-05</v>
      </c>
      <c r="R186" s="250">
        <f>Q186*H186</f>
        <v>0.00049554999999999998</v>
      </c>
      <c r="S186" s="250">
        <v>0</v>
      </c>
      <c r="T186" s="25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52" t="s">
        <v>168</v>
      </c>
      <c r="AT186" s="252" t="s">
        <v>164</v>
      </c>
      <c r="AU186" s="252" t="s">
        <v>90</v>
      </c>
      <c r="AY186" s="18" t="s">
        <v>162</v>
      </c>
      <c r="BE186" s="253">
        <f>IF(N186="základná",J186,0)</f>
        <v>0</v>
      </c>
      <c r="BF186" s="253">
        <f>IF(N186="znížená",J186,0)</f>
        <v>0</v>
      </c>
      <c r="BG186" s="253">
        <f>IF(N186="zákl. prenesená",J186,0)</f>
        <v>0</v>
      </c>
      <c r="BH186" s="253">
        <f>IF(N186="zníž. prenesená",J186,0)</f>
        <v>0</v>
      </c>
      <c r="BI186" s="253">
        <f>IF(N186="nulová",J186,0)</f>
        <v>0</v>
      </c>
      <c r="BJ186" s="18" t="s">
        <v>90</v>
      </c>
      <c r="BK186" s="253">
        <f>ROUND(I186*H186,2)</f>
        <v>0</v>
      </c>
      <c r="BL186" s="18" t="s">
        <v>168</v>
      </c>
      <c r="BM186" s="252" t="s">
        <v>1011</v>
      </c>
    </row>
    <row r="187" s="2" customFormat="1" ht="19.8" customHeight="1">
      <c r="A187" s="39"/>
      <c r="B187" s="40"/>
      <c r="C187" s="240" t="s">
        <v>286</v>
      </c>
      <c r="D187" s="240" t="s">
        <v>164</v>
      </c>
      <c r="E187" s="241" t="s">
        <v>1012</v>
      </c>
      <c r="F187" s="242" t="s">
        <v>1013</v>
      </c>
      <c r="G187" s="243" t="s">
        <v>545</v>
      </c>
      <c r="H187" s="244">
        <v>0.10000000000000001</v>
      </c>
      <c r="I187" s="245"/>
      <c r="J187" s="246">
        <f>ROUND(I187*H187,2)</f>
        <v>0</v>
      </c>
      <c r="K187" s="247"/>
      <c r="L187" s="45"/>
      <c r="M187" s="248" t="s">
        <v>1</v>
      </c>
      <c r="N187" s="249" t="s">
        <v>44</v>
      </c>
      <c r="O187" s="98"/>
      <c r="P187" s="250">
        <f>O187*H187</f>
        <v>0</v>
      </c>
      <c r="Q187" s="250">
        <v>1.03816</v>
      </c>
      <c r="R187" s="250">
        <f>Q187*H187</f>
        <v>0.10381600000000001</v>
      </c>
      <c r="S187" s="250">
        <v>0</v>
      </c>
      <c r="T187" s="25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52" t="s">
        <v>168</v>
      </c>
      <c r="AT187" s="252" t="s">
        <v>164</v>
      </c>
      <c r="AU187" s="252" t="s">
        <v>90</v>
      </c>
      <c r="AY187" s="18" t="s">
        <v>162</v>
      </c>
      <c r="BE187" s="253">
        <f>IF(N187="základná",J187,0)</f>
        <v>0</v>
      </c>
      <c r="BF187" s="253">
        <f>IF(N187="znížená",J187,0)</f>
        <v>0</v>
      </c>
      <c r="BG187" s="253">
        <f>IF(N187="zákl. prenesená",J187,0)</f>
        <v>0</v>
      </c>
      <c r="BH187" s="253">
        <f>IF(N187="zníž. prenesená",J187,0)</f>
        <v>0</v>
      </c>
      <c r="BI187" s="253">
        <f>IF(N187="nulová",J187,0)</f>
        <v>0</v>
      </c>
      <c r="BJ187" s="18" t="s">
        <v>90</v>
      </c>
      <c r="BK187" s="253">
        <f>ROUND(I187*H187,2)</f>
        <v>0</v>
      </c>
      <c r="BL187" s="18" t="s">
        <v>168</v>
      </c>
      <c r="BM187" s="252" t="s">
        <v>1014</v>
      </c>
    </row>
    <row r="188" s="14" customFormat="1">
      <c r="A188" s="14"/>
      <c r="B188" s="265"/>
      <c r="C188" s="266"/>
      <c r="D188" s="256" t="s">
        <v>170</v>
      </c>
      <c r="E188" s="267" t="s">
        <v>1</v>
      </c>
      <c r="F188" s="268" t="s">
        <v>1015</v>
      </c>
      <c r="G188" s="266"/>
      <c r="H188" s="269">
        <v>0.10000000000000001</v>
      </c>
      <c r="I188" s="270"/>
      <c r="J188" s="266"/>
      <c r="K188" s="266"/>
      <c r="L188" s="271"/>
      <c r="M188" s="272"/>
      <c r="N188" s="273"/>
      <c r="O188" s="273"/>
      <c r="P188" s="273"/>
      <c r="Q188" s="273"/>
      <c r="R188" s="273"/>
      <c r="S188" s="273"/>
      <c r="T188" s="27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75" t="s">
        <v>170</v>
      </c>
      <c r="AU188" s="275" t="s">
        <v>90</v>
      </c>
      <c r="AV188" s="14" t="s">
        <v>90</v>
      </c>
      <c r="AW188" s="14" t="s">
        <v>34</v>
      </c>
      <c r="AX188" s="14" t="s">
        <v>85</v>
      </c>
      <c r="AY188" s="275" t="s">
        <v>162</v>
      </c>
    </row>
    <row r="189" s="12" customFormat="1" ht="22.8" customHeight="1">
      <c r="A189" s="12"/>
      <c r="B189" s="224"/>
      <c r="C189" s="225"/>
      <c r="D189" s="226" t="s">
        <v>77</v>
      </c>
      <c r="E189" s="238" t="s">
        <v>168</v>
      </c>
      <c r="F189" s="238" t="s">
        <v>847</v>
      </c>
      <c r="G189" s="225"/>
      <c r="H189" s="225"/>
      <c r="I189" s="228"/>
      <c r="J189" s="239">
        <f>BK189</f>
        <v>0</v>
      </c>
      <c r="K189" s="225"/>
      <c r="L189" s="230"/>
      <c r="M189" s="231"/>
      <c r="N189" s="232"/>
      <c r="O189" s="232"/>
      <c r="P189" s="233">
        <f>SUM(P190:P192)</f>
        <v>0</v>
      </c>
      <c r="Q189" s="232"/>
      <c r="R189" s="233">
        <f>SUM(R190:R192)</f>
        <v>0.0035349599999999998</v>
      </c>
      <c r="S189" s="232"/>
      <c r="T189" s="234">
        <f>SUM(T190:T192)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35" t="s">
        <v>85</v>
      </c>
      <c r="AT189" s="236" t="s">
        <v>77</v>
      </c>
      <c r="AU189" s="236" t="s">
        <v>85</v>
      </c>
      <c r="AY189" s="235" t="s">
        <v>162</v>
      </c>
      <c r="BK189" s="237">
        <f>SUM(BK190:BK192)</f>
        <v>0</v>
      </c>
    </row>
    <row r="190" s="2" customFormat="1" ht="19.8" customHeight="1">
      <c r="A190" s="39"/>
      <c r="B190" s="40"/>
      <c r="C190" s="240" t="s">
        <v>291</v>
      </c>
      <c r="D190" s="240" t="s">
        <v>164</v>
      </c>
      <c r="E190" s="241" t="s">
        <v>848</v>
      </c>
      <c r="F190" s="242" t="s">
        <v>849</v>
      </c>
      <c r="G190" s="243" t="s">
        <v>167</v>
      </c>
      <c r="H190" s="244">
        <v>0.156</v>
      </c>
      <c r="I190" s="245"/>
      <c r="J190" s="246">
        <f>ROUND(I190*H190,2)</f>
        <v>0</v>
      </c>
      <c r="K190" s="247"/>
      <c r="L190" s="45"/>
      <c r="M190" s="248" t="s">
        <v>1</v>
      </c>
      <c r="N190" s="249" t="s">
        <v>44</v>
      </c>
      <c r="O190" s="98"/>
      <c r="P190" s="250">
        <f>O190*H190</f>
        <v>0</v>
      </c>
      <c r="Q190" s="250">
        <v>0.02266</v>
      </c>
      <c r="R190" s="250">
        <f>Q190*H190</f>
        <v>0.0035349599999999998</v>
      </c>
      <c r="S190" s="250">
        <v>0</v>
      </c>
      <c r="T190" s="251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2" t="s">
        <v>168</v>
      </c>
      <c r="AT190" s="252" t="s">
        <v>164</v>
      </c>
      <c r="AU190" s="252" t="s">
        <v>90</v>
      </c>
      <c r="AY190" s="18" t="s">
        <v>162</v>
      </c>
      <c r="BE190" s="253">
        <f>IF(N190="základná",J190,0)</f>
        <v>0</v>
      </c>
      <c r="BF190" s="253">
        <f>IF(N190="znížená",J190,0)</f>
        <v>0</v>
      </c>
      <c r="BG190" s="253">
        <f>IF(N190="zákl. prenesená",J190,0)</f>
        <v>0</v>
      </c>
      <c r="BH190" s="253">
        <f>IF(N190="zníž. prenesená",J190,0)</f>
        <v>0</v>
      </c>
      <c r="BI190" s="253">
        <f>IF(N190="nulová",J190,0)</f>
        <v>0</v>
      </c>
      <c r="BJ190" s="18" t="s">
        <v>90</v>
      </c>
      <c r="BK190" s="253">
        <f>ROUND(I190*H190,2)</f>
        <v>0</v>
      </c>
      <c r="BL190" s="18" t="s">
        <v>168</v>
      </c>
      <c r="BM190" s="252" t="s">
        <v>1016</v>
      </c>
    </row>
    <row r="191" s="13" customFormat="1">
      <c r="A191" s="13"/>
      <c r="B191" s="254"/>
      <c r="C191" s="255"/>
      <c r="D191" s="256" t="s">
        <v>170</v>
      </c>
      <c r="E191" s="257" t="s">
        <v>1</v>
      </c>
      <c r="F191" s="258" t="s">
        <v>851</v>
      </c>
      <c r="G191" s="255"/>
      <c r="H191" s="257" t="s">
        <v>1</v>
      </c>
      <c r="I191" s="259"/>
      <c r="J191" s="255"/>
      <c r="K191" s="255"/>
      <c r="L191" s="260"/>
      <c r="M191" s="261"/>
      <c r="N191" s="262"/>
      <c r="O191" s="262"/>
      <c r="P191" s="262"/>
      <c r="Q191" s="262"/>
      <c r="R191" s="262"/>
      <c r="S191" s="262"/>
      <c r="T191" s="26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4" t="s">
        <v>170</v>
      </c>
      <c r="AU191" s="264" t="s">
        <v>90</v>
      </c>
      <c r="AV191" s="13" t="s">
        <v>85</v>
      </c>
      <c r="AW191" s="13" t="s">
        <v>34</v>
      </c>
      <c r="AX191" s="13" t="s">
        <v>78</v>
      </c>
      <c r="AY191" s="264" t="s">
        <v>162</v>
      </c>
    </row>
    <row r="192" s="14" customFormat="1">
      <c r="A192" s="14"/>
      <c r="B192" s="265"/>
      <c r="C192" s="266"/>
      <c r="D192" s="256" t="s">
        <v>170</v>
      </c>
      <c r="E192" s="267" t="s">
        <v>1</v>
      </c>
      <c r="F192" s="268" t="s">
        <v>1017</v>
      </c>
      <c r="G192" s="266"/>
      <c r="H192" s="269">
        <v>0.156</v>
      </c>
      <c r="I192" s="270"/>
      <c r="J192" s="266"/>
      <c r="K192" s="266"/>
      <c r="L192" s="271"/>
      <c r="M192" s="272"/>
      <c r="N192" s="273"/>
      <c r="O192" s="273"/>
      <c r="P192" s="273"/>
      <c r="Q192" s="273"/>
      <c r="R192" s="273"/>
      <c r="S192" s="273"/>
      <c r="T192" s="27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75" t="s">
        <v>170</v>
      </c>
      <c r="AU192" s="275" t="s">
        <v>90</v>
      </c>
      <c r="AV192" s="14" t="s">
        <v>90</v>
      </c>
      <c r="AW192" s="14" t="s">
        <v>34</v>
      </c>
      <c r="AX192" s="14" t="s">
        <v>85</v>
      </c>
      <c r="AY192" s="275" t="s">
        <v>162</v>
      </c>
    </row>
    <row r="193" s="12" customFormat="1" ht="22.8" customHeight="1">
      <c r="A193" s="12"/>
      <c r="B193" s="224"/>
      <c r="C193" s="225"/>
      <c r="D193" s="226" t="s">
        <v>77</v>
      </c>
      <c r="E193" s="238" t="s">
        <v>200</v>
      </c>
      <c r="F193" s="238" t="s">
        <v>290</v>
      </c>
      <c r="G193" s="225"/>
      <c r="H193" s="225"/>
      <c r="I193" s="228"/>
      <c r="J193" s="239">
        <f>BK193</f>
        <v>0</v>
      </c>
      <c r="K193" s="225"/>
      <c r="L193" s="230"/>
      <c r="M193" s="231"/>
      <c r="N193" s="232"/>
      <c r="O193" s="232"/>
      <c r="P193" s="233">
        <f>SUM(P194:P206)</f>
        <v>0</v>
      </c>
      <c r="Q193" s="232"/>
      <c r="R193" s="233">
        <f>SUM(R194:R206)</f>
        <v>11.861655400000002</v>
      </c>
      <c r="S193" s="232"/>
      <c r="T193" s="234">
        <f>SUM(T194:T206)</f>
        <v>8.3276479999999999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35" t="s">
        <v>85</v>
      </c>
      <c r="AT193" s="236" t="s">
        <v>77</v>
      </c>
      <c r="AU193" s="236" t="s">
        <v>85</v>
      </c>
      <c r="AY193" s="235" t="s">
        <v>162</v>
      </c>
      <c r="BK193" s="237">
        <f>SUM(BK194:BK206)</f>
        <v>0</v>
      </c>
    </row>
    <row r="194" s="2" customFormat="1" ht="22.2" customHeight="1">
      <c r="A194" s="39"/>
      <c r="B194" s="40"/>
      <c r="C194" s="240" t="s">
        <v>298</v>
      </c>
      <c r="D194" s="240" t="s">
        <v>164</v>
      </c>
      <c r="E194" s="241" t="s">
        <v>693</v>
      </c>
      <c r="F194" s="242" t="s">
        <v>694</v>
      </c>
      <c r="G194" s="243" t="s">
        <v>192</v>
      </c>
      <c r="H194" s="244">
        <v>4.6059999999999999</v>
      </c>
      <c r="I194" s="245"/>
      <c r="J194" s="246">
        <f>ROUND(I194*H194,2)</f>
        <v>0</v>
      </c>
      <c r="K194" s="247"/>
      <c r="L194" s="45"/>
      <c r="M194" s="248" t="s">
        <v>1</v>
      </c>
      <c r="N194" s="249" t="s">
        <v>44</v>
      </c>
      <c r="O194" s="98"/>
      <c r="P194" s="250">
        <f>O194*H194</f>
        <v>0</v>
      </c>
      <c r="Q194" s="250">
        <v>0</v>
      </c>
      <c r="R194" s="250">
        <f>Q194*H194</f>
        <v>0</v>
      </c>
      <c r="S194" s="250">
        <v>1.8080000000000001</v>
      </c>
      <c r="T194" s="251">
        <f>S194*H194</f>
        <v>8.3276479999999999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52" t="s">
        <v>168</v>
      </c>
      <c r="AT194" s="252" t="s">
        <v>164</v>
      </c>
      <c r="AU194" s="252" t="s">
        <v>90</v>
      </c>
      <c r="AY194" s="18" t="s">
        <v>162</v>
      </c>
      <c r="BE194" s="253">
        <f>IF(N194="základná",J194,0)</f>
        <v>0</v>
      </c>
      <c r="BF194" s="253">
        <f>IF(N194="znížená",J194,0)</f>
        <v>0</v>
      </c>
      <c r="BG194" s="253">
        <f>IF(N194="zákl. prenesená",J194,0)</f>
        <v>0</v>
      </c>
      <c r="BH194" s="253">
        <f>IF(N194="zníž. prenesená",J194,0)</f>
        <v>0</v>
      </c>
      <c r="BI194" s="253">
        <f>IF(N194="nulová",J194,0)</f>
        <v>0</v>
      </c>
      <c r="BJ194" s="18" t="s">
        <v>90</v>
      </c>
      <c r="BK194" s="253">
        <f>ROUND(I194*H194,2)</f>
        <v>0</v>
      </c>
      <c r="BL194" s="18" t="s">
        <v>168</v>
      </c>
      <c r="BM194" s="252" t="s">
        <v>1018</v>
      </c>
    </row>
    <row r="195" s="13" customFormat="1">
      <c r="A195" s="13"/>
      <c r="B195" s="254"/>
      <c r="C195" s="255"/>
      <c r="D195" s="256" t="s">
        <v>170</v>
      </c>
      <c r="E195" s="257" t="s">
        <v>1</v>
      </c>
      <c r="F195" s="258" t="s">
        <v>696</v>
      </c>
      <c r="G195" s="255"/>
      <c r="H195" s="257" t="s">
        <v>1</v>
      </c>
      <c r="I195" s="259"/>
      <c r="J195" s="255"/>
      <c r="K195" s="255"/>
      <c r="L195" s="260"/>
      <c r="M195" s="261"/>
      <c r="N195" s="262"/>
      <c r="O195" s="262"/>
      <c r="P195" s="262"/>
      <c r="Q195" s="262"/>
      <c r="R195" s="262"/>
      <c r="S195" s="262"/>
      <c r="T195" s="26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64" t="s">
        <v>170</v>
      </c>
      <c r="AU195" s="264" t="s">
        <v>90</v>
      </c>
      <c r="AV195" s="13" t="s">
        <v>85</v>
      </c>
      <c r="AW195" s="13" t="s">
        <v>34</v>
      </c>
      <c r="AX195" s="13" t="s">
        <v>78</v>
      </c>
      <c r="AY195" s="264" t="s">
        <v>162</v>
      </c>
    </row>
    <row r="196" s="14" customFormat="1">
      <c r="A196" s="14"/>
      <c r="B196" s="265"/>
      <c r="C196" s="266"/>
      <c r="D196" s="256" t="s">
        <v>170</v>
      </c>
      <c r="E196" s="267" t="s">
        <v>1</v>
      </c>
      <c r="F196" s="268" t="s">
        <v>1019</v>
      </c>
      <c r="G196" s="266"/>
      <c r="H196" s="269">
        <v>4.6059999999999999</v>
      </c>
      <c r="I196" s="270"/>
      <c r="J196" s="266"/>
      <c r="K196" s="266"/>
      <c r="L196" s="271"/>
      <c r="M196" s="272"/>
      <c r="N196" s="273"/>
      <c r="O196" s="273"/>
      <c r="P196" s="273"/>
      <c r="Q196" s="273"/>
      <c r="R196" s="273"/>
      <c r="S196" s="273"/>
      <c r="T196" s="27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75" t="s">
        <v>170</v>
      </c>
      <c r="AU196" s="275" t="s">
        <v>90</v>
      </c>
      <c r="AV196" s="14" t="s">
        <v>90</v>
      </c>
      <c r="AW196" s="14" t="s">
        <v>34</v>
      </c>
      <c r="AX196" s="14" t="s">
        <v>85</v>
      </c>
      <c r="AY196" s="275" t="s">
        <v>162</v>
      </c>
    </row>
    <row r="197" s="2" customFormat="1" ht="22.2" customHeight="1">
      <c r="A197" s="39"/>
      <c r="B197" s="40"/>
      <c r="C197" s="240" t="s">
        <v>303</v>
      </c>
      <c r="D197" s="240" t="s">
        <v>164</v>
      </c>
      <c r="E197" s="241" t="s">
        <v>299</v>
      </c>
      <c r="F197" s="242" t="s">
        <v>858</v>
      </c>
      <c r="G197" s="243" t="s">
        <v>167</v>
      </c>
      <c r="H197" s="244">
        <v>22.785</v>
      </c>
      <c r="I197" s="245"/>
      <c r="J197" s="246">
        <f>ROUND(I197*H197,2)</f>
        <v>0</v>
      </c>
      <c r="K197" s="247"/>
      <c r="L197" s="45"/>
      <c r="M197" s="248" t="s">
        <v>1</v>
      </c>
      <c r="N197" s="249" t="s">
        <v>44</v>
      </c>
      <c r="O197" s="98"/>
      <c r="P197" s="250">
        <f>O197*H197</f>
        <v>0</v>
      </c>
      <c r="Q197" s="250">
        <v>0.27994000000000002</v>
      </c>
      <c r="R197" s="250">
        <f>Q197*H197</f>
        <v>6.3784329000000008</v>
      </c>
      <c r="S197" s="250">
        <v>0</v>
      </c>
      <c r="T197" s="251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52" t="s">
        <v>168</v>
      </c>
      <c r="AT197" s="252" t="s">
        <v>164</v>
      </c>
      <c r="AU197" s="252" t="s">
        <v>90</v>
      </c>
      <c r="AY197" s="18" t="s">
        <v>162</v>
      </c>
      <c r="BE197" s="253">
        <f>IF(N197="základná",J197,0)</f>
        <v>0</v>
      </c>
      <c r="BF197" s="253">
        <f>IF(N197="znížená",J197,0)</f>
        <v>0</v>
      </c>
      <c r="BG197" s="253">
        <f>IF(N197="zákl. prenesená",J197,0)</f>
        <v>0</v>
      </c>
      <c r="BH197" s="253">
        <f>IF(N197="zníž. prenesená",J197,0)</f>
        <v>0</v>
      </c>
      <c r="BI197" s="253">
        <f>IF(N197="nulová",J197,0)</f>
        <v>0</v>
      </c>
      <c r="BJ197" s="18" t="s">
        <v>90</v>
      </c>
      <c r="BK197" s="253">
        <f>ROUND(I197*H197,2)</f>
        <v>0</v>
      </c>
      <c r="BL197" s="18" t="s">
        <v>168</v>
      </c>
      <c r="BM197" s="252" t="s">
        <v>1020</v>
      </c>
    </row>
    <row r="198" s="14" customFormat="1">
      <c r="A198" s="14"/>
      <c r="B198" s="265"/>
      <c r="C198" s="266"/>
      <c r="D198" s="256" t="s">
        <v>170</v>
      </c>
      <c r="E198" s="267" t="s">
        <v>1</v>
      </c>
      <c r="F198" s="268" t="s">
        <v>1021</v>
      </c>
      <c r="G198" s="266"/>
      <c r="H198" s="269">
        <v>22.785</v>
      </c>
      <c r="I198" s="270"/>
      <c r="J198" s="266"/>
      <c r="K198" s="266"/>
      <c r="L198" s="271"/>
      <c r="M198" s="272"/>
      <c r="N198" s="273"/>
      <c r="O198" s="273"/>
      <c r="P198" s="273"/>
      <c r="Q198" s="273"/>
      <c r="R198" s="273"/>
      <c r="S198" s="273"/>
      <c r="T198" s="27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75" t="s">
        <v>170</v>
      </c>
      <c r="AU198" s="275" t="s">
        <v>90</v>
      </c>
      <c r="AV198" s="14" t="s">
        <v>90</v>
      </c>
      <c r="AW198" s="14" t="s">
        <v>34</v>
      </c>
      <c r="AX198" s="14" t="s">
        <v>85</v>
      </c>
      <c r="AY198" s="275" t="s">
        <v>162</v>
      </c>
    </row>
    <row r="199" s="2" customFormat="1" ht="30" customHeight="1">
      <c r="A199" s="39"/>
      <c r="B199" s="40"/>
      <c r="C199" s="240" t="s">
        <v>307</v>
      </c>
      <c r="D199" s="240" t="s">
        <v>164</v>
      </c>
      <c r="E199" s="241" t="s">
        <v>861</v>
      </c>
      <c r="F199" s="242" t="s">
        <v>1022</v>
      </c>
      <c r="G199" s="243" t="s">
        <v>167</v>
      </c>
      <c r="H199" s="244">
        <v>17.149999999999999</v>
      </c>
      <c r="I199" s="245"/>
      <c r="J199" s="246">
        <f>ROUND(I199*H199,2)</f>
        <v>0</v>
      </c>
      <c r="K199" s="247"/>
      <c r="L199" s="45"/>
      <c r="M199" s="248" t="s">
        <v>1</v>
      </c>
      <c r="N199" s="249" t="s">
        <v>44</v>
      </c>
      <c r="O199" s="98"/>
      <c r="P199" s="250">
        <f>O199*H199</f>
        <v>0</v>
      </c>
      <c r="Q199" s="250">
        <v>0.00080000000000000004</v>
      </c>
      <c r="R199" s="250">
        <f>Q199*H199</f>
        <v>0.01372</v>
      </c>
      <c r="S199" s="250">
        <v>0</v>
      </c>
      <c r="T199" s="251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52" t="s">
        <v>168</v>
      </c>
      <c r="AT199" s="252" t="s">
        <v>164</v>
      </c>
      <c r="AU199" s="252" t="s">
        <v>90</v>
      </c>
      <c r="AY199" s="18" t="s">
        <v>162</v>
      </c>
      <c r="BE199" s="253">
        <f>IF(N199="základná",J199,0)</f>
        <v>0</v>
      </c>
      <c r="BF199" s="253">
        <f>IF(N199="znížená",J199,0)</f>
        <v>0</v>
      </c>
      <c r="BG199" s="253">
        <f>IF(N199="zákl. prenesená",J199,0)</f>
        <v>0</v>
      </c>
      <c r="BH199" s="253">
        <f>IF(N199="zníž. prenesená",J199,0)</f>
        <v>0</v>
      </c>
      <c r="BI199" s="253">
        <f>IF(N199="nulová",J199,0)</f>
        <v>0</v>
      </c>
      <c r="BJ199" s="18" t="s">
        <v>90</v>
      </c>
      <c r="BK199" s="253">
        <f>ROUND(I199*H199,2)</f>
        <v>0</v>
      </c>
      <c r="BL199" s="18" t="s">
        <v>168</v>
      </c>
      <c r="BM199" s="252" t="s">
        <v>1023</v>
      </c>
    </row>
    <row r="200" s="14" customFormat="1">
      <c r="A200" s="14"/>
      <c r="B200" s="265"/>
      <c r="C200" s="266"/>
      <c r="D200" s="256" t="s">
        <v>170</v>
      </c>
      <c r="E200" s="267" t="s">
        <v>1</v>
      </c>
      <c r="F200" s="268" t="s">
        <v>1024</v>
      </c>
      <c r="G200" s="266"/>
      <c r="H200" s="269">
        <v>17.149999999999999</v>
      </c>
      <c r="I200" s="270"/>
      <c r="J200" s="266"/>
      <c r="K200" s="266"/>
      <c r="L200" s="271"/>
      <c r="M200" s="272"/>
      <c r="N200" s="273"/>
      <c r="O200" s="273"/>
      <c r="P200" s="273"/>
      <c r="Q200" s="273"/>
      <c r="R200" s="273"/>
      <c r="S200" s="273"/>
      <c r="T200" s="27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75" t="s">
        <v>170</v>
      </c>
      <c r="AU200" s="275" t="s">
        <v>90</v>
      </c>
      <c r="AV200" s="14" t="s">
        <v>90</v>
      </c>
      <c r="AW200" s="14" t="s">
        <v>34</v>
      </c>
      <c r="AX200" s="14" t="s">
        <v>85</v>
      </c>
      <c r="AY200" s="275" t="s">
        <v>162</v>
      </c>
    </row>
    <row r="201" s="2" customFormat="1" ht="30" customHeight="1">
      <c r="A201" s="39"/>
      <c r="B201" s="40"/>
      <c r="C201" s="240" t="s">
        <v>311</v>
      </c>
      <c r="D201" s="240" t="s">
        <v>164</v>
      </c>
      <c r="E201" s="241" t="s">
        <v>866</v>
      </c>
      <c r="F201" s="242" t="s">
        <v>1025</v>
      </c>
      <c r="G201" s="243" t="s">
        <v>167</v>
      </c>
      <c r="H201" s="244">
        <v>17.149999999999999</v>
      </c>
      <c r="I201" s="245"/>
      <c r="J201" s="246">
        <f>ROUND(I201*H201,2)</f>
        <v>0</v>
      </c>
      <c r="K201" s="247"/>
      <c r="L201" s="45"/>
      <c r="M201" s="248" t="s">
        <v>1</v>
      </c>
      <c r="N201" s="249" t="s">
        <v>44</v>
      </c>
      <c r="O201" s="98"/>
      <c r="P201" s="250">
        <f>O201*H201</f>
        <v>0</v>
      </c>
      <c r="Q201" s="250">
        <v>0.10373</v>
      </c>
      <c r="R201" s="250">
        <f>Q201*H201</f>
        <v>1.7789694999999999</v>
      </c>
      <c r="S201" s="250">
        <v>0</v>
      </c>
      <c r="T201" s="25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2" t="s">
        <v>168</v>
      </c>
      <c r="AT201" s="252" t="s">
        <v>164</v>
      </c>
      <c r="AU201" s="252" t="s">
        <v>90</v>
      </c>
      <c r="AY201" s="18" t="s">
        <v>162</v>
      </c>
      <c r="BE201" s="253">
        <f>IF(N201="základná",J201,0)</f>
        <v>0</v>
      </c>
      <c r="BF201" s="253">
        <f>IF(N201="znížená",J201,0)</f>
        <v>0</v>
      </c>
      <c r="BG201" s="253">
        <f>IF(N201="zákl. prenesená",J201,0)</f>
        <v>0</v>
      </c>
      <c r="BH201" s="253">
        <f>IF(N201="zníž. prenesená",J201,0)</f>
        <v>0</v>
      </c>
      <c r="BI201" s="253">
        <f>IF(N201="nulová",J201,0)</f>
        <v>0</v>
      </c>
      <c r="BJ201" s="18" t="s">
        <v>90</v>
      </c>
      <c r="BK201" s="253">
        <f>ROUND(I201*H201,2)</f>
        <v>0</v>
      </c>
      <c r="BL201" s="18" t="s">
        <v>168</v>
      </c>
      <c r="BM201" s="252" t="s">
        <v>1026</v>
      </c>
    </row>
    <row r="202" s="14" customFormat="1">
      <c r="A202" s="14"/>
      <c r="B202" s="265"/>
      <c r="C202" s="266"/>
      <c r="D202" s="256" t="s">
        <v>170</v>
      </c>
      <c r="E202" s="267" t="s">
        <v>1</v>
      </c>
      <c r="F202" s="268" t="s">
        <v>1024</v>
      </c>
      <c r="G202" s="266"/>
      <c r="H202" s="269">
        <v>17.149999999999999</v>
      </c>
      <c r="I202" s="270"/>
      <c r="J202" s="266"/>
      <c r="K202" s="266"/>
      <c r="L202" s="271"/>
      <c r="M202" s="272"/>
      <c r="N202" s="273"/>
      <c r="O202" s="273"/>
      <c r="P202" s="273"/>
      <c r="Q202" s="273"/>
      <c r="R202" s="273"/>
      <c r="S202" s="273"/>
      <c r="T202" s="27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75" t="s">
        <v>170</v>
      </c>
      <c r="AU202" s="275" t="s">
        <v>90</v>
      </c>
      <c r="AV202" s="14" t="s">
        <v>90</v>
      </c>
      <c r="AW202" s="14" t="s">
        <v>34</v>
      </c>
      <c r="AX202" s="14" t="s">
        <v>85</v>
      </c>
      <c r="AY202" s="275" t="s">
        <v>162</v>
      </c>
    </row>
    <row r="203" s="2" customFormat="1" ht="34.8" customHeight="1">
      <c r="A203" s="39"/>
      <c r="B203" s="40"/>
      <c r="C203" s="240" t="s">
        <v>315</v>
      </c>
      <c r="D203" s="240" t="s">
        <v>164</v>
      </c>
      <c r="E203" s="241" t="s">
        <v>873</v>
      </c>
      <c r="F203" s="242" t="s">
        <v>874</v>
      </c>
      <c r="G203" s="243" t="s">
        <v>167</v>
      </c>
      <c r="H203" s="244">
        <v>17.149999999999999</v>
      </c>
      <c r="I203" s="245"/>
      <c r="J203" s="246">
        <f>ROUND(I203*H203,2)</f>
        <v>0</v>
      </c>
      <c r="K203" s="247"/>
      <c r="L203" s="45"/>
      <c r="M203" s="248" t="s">
        <v>1</v>
      </c>
      <c r="N203" s="249" t="s">
        <v>44</v>
      </c>
      <c r="O203" s="98"/>
      <c r="P203" s="250">
        <f>O203*H203</f>
        <v>0</v>
      </c>
      <c r="Q203" s="250">
        <v>0.18151999999999999</v>
      </c>
      <c r="R203" s="250">
        <f>Q203*H203</f>
        <v>3.1130679999999997</v>
      </c>
      <c r="S203" s="250">
        <v>0</v>
      </c>
      <c r="T203" s="251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52" t="s">
        <v>168</v>
      </c>
      <c r="AT203" s="252" t="s">
        <v>164</v>
      </c>
      <c r="AU203" s="252" t="s">
        <v>90</v>
      </c>
      <c r="AY203" s="18" t="s">
        <v>162</v>
      </c>
      <c r="BE203" s="253">
        <f>IF(N203="základná",J203,0)</f>
        <v>0</v>
      </c>
      <c r="BF203" s="253">
        <f>IF(N203="znížená",J203,0)</f>
        <v>0</v>
      </c>
      <c r="BG203" s="253">
        <f>IF(N203="zákl. prenesená",J203,0)</f>
        <v>0</v>
      </c>
      <c r="BH203" s="253">
        <f>IF(N203="zníž. prenesená",J203,0)</f>
        <v>0</v>
      </c>
      <c r="BI203" s="253">
        <f>IF(N203="nulová",J203,0)</f>
        <v>0</v>
      </c>
      <c r="BJ203" s="18" t="s">
        <v>90</v>
      </c>
      <c r="BK203" s="253">
        <f>ROUND(I203*H203,2)</f>
        <v>0</v>
      </c>
      <c r="BL203" s="18" t="s">
        <v>168</v>
      </c>
      <c r="BM203" s="252" t="s">
        <v>1027</v>
      </c>
    </row>
    <row r="204" s="14" customFormat="1">
      <c r="A204" s="14"/>
      <c r="B204" s="265"/>
      <c r="C204" s="266"/>
      <c r="D204" s="256" t="s">
        <v>170</v>
      </c>
      <c r="E204" s="267" t="s">
        <v>1</v>
      </c>
      <c r="F204" s="268" t="s">
        <v>1024</v>
      </c>
      <c r="G204" s="266"/>
      <c r="H204" s="269">
        <v>17.149999999999999</v>
      </c>
      <c r="I204" s="270"/>
      <c r="J204" s="266"/>
      <c r="K204" s="266"/>
      <c r="L204" s="271"/>
      <c r="M204" s="272"/>
      <c r="N204" s="273"/>
      <c r="O204" s="273"/>
      <c r="P204" s="273"/>
      <c r="Q204" s="273"/>
      <c r="R204" s="273"/>
      <c r="S204" s="273"/>
      <c r="T204" s="27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75" t="s">
        <v>170</v>
      </c>
      <c r="AU204" s="275" t="s">
        <v>90</v>
      </c>
      <c r="AV204" s="14" t="s">
        <v>90</v>
      </c>
      <c r="AW204" s="14" t="s">
        <v>34</v>
      </c>
      <c r="AX204" s="14" t="s">
        <v>85</v>
      </c>
      <c r="AY204" s="275" t="s">
        <v>162</v>
      </c>
    </row>
    <row r="205" s="2" customFormat="1" ht="22.2" customHeight="1">
      <c r="A205" s="39"/>
      <c r="B205" s="40"/>
      <c r="C205" s="240" t="s">
        <v>319</v>
      </c>
      <c r="D205" s="240" t="s">
        <v>164</v>
      </c>
      <c r="E205" s="241" t="s">
        <v>698</v>
      </c>
      <c r="F205" s="242" t="s">
        <v>699</v>
      </c>
      <c r="G205" s="243" t="s">
        <v>167</v>
      </c>
      <c r="H205" s="244">
        <v>0.69999999999999996</v>
      </c>
      <c r="I205" s="245"/>
      <c r="J205" s="246">
        <f>ROUND(I205*H205,2)</f>
        <v>0</v>
      </c>
      <c r="K205" s="247"/>
      <c r="L205" s="45"/>
      <c r="M205" s="248" t="s">
        <v>1</v>
      </c>
      <c r="N205" s="249" t="s">
        <v>44</v>
      </c>
      <c r="O205" s="98"/>
      <c r="P205" s="250">
        <f>O205*H205</f>
        <v>0</v>
      </c>
      <c r="Q205" s="250">
        <v>0.82494999999999996</v>
      </c>
      <c r="R205" s="250">
        <f>Q205*H205</f>
        <v>0.5774649999999999</v>
      </c>
      <c r="S205" s="250">
        <v>0</v>
      </c>
      <c r="T205" s="251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52" t="s">
        <v>168</v>
      </c>
      <c r="AT205" s="252" t="s">
        <v>164</v>
      </c>
      <c r="AU205" s="252" t="s">
        <v>90</v>
      </c>
      <c r="AY205" s="18" t="s">
        <v>162</v>
      </c>
      <c r="BE205" s="253">
        <f>IF(N205="základná",J205,0)</f>
        <v>0</v>
      </c>
      <c r="BF205" s="253">
        <f>IF(N205="znížená",J205,0)</f>
        <v>0</v>
      </c>
      <c r="BG205" s="253">
        <f>IF(N205="zákl. prenesená",J205,0)</f>
        <v>0</v>
      </c>
      <c r="BH205" s="253">
        <f>IF(N205="zníž. prenesená",J205,0)</f>
        <v>0</v>
      </c>
      <c r="BI205" s="253">
        <f>IF(N205="nulová",J205,0)</f>
        <v>0</v>
      </c>
      <c r="BJ205" s="18" t="s">
        <v>90</v>
      </c>
      <c r="BK205" s="253">
        <f>ROUND(I205*H205,2)</f>
        <v>0</v>
      </c>
      <c r="BL205" s="18" t="s">
        <v>168</v>
      </c>
      <c r="BM205" s="252" t="s">
        <v>1028</v>
      </c>
    </row>
    <row r="206" s="14" customFormat="1">
      <c r="A206" s="14"/>
      <c r="B206" s="265"/>
      <c r="C206" s="266"/>
      <c r="D206" s="256" t="s">
        <v>170</v>
      </c>
      <c r="E206" s="267" t="s">
        <v>1</v>
      </c>
      <c r="F206" s="268" t="s">
        <v>1029</v>
      </c>
      <c r="G206" s="266"/>
      <c r="H206" s="269">
        <v>0.69999999999999996</v>
      </c>
      <c r="I206" s="270"/>
      <c r="J206" s="266"/>
      <c r="K206" s="266"/>
      <c r="L206" s="271"/>
      <c r="M206" s="272"/>
      <c r="N206" s="273"/>
      <c r="O206" s="273"/>
      <c r="P206" s="273"/>
      <c r="Q206" s="273"/>
      <c r="R206" s="273"/>
      <c r="S206" s="273"/>
      <c r="T206" s="27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75" t="s">
        <v>170</v>
      </c>
      <c r="AU206" s="275" t="s">
        <v>90</v>
      </c>
      <c r="AV206" s="14" t="s">
        <v>90</v>
      </c>
      <c r="AW206" s="14" t="s">
        <v>34</v>
      </c>
      <c r="AX206" s="14" t="s">
        <v>85</v>
      </c>
      <c r="AY206" s="275" t="s">
        <v>162</v>
      </c>
    </row>
    <row r="207" s="12" customFormat="1" ht="22.8" customHeight="1">
      <c r="A207" s="12"/>
      <c r="B207" s="224"/>
      <c r="C207" s="225"/>
      <c r="D207" s="226" t="s">
        <v>77</v>
      </c>
      <c r="E207" s="238" t="s">
        <v>206</v>
      </c>
      <c r="F207" s="238" t="s">
        <v>364</v>
      </c>
      <c r="G207" s="225"/>
      <c r="H207" s="225"/>
      <c r="I207" s="228"/>
      <c r="J207" s="239">
        <f>BK207</f>
        <v>0</v>
      </c>
      <c r="K207" s="225"/>
      <c r="L207" s="230"/>
      <c r="M207" s="231"/>
      <c r="N207" s="232"/>
      <c r="O207" s="232"/>
      <c r="P207" s="233">
        <f>SUM(P208:P210)</f>
        <v>0</v>
      </c>
      <c r="Q207" s="232"/>
      <c r="R207" s="233">
        <f>SUM(R208:R210)</f>
        <v>0.20840399999999998</v>
      </c>
      <c r="S207" s="232"/>
      <c r="T207" s="234">
        <f>SUM(T208:T210)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35" t="s">
        <v>85</v>
      </c>
      <c r="AT207" s="236" t="s">
        <v>77</v>
      </c>
      <c r="AU207" s="236" t="s">
        <v>85</v>
      </c>
      <c r="AY207" s="235" t="s">
        <v>162</v>
      </c>
      <c r="BK207" s="237">
        <f>SUM(BK208:BK210)</f>
        <v>0</v>
      </c>
    </row>
    <row r="208" s="2" customFormat="1" ht="22.2" customHeight="1">
      <c r="A208" s="39"/>
      <c r="B208" s="40"/>
      <c r="C208" s="240" t="s">
        <v>325</v>
      </c>
      <c r="D208" s="240" t="s">
        <v>164</v>
      </c>
      <c r="E208" s="241" t="s">
        <v>880</v>
      </c>
      <c r="F208" s="242" t="s">
        <v>881</v>
      </c>
      <c r="G208" s="243" t="s">
        <v>167</v>
      </c>
      <c r="H208" s="244">
        <v>5.04</v>
      </c>
      <c r="I208" s="245"/>
      <c r="J208" s="246">
        <f>ROUND(I208*H208,2)</f>
        <v>0</v>
      </c>
      <c r="K208" s="247"/>
      <c r="L208" s="45"/>
      <c r="M208" s="248" t="s">
        <v>1</v>
      </c>
      <c r="N208" s="249" t="s">
        <v>44</v>
      </c>
      <c r="O208" s="98"/>
      <c r="P208" s="250">
        <f>O208*H208</f>
        <v>0</v>
      </c>
      <c r="Q208" s="250">
        <v>0.041349999999999998</v>
      </c>
      <c r="R208" s="250">
        <f>Q208*H208</f>
        <v>0.20840399999999998</v>
      </c>
      <c r="S208" s="250">
        <v>0</v>
      </c>
      <c r="T208" s="251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52" t="s">
        <v>168</v>
      </c>
      <c r="AT208" s="252" t="s">
        <v>164</v>
      </c>
      <c r="AU208" s="252" t="s">
        <v>90</v>
      </c>
      <c r="AY208" s="18" t="s">
        <v>162</v>
      </c>
      <c r="BE208" s="253">
        <f>IF(N208="základná",J208,0)</f>
        <v>0</v>
      </c>
      <c r="BF208" s="253">
        <f>IF(N208="znížená",J208,0)</f>
        <v>0</v>
      </c>
      <c r="BG208" s="253">
        <f>IF(N208="zákl. prenesená",J208,0)</f>
        <v>0</v>
      </c>
      <c r="BH208" s="253">
        <f>IF(N208="zníž. prenesená",J208,0)</f>
        <v>0</v>
      </c>
      <c r="BI208" s="253">
        <f>IF(N208="nulová",J208,0)</f>
        <v>0</v>
      </c>
      <c r="BJ208" s="18" t="s">
        <v>90</v>
      </c>
      <c r="BK208" s="253">
        <f>ROUND(I208*H208,2)</f>
        <v>0</v>
      </c>
      <c r="BL208" s="18" t="s">
        <v>168</v>
      </c>
      <c r="BM208" s="252" t="s">
        <v>1030</v>
      </c>
    </row>
    <row r="209" s="13" customFormat="1">
      <c r="A209" s="13"/>
      <c r="B209" s="254"/>
      <c r="C209" s="255"/>
      <c r="D209" s="256" t="s">
        <v>170</v>
      </c>
      <c r="E209" s="257" t="s">
        <v>1</v>
      </c>
      <c r="F209" s="258" t="s">
        <v>1031</v>
      </c>
      <c r="G209" s="255"/>
      <c r="H209" s="257" t="s">
        <v>1</v>
      </c>
      <c r="I209" s="259"/>
      <c r="J209" s="255"/>
      <c r="K209" s="255"/>
      <c r="L209" s="260"/>
      <c r="M209" s="261"/>
      <c r="N209" s="262"/>
      <c r="O209" s="262"/>
      <c r="P209" s="262"/>
      <c r="Q209" s="262"/>
      <c r="R209" s="262"/>
      <c r="S209" s="262"/>
      <c r="T209" s="26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64" t="s">
        <v>170</v>
      </c>
      <c r="AU209" s="264" t="s">
        <v>90</v>
      </c>
      <c r="AV209" s="13" t="s">
        <v>85</v>
      </c>
      <c r="AW209" s="13" t="s">
        <v>34</v>
      </c>
      <c r="AX209" s="13" t="s">
        <v>78</v>
      </c>
      <c r="AY209" s="264" t="s">
        <v>162</v>
      </c>
    </row>
    <row r="210" s="14" customFormat="1">
      <c r="A210" s="14"/>
      <c r="B210" s="265"/>
      <c r="C210" s="266"/>
      <c r="D210" s="256" t="s">
        <v>170</v>
      </c>
      <c r="E210" s="267" t="s">
        <v>1</v>
      </c>
      <c r="F210" s="268" t="s">
        <v>1032</v>
      </c>
      <c r="G210" s="266"/>
      <c r="H210" s="269">
        <v>5.04</v>
      </c>
      <c r="I210" s="270"/>
      <c r="J210" s="266"/>
      <c r="K210" s="266"/>
      <c r="L210" s="271"/>
      <c r="M210" s="272"/>
      <c r="N210" s="273"/>
      <c r="O210" s="273"/>
      <c r="P210" s="273"/>
      <c r="Q210" s="273"/>
      <c r="R210" s="273"/>
      <c r="S210" s="273"/>
      <c r="T210" s="27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75" t="s">
        <v>170</v>
      </c>
      <c r="AU210" s="275" t="s">
        <v>90</v>
      </c>
      <c r="AV210" s="14" t="s">
        <v>90</v>
      </c>
      <c r="AW210" s="14" t="s">
        <v>34</v>
      </c>
      <c r="AX210" s="14" t="s">
        <v>85</v>
      </c>
      <c r="AY210" s="275" t="s">
        <v>162</v>
      </c>
    </row>
    <row r="211" s="12" customFormat="1" ht="22.8" customHeight="1">
      <c r="A211" s="12"/>
      <c r="B211" s="224"/>
      <c r="C211" s="225"/>
      <c r="D211" s="226" t="s">
        <v>77</v>
      </c>
      <c r="E211" s="238" t="s">
        <v>221</v>
      </c>
      <c r="F211" s="238" t="s">
        <v>369</v>
      </c>
      <c r="G211" s="225"/>
      <c r="H211" s="225"/>
      <c r="I211" s="228"/>
      <c r="J211" s="239">
        <f>BK211</f>
        <v>0</v>
      </c>
      <c r="K211" s="225"/>
      <c r="L211" s="230"/>
      <c r="M211" s="231"/>
      <c r="N211" s="232"/>
      <c r="O211" s="232"/>
      <c r="P211" s="233">
        <f>SUM(P212:P225)</f>
        <v>0</v>
      </c>
      <c r="Q211" s="232"/>
      <c r="R211" s="233">
        <f>SUM(R212:R225)</f>
        <v>1.6197713200000001</v>
      </c>
      <c r="S211" s="232"/>
      <c r="T211" s="234">
        <f>SUM(T212:T225)</f>
        <v>3.3930567799999998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35" t="s">
        <v>85</v>
      </c>
      <c r="AT211" s="236" t="s">
        <v>77</v>
      </c>
      <c r="AU211" s="236" t="s">
        <v>85</v>
      </c>
      <c r="AY211" s="235" t="s">
        <v>162</v>
      </c>
      <c r="BK211" s="237">
        <f>SUM(BK212:BK225)</f>
        <v>0</v>
      </c>
    </row>
    <row r="212" s="2" customFormat="1" ht="19.8" customHeight="1">
      <c r="A212" s="39"/>
      <c r="B212" s="40"/>
      <c r="C212" s="240" t="s">
        <v>331</v>
      </c>
      <c r="D212" s="240" t="s">
        <v>164</v>
      </c>
      <c r="E212" s="241" t="s">
        <v>706</v>
      </c>
      <c r="F212" s="242" t="s">
        <v>707</v>
      </c>
      <c r="G212" s="243" t="s">
        <v>192</v>
      </c>
      <c r="H212" s="244">
        <v>0.69999999999999996</v>
      </c>
      <c r="I212" s="245"/>
      <c r="J212" s="246">
        <f>ROUND(I212*H212,2)</f>
        <v>0</v>
      </c>
      <c r="K212" s="247"/>
      <c r="L212" s="45"/>
      <c r="M212" s="248" t="s">
        <v>1</v>
      </c>
      <c r="N212" s="249" t="s">
        <v>44</v>
      </c>
      <c r="O212" s="98"/>
      <c r="P212" s="250">
        <f>O212*H212</f>
        <v>0</v>
      </c>
      <c r="Q212" s="250">
        <v>2.3083100000000001</v>
      </c>
      <c r="R212" s="250">
        <f>Q212*H212</f>
        <v>1.6158170000000001</v>
      </c>
      <c r="S212" s="250">
        <v>0</v>
      </c>
      <c r="T212" s="251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52" t="s">
        <v>168</v>
      </c>
      <c r="AT212" s="252" t="s">
        <v>164</v>
      </c>
      <c r="AU212" s="252" t="s">
        <v>90</v>
      </c>
      <c r="AY212" s="18" t="s">
        <v>162</v>
      </c>
      <c r="BE212" s="253">
        <f>IF(N212="základná",J212,0)</f>
        <v>0</v>
      </c>
      <c r="BF212" s="253">
        <f>IF(N212="znížená",J212,0)</f>
        <v>0</v>
      </c>
      <c r="BG212" s="253">
        <f>IF(N212="zákl. prenesená",J212,0)</f>
        <v>0</v>
      </c>
      <c r="BH212" s="253">
        <f>IF(N212="zníž. prenesená",J212,0)</f>
        <v>0</v>
      </c>
      <c r="BI212" s="253">
        <f>IF(N212="nulová",J212,0)</f>
        <v>0</v>
      </c>
      <c r="BJ212" s="18" t="s">
        <v>90</v>
      </c>
      <c r="BK212" s="253">
        <f>ROUND(I212*H212,2)</f>
        <v>0</v>
      </c>
      <c r="BL212" s="18" t="s">
        <v>168</v>
      </c>
      <c r="BM212" s="252" t="s">
        <v>1033</v>
      </c>
    </row>
    <row r="213" s="14" customFormat="1">
      <c r="A213" s="14"/>
      <c r="B213" s="265"/>
      <c r="C213" s="266"/>
      <c r="D213" s="256" t="s">
        <v>170</v>
      </c>
      <c r="E213" s="267" t="s">
        <v>1</v>
      </c>
      <c r="F213" s="268" t="s">
        <v>1029</v>
      </c>
      <c r="G213" s="266"/>
      <c r="H213" s="269">
        <v>0.69999999999999996</v>
      </c>
      <c r="I213" s="270"/>
      <c r="J213" s="266"/>
      <c r="K213" s="266"/>
      <c r="L213" s="271"/>
      <c r="M213" s="272"/>
      <c r="N213" s="273"/>
      <c r="O213" s="273"/>
      <c r="P213" s="273"/>
      <c r="Q213" s="273"/>
      <c r="R213" s="273"/>
      <c r="S213" s="273"/>
      <c r="T213" s="27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75" t="s">
        <v>170</v>
      </c>
      <c r="AU213" s="275" t="s">
        <v>90</v>
      </c>
      <c r="AV213" s="14" t="s">
        <v>90</v>
      </c>
      <c r="AW213" s="14" t="s">
        <v>34</v>
      </c>
      <c r="AX213" s="14" t="s">
        <v>85</v>
      </c>
      <c r="AY213" s="275" t="s">
        <v>162</v>
      </c>
    </row>
    <row r="214" s="2" customFormat="1" ht="34.8" customHeight="1">
      <c r="A214" s="39"/>
      <c r="B214" s="40"/>
      <c r="C214" s="240" t="s">
        <v>339</v>
      </c>
      <c r="D214" s="240" t="s">
        <v>164</v>
      </c>
      <c r="E214" s="241" t="s">
        <v>897</v>
      </c>
      <c r="F214" s="242" t="s">
        <v>898</v>
      </c>
      <c r="G214" s="243" t="s">
        <v>167</v>
      </c>
      <c r="H214" s="244">
        <v>5.5999999999999996</v>
      </c>
      <c r="I214" s="245"/>
      <c r="J214" s="246">
        <f>ROUND(I214*H214,2)</f>
        <v>0</v>
      </c>
      <c r="K214" s="247"/>
      <c r="L214" s="45"/>
      <c r="M214" s="248" t="s">
        <v>1</v>
      </c>
      <c r="N214" s="249" t="s">
        <v>44</v>
      </c>
      <c r="O214" s="98"/>
      <c r="P214" s="250">
        <f>O214*H214</f>
        <v>0</v>
      </c>
      <c r="Q214" s="250">
        <v>0</v>
      </c>
      <c r="R214" s="250">
        <f>Q214*H214</f>
        <v>0</v>
      </c>
      <c r="S214" s="250">
        <v>0</v>
      </c>
      <c r="T214" s="251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52" t="s">
        <v>168</v>
      </c>
      <c r="AT214" s="252" t="s">
        <v>164</v>
      </c>
      <c r="AU214" s="252" t="s">
        <v>90</v>
      </c>
      <c r="AY214" s="18" t="s">
        <v>162</v>
      </c>
      <c r="BE214" s="253">
        <f>IF(N214="základná",J214,0)</f>
        <v>0</v>
      </c>
      <c r="BF214" s="253">
        <f>IF(N214="znížená",J214,0)</f>
        <v>0</v>
      </c>
      <c r="BG214" s="253">
        <f>IF(N214="zákl. prenesená",J214,0)</f>
        <v>0</v>
      </c>
      <c r="BH214" s="253">
        <f>IF(N214="zníž. prenesená",J214,0)</f>
        <v>0</v>
      </c>
      <c r="BI214" s="253">
        <f>IF(N214="nulová",J214,0)</f>
        <v>0</v>
      </c>
      <c r="BJ214" s="18" t="s">
        <v>90</v>
      </c>
      <c r="BK214" s="253">
        <f>ROUND(I214*H214,2)</f>
        <v>0</v>
      </c>
      <c r="BL214" s="18" t="s">
        <v>168</v>
      </c>
      <c r="BM214" s="252" t="s">
        <v>1034</v>
      </c>
    </row>
    <row r="215" s="13" customFormat="1">
      <c r="A215" s="13"/>
      <c r="B215" s="254"/>
      <c r="C215" s="255"/>
      <c r="D215" s="256" t="s">
        <v>170</v>
      </c>
      <c r="E215" s="257" t="s">
        <v>1</v>
      </c>
      <c r="F215" s="258" t="s">
        <v>1035</v>
      </c>
      <c r="G215" s="255"/>
      <c r="H215" s="257" t="s">
        <v>1</v>
      </c>
      <c r="I215" s="259"/>
      <c r="J215" s="255"/>
      <c r="K215" s="255"/>
      <c r="L215" s="260"/>
      <c r="M215" s="261"/>
      <c r="N215" s="262"/>
      <c r="O215" s="262"/>
      <c r="P215" s="262"/>
      <c r="Q215" s="262"/>
      <c r="R215" s="262"/>
      <c r="S215" s="262"/>
      <c r="T215" s="26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64" t="s">
        <v>170</v>
      </c>
      <c r="AU215" s="264" t="s">
        <v>90</v>
      </c>
      <c r="AV215" s="13" t="s">
        <v>85</v>
      </c>
      <c r="AW215" s="13" t="s">
        <v>34</v>
      </c>
      <c r="AX215" s="13" t="s">
        <v>78</v>
      </c>
      <c r="AY215" s="264" t="s">
        <v>162</v>
      </c>
    </row>
    <row r="216" s="14" customFormat="1">
      <c r="A216" s="14"/>
      <c r="B216" s="265"/>
      <c r="C216" s="266"/>
      <c r="D216" s="256" t="s">
        <v>170</v>
      </c>
      <c r="E216" s="267" t="s">
        <v>1</v>
      </c>
      <c r="F216" s="268" t="s">
        <v>1036</v>
      </c>
      <c r="G216" s="266"/>
      <c r="H216" s="269">
        <v>5.5999999999999996</v>
      </c>
      <c r="I216" s="270"/>
      <c r="J216" s="266"/>
      <c r="K216" s="266"/>
      <c r="L216" s="271"/>
      <c r="M216" s="272"/>
      <c r="N216" s="273"/>
      <c r="O216" s="273"/>
      <c r="P216" s="273"/>
      <c r="Q216" s="273"/>
      <c r="R216" s="273"/>
      <c r="S216" s="273"/>
      <c r="T216" s="27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75" t="s">
        <v>170</v>
      </c>
      <c r="AU216" s="275" t="s">
        <v>90</v>
      </c>
      <c r="AV216" s="14" t="s">
        <v>90</v>
      </c>
      <c r="AW216" s="14" t="s">
        <v>34</v>
      </c>
      <c r="AX216" s="14" t="s">
        <v>85</v>
      </c>
      <c r="AY216" s="275" t="s">
        <v>162</v>
      </c>
    </row>
    <row r="217" s="2" customFormat="1" ht="22.2" customHeight="1">
      <c r="A217" s="39"/>
      <c r="B217" s="40"/>
      <c r="C217" s="240" t="s">
        <v>344</v>
      </c>
      <c r="D217" s="240" t="s">
        <v>164</v>
      </c>
      <c r="E217" s="241" t="s">
        <v>1037</v>
      </c>
      <c r="F217" s="242" t="s">
        <v>1038</v>
      </c>
      <c r="G217" s="243" t="s">
        <v>427</v>
      </c>
      <c r="H217" s="244">
        <v>6.0979999999999999</v>
      </c>
      <c r="I217" s="245"/>
      <c r="J217" s="246">
        <f>ROUND(I217*H217,2)</f>
        <v>0</v>
      </c>
      <c r="K217" s="247"/>
      <c r="L217" s="45"/>
      <c r="M217" s="248" t="s">
        <v>1</v>
      </c>
      <c r="N217" s="249" t="s">
        <v>44</v>
      </c>
      <c r="O217" s="98"/>
      <c r="P217" s="250">
        <f>O217*H217</f>
        <v>0</v>
      </c>
      <c r="Q217" s="250">
        <v>0</v>
      </c>
      <c r="R217" s="250">
        <f>Q217*H217</f>
        <v>0</v>
      </c>
      <c r="S217" s="250">
        <v>0.057110000000000001</v>
      </c>
      <c r="T217" s="251">
        <f>S217*H217</f>
        <v>0.34825677999999999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52" t="s">
        <v>168</v>
      </c>
      <c r="AT217" s="252" t="s">
        <v>164</v>
      </c>
      <c r="AU217" s="252" t="s">
        <v>90</v>
      </c>
      <c r="AY217" s="18" t="s">
        <v>162</v>
      </c>
      <c r="BE217" s="253">
        <f>IF(N217="základná",J217,0)</f>
        <v>0</v>
      </c>
      <c r="BF217" s="253">
        <f>IF(N217="znížená",J217,0)</f>
        <v>0</v>
      </c>
      <c r="BG217" s="253">
        <f>IF(N217="zákl. prenesená",J217,0)</f>
        <v>0</v>
      </c>
      <c r="BH217" s="253">
        <f>IF(N217="zníž. prenesená",J217,0)</f>
        <v>0</v>
      </c>
      <c r="BI217" s="253">
        <f>IF(N217="nulová",J217,0)</f>
        <v>0</v>
      </c>
      <c r="BJ217" s="18" t="s">
        <v>90</v>
      </c>
      <c r="BK217" s="253">
        <f>ROUND(I217*H217,2)</f>
        <v>0</v>
      </c>
      <c r="BL217" s="18" t="s">
        <v>168</v>
      </c>
      <c r="BM217" s="252" t="s">
        <v>1039</v>
      </c>
    </row>
    <row r="218" s="2" customFormat="1" ht="30" customHeight="1">
      <c r="A218" s="39"/>
      <c r="B218" s="40"/>
      <c r="C218" s="240" t="s">
        <v>352</v>
      </c>
      <c r="D218" s="240" t="s">
        <v>164</v>
      </c>
      <c r="E218" s="241" t="s">
        <v>1040</v>
      </c>
      <c r="F218" s="242" t="s">
        <v>1041</v>
      </c>
      <c r="G218" s="243" t="s">
        <v>192</v>
      </c>
      <c r="H218" s="244">
        <v>1.3839999999999999</v>
      </c>
      <c r="I218" s="245"/>
      <c r="J218" s="246">
        <f>ROUND(I218*H218,2)</f>
        <v>0</v>
      </c>
      <c r="K218" s="247"/>
      <c r="L218" s="45"/>
      <c r="M218" s="248" t="s">
        <v>1</v>
      </c>
      <c r="N218" s="249" t="s">
        <v>44</v>
      </c>
      <c r="O218" s="98"/>
      <c r="P218" s="250">
        <f>O218*H218</f>
        <v>0</v>
      </c>
      <c r="Q218" s="250">
        <v>0.00173</v>
      </c>
      <c r="R218" s="250">
        <f>Q218*H218</f>
        <v>0.0023943199999999997</v>
      </c>
      <c r="S218" s="250">
        <v>2.2000000000000002</v>
      </c>
      <c r="T218" s="251">
        <f>S218*H218</f>
        <v>3.0448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52" t="s">
        <v>168</v>
      </c>
      <c r="AT218" s="252" t="s">
        <v>164</v>
      </c>
      <c r="AU218" s="252" t="s">
        <v>90</v>
      </c>
      <c r="AY218" s="18" t="s">
        <v>162</v>
      </c>
      <c r="BE218" s="253">
        <f>IF(N218="základná",J218,0)</f>
        <v>0</v>
      </c>
      <c r="BF218" s="253">
        <f>IF(N218="znížená",J218,0)</f>
        <v>0</v>
      </c>
      <c r="BG218" s="253">
        <f>IF(N218="zákl. prenesená",J218,0)</f>
        <v>0</v>
      </c>
      <c r="BH218" s="253">
        <f>IF(N218="zníž. prenesená",J218,0)</f>
        <v>0</v>
      </c>
      <c r="BI218" s="253">
        <f>IF(N218="nulová",J218,0)</f>
        <v>0</v>
      </c>
      <c r="BJ218" s="18" t="s">
        <v>90</v>
      </c>
      <c r="BK218" s="253">
        <f>ROUND(I218*H218,2)</f>
        <v>0</v>
      </c>
      <c r="BL218" s="18" t="s">
        <v>168</v>
      </c>
      <c r="BM218" s="252" t="s">
        <v>1042</v>
      </c>
    </row>
    <row r="219" s="14" customFormat="1">
      <c r="A219" s="14"/>
      <c r="B219" s="265"/>
      <c r="C219" s="266"/>
      <c r="D219" s="256" t="s">
        <v>170</v>
      </c>
      <c r="E219" s="267" t="s">
        <v>1</v>
      </c>
      <c r="F219" s="268" t="s">
        <v>1043</v>
      </c>
      <c r="G219" s="266"/>
      <c r="H219" s="269">
        <v>1.3839999999999999</v>
      </c>
      <c r="I219" s="270"/>
      <c r="J219" s="266"/>
      <c r="K219" s="266"/>
      <c r="L219" s="271"/>
      <c r="M219" s="272"/>
      <c r="N219" s="273"/>
      <c r="O219" s="273"/>
      <c r="P219" s="273"/>
      <c r="Q219" s="273"/>
      <c r="R219" s="273"/>
      <c r="S219" s="273"/>
      <c r="T219" s="27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75" t="s">
        <v>170</v>
      </c>
      <c r="AU219" s="275" t="s">
        <v>90</v>
      </c>
      <c r="AV219" s="14" t="s">
        <v>90</v>
      </c>
      <c r="AW219" s="14" t="s">
        <v>34</v>
      </c>
      <c r="AX219" s="14" t="s">
        <v>85</v>
      </c>
      <c r="AY219" s="275" t="s">
        <v>162</v>
      </c>
    </row>
    <row r="220" s="2" customFormat="1" ht="22.2" customHeight="1">
      <c r="A220" s="39"/>
      <c r="B220" s="40"/>
      <c r="C220" s="240" t="s">
        <v>356</v>
      </c>
      <c r="D220" s="240" t="s">
        <v>164</v>
      </c>
      <c r="E220" s="241" t="s">
        <v>1044</v>
      </c>
      <c r="F220" s="242" t="s">
        <v>1045</v>
      </c>
      <c r="G220" s="243" t="s">
        <v>294</v>
      </c>
      <c r="H220" s="244">
        <v>26</v>
      </c>
      <c r="I220" s="245"/>
      <c r="J220" s="246">
        <f>ROUND(I220*H220,2)</f>
        <v>0</v>
      </c>
      <c r="K220" s="247"/>
      <c r="L220" s="45"/>
      <c r="M220" s="248" t="s">
        <v>1</v>
      </c>
      <c r="N220" s="249" t="s">
        <v>44</v>
      </c>
      <c r="O220" s="98"/>
      <c r="P220" s="250">
        <f>O220*H220</f>
        <v>0</v>
      </c>
      <c r="Q220" s="250">
        <v>6.0000000000000002E-05</v>
      </c>
      <c r="R220" s="250">
        <f>Q220*H220</f>
        <v>0.00156</v>
      </c>
      <c r="S220" s="250">
        <v>0</v>
      </c>
      <c r="T220" s="251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52" t="s">
        <v>168</v>
      </c>
      <c r="AT220" s="252" t="s">
        <v>164</v>
      </c>
      <c r="AU220" s="252" t="s">
        <v>90</v>
      </c>
      <c r="AY220" s="18" t="s">
        <v>162</v>
      </c>
      <c r="BE220" s="253">
        <f>IF(N220="základná",J220,0)</f>
        <v>0</v>
      </c>
      <c r="BF220" s="253">
        <f>IF(N220="znížená",J220,0)</f>
        <v>0</v>
      </c>
      <c r="BG220" s="253">
        <f>IF(N220="zákl. prenesená",J220,0)</f>
        <v>0</v>
      </c>
      <c r="BH220" s="253">
        <f>IF(N220="zníž. prenesená",J220,0)</f>
        <v>0</v>
      </c>
      <c r="BI220" s="253">
        <f>IF(N220="nulová",J220,0)</f>
        <v>0</v>
      </c>
      <c r="BJ220" s="18" t="s">
        <v>90</v>
      </c>
      <c r="BK220" s="253">
        <f>ROUND(I220*H220,2)</f>
        <v>0</v>
      </c>
      <c r="BL220" s="18" t="s">
        <v>168</v>
      </c>
      <c r="BM220" s="252" t="s">
        <v>1046</v>
      </c>
    </row>
    <row r="221" s="14" customFormat="1">
      <c r="A221" s="14"/>
      <c r="B221" s="265"/>
      <c r="C221" s="266"/>
      <c r="D221" s="256" t="s">
        <v>170</v>
      </c>
      <c r="E221" s="267" t="s">
        <v>1</v>
      </c>
      <c r="F221" s="268" t="s">
        <v>1047</v>
      </c>
      <c r="G221" s="266"/>
      <c r="H221" s="269">
        <v>26</v>
      </c>
      <c r="I221" s="270"/>
      <c r="J221" s="266"/>
      <c r="K221" s="266"/>
      <c r="L221" s="271"/>
      <c r="M221" s="272"/>
      <c r="N221" s="273"/>
      <c r="O221" s="273"/>
      <c r="P221" s="273"/>
      <c r="Q221" s="273"/>
      <c r="R221" s="273"/>
      <c r="S221" s="273"/>
      <c r="T221" s="27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75" t="s">
        <v>170</v>
      </c>
      <c r="AU221" s="275" t="s">
        <v>90</v>
      </c>
      <c r="AV221" s="14" t="s">
        <v>90</v>
      </c>
      <c r="AW221" s="14" t="s">
        <v>34</v>
      </c>
      <c r="AX221" s="14" t="s">
        <v>85</v>
      </c>
      <c r="AY221" s="275" t="s">
        <v>162</v>
      </c>
    </row>
    <row r="222" s="2" customFormat="1" ht="22.2" customHeight="1">
      <c r="A222" s="39"/>
      <c r="B222" s="40"/>
      <c r="C222" s="240" t="s">
        <v>360</v>
      </c>
      <c r="D222" s="240" t="s">
        <v>164</v>
      </c>
      <c r="E222" s="241" t="s">
        <v>572</v>
      </c>
      <c r="F222" s="242" t="s">
        <v>720</v>
      </c>
      <c r="G222" s="243" t="s">
        <v>545</v>
      </c>
      <c r="H222" s="244">
        <v>3.9399999999999999</v>
      </c>
      <c r="I222" s="245"/>
      <c r="J222" s="246">
        <f>ROUND(I222*H222,2)</f>
        <v>0</v>
      </c>
      <c r="K222" s="247"/>
      <c r="L222" s="45"/>
      <c r="M222" s="248" t="s">
        <v>1</v>
      </c>
      <c r="N222" s="249" t="s">
        <v>44</v>
      </c>
      <c r="O222" s="98"/>
      <c r="P222" s="250">
        <f>O222*H222</f>
        <v>0</v>
      </c>
      <c r="Q222" s="250">
        <v>0</v>
      </c>
      <c r="R222" s="250">
        <f>Q222*H222</f>
        <v>0</v>
      </c>
      <c r="S222" s="250">
        <v>0</v>
      </c>
      <c r="T222" s="251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52" t="s">
        <v>168</v>
      </c>
      <c r="AT222" s="252" t="s">
        <v>164</v>
      </c>
      <c r="AU222" s="252" t="s">
        <v>90</v>
      </c>
      <c r="AY222" s="18" t="s">
        <v>162</v>
      </c>
      <c r="BE222" s="253">
        <f>IF(N222="základná",J222,0)</f>
        <v>0</v>
      </c>
      <c r="BF222" s="253">
        <f>IF(N222="znížená",J222,0)</f>
        <v>0</v>
      </c>
      <c r="BG222" s="253">
        <f>IF(N222="zákl. prenesená",J222,0)</f>
        <v>0</v>
      </c>
      <c r="BH222" s="253">
        <f>IF(N222="zníž. prenesená",J222,0)</f>
        <v>0</v>
      </c>
      <c r="BI222" s="253">
        <f>IF(N222="nulová",J222,0)</f>
        <v>0</v>
      </c>
      <c r="BJ222" s="18" t="s">
        <v>90</v>
      </c>
      <c r="BK222" s="253">
        <f>ROUND(I222*H222,2)</f>
        <v>0</v>
      </c>
      <c r="BL222" s="18" t="s">
        <v>168</v>
      </c>
      <c r="BM222" s="252" t="s">
        <v>1048</v>
      </c>
    </row>
    <row r="223" s="14" customFormat="1">
      <c r="A223" s="14"/>
      <c r="B223" s="265"/>
      <c r="C223" s="266"/>
      <c r="D223" s="256" t="s">
        <v>170</v>
      </c>
      <c r="E223" s="267" t="s">
        <v>1</v>
      </c>
      <c r="F223" s="268" t="s">
        <v>1049</v>
      </c>
      <c r="G223" s="266"/>
      <c r="H223" s="269">
        <v>3.9399999999999999</v>
      </c>
      <c r="I223" s="270"/>
      <c r="J223" s="266"/>
      <c r="K223" s="266"/>
      <c r="L223" s="271"/>
      <c r="M223" s="272"/>
      <c r="N223" s="273"/>
      <c r="O223" s="273"/>
      <c r="P223" s="273"/>
      <c r="Q223" s="273"/>
      <c r="R223" s="273"/>
      <c r="S223" s="273"/>
      <c r="T223" s="27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75" t="s">
        <v>170</v>
      </c>
      <c r="AU223" s="275" t="s">
        <v>90</v>
      </c>
      <c r="AV223" s="14" t="s">
        <v>90</v>
      </c>
      <c r="AW223" s="14" t="s">
        <v>34</v>
      </c>
      <c r="AX223" s="14" t="s">
        <v>85</v>
      </c>
      <c r="AY223" s="275" t="s">
        <v>162</v>
      </c>
    </row>
    <row r="224" s="2" customFormat="1" ht="22.2" customHeight="1">
      <c r="A224" s="39"/>
      <c r="B224" s="40"/>
      <c r="C224" s="240" t="s">
        <v>365</v>
      </c>
      <c r="D224" s="240" t="s">
        <v>164</v>
      </c>
      <c r="E224" s="241" t="s">
        <v>723</v>
      </c>
      <c r="F224" s="242" t="s">
        <v>724</v>
      </c>
      <c r="G224" s="243" t="s">
        <v>545</v>
      </c>
      <c r="H224" s="244">
        <v>11.721</v>
      </c>
      <c r="I224" s="245"/>
      <c r="J224" s="246">
        <f>ROUND(I224*H224,2)</f>
        <v>0</v>
      </c>
      <c r="K224" s="247"/>
      <c r="L224" s="45"/>
      <c r="M224" s="248" t="s">
        <v>1</v>
      </c>
      <c r="N224" s="249" t="s">
        <v>44</v>
      </c>
      <c r="O224" s="98"/>
      <c r="P224" s="250">
        <f>O224*H224</f>
        <v>0</v>
      </c>
      <c r="Q224" s="250">
        <v>0</v>
      </c>
      <c r="R224" s="250">
        <f>Q224*H224</f>
        <v>0</v>
      </c>
      <c r="S224" s="250">
        <v>0</v>
      </c>
      <c r="T224" s="251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52" t="s">
        <v>168</v>
      </c>
      <c r="AT224" s="252" t="s">
        <v>164</v>
      </c>
      <c r="AU224" s="252" t="s">
        <v>90</v>
      </c>
      <c r="AY224" s="18" t="s">
        <v>162</v>
      </c>
      <c r="BE224" s="253">
        <f>IF(N224="základná",J224,0)</f>
        <v>0</v>
      </c>
      <c r="BF224" s="253">
        <f>IF(N224="znížená",J224,0)</f>
        <v>0</v>
      </c>
      <c r="BG224" s="253">
        <f>IF(N224="zákl. prenesená",J224,0)</f>
        <v>0</v>
      </c>
      <c r="BH224" s="253">
        <f>IF(N224="zníž. prenesená",J224,0)</f>
        <v>0</v>
      </c>
      <c r="BI224" s="253">
        <f>IF(N224="nulová",J224,0)</f>
        <v>0</v>
      </c>
      <c r="BJ224" s="18" t="s">
        <v>90</v>
      </c>
      <c r="BK224" s="253">
        <f>ROUND(I224*H224,2)</f>
        <v>0</v>
      </c>
      <c r="BL224" s="18" t="s">
        <v>168</v>
      </c>
      <c r="BM224" s="252" t="s">
        <v>1050</v>
      </c>
    </row>
    <row r="225" s="2" customFormat="1" ht="14.4" customHeight="1">
      <c r="A225" s="39"/>
      <c r="B225" s="40"/>
      <c r="C225" s="240" t="s">
        <v>370</v>
      </c>
      <c r="D225" s="240" t="s">
        <v>164</v>
      </c>
      <c r="E225" s="241" t="s">
        <v>729</v>
      </c>
      <c r="F225" s="242" t="s">
        <v>730</v>
      </c>
      <c r="G225" s="243" t="s">
        <v>545</v>
      </c>
      <c r="H225" s="244">
        <v>11.721</v>
      </c>
      <c r="I225" s="245"/>
      <c r="J225" s="246">
        <f>ROUND(I225*H225,2)</f>
        <v>0</v>
      </c>
      <c r="K225" s="247"/>
      <c r="L225" s="45"/>
      <c r="M225" s="248" t="s">
        <v>1</v>
      </c>
      <c r="N225" s="249" t="s">
        <v>44</v>
      </c>
      <c r="O225" s="98"/>
      <c r="P225" s="250">
        <f>O225*H225</f>
        <v>0</v>
      </c>
      <c r="Q225" s="250">
        <v>0</v>
      </c>
      <c r="R225" s="250">
        <f>Q225*H225</f>
        <v>0</v>
      </c>
      <c r="S225" s="250">
        <v>0</v>
      </c>
      <c r="T225" s="251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52" t="s">
        <v>168</v>
      </c>
      <c r="AT225" s="252" t="s">
        <v>164</v>
      </c>
      <c r="AU225" s="252" t="s">
        <v>90</v>
      </c>
      <c r="AY225" s="18" t="s">
        <v>162</v>
      </c>
      <c r="BE225" s="253">
        <f>IF(N225="základná",J225,0)</f>
        <v>0</v>
      </c>
      <c r="BF225" s="253">
        <f>IF(N225="znížená",J225,0)</f>
        <v>0</v>
      </c>
      <c r="BG225" s="253">
        <f>IF(N225="zákl. prenesená",J225,0)</f>
        <v>0</v>
      </c>
      <c r="BH225" s="253">
        <f>IF(N225="zníž. prenesená",J225,0)</f>
        <v>0</v>
      </c>
      <c r="BI225" s="253">
        <f>IF(N225="nulová",J225,0)</f>
        <v>0</v>
      </c>
      <c r="BJ225" s="18" t="s">
        <v>90</v>
      </c>
      <c r="BK225" s="253">
        <f>ROUND(I225*H225,2)</f>
        <v>0</v>
      </c>
      <c r="BL225" s="18" t="s">
        <v>168</v>
      </c>
      <c r="BM225" s="252" t="s">
        <v>1051</v>
      </c>
    </row>
    <row r="226" s="12" customFormat="1" ht="22.8" customHeight="1">
      <c r="A226" s="12"/>
      <c r="B226" s="224"/>
      <c r="C226" s="225"/>
      <c r="D226" s="226" t="s">
        <v>77</v>
      </c>
      <c r="E226" s="238" t="s">
        <v>583</v>
      </c>
      <c r="F226" s="238" t="s">
        <v>584</v>
      </c>
      <c r="G226" s="225"/>
      <c r="H226" s="225"/>
      <c r="I226" s="228"/>
      <c r="J226" s="239">
        <f>BK226</f>
        <v>0</v>
      </c>
      <c r="K226" s="225"/>
      <c r="L226" s="230"/>
      <c r="M226" s="231"/>
      <c r="N226" s="232"/>
      <c r="O226" s="232"/>
      <c r="P226" s="233">
        <f>P227</f>
        <v>0</v>
      </c>
      <c r="Q226" s="232"/>
      <c r="R226" s="233">
        <f>R227</f>
        <v>0</v>
      </c>
      <c r="S226" s="232"/>
      <c r="T226" s="234">
        <f>T227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35" t="s">
        <v>85</v>
      </c>
      <c r="AT226" s="236" t="s">
        <v>77</v>
      </c>
      <c r="AU226" s="236" t="s">
        <v>85</v>
      </c>
      <c r="AY226" s="235" t="s">
        <v>162</v>
      </c>
      <c r="BK226" s="237">
        <f>BK227</f>
        <v>0</v>
      </c>
    </row>
    <row r="227" s="2" customFormat="1" ht="22.2" customHeight="1">
      <c r="A227" s="39"/>
      <c r="B227" s="40"/>
      <c r="C227" s="240" t="s">
        <v>376</v>
      </c>
      <c r="D227" s="240" t="s">
        <v>164</v>
      </c>
      <c r="E227" s="241" t="s">
        <v>732</v>
      </c>
      <c r="F227" s="242" t="s">
        <v>910</v>
      </c>
      <c r="G227" s="243" t="s">
        <v>545</v>
      </c>
      <c r="H227" s="244">
        <v>27.975000000000001</v>
      </c>
      <c r="I227" s="245"/>
      <c r="J227" s="246">
        <f>ROUND(I227*H227,2)</f>
        <v>0</v>
      </c>
      <c r="K227" s="247"/>
      <c r="L227" s="45"/>
      <c r="M227" s="248" t="s">
        <v>1</v>
      </c>
      <c r="N227" s="249" t="s">
        <v>44</v>
      </c>
      <c r="O227" s="98"/>
      <c r="P227" s="250">
        <f>O227*H227</f>
        <v>0</v>
      </c>
      <c r="Q227" s="250">
        <v>0</v>
      </c>
      <c r="R227" s="250">
        <f>Q227*H227</f>
        <v>0</v>
      </c>
      <c r="S227" s="250">
        <v>0</v>
      </c>
      <c r="T227" s="251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52" t="s">
        <v>168</v>
      </c>
      <c r="AT227" s="252" t="s">
        <v>164</v>
      </c>
      <c r="AU227" s="252" t="s">
        <v>90</v>
      </c>
      <c r="AY227" s="18" t="s">
        <v>162</v>
      </c>
      <c r="BE227" s="253">
        <f>IF(N227="základná",J227,0)</f>
        <v>0</v>
      </c>
      <c r="BF227" s="253">
        <f>IF(N227="znížená",J227,0)</f>
        <v>0</v>
      </c>
      <c r="BG227" s="253">
        <f>IF(N227="zákl. prenesená",J227,0)</f>
        <v>0</v>
      </c>
      <c r="BH227" s="253">
        <f>IF(N227="zníž. prenesená",J227,0)</f>
        <v>0</v>
      </c>
      <c r="BI227" s="253">
        <f>IF(N227="nulová",J227,0)</f>
        <v>0</v>
      </c>
      <c r="BJ227" s="18" t="s">
        <v>90</v>
      </c>
      <c r="BK227" s="253">
        <f>ROUND(I227*H227,2)</f>
        <v>0</v>
      </c>
      <c r="BL227" s="18" t="s">
        <v>168</v>
      </c>
      <c r="BM227" s="252" t="s">
        <v>1052</v>
      </c>
    </row>
    <row r="228" s="12" customFormat="1" ht="25.92" customHeight="1">
      <c r="A228" s="12"/>
      <c r="B228" s="224"/>
      <c r="C228" s="225"/>
      <c r="D228" s="226" t="s">
        <v>77</v>
      </c>
      <c r="E228" s="227" t="s">
        <v>589</v>
      </c>
      <c r="F228" s="227" t="s">
        <v>590</v>
      </c>
      <c r="G228" s="225"/>
      <c r="H228" s="225"/>
      <c r="I228" s="228"/>
      <c r="J228" s="229">
        <f>BK228</f>
        <v>0</v>
      </c>
      <c r="K228" s="225"/>
      <c r="L228" s="230"/>
      <c r="M228" s="231"/>
      <c r="N228" s="232"/>
      <c r="O228" s="232"/>
      <c r="P228" s="233">
        <f>P229+P239+P250</f>
        <v>0</v>
      </c>
      <c r="Q228" s="232"/>
      <c r="R228" s="233">
        <f>R229+R239+R250</f>
        <v>0.070287000000000016</v>
      </c>
      <c r="S228" s="232"/>
      <c r="T228" s="234">
        <f>T229+T239+T250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35" t="s">
        <v>90</v>
      </c>
      <c r="AT228" s="236" t="s">
        <v>77</v>
      </c>
      <c r="AU228" s="236" t="s">
        <v>78</v>
      </c>
      <c r="AY228" s="235" t="s">
        <v>162</v>
      </c>
      <c r="BK228" s="237">
        <f>BK229+BK239+BK250</f>
        <v>0</v>
      </c>
    </row>
    <row r="229" s="12" customFormat="1" ht="22.8" customHeight="1">
      <c r="A229" s="12"/>
      <c r="B229" s="224"/>
      <c r="C229" s="225"/>
      <c r="D229" s="226" t="s">
        <v>77</v>
      </c>
      <c r="E229" s="238" t="s">
        <v>912</v>
      </c>
      <c r="F229" s="238" t="s">
        <v>913</v>
      </c>
      <c r="G229" s="225"/>
      <c r="H229" s="225"/>
      <c r="I229" s="228"/>
      <c r="J229" s="239">
        <f>BK229</f>
        <v>0</v>
      </c>
      <c r="K229" s="225"/>
      <c r="L229" s="230"/>
      <c r="M229" s="231"/>
      <c r="N229" s="232"/>
      <c r="O229" s="232"/>
      <c r="P229" s="233">
        <f>SUM(P230:P238)</f>
        <v>0</v>
      </c>
      <c r="Q229" s="232"/>
      <c r="R229" s="233">
        <f>SUM(R230:R238)</f>
        <v>0.0090000000000000011</v>
      </c>
      <c r="S229" s="232"/>
      <c r="T229" s="234">
        <f>SUM(T230:T238)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35" t="s">
        <v>90</v>
      </c>
      <c r="AT229" s="236" t="s">
        <v>77</v>
      </c>
      <c r="AU229" s="236" t="s">
        <v>85</v>
      </c>
      <c r="AY229" s="235" t="s">
        <v>162</v>
      </c>
      <c r="BK229" s="237">
        <f>SUM(BK230:BK238)</f>
        <v>0</v>
      </c>
    </row>
    <row r="230" s="2" customFormat="1" ht="22.2" customHeight="1">
      <c r="A230" s="39"/>
      <c r="B230" s="40"/>
      <c r="C230" s="240" t="s">
        <v>380</v>
      </c>
      <c r="D230" s="240" t="s">
        <v>164</v>
      </c>
      <c r="E230" s="241" t="s">
        <v>1053</v>
      </c>
      <c r="F230" s="242" t="s">
        <v>1054</v>
      </c>
      <c r="G230" s="243" t="s">
        <v>167</v>
      </c>
      <c r="H230" s="244">
        <v>4.1950000000000003</v>
      </c>
      <c r="I230" s="245"/>
      <c r="J230" s="246">
        <f>ROUND(I230*H230,2)</f>
        <v>0</v>
      </c>
      <c r="K230" s="247"/>
      <c r="L230" s="45"/>
      <c r="M230" s="248" t="s">
        <v>1</v>
      </c>
      <c r="N230" s="249" t="s">
        <v>44</v>
      </c>
      <c r="O230" s="98"/>
      <c r="P230" s="250">
        <f>O230*H230</f>
        <v>0</v>
      </c>
      <c r="Q230" s="250">
        <v>0</v>
      </c>
      <c r="R230" s="250">
        <f>Q230*H230</f>
        <v>0</v>
      </c>
      <c r="S230" s="250">
        <v>0</v>
      </c>
      <c r="T230" s="251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52" t="s">
        <v>253</v>
      </c>
      <c r="AT230" s="252" t="s">
        <v>164</v>
      </c>
      <c r="AU230" s="252" t="s">
        <v>90</v>
      </c>
      <c r="AY230" s="18" t="s">
        <v>162</v>
      </c>
      <c r="BE230" s="253">
        <f>IF(N230="základná",J230,0)</f>
        <v>0</v>
      </c>
      <c r="BF230" s="253">
        <f>IF(N230="znížená",J230,0)</f>
        <v>0</v>
      </c>
      <c r="BG230" s="253">
        <f>IF(N230="zákl. prenesená",J230,0)</f>
        <v>0</v>
      </c>
      <c r="BH230" s="253">
        <f>IF(N230="zníž. prenesená",J230,0)</f>
        <v>0</v>
      </c>
      <c r="BI230" s="253">
        <f>IF(N230="nulová",J230,0)</f>
        <v>0</v>
      </c>
      <c r="BJ230" s="18" t="s">
        <v>90</v>
      </c>
      <c r="BK230" s="253">
        <f>ROUND(I230*H230,2)</f>
        <v>0</v>
      </c>
      <c r="BL230" s="18" t="s">
        <v>253</v>
      </c>
      <c r="BM230" s="252" t="s">
        <v>1055</v>
      </c>
    </row>
    <row r="231" s="14" customFormat="1">
      <c r="A231" s="14"/>
      <c r="B231" s="265"/>
      <c r="C231" s="266"/>
      <c r="D231" s="256" t="s">
        <v>170</v>
      </c>
      <c r="E231" s="267" t="s">
        <v>1</v>
      </c>
      <c r="F231" s="268" t="s">
        <v>1056</v>
      </c>
      <c r="G231" s="266"/>
      <c r="H231" s="269">
        <v>4.1950000000000003</v>
      </c>
      <c r="I231" s="270"/>
      <c r="J231" s="266"/>
      <c r="K231" s="266"/>
      <c r="L231" s="271"/>
      <c r="M231" s="272"/>
      <c r="N231" s="273"/>
      <c r="O231" s="273"/>
      <c r="P231" s="273"/>
      <c r="Q231" s="273"/>
      <c r="R231" s="273"/>
      <c r="S231" s="273"/>
      <c r="T231" s="27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75" t="s">
        <v>170</v>
      </c>
      <c r="AU231" s="275" t="s">
        <v>90</v>
      </c>
      <c r="AV231" s="14" t="s">
        <v>90</v>
      </c>
      <c r="AW231" s="14" t="s">
        <v>34</v>
      </c>
      <c r="AX231" s="14" t="s">
        <v>85</v>
      </c>
      <c r="AY231" s="275" t="s">
        <v>162</v>
      </c>
    </row>
    <row r="232" s="2" customFormat="1" ht="14.4" customHeight="1">
      <c r="A232" s="39"/>
      <c r="B232" s="40"/>
      <c r="C232" s="299" t="s">
        <v>385</v>
      </c>
      <c r="D232" s="299" t="s">
        <v>267</v>
      </c>
      <c r="E232" s="300" t="s">
        <v>1057</v>
      </c>
      <c r="F232" s="301" t="s">
        <v>1058</v>
      </c>
      <c r="G232" s="302" t="s">
        <v>545</v>
      </c>
      <c r="H232" s="303">
        <v>0.001</v>
      </c>
      <c r="I232" s="304"/>
      <c r="J232" s="305">
        <f>ROUND(I232*H232,2)</f>
        <v>0</v>
      </c>
      <c r="K232" s="306"/>
      <c r="L232" s="307"/>
      <c r="M232" s="308" t="s">
        <v>1</v>
      </c>
      <c r="N232" s="309" t="s">
        <v>44</v>
      </c>
      <c r="O232" s="98"/>
      <c r="P232" s="250">
        <f>O232*H232</f>
        <v>0</v>
      </c>
      <c r="Q232" s="250">
        <v>1</v>
      </c>
      <c r="R232" s="250">
        <f>Q232*H232</f>
        <v>0.001</v>
      </c>
      <c r="S232" s="250">
        <v>0</v>
      </c>
      <c r="T232" s="251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52" t="s">
        <v>344</v>
      </c>
      <c r="AT232" s="252" t="s">
        <v>267</v>
      </c>
      <c r="AU232" s="252" t="s">
        <v>90</v>
      </c>
      <c r="AY232" s="18" t="s">
        <v>162</v>
      </c>
      <c r="BE232" s="253">
        <f>IF(N232="základná",J232,0)</f>
        <v>0</v>
      </c>
      <c r="BF232" s="253">
        <f>IF(N232="znížená",J232,0)</f>
        <v>0</v>
      </c>
      <c r="BG232" s="253">
        <f>IF(N232="zákl. prenesená",J232,0)</f>
        <v>0</v>
      </c>
      <c r="BH232" s="253">
        <f>IF(N232="zníž. prenesená",J232,0)</f>
        <v>0</v>
      </c>
      <c r="BI232" s="253">
        <f>IF(N232="nulová",J232,0)</f>
        <v>0</v>
      </c>
      <c r="BJ232" s="18" t="s">
        <v>90</v>
      </c>
      <c r="BK232" s="253">
        <f>ROUND(I232*H232,2)</f>
        <v>0</v>
      </c>
      <c r="BL232" s="18" t="s">
        <v>253</v>
      </c>
      <c r="BM232" s="252" t="s">
        <v>1059</v>
      </c>
    </row>
    <row r="233" s="14" customFormat="1">
      <c r="A233" s="14"/>
      <c r="B233" s="265"/>
      <c r="C233" s="266"/>
      <c r="D233" s="256" t="s">
        <v>170</v>
      </c>
      <c r="E233" s="266"/>
      <c r="F233" s="268" t="s">
        <v>1060</v>
      </c>
      <c r="G233" s="266"/>
      <c r="H233" s="269">
        <v>0.001</v>
      </c>
      <c r="I233" s="270"/>
      <c r="J233" s="266"/>
      <c r="K233" s="266"/>
      <c r="L233" s="271"/>
      <c r="M233" s="272"/>
      <c r="N233" s="273"/>
      <c r="O233" s="273"/>
      <c r="P233" s="273"/>
      <c r="Q233" s="273"/>
      <c r="R233" s="273"/>
      <c r="S233" s="273"/>
      <c r="T233" s="27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75" t="s">
        <v>170</v>
      </c>
      <c r="AU233" s="275" t="s">
        <v>90</v>
      </c>
      <c r="AV233" s="14" t="s">
        <v>90</v>
      </c>
      <c r="AW233" s="14" t="s">
        <v>4</v>
      </c>
      <c r="AX233" s="14" t="s">
        <v>85</v>
      </c>
      <c r="AY233" s="275" t="s">
        <v>162</v>
      </c>
    </row>
    <row r="234" s="2" customFormat="1" ht="22.2" customHeight="1">
      <c r="A234" s="39"/>
      <c r="B234" s="40"/>
      <c r="C234" s="240" t="s">
        <v>389</v>
      </c>
      <c r="D234" s="240" t="s">
        <v>164</v>
      </c>
      <c r="E234" s="241" t="s">
        <v>1061</v>
      </c>
      <c r="F234" s="242" t="s">
        <v>1062</v>
      </c>
      <c r="G234" s="243" t="s">
        <v>167</v>
      </c>
      <c r="H234" s="244">
        <v>7.5970000000000004</v>
      </c>
      <c r="I234" s="245"/>
      <c r="J234" s="246">
        <f>ROUND(I234*H234,2)</f>
        <v>0</v>
      </c>
      <c r="K234" s="247"/>
      <c r="L234" s="45"/>
      <c r="M234" s="248" t="s">
        <v>1</v>
      </c>
      <c r="N234" s="249" t="s">
        <v>44</v>
      </c>
      <c r="O234" s="98"/>
      <c r="P234" s="250">
        <f>O234*H234</f>
        <v>0</v>
      </c>
      <c r="Q234" s="250">
        <v>0</v>
      </c>
      <c r="R234" s="250">
        <f>Q234*H234</f>
        <v>0</v>
      </c>
      <c r="S234" s="250">
        <v>0</v>
      </c>
      <c r="T234" s="251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52" t="s">
        <v>253</v>
      </c>
      <c r="AT234" s="252" t="s">
        <v>164</v>
      </c>
      <c r="AU234" s="252" t="s">
        <v>90</v>
      </c>
      <c r="AY234" s="18" t="s">
        <v>162</v>
      </c>
      <c r="BE234" s="253">
        <f>IF(N234="základná",J234,0)</f>
        <v>0</v>
      </c>
      <c r="BF234" s="253">
        <f>IF(N234="znížená",J234,0)</f>
        <v>0</v>
      </c>
      <c r="BG234" s="253">
        <f>IF(N234="zákl. prenesená",J234,0)</f>
        <v>0</v>
      </c>
      <c r="BH234" s="253">
        <f>IF(N234="zníž. prenesená",J234,0)</f>
        <v>0</v>
      </c>
      <c r="BI234" s="253">
        <f>IF(N234="nulová",J234,0)</f>
        <v>0</v>
      </c>
      <c r="BJ234" s="18" t="s">
        <v>90</v>
      </c>
      <c r="BK234" s="253">
        <f>ROUND(I234*H234,2)</f>
        <v>0</v>
      </c>
      <c r="BL234" s="18" t="s">
        <v>253</v>
      </c>
      <c r="BM234" s="252" t="s">
        <v>1063</v>
      </c>
    </row>
    <row r="235" s="14" customFormat="1">
      <c r="A235" s="14"/>
      <c r="B235" s="265"/>
      <c r="C235" s="266"/>
      <c r="D235" s="256" t="s">
        <v>170</v>
      </c>
      <c r="E235" s="267" t="s">
        <v>1</v>
      </c>
      <c r="F235" s="268" t="s">
        <v>1064</v>
      </c>
      <c r="G235" s="266"/>
      <c r="H235" s="269">
        <v>7.5970000000000004</v>
      </c>
      <c r="I235" s="270"/>
      <c r="J235" s="266"/>
      <c r="K235" s="266"/>
      <c r="L235" s="271"/>
      <c r="M235" s="272"/>
      <c r="N235" s="273"/>
      <c r="O235" s="273"/>
      <c r="P235" s="273"/>
      <c r="Q235" s="273"/>
      <c r="R235" s="273"/>
      <c r="S235" s="273"/>
      <c r="T235" s="27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75" t="s">
        <v>170</v>
      </c>
      <c r="AU235" s="275" t="s">
        <v>90</v>
      </c>
      <c r="AV235" s="14" t="s">
        <v>90</v>
      </c>
      <c r="AW235" s="14" t="s">
        <v>34</v>
      </c>
      <c r="AX235" s="14" t="s">
        <v>85</v>
      </c>
      <c r="AY235" s="275" t="s">
        <v>162</v>
      </c>
    </row>
    <row r="236" s="2" customFormat="1" ht="14.4" customHeight="1">
      <c r="A236" s="39"/>
      <c r="B236" s="40"/>
      <c r="C236" s="299" t="s">
        <v>394</v>
      </c>
      <c r="D236" s="299" t="s">
        <v>267</v>
      </c>
      <c r="E236" s="300" t="s">
        <v>1065</v>
      </c>
      <c r="F236" s="301" t="s">
        <v>1066</v>
      </c>
      <c r="G236" s="302" t="s">
        <v>545</v>
      </c>
      <c r="H236" s="303">
        <v>0.0080000000000000002</v>
      </c>
      <c r="I236" s="304"/>
      <c r="J236" s="305">
        <f>ROUND(I236*H236,2)</f>
        <v>0</v>
      </c>
      <c r="K236" s="306"/>
      <c r="L236" s="307"/>
      <c r="M236" s="308" t="s">
        <v>1</v>
      </c>
      <c r="N236" s="309" t="s">
        <v>44</v>
      </c>
      <c r="O236" s="98"/>
      <c r="P236" s="250">
        <f>O236*H236</f>
        <v>0</v>
      </c>
      <c r="Q236" s="250">
        <v>1</v>
      </c>
      <c r="R236" s="250">
        <f>Q236*H236</f>
        <v>0.0080000000000000002</v>
      </c>
      <c r="S236" s="250">
        <v>0</v>
      </c>
      <c r="T236" s="251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52" t="s">
        <v>344</v>
      </c>
      <c r="AT236" s="252" t="s">
        <v>267</v>
      </c>
      <c r="AU236" s="252" t="s">
        <v>90</v>
      </c>
      <c r="AY236" s="18" t="s">
        <v>162</v>
      </c>
      <c r="BE236" s="253">
        <f>IF(N236="základná",J236,0)</f>
        <v>0</v>
      </c>
      <c r="BF236" s="253">
        <f>IF(N236="znížená",J236,0)</f>
        <v>0</v>
      </c>
      <c r="BG236" s="253">
        <f>IF(N236="zákl. prenesená",J236,0)</f>
        <v>0</v>
      </c>
      <c r="BH236" s="253">
        <f>IF(N236="zníž. prenesená",J236,0)</f>
        <v>0</v>
      </c>
      <c r="BI236" s="253">
        <f>IF(N236="nulová",J236,0)</f>
        <v>0</v>
      </c>
      <c r="BJ236" s="18" t="s">
        <v>90</v>
      </c>
      <c r="BK236" s="253">
        <f>ROUND(I236*H236,2)</f>
        <v>0</v>
      </c>
      <c r="BL236" s="18" t="s">
        <v>253</v>
      </c>
      <c r="BM236" s="252" t="s">
        <v>1067</v>
      </c>
    </row>
    <row r="237" s="14" customFormat="1">
      <c r="A237" s="14"/>
      <c r="B237" s="265"/>
      <c r="C237" s="266"/>
      <c r="D237" s="256" t="s">
        <v>170</v>
      </c>
      <c r="E237" s="266"/>
      <c r="F237" s="268" t="s">
        <v>1068</v>
      </c>
      <c r="G237" s="266"/>
      <c r="H237" s="269">
        <v>0.0080000000000000002</v>
      </c>
      <c r="I237" s="270"/>
      <c r="J237" s="266"/>
      <c r="K237" s="266"/>
      <c r="L237" s="271"/>
      <c r="M237" s="272"/>
      <c r="N237" s="273"/>
      <c r="O237" s="273"/>
      <c r="P237" s="273"/>
      <c r="Q237" s="273"/>
      <c r="R237" s="273"/>
      <c r="S237" s="273"/>
      <c r="T237" s="27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75" t="s">
        <v>170</v>
      </c>
      <c r="AU237" s="275" t="s">
        <v>90</v>
      </c>
      <c r="AV237" s="14" t="s">
        <v>90</v>
      </c>
      <c r="AW237" s="14" t="s">
        <v>4</v>
      </c>
      <c r="AX237" s="14" t="s">
        <v>85</v>
      </c>
      <c r="AY237" s="275" t="s">
        <v>162</v>
      </c>
    </row>
    <row r="238" s="2" customFormat="1" ht="22.2" customHeight="1">
      <c r="A238" s="39"/>
      <c r="B238" s="40"/>
      <c r="C238" s="240" t="s">
        <v>399</v>
      </c>
      <c r="D238" s="240" t="s">
        <v>164</v>
      </c>
      <c r="E238" s="241" t="s">
        <v>922</v>
      </c>
      <c r="F238" s="242" t="s">
        <v>923</v>
      </c>
      <c r="G238" s="243" t="s">
        <v>602</v>
      </c>
      <c r="H238" s="310"/>
      <c r="I238" s="245"/>
      <c r="J238" s="246">
        <f>ROUND(I238*H238,2)</f>
        <v>0</v>
      </c>
      <c r="K238" s="247"/>
      <c r="L238" s="45"/>
      <c r="M238" s="248" t="s">
        <v>1</v>
      </c>
      <c r="N238" s="249" t="s">
        <v>44</v>
      </c>
      <c r="O238" s="98"/>
      <c r="P238" s="250">
        <f>O238*H238</f>
        <v>0</v>
      </c>
      <c r="Q238" s="250">
        <v>0</v>
      </c>
      <c r="R238" s="250">
        <f>Q238*H238</f>
        <v>0</v>
      </c>
      <c r="S238" s="250">
        <v>0</v>
      </c>
      <c r="T238" s="251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52" t="s">
        <v>253</v>
      </c>
      <c r="AT238" s="252" t="s">
        <v>164</v>
      </c>
      <c r="AU238" s="252" t="s">
        <v>90</v>
      </c>
      <c r="AY238" s="18" t="s">
        <v>162</v>
      </c>
      <c r="BE238" s="253">
        <f>IF(N238="základná",J238,0)</f>
        <v>0</v>
      </c>
      <c r="BF238" s="253">
        <f>IF(N238="znížená",J238,0)</f>
        <v>0</v>
      </c>
      <c r="BG238" s="253">
        <f>IF(N238="zákl. prenesená",J238,0)</f>
        <v>0</v>
      </c>
      <c r="BH238" s="253">
        <f>IF(N238="zníž. prenesená",J238,0)</f>
        <v>0</v>
      </c>
      <c r="BI238" s="253">
        <f>IF(N238="nulová",J238,0)</f>
        <v>0</v>
      </c>
      <c r="BJ238" s="18" t="s">
        <v>90</v>
      </c>
      <c r="BK238" s="253">
        <f>ROUND(I238*H238,2)</f>
        <v>0</v>
      </c>
      <c r="BL238" s="18" t="s">
        <v>253</v>
      </c>
      <c r="BM238" s="252" t="s">
        <v>1069</v>
      </c>
    </row>
    <row r="239" s="12" customFormat="1" ht="22.8" customHeight="1">
      <c r="A239" s="12"/>
      <c r="B239" s="224"/>
      <c r="C239" s="225"/>
      <c r="D239" s="226" t="s">
        <v>77</v>
      </c>
      <c r="E239" s="238" t="s">
        <v>591</v>
      </c>
      <c r="F239" s="238" t="s">
        <v>592</v>
      </c>
      <c r="G239" s="225"/>
      <c r="H239" s="225"/>
      <c r="I239" s="228"/>
      <c r="J239" s="239">
        <f>BK239</f>
        <v>0</v>
      </c>
      <c r="K239" s="225"/>
      <c r="L239" s="230"/>
      <c r="M239" s="231"/>
      <c r="N239" s="232"/>
      <c r="O239" s="232"/>
      <c r="P239" s="233">
        <f>SUM(P240:P249)</f>
        <v>0</v>
      </c>
      <c r="Q239" s="232"/>
      <c r="R239" s="233">
        <f>SUM(R240:R249)</f>
        <v>0.028179000000000003</v>
      </c>
      <c r="S239" s="232"/>
      <c r="T239" s="234">
        <f>SUM(T240:T249)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35" t="s">
        <v>90</v>
      </c>
      <c r="AT239" s="236" t="s">
        <v>77</v>
      </c>
      <c r="AU239" s="236" t="s">
        <v>85</v>
      </c>
      <c r="AY239" s="235" t="s">
        <v>162</v>
      </c>
      <c r="BK239" s="237">
        <f>SUM(BK240:BK249)</f>
        <v>0</v>
      </c>
    </row>
    <row r="240" s="2" customFormat="1" ht="34.8" customHeight="1">
      <c r="A240" s="39"/>
      <c r="B240" s="40"/>
      <c r="C240" s="240" t="s">
        <v>403</v>
      </c>
      <c r="D240" s="240" t="s">
        <v>164</v>
      </c>
      <c r="E240" s="241" t="s">
        <v>925</v>
      </c>
      <c r="F240" s="242" t="s">
        <v>1070</v>
      </c>
      <c r="G240" s="243" t="s">
        <v>427</v>
      </c>
      <c r="H240" s="244">
        <v>5.5800000000000001</v>
      </c>
      <c r="I240" s="245"/>
      <c r="J240" s="246">
        <f>ROUND(I240*H240,2)</f>
        <v>0</v>
      </c>
      <c r="K240" s="247"/>
      <c r="L240" s="45"/>
      <c r="M240" s="248" t="s">
        <v>1</v>
      </c>
      <c r="N240" s="249" t="s">
        <v>44</v>
      </c>
      <c r="O240" s="98"/>
      <c r="P240" s="250">
        <f>O240*H240</f>
        <v>0</v>
      </c>
      <c r="Q240" s="250">
        <v>5.0000000000000002E-05</v>
      </c>
      <c r="R240" s="250">
        <f>Q240*H240</f>
        <v>0.00027900000000000001</v>
      </c>
      <c r="S240" s="250">
        <v>0</v>
      </c>
      <c r="T240" s="251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52" t="s">
        <v>253</v>
      </c>
      <c r="AT240" s="252" t="s">
        <v>164</v>
      </c>
      <c r="AU240" s="252" t="s">
        <v>90</v>
      </c>
      <c r="AY240" s="18" t="s">
        <v>162</v>
      </c>
      <c r="BE240" s="253">
        <f>IF(N240="základná",J240,0)</f>
        <v>0</v>
      </c>
      <c r="BF240" s="253">
        <f>IF(N240="znížená",J240,0)</f>
        <v>0</v>
      </c>
      <c r="BG240" s="253">
        <f>IF(N240="zákl. prenesená",J240,0)</f>
        <v>0</v>
      </c>
      <c r="BH240" s="253">
        <f>IF(N240="zníž. prenesená",J240,0)</f>
        <v>0</v>
      </c>
      <c r="BI240" s="253">
        <f>IF(N240="nulová",J240,0)</f>
        <v>0</v>
      </c>
      <c r="BJ240" s="18" t="s">
        <v>90</v>
      </c>
      <c r="BK240" s="253">
        <f>ROUND(I240*H240,2)</f>
        <v>0</v>
      </c>
      <c r="BL240" s="18" t="s">
        <v>253</v>
      </c>
      <c r="BM240" s="252" t="s">
        <v>1071</v>
      </c>
    </row>
    <row r="241" s="14" customFormat="1">
      <c r="A241" s="14"/>
      <c r="B241" s="265"/>
      <c r="C241" s="266"/>
      <c r="D241" s="256" t="s">
        <v>170</v>
      </c>
      <c r="E241" s="267" t="s">
        <v>1</v>
      </c>
      <c r="F241" s="268" t="s">
        <v>1072</v>
      </c>
      <c r="G241" s="266"/>
      <c r="H241" s="269">
        <v>5.5800000000000001</v>
      </c>
      <c r="I241" s="270"/>
      <c r="J241" s="266"/>
      <c r="K241" s="266"/>
      <c r="L241" s="271"/>
      <c r="M241" s="272"/>
      <c r="N241" s="273"/>
      <c r="O241" s="273"/>
      <c r="P241" s="273"/>
      <c r="Q241" s="273"/>
      <c r="R241" s="273"/>
      <c r="S241" s="273"/>
      <c r="T241" s="27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75" t="s">
        <v>170</v>
      </c>
      <c r="AU241" s="275" t="s">
        <v>90</v>
      </c>
      <c r="AV241" s="14" t="s">
        <v>90</v>
      </c>
      <c r="AW241" s="14" t="s">
        <v>34</v>
      </c>
      <c r="AX241" s="14" t="s">
        <v>85</v>
      </c>
      <c r="AY241" s="275" t="s">
        <v>162</v>
      </c>
    </row>
    <row r="242" s="2" customFormat="1" ht="22.2" customHeight="1">
      <c r="A242" s="39"/>
      <c r="B242" s="40"/>
      <c r="C242" s="299" t="s">
        <v>408</v>
      </c>
      <c r="D242" s="299" t="s">
        <v>267</v>
      </c>
      <c r="E242" s="300" t="s">
        <v>1073</v>
      </c>
      <c r="F242" s="301" t="s">
        <v>1074</v>
      </c>
      <c r="G242" s="302" t="s">
        <v>427</v>
      </c>
      <c r="H242" s="303">
        <v>5.5800000000000001</v>
      </c>
      <c r="I242" s="304"/>
      <c r="J242" s="305">
        <f>ROUND(I242*H242,2)</f>
        <v>0</v>
      </c>
      <c r="K242" s="306"/>
      <c r="L242" s="307"/>
      <c r="M242" s="308" t="s">
        <v>1</v>
      </c>
      <c r="N242" s="309" t="s">
        <v>44</v>
      </c>
      <c r="O242" s="98"/>
      <c r="P242" s="250">
        <f>O242*H242</f>
        <v>0</v>
      </c>
      <c r="Q242" s="250">
        <v>0.0050000000000000001</v>
      </c>
      <c r="R242" s="250">
        <f>Q242*H242</f>
        <v>0.027900000000000001</v>
      </c>
      <c r="S242" s="250">
        <v>0</v>
      </c>
      <c r="T242" s="251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52" t="s">
        <v>344</v>
      </c>
      <c r="AT242" s="252" t="s">
        <v>267</v>
      </c>
      <c r="AU242" s="252" t="s">
        <v>90</v>
      </c>
      <c r="AY242" s="18" t="s">
        <v>162</v>
      </c>
      <c r="BE242" s="253">
        <f>IF(N242="základná",J242,0)</f>
        <v>0</v>
      </c>
      <c r="BF242" s="253">
        <f>IF(N242="znížená",J242,0)</f>
        <v>0</v>
      </c>
      <c r="BG242" s="253">
        <f>IF(N242="zákl. prenesená",J242,0)</f>
        <v>0</v>
      </c>
      <c r="BH242" s="253">
        <f>IF(N242="zníž. prenesená",J242,0)</f>
        <v>0</v>
      </c>
      <c r="BI242" s="253">
        <f>IF(N242="nulová",J242,0)</f>
        <v>0</v>
      </c>
      <c r="BJ242" s="18" t="s">
        <v>90</v>
      </c>
      <c r="BK242" s="253">
        <f>ROUND(I242*H242,2)</f>
        <v>0</v>
      </c>
      <c r="BL242" s="18" t="s">
        <v>253</v>
      </c>
      <c r="BM242" s="252" t="s">
        <v>1075</v>
      </c>
    </row>
    <row r="243" s="13" customFormat="1">
      <c r="A243" s="13"/>
      <c r="B243" s="254"/>
      <c r="C243" s="255"/>
      <c r="D243" s="256" t="s">
        <v>170</v>
      </c>
      <c r="E243" s="257" t="s">
        <v>1</v>
      </c>
      <c r="F243" s="258" t="s">
        <v>1076</v>
      </c>
      <c r="G243" s="255"/>
      <c r="H243" s="257" t="s">
        <v>1</v>
      </c>
      <c r="I243" s="259"/>
      <c r="J243" s="255"/>
      <c r="K243" s="255"/>
      <c r="L243" s="260"/>
      <c r="M243" s="261"/>
      <c r="N243" s="262"/>
      <c r="O243" s="262"/>
      <c r="P243" s="262"/>
      <c r="Q243" s="262"/>
      <c r="R243" s="262"/>
      <c r="S243" s="262"/>
      <c r="T243" s="26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64" t="s">
        <v>170</v>
      </c>
      <c r="AU243" s="264" t="s">
        <v>90</v>
      </c>
      <c r="AV243" s="13" t="s">
        <v>85</v>
      </c>
      <c r="AW243" s="13" t="s">
        <v>34</v>
      </c>
      <c r="AX243" s="13" t="s">
        <v>78</v>
      </c>
      <c r="AY243" s="264" t="s">
        <v>162</v>
      </c>
    </row>
    <row r="244" s="13" customFormat="1">
      <c r="A244" s="13"/>
      <c r="B244" s="254"/>
      <c r="C244" s="255"/>
      <c r="D244" s="256" t="s">
        <v>170</v>
      </c>
      <c r="E244" s="257" t="s">
        <v>1</v>
      </c>
      <c r="F244" s="258" t="s">
        <v>1077</v>
      </c>
      <c r="G244" s="255"/>
      <c r="H244" s="257" t="s">
        <v>1</v>
      </c>
      <c r="I244" s="259"/>
      <c r="J244" s="255"/>
      <c r="K244" s="255"/>
      <c r="L244" s="260"/>
      <c r="M244" s="261"/>
      <c r="N244" s="262"/>
      <c r="O244" s="262"/>
      <c r="P244" s="262"/>
      <c r="Q244" s="262"/>
      <c r="R244" s="262"/>
      <c r="S244" s="262"/>
      <c r="T244" s="26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64" t="s">
        <v>170</v>
      </c>
      <c r="AU244" s="264" t="s">
        <v>90</v>
      </c>
      <c r="AV244" s="13" t="s">
        <v>85</v>
      </c>
      <c r="AW244" s="13" t="s">
        <v>34</v>
      </c>
      <c r="AX244" s="13" t="s">
        <v>78</v>
      </c>
      <c r="AY244" s="264" t="s">
        <v>162</v>
      </c>
    </row>
    <row r="245" s="13" customFormat="1">
      <c r="A245" s="13"/>
      <c r="B245" s="254"/>
      <c r="C245" s="255"/>
      <c r="D245" s="256" t="s">
        <v>170</v>
      </c>
      <c r="E245" s="257" t="s">
        <v>1</v>
      </c>
      <c r="F245" s="258" t="s">
        <v>1078</v>
      </c>
      <c r="G245" s="255"/>
      <c r="H245" s="257" t="s">
        <v>1</v>
      </c>
      <c r="I245" s="259"/>
      <c r="J245" s="255"/>
      <c r="K245" s="255"/>
      <c r="L245" s="260"/>
      <c r="M245" s="261"/>
      <c r="N245" s="262"/>
      <c r="O245" s="262"/>
      <c r="P245" s="262"/>
      <c r="Q245" s="262"/>
      <c r="R245" s="262"/>
      <c r="S245" s="262"/>
      <c r="T245" s="26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64" t="s">
        <v>170</v>
      </c>
      <c r="AU245" s="264" t="s">
        <v>90</v>
      </c>
      <c r="AV245" s="13" t="s">
        <v>85</v>
      </c>
      <c r="AW245" s="13" t="s">
        <v>34</v>
      </c>
      <c r="AX245" s="13" t="s">
        <v>78</v>
      </c>
      <c r="AY245" s="264" t="s">
        <v>162</v>
      </c>
    </row>
    <row r="246" s="13" customFormat="1">
      <c r="A246" s="13"/>
      <c r="B246" s="254"/>
      <c r="C246" s="255"/>
      <c r="D246" s="256" t="s">
        <v>170</v>
      </c>
      <c r="E246" s="257" t="s">
        <v>1</v>
      </c>
      <c r="F246" s="258" t="s">
        <v>1079</v>
      </c>
      <c r="G246" s="255"/>
      <c r="H246" s="257" t="s">
        <v>1</v>
      </c>
      <c r="I246" s="259"/>
      <c r="J246" s="255"/>
      <c r="K246" s="255"/>
      <c r="L246" s="260"/>
      <c r="M246" s="261"/>
      <c r="N246" s="262"/>
      <c r="O246" s="262"/>
      <c r="P246" s="262"/>
      <c r="Q246" s="262"/>
      <c r="R246" s="262"/>
      <c r="S246" s="262"/>
      <c r="T246" s="26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64" t="s">
        <v>170</v>
      </c>
      <c r="AU246" s="264" t="s">
        <v>90</v>
      </c>
      <c r="AV246" s="13" t="s">
        <v>85</v>
      </c>
      <c r="AW246" s="13" t="s">
        <v>34</v>
      </c>
      <c r="AX246" s="13" t="s">
        <v>78</v>
      </c>
      <c r="AY246" s="264" t="s">
        <v>162</v>
      </c>
    </row>
    <row r="247" s="13" customFormat="1">
      <c r="A247" s="13"/>
      <c r="B247" s="254"/>
      <c r="C247" s="255"/>
      <c r="D247" s="256" t="s">
        <v>170</v>
      </c>
      <c r="E247" s="257" t="s">
        <v>1</v>
      </c>
      <c r="F247" s="258" t="s">
        <v>1080</v>
      </c>
      <c r="G247" s="255"/>
      <c r="H247" s="257" t="s">
        <v>1</v>
      </c>
      <c r="I247" s="259"/>
      <c r="J247" s="255"/>
      <c r="K247" s="255"/>
      <c r="L247" s="260"/>
      <c r="M247" s="261"/>
      <c r="N247" s="262"/>
      <c r="O247" s="262"/>
      <c r="P247" s="262"/>
      <c r="Q247" s="262"/>
      <c r="R247" s="262"/>
      <c r="S247" s="262"/>
      <c r="T247" s="26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64" t="s">
        <v>170</v>
      </c>
      <c r="AU247" s="264" t="s">
        <v>90</v>
      </c>
      <c r="AV247" s="13" t="s">
        <v>85</v>
      </c>
      <c r="AW247" s="13" t="s">
        <v>34</v>
      </c>
      <c r="AX247" s="13" t="s">
        <v>78</v>
      </c>
      <c r="AY247" s="264" t="s">
        <v>162</v>
      </c>
    </row>
    <row r="248" s="14" customFormat="1">
      <c r="A248" s="14"/>
      <c r="B248" s="265"/>
      <c r="C248" s="266"/>
      <c r="D248" s="256" t="s">
        <v>170</v>
      </c>
      <c r="E248" s="267" t="s">
        <v>1</v>
      </c>
      <c r="F248" s="268" t="s">
        <v>1072</v>
      </c>
      <c r="G248" s="266"/>
      <c r="H248" s="269">
        <v>5.5800000000000001</v>
      </c>
      <c r="I248" s="270"/>
      <c r="J248" s="266"/>
      <c r="K248" s="266"/>
      <c r="L248" s="271"/>
      <c r="M248" s="272"/>
      <c r="N248" s="273"/>
      <c r="O248" s="273"/>
      <c r="P248" s="273"/>
      <c r="Q248" s="273"/>
      <c r="R248" s="273"/>
      <c r="S248" s="273"/>
      <c r="T248" s="27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75" t="s">
        <v>170</v>
      </c>
      <c r="AU248" s="275" t="s">
        <v>90</v>
      </c>
      <c r="AV248" s="14" t="s">
        <v>90</v>
      </c>
      <c r="AW248" s="14" t="s">
        <v>34</v>
      </c>
      <c r="AX248" s="14" t="s">
        <v>85</v>
      </c>
      <c r="AY248" s="275" t="s">
        <v>162</v>
      </c>
    </row>
    <row r="249" s="2" customFormat="1" ht="22.2" customHeight="1">
      <c r="A249" s="39"/>
      <c r="B249" s="40"/>
      <c r="C249" s="240" t="s">
        <v>412</v>
      </c>
      <c r="D249" s="240" t="s">
        <v>164</v>
      </c>
      <c r="E249" s="241" t="s">
        <v>600</v>
      </c>
      <c r="F249" s="242" t="s">
        <v>601</v>
      </c>
      <c r="G249" s="243" t="s">
        <v>602</v>
      </c>
      <c r="H249" s="310"/>
      <c r="I249" s="245"/>
      <c r="J249" s="246">
        <f>ROUND(I249*H249,2)</f>
        <v>0</v>
      </c>
      <c r="K249" s="247"/>
      <c r="L249" s="45"/>
      <c r="M249" s="248" t="s">
        <v>1</v>
      </c>
      <c r="N249" s="249" t="s">
        <v>44</v>
      </c>
      <c r="O249" s="98"/>
      <c r="P249" s="250">
        <f>O249*H249</f>
        <v>0</v>
      </c>
      <c r="Q249" s="250">
        <v>0</v>
      </c>
      <c r="R249" s="250">
        <f>Q249*H249</f>
        <v>0</v>
      </c>
      <c r="S249" s="250">
        <v>0</v>
      </c>
      <c r="T249" s="251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52" t="s">
        <v>253</v>
      </c>
      <c r="AT249" s="252" t="s">
        <v>164</v>
      </c>
      <c r="AU249" s="252" t="s">
        <v>90</v>
      </c>
      <c r="AY249" s="18" t="s">
        <v>162</v>
      </c>
      <c r="BE249" s="253">
        <f>IF(N249="základná",J249,0)</f>
        <v>0</v>
      </c>
      <c r="BF249" s="253">
        <f>IF(N249="znížená",J249,0)</f>
        <v>0</v>
      </c>
      <c r="BG249" s="253">
        <f>IF(N249="zákl. prenesená",J249,0)</f>
        <v>0</v>
      </c>
      <c r="BH249" s="253">
        <f>IF(N249="zníž. prenesená",J249,0)</f>
        <v>0</v>
      </c>
      <c r="BI249" s="253">
        <f>IF(N249="nulová",J249,0)</f>
        <v>0</v>
      </c>
      <c r="BJ249" s="18" t="s">
        <v>90</v>
      </c>
      <c r="BK249" s="253">
        <f>ROUND(I249*H249,2)</f>
        <v>0</v>
      </c>
      <c r="BL249" s="18" t="s">
        <v>253</v>
      </c>
      <c r="BM249" s="252" t="s">
        <v>1081</v>
      </c>
    </row>
    <row r="250" s="12" customFormat="1" ht="22.8" customHeight="1">
      <c r="A250" s="12"/>
      <c r="B250" s="224"/>
      <c r="C250" s="225"/>
      <c r="D250" s="226" t="s">
        <v>77</v>
      </c>
      <c r="E250" s="238" t="s">
        <v>735</v>
      </c>
      <c r="F250" s="238" t="s">
        <v>736</v>
      </c>
      <c r="G250" s="225"/>
      <c r="H250" s="225"/>
      <c r="I250" s="228"/>
      <c r="J250" s="239">
        <f>BK250</f>
        <v>0</v>
      </c>
      <c r="K250" s="225"/>
      <c r="L250" s="230"/>
      <c r="M250" s="231"/>
      <c r="N250" s="232"/>
      <c r="O250" s="232"/>
      <c r="P250" s="233">
        <f>SUM(P251:P255)</f>
        <v>0</v>
      </c>
      <c r="Q250" s="232"/>
      <c r="R250" s="233">
        <f>SUM(R251:R255)</f>
        <v>0.033108000000000005</v>
      </c>
      <c r="S250" s="232"/>
      <c r="T250" s="234">
        <f>SUM(T251:T255)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35" t="s">
        <v>90</v>
      </c>
      <c r="AT250" s="236" t="s">
        <v>77</v>
      </c>
      <c r="AU250" s="236" t="s">
        <v>85</v>
      </c>
      <c r="AY250" s="235" t="s">
        <v>162</v>
      </c>
      <c r="BK250" s="237">
        <f>SUM(BK251:BK255)</f>
        <v>0</v>
      </c>
    </row>
    <row r="251" s="2" customFormat="1" ht="30" customHeight="1">
      <c r="A251" s="39"/>
      <c r="B251" s="40"/>
      <c r="C251" s="240" t="s">
        <v>416</v>
      </c>
      <c r="D251" s="240" t="s">
        <v>164</v>
      </c>
      <c r="E251" s="241" t="s">
        <v>945</v>
      </c>
      <c r="F251" s="242" t="s">
        <v>946</v>
      </c>
      <c r="G251" s="243" t="s">
        <v>167</v>
      </c>
      <c r="H251" s="244">
        <v>17.800000000000001</v>
      </c>
      <c r="I251" s="245"/>
      <c r="J251" s="246">
        <f>ROUND(I251*H251,2)</f>
        <v>0</v>
      </c>
      <c r="K251" s="247"/>
      <c r="L251" s="45"/>
      <c r="M251" s="248" t="s">
        <v>1</v>
      </c>
      <c r="N251" s="249" t="s">
        <v>44</v>
      </c>
      <c r="O251" s="98"/>
      <c r="P251" s="250">
        <f>O251*H251</f>
        <v>0</v>
      </c>
      <c r="Q251" s="250">
        <v>0.00093000000000000005</v>
      </c>
      <c r="R251" s="250">
        <f>Q251*H251</f>
        <v>0.016554000000000003</v>
      </c>
      <c r="S251" s="250">
        <v>0</v>
      </c>
      <c r="T251" s="251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52" t="s">
        <v>253</v>
      </c>
      <c r="AT251" s="252" t="s">
        <v>164</v>
      </c>
      <c r="AU251" s="252" t="s">
        <v>90</v>
      </c>
      <c r="AY251" s="18" t="s">
        <v>162</v>
      </c>
      <c r="BE251" s="253">
        <f>IF(N251="základná",J251,0)</f>
        <v>0</v>
      </c>
      <c r="BF251" s="253">
        <f>IF(N251="znížená",J251,0)</f>
        <v>0</v>
      </c>
      <c r="BG251" s="253">
        <f>IF(N251="zákl. prenesená",J251,0)</f>
        <v>0</v>
      </c>
      <c r="BH251" s="253">
        <f>IF(N251="zníž. prenesená",J251,0)</f>
        <v>0</v>
      </c>
      <c r="BI251" s="253">
        <f>IF(N251="nulová",J251,0)</f>
        <v>0</v>
      </c>
      <c r="BJ251" s="18" t="s">
        <v>90</v>
      </c>
      <c r="BK251" s="253">
        <f>ROUND(I251*H251,2)</f>
        <v>0</v>
      </c>
      <c r="BL251" s="18" t="s">
        <v>253</v>
      </c>
      <c r="BM251" s="252" t="s">
        <v>1082</v>
      </c>
    </row>
    <row r="252" s="14" customFormat="1">
      <c r="A252" s="14"/>
      <c r="B252" s="265"/>
      <c r="C252" s="266"/>
      <c r="D252" s="256" t="s">
        <v>170</v>
      </c>
      <c r="E252" s="267" t="s">
        <v>1</v>
      </c>
      <c r="F252" s="268" t="s">
        <v>1083</v>
      </c>
      <c r="G252" s="266"/>
      <c r="H252" s="269">
        <v>9.5</v>
      </c>
      <c r="I252" s="270"/>
      <c r="J252" s="266"/>
      <c r="K252" s="266"/>
      <c r="L252" s="271"/>
      <c r="M252" s="272"/>
      <c r="N252" s="273"/>
      <c r="O252" s="273"/>
      <c r="P252" s="273"/>
      <c r="Q252" s="273"/>
      <c r="R252" s="273"/>
      <c r="S252" s="273"/>
      <c r="T252" s="27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75" t="s">
        <v>170</v>
      </c>
      <c r="AU252" s="275" t="s">
        <v>90</v>
      </c>
      <c r="AV252" s="14" t="s">
        <v>90</v>
      </c>
      <c r="AW252" s="14" t="s">
        <v>34</v>
      </c>
      <c r="AX252" s="14" t="s">
        <v>78</v>
      </c>
      <c r="AY252" s="275" t="s">
        <v>162</v>
      </c>
    </row>
    <row r="253" s="14" customFormat="1">
      <c r="A253" s="14"/>
      <c r="B253" s="265"/>
      <c r="C253" s="266"/>
      <c r="D253" s="256" t="s">
        <v>170</v>
      </c>
      <c r="E253" s="267" t="s">
        <v>1</v>
      </c>
      <c r="F253" s="268" t="s">
        <v>1084</v>
      </c>
      <c r="G253" s="266"/>
      <c r="H253" s="269">
        <v>8.3000000000000007</v>
      </c>
      <c r="I253" s="270"/>
      <c r="J253" s="266"/>
      <c r="K253" s="266"/>
      <c r="L253" s="271"/>
      <c r="M253" s="272"/>
      <c r="N253" s="273"/>
      <c r="O253" s="273"/>
      <c r="P253" s="273"/>
      <c r="Q253" s="273"/>
      <c r="R253" s="273"/>
      <c r="S253" s="273"/>
      <c r="T253" s="27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75" t="s">
        <v>170</v>
      </c>
      <c r="AU253" s="275" t="s">
        <v>90</v>
      </c>
      <c r="AV253" s="14" t="s">
        <v>90</v>
      </c>
      <c r="AW253" s="14" t="s">
        <v>34</v>
      </c>
      <c r="AX253" s="14" t="s">
        <v>78</v>
      </c>
      <c r="AY253" s="275" t="s">
        <v>162</v>
      </c>
    </row>
    <row r="254" s="16" customFormat="1">
      <c r="A254" s="16"/>
      <c r="B254" s="287"/>
      <c r="C254" s="288"/>
      <c r="D254" s="256" t="s">
        <v>170</v>
      </c>
      <c r="E254" s="289" t="s">
        <v>1</v>
      </c>
      <c r="F254" s="290" t="s">
        <v>180</v>
      </c>
      <c r="G254" s="288"/>
      <c r="H254" s="291">
        <v>17.800000000000001</v>
      </c>
      <c r="I254" s="292"/>
      <c r="J254" s="288"/>
      <c r="K254" s="288"/>
      <c r="L254" s="293"/>
      <c r="M254" s="294"/>
      <c r="N254" s="295"/>
      <c r="O254" s="295"/>
      <c r="P254" s="295"/>
      <c r="Q254" s="295"/>
      <c r="R254" s="295"/>
      <c r="S254" s="295"/>
      <c r="T254" s="29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T254" s="297" t="s">
        <v>170</v>
      </c>
      <c r="AU254" s="297" t="s">
        <v>90</v>
      </c>
      <c r="AV254" s="16" t="s">
        <v>168</v>
      </c>
      <c r="AW254" s="16" t="s">
        <v>34</v>
      </c>
      <c r="AX254" s="16" t="s">
        <v>85</v>
      </c>
      <c r="AY254" s="297" t="s">
        <v>162</v>
      </c>
    </row>
    <row r="255" s="2" customFormat="1" ht="22.2" customHeight="1">
      <c r="A255" s="39"/>
      <c r="B255" s="40"/>
      <c r="C255" s="240" t="s">
        <v>420</v>
      </c>
      <c r="D255" s="240" t="s">
        <v>164</v>
      </c>
      <c r="E255" s="241" t="s">
        <v>741</v>
      </c>
      <c r="F255" s="242" t="s">
        <v>950</v>
      </c>
      <c r="G255" s="243" t="s">
        <v>167</v>
      </c>
      <c r="H255" s="244">
        <v>17.800000000000001</v>
      </c>
      <c r="I255" s="245"/>
      <c r="J255" s="246">
        <f>ROUND(I255*H255,2)</f>
        <v>0</v>
      </c>
      <c r="K255" s="247"/>
      <c r="L255" s="45"/>
      <c r="M255" s="311" t="s">
        <v>1</v>
      </c>
      <c r="N255" s="312" t="s">
        <v>44</v>
      </c>
      <c r="O255" s="313"/>
      <c r="P255" s="314">
        <f>O255*H255</f>
        <v>0</v>
      </c>
      <c r="Q255" s="314">
        <v>0.00093000000000000005</v>
      </c>
      <c r="R255" s="314">
        <f>Q255*H255</f>
        <v>0.016554000000000003</v>
      </c>
      <c r="S255" s="314">
        <v>0</v>
      </c>
      <c r="T255" s="315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52" t="s">
        <v>253</v>
      </c>
      <c r="AT255" s="252" t="s">
        <v>164</v>
      </c>
      <c r="AU255" s="252" t="s">
        <v>90</v>
      </c>
      <c r="AY255" s="18" t="s">
        <v>162</v>
      </c>
      <c r="BE255" s="253">
        <f>IF(N255="základná",J255,0)</f>
        <v>0</v>
      </c>
      <c r="BF255" s="253">
        <f>IF(N255="znížená",J255,0)</f>
        <v>0</v>
      </c>
      <c r="BG255" s="253">
        <f>IF(N255="zákl. prenesená",J255,0)</f>
        <v>0</v>
      </c>
      <c r="BH255" s="253">
        <f>IF(N255="zníž. prenesená",J255,0)</f>
        <v>0</v>
      </c>
      <c r="BI255" s="253">
        <f>IF(N255="nulová",J255,0)</f>
        <v>0</v>
      </c>
      <c r="BJ255" s="18" t="s">
        <v>90</v>
      </c>
      <c r="BK255" s="253">
        <f>ROUND(I255*H255,2)</f>
        <v>0</v>
      </c>
      <c r="BL255" s="18" t="s">
        <v>253</v>
      </c>
      <c r="BM255" s="252" t="s">
        <v>1085</v>
      </c>
    </row>
    <row r="256" s="2" customFormat="1" ht="6.96" customHeight="1">
      <c r="A256" s="39"/>
      <c r="B256" s="73"/>
      <c r="C256" s="74"/>
      <c r="D256" s="74"/>
      <c r="E256" s="74"/>
      <c r="F256" s="74"/>
      <c r="G256" s="74"/>
      <c r="H256" s="74"/>
      <c r="I256" s="74"/>
      <c r="J256" s="74"/>
      <c r="K256" s="74"/>
      <c r="L256" s="45"/>
      <c r="M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</row>
  </sheetData>
  <sheetProtection sheet="1" autoFilter="0" formatColumns="0" formatRows="0" objects="1" scenarios="1" spinCount="100000" saltValue="nOqlWhaNlHot1C8EiYrgKqTmQblL3OnGd8DhdrbCXaSTUK98YdRSLtYfjFgrppI+gYKTKAwKgwU7ooc/wUjAHw==" hashValue="MjOX5MMdxOVY9gsCz5JXaymdv6lDQ7c7y9XfYUf/fkwdohdcW6/uTx50kz70wIr8OUulYe0ya9GnPZmeLG1Cgw==" algorithmName="SHA-512" password="CC35"/>
  <autoFilter ref="C132:K25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1:H121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111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78</v>
      </c>
    </row>
    <row r="4" s="1" customFormat="1" ht="24.96" customHeight="1">
      <c r="B4" s="21"/>
      <c r="D4" s="156" t="s">
        <v>127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14.4" customHeight="1">
      <c r="B7" s="21"/>
      <c r="E7" s="159" t="str">
        <f>'Rekapitulácia stavby'!K6</f>
        <v>Cyklotrasa Rimavská Sobota - Poltár</v>
      </c>
      <c r="F7" s="158"/>
      <c r="G7" s="158"/>
      <c r="H7" s="158"/>
      <c r="L7" s="21"/>
    </row>
    <row r="8" s="1" customFormat="1" ht="12" customHeight="1">
      <c r="B8" s="21"/>
      <c r="D8" s="158" t="s">
        <v>128</v>
      </c>
      <c r="L8" s="21"/>
    </row>
    <row r="9" s="2" customFormat="1" ht="14.4" customHeight="1">
      <c r="A9" s="39"/>
      <c r="B9" s="45"/>
      <c r="C9" s="39"/>
      <c r="D9" s="39"/>
      <c r="E9" s="159" t="s">
        <v>952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8" t="s">
        <v>130</v>
      </c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5.6" customHeight="1">
      <c r="A11" s="39"/>
      <c r="B11" s="45"/>
      <c r="C11" s="39"/>
      <c r="D11" s="39"/>
      <c r="E11" s="161" t="s">
        <v>1086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8" t="s">
        <v>17</v>
      </c>
      <c r="E13" s="39"/>
      <c r="F13" s="148" t="s">
        <v>1</v>
      </c>
      <c r="G13" s="39"/>
      <c r="H13" s="39"/>
      <c r="I13" s="158" t="s">
        <v>18</v>
      </c>
      <c r="J13" s="148" t="s">
        <v>1</v>
      </c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8" t="s">
        <v>19</v>
      </c>
      <c r="E14" s="39"/>
      <c r="F14" s="148" t="s">
        <v>20</v>
      </c>
      <c r="G14" s="39"/>
      <c r="H14" s="39"/>
      <c r="I14" s="158" t="s">
        <v>21</v>
      </c>
      <c r="J14" s="162" t="str">
        <f>'Rekapitulácia stavby'!AN8</f>
        <v>24. 11. 2020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23</v>
      </c>
      <c r="E16" s="39"/>
      <c r="F16" s="39"/>
      <c r="G16" s="39"/>
      <c r="H16" s="39"/>
      <c r="I16" s="158" t="s">
        <v>24</v>
      </c>
      <c r="J16" s="148" t="s">
        <v>25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8" t="s">
        <v>26</v>
      </c>
      <c r="F17" s="39"/>
      <c r="G17" s="39"/>
      <c r="H17" s="39"/>
      <c r="I17" s="158" t="s">
        <v>27</v>
      </c>
      <c r="J17" s="148" t="s">
        <v>1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8" t="s">
        <v>28</v>
      </c>
      <c r="E19" s="39"/>
      <c r="F19" s="39"/>
      <c r="G19" s="39"/>
      <c r="H19" s="39"/>
      <c r="I19" s="158" t="s">
        <v>24</v>
      </c>
      <c r="J19" s="34" t="str">
        <f>'Rekapitulácia stavby'!AN13</f>
        <v>Vyplň údaj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'Rekapitulácia stavby'!E14</f>
        <v>Vyplň údaj</v>
      </c>
      <c r="F20" s="148"/>
      <c r="G20" s="148"/>
      <c r="H20" s="148"/>
      <c r="I20" s="158" t="s">
        <v>27</v>
      </c>
      <c r="J20" s="34" t="str">
        <f>'Rekapitulácia stavby'!AN14</f>
        <v>Vyplň údaj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8" t="s">
        <v>30</v>
      </c>
      <c r="E22" s="39"/>
      <c r="F22" s="39"/>
      <c r="G22" s="39"/>
      <c r="H22" s="39"/>
      <c r="I22" s="158" t="s">
        <v>24</v>
      </c>
      <c r="J22" s="148" t="s">
        <v>31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8" t="s">
        <v>32</v>
      </c>
      <c r="F23" s="39"/>
      <c r="G23" s="39"/>
      <c r="H23" s="39"/>
      <c r="I23" s="158" t="s">
        <v>27</v>
      </c>
      <c r="J23" s="148" t="s">
        <v>33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8" t="s">
        <v>35</v>
      </c>
      <c r="E25" s="39"/>
      <c r="F25" s="39"/>
      <c r="G25" s="39"/>
      <c r="H25" s="39"/>
      <c r="I25" s="158" t="s">
        <v>24</v>
      </c>
      <c r="J25" s="148" t="str">
        <f>IF('Rekapitulácia stavby'!AN19="","",'Rekapitulácia stavby'!AN19)</f>
        <v/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8" t="str">
        <f>IF('Rekapitulácia stavby'!E20="","",'Rekapitulácia stavby'!E20)</f>
        <v xml:space="preserve"> </v>
      </c>
      <c r="F26" s="39"/>
      <c r="G26" s="39"/>
      <c r="H26" s="39"/>
      <c r="I26" s="158" t="s">
        <v>27</v>
      </c>
      <c r="J26" s="148" t="str">
        <f>IF('Rekapitulácia stavby'!AN20="","",'Rekapitulácia stavby'!AN20)</f>
        <v/>
      </c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8" t="s">
        <v>37</v>
      </c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4.4" customHeight="1">
      <c r="A29" s="163"/>
      <c r="B29" s="164"/>
      <c r="C29" s="163"/>
      <c r="D29" s="163"/>
      <c r="E29" s="165" t="s">
        <v>1</v>
      </c>
      <c r="F29" s="165"/>
      <c r="G29" s="165"/>
      <c r="H29" s="165"/>
      <c r="I29" s="163"/>
      <c r="J29" s="163"/>
      <c r="K29" s="163"/>
      <c r="L29" s="166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7"/>
      <c r="E31" s="167"/>
      <c r="F31" s="167"/>
      <c r="G31" s="167"/>
      <c r="H31" s="167"/>
      <c r="I31" s="167"/>
      <c r="J31" s="167"/>
      <c r="K31" s="167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8" t="s">
        <v>38</v>
      </c>
      <c r="E32" s="39"/>
      <c r="F32" s="39"/>
      <c r="G32" s="39"/>
      <c r="H32" s="39"/>
      <c r="I32" s="39"/>
      <c r="J32" s="169">
        <f>ROUND(J134, 2)</f>
        <v>0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7"/>
      <c r="E33" s="167"/>
      <c r="F33" s="167"/>
      <c r="G33" s="167"/>
      <c r="H33" s="167"/>
      <c r="I33" s="167"/>
      <c r="J33" s="167"/>
      <c r="K33" s="167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70" t="s">
        <v>40</v>
      </c>
      <c r="G34" s="39"/>
      <c r="H34" s="39"/>
      <c r="I34" s="170" t="s">
        <v>39</v>
      </c>
      <c r="J34" s="170" t="s">
        <v>41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0" t="s">
        <v>42</v>
      </c>
      <c r="E35" s="171" t="s">
        <v>43</v>
      </c>
      <c r="F35" s="172">
        <f>ROUND((SUM(BE134:BE300)),  2)</f>
        <v>0</v>
      </c>
      <c r="G35" s="173"/>
      <c r="H35" s="173"/>
      <c r="I35" s="174">
        <v>0.20000000000000001</v>
      </c>
      <c r="J35" s="172">
        <f>ROUND(((SUM(BE134:BE300))*I35),  2)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71" t="s">
        <v>44</v>
      </c>
      <c r="F36" s="172">
        <f>ROUND((SUM(BF134:BF300)),  2)</f>
        <v>0</v>
      </c>
      <c r="G36" s="173"/>
      <c r="H36" s="173"/>
      <c r="I36" s="174">
        <v>0.20000000000000001</v>
      </c>
      <c r="J36" s="172">
        <f>ROUND(((SUM(BF134:BF300))*I36),  2)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8" t="s">
        <v>45</v>
      </c>
      <c r="F37" s="175">
        <f>ROUND((SUM(BG134:BG300)),  2)</f>
        <v>0</v>
      </c>
      <c r="G37" s="39"/>
      <c r="H37" s="39"/>
      <c r="I37" s="176">
        <v>0.20000000000000001</v>
      </c>
      <c r="J37" s="175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8" t="s">
        <v>46</v>
      </c>
      <c r="F38" s="175">
        <f>ROUND((SUM(BH134:BH300)),  2)</f>
        <v>0</v>
      </c>
      <c r="G38" s="39"/>
      <c r="H38" s="39"/>
      <c r="I38" s="176">
        <v>0.20000000000000001</v>
      </c>
      <c r="J38" s="175">
        <f>0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71" t="s">
        <v>47</v>
      </c>
      <c r="F39" s="172">
        <f>ROUND((SUM(BI134:BI300)),  2)</f>
        <v>0</v>
      </c>
      <c r="G39" s="173"/>
      <c r="H39" s="173"/>
      <c r="I39" s="174">
        <v>0</v>
      </c>
      <c r="J39" s="172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77"/>
      <c r="D41" s="178" t="s">
        <v>48</v>
      </c>
      <c r="E41" s="179"/>
      <c r="F41" s="179"/>
      <c r="G41" s="180" t="s">
        <v>49</v>
      </c>
      <c r="H41" s="181" t="s">
        <v>50</v>
      </c>
      <c r="I41" s="179"/>
      <c r="J41" s="182">
        <f>SUM(J32:J39)</f>
        <v>0</v>
      </c>
      <c r="K41" s="183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51</v>
      </c>
      <c r="E50" s="185"/>
      <c r="F50" s="185"/>
      <c r="G50" s="184" t="s">
        <v>52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53</v>
      </c>
      <c r="E61" s="187"/>
      <c r="F61" s="188" t="s">
        <v>54</v>
      </c>
      <c r="G61" s="186" t="s">
        <v>53</v>
      </c>
      <c r="H61" s="187"/>
      <c r="I61" s="187"/>
      <c r="J61" s="189" t="s">
        <v>54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55</v>
      </c>
      <c r="E65" s="190"/>
      <c r="F65" s="190"/>
      <c r="G65" s="184" t="s">
        <v>56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53</v>
      </c>
      <c r="E76" s="187"/>
      <c r="F76" s="188" t="s">
        <v>54</v>
      </c>
      <c r="G76" s="186" t="s">
        <v>53</v>
      </c>
      <c r="H76" s="187"/>
      <c r="I76" s="187"/>
      <c r="J76" s="189" t="s">
        <v>54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134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4.4" customHeight="1">
      <c r="A85" s="39"/>
      <c r="B85" s="40"/>
      <c r="C85" s="41"/>
      <c r="D85" s="41"/>
      <c r="E85" s="195" t="str">
        <f>E7</f>
        <v>Cyklotrasa Rimavská Sobota - Poltár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128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4.4" customHeight="1">
      <c r="A87" s="39"/>
      <c r="B87" s="40"/>
      <c r="C87" s="41"/>
      <c r="D87" s="41"/>
      <c r="E87" s="195" t="s">
        <v>952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130</v>
      </c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6" customHeight="1">
      <c r="A89" s="39"/>
      <c r="B89" s="40"/>
      <c r="C89" s="41"/>
      <c r="D89" s="41"/>
      <c r="E89" s="83" t="str">
        <f>E11</f>
        <v>1136-2-21 - SO 02.21 - Most ( priepust )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19</v>
      </c>
      <c r="D91" s="41"/>
      <c r="E91" s="41"/>
      <c r="F91" s="28" t="str">
        <f>F14</f>
        <v>Rimavská Sobota, Poltár</v>
      </c>
      <c r="G91" s="41"/>
      <c r="H91" s="41"/>
      <c r="I91" s="33" t="s">
        <v>21</v>
      </c>
      <c r="J91" s="86" t="str">
        <f>IF(J14="","",J14)</f>
        <v>24. 11. 2020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40.8" customHeight="1">
      <c r="A93" s="39"/>
      <c r="B93" s="40"/>
      <c r="C93" s="33" t="s">
        <v>23</v>
      </c>
      <c r="D93" s="41"/>
      <c r="E93" s="41"/>
      <c r="F93" s="28" t="str">
        <f>E17</f>
        <v>Banskobystrický samosprávny kraj, B. Bystrica</v>
      </c>
      <c r="G93" s="41"/>
      <c r="H93" s="41"/>
      <c r="I93" s="33" t="s">
        <v>30</v>
      </c>
      <c r="J93" s="37" t="str">
        <f>E23</f>
        <v>Cykloprojekt s.r.o., Bratislava, Laurinská 18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6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35</v>
      </c>
      <c r="J94" s="37" t="str">
        <f>E26</f>
        <v xml:space="preserve"> </v>
      </c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97" t="s">
        <v>135</v>
      </c>
      <c r="D96" s="198"/>
      <c r="E96" s="198"/>
      <c r="F96" s="198"/>
      <c r="G96" s="198"/>
      <c r="H96" s="198"/>
      <c r="I96" s="198"/>
      <c r="J96" s="199" t="s">
        <v>136</v>
      </c>
      <c r="K96" s="198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200" t="s">
        <v>137</v>
      </c>
      <c r="D98" s="41"/>
      <c r="E98" s="41"/>
      <c r="F98" s="41"/>
      <c r="G98" s="41"/>
      <c r="H98" s="41"/>
      <c r="I98" s="41"/>
      <c r="J98" s="117">
        <f>J134</f>
        <v>0</v>
      </c>
      <c r="K98" s="41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138</v>
      </c>
    </row>
    <row r="99" s="9" customFormat="1" ht="24.96" customHeight="1">
      <c r="A99" s="9"/>
      <c r="B99" s="201"/>
      <c r="C99" s="202"/>
      <c r="D99" s="203" t="s">
        <v>139</v>
      </c>
      <c r="E99" s="204"/>
      <c r="F99" s="204"/>
      <c r="G99" s="204"/>
      <c r="H99" s="204"/>
      <c r="I99" s="204"/>
      <c r="J99" s="205">
        <f>J135</f>
        <v>0</v>
      </c>
      <c r="K99" s="202"/>
      <c r="L99" s="20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7"/>
      <c r="C100" s="139"/>
      <c r="D100" s="208" t="s">
        <v>140</v>
      </c>
      <c r="E100" s="209"/>
      <c r="F100" s="209"/>
      <c r="G100" s="209"/>
      <c r="H100" s="209"/>
      <c r="I100" s="209"/>
      <c r="J100" s="210">
        <f>J136</f>
        <v>0</v>
      </c>
      <c r="K100" s="139"/>
      <c r="L100" s="21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7"/>
      <c r="C101" s="139"/>
      <c r="D101" s="208" t="s">
        <v>141</v>
      </c>
      <c r="E101" s="209"/>
      <c r="F101" s="209"/>
      <c r="G101" s="209"/>
      <c r="H101" s="209"/>
      <c r="I101" s="209"/>
      <c r="J101" s="210">
        <f>J173</f>
        <v>0</v>
      </c>
      <c r="K101" s="139"/>
      <c r="L101" s="21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7"/>
      <c r="C102" s="139"/>
      <c r="D102" s="208" t="s">
        <v>755</v>
      </c>
      <c r="E102" s="209"/>
      <c r="F102" s="209"/>
      <c r="G102" s="209"/>
      <c r="H102" s="209"/>
      <c r="I102" s="209"/>
      <c r="J102" s="210">
        <f>J176</f>
        <v>0</v>
      </c>
      <c r="K102" s="139"/>
      <c r="L102" s="21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9"/>
      <c r="D103" s="208" t="s">
        <v>756</v>
      </c>
      <c r="E103" s="209"/>
      <c r="F103" s="209"/>
      <c r="G103" s="209"/>
      <c r="H103" s="209"/>
      <c r="I103" s="209"/>
      <c r="J103" s="210">
        <f>J187</f>
        <v>0</v>
      </c>
      <c r="K103" s="139"/>
      <c r="L103" s="21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9"/>
      <c r="D104" s="208" t="s">
        <v>142</v>
      </c>
      <c r="E104" s="209"/>
      <c r="F104" s="209"/>
      <c r="G104" s="209"/>
      <c r="H104" s="209"/>
      <c r="I104" s="209"/>
      <c r="J104" s="210">
        <f>J202</f>
        <v>0</v>
      </c>
      <c r="K104" s="139"/>
      <c r="L104" s="2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7"/>
      <c r="C105" s="139"/>
      <c r="D105" s="208" t="s">
        <v>143</v>
      </c>
      <c r="E105" s="209"/>
      <c r="F105" s="209"/>
      <c r="G105" s="209"/>
      <c r="H105" s="209"/>
      <c r="I105" s="209"/>
      <c r="J105" s="210">
        <f>J221</f>
        <v>0</v>
      </c>
      <c r="K105" s="139"/>
      <c r="L105" s="21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7"/>
      <c r="C106" s="139"/>
      <c r="D106" s="208" t="s">
        <v>144</v>
      </c>
      <c r="E106" s="209"/>
      <c r="F106" s="209"/>
      <c r="G106" s="209"/>
      <c r="H106" s="209"/>
      <c r="I106" s="209"/>
      <c r="J106" s="210">
        <f>J227</f>
        <v>0</v>
      </c>
      <c r="K106" s="139"/>
      <c r="L106" s="21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7"/>
      <c r="C107" s="139"/>
      <c r="D107" s="208" t="s">
        <v>145</v>
      </c>
      <c r="E107" s="209"/>
      <c r="F107" s="209"/>
      <c r="G107" s="209"/>
      <c r="H107" s="209"/>
      <c r="I107" s="209"/>
      <c r="J107" s="210">
        <f>J262</f>
        <v>0</v>
      </c>
      <c r="K107" s="139"/>
      <c r="L107" s="21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201"/>
      <c r="C108" s="202"/>
      <c r="D108" s="203" t="s">
        <v>146</v>
      </c>
      <c r="E108" s="204"/>
      <c r="F108" s="204"/>
      <c r="G108" s="204"/>
      <c r="H108" s="204"/>
      <c r="I108" s="204"/>
      <c r="J108" s="205">
        <f>J268</f>
        <v>0</v>
      </c>
      <c r="K108" s="202"/>
      <c r="L108" s="20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207"/>
      <c r="C109" s="139"/>
      <c r="D109" s="208" t="s">
        <v>757</v>
      </c>
      <c r="E109" s="209"/>
      <c r="F109" s="209"/>
      <c r="G109" s="209"/>
      <c r="H109" s="209"/>
      <c r="I109" s="209"/>
      <c r="J109" s="210">
        <f>J269</f>
        <v>0</v>
      </c>
      <c r="K109" s="139"/>
      <c r="L109" s="21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7"/>
      <c r="C110" s="139"/>
      <c r="D110" s="208" t="s">
        <v>147</v>
      </c>
      <c r="E110" s="209"/>
      <c r="F110" s="209"/>
      <c r="G110" s="209"/>
      <c r="H110" s="209"/>
      <c r="I110" s="209"/>
      <c r="J110" s="210">
        <f>J283</f>
        <v>0</v>
      </c>
      <c r="K110" s="139"/>
      <c r="L110" s="21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207"/>
      <c r="C111" s="139"/>
      <c r="D111" s="208" t="s">
        <v>758</v>
      </c>
      <c r="E111" s="209"/>
      <c r="F111" s="209"/>
      <c r="G111" s="209"/>
      <c r="H111" s="209"/>
      <c r="I111" s="209"/>
      <c r="J111" s="210">
        <f>J291</f>
        <v>0</v>
      </c>
      <c r="K111" s="139"/>
      <c r="L111" s="21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207"/>
      <c r="C112" s="139"/>
      <c r="D112" s="208" t="s">
        <v>605</v>
      </c>
      <c r="E112" s="209"/>
      <c r="F112" s="209"/>
      <c r="G112" s="209"/>
      <c r="H112" s="209"/>
      <c r="I112" s="209"/>
      <c r="J112" s="210">
        <f>J295</f>
        <v>0</v>
      </c>
      <c r="K112" s="139"/>
      <c r="L112" s="21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73"/>
      <c r="C114" s="74"/>
      <c r="D114" s="74"/>
      <c r="E114" s="74"/>
      <c r="F114" s="74"/>
      <c r="G114" s="74"/>
      <c r="H114" s="74"/>
      <c r="I114" s="74"/>
      <c r="J114" s="74"/>
      <c r="K114" s="74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8" s="2" customFormat="1" ht="6.96" customHeight="1">
      <c r="A118" s="39"/>
      <c r="B118" s="75"/>
      <c r="C118" s="76"/>
      <c r="D118" s="76"/>
      <c r="E118" s="76"/>
      <c r="F118" s="76"/>
      <c r="G118" s="76"/>
      <c r="H118" s="76"/>
      <c r="I118" s="76"/>
      <c r="J118" s="76"/>
      <c r="K118" s="76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4.96" customHeight="1">
      <c r="A119" s="39"/>
      <c r="B119" s="40"/>
      <c r="C119" s="24" t="s">
        <v>148</v>
      </c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15</v>
      </c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4.4" customHeight="1">
      <c r="A122" s="39"/>
      <c r="B122" s="40"/>
      <c r="C122" s="41"/>
      <c r="D122" s="41"/>
      <c r="E122" s="195" t="str">
        <f>E7</f>
        <v>Cyklotrasa Rimavská Sobota - Poltár</v>
      </c>
      <c r="F122" s="33"/>
      <c r="G122" s="33"/>
      <c r="H122" s="33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" customFormat="1" ht="12" customHeight="1">
      <c r="B123" s="22"/>
      <c r="C123" s="33" t="s">
        <v>128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="2" customFormat="1" ht="14.4" customHeight="1">
      <c r="A124" s="39"/>
      <c r="B124" s="40"/>
      <c r="C124" s="41"/>
      <c r="D124" s="41"/>
      <c r="E124" s="195" t="s">
        <v>952</v>
      </c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130</v>
      </c>
      <c r="D125" s="41"/>
      <c r="E125" s="41"/>
      <c r="F125" s="41"/>
      <c r="G125" s="41"/>
      <c r="H125" s="41"/>
      <c r="I125" s="41"/>
      <c r="J125" s="41"/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6" customHeight="1">
      <c r="A126" s="39"/>
      <c r="B126" s="40"/>
      <c r="C126" s="41"/>
      <c r="D126" s="41"/>
      <c r="E126" s="83" t="str">
        <f>E11</f>
        <v>1136-2-21 - SO 02.21 - Most ( priepust )</v>
      </c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6.96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2" customHeight="1">
      <c r="A128" s="39"/>
      <c r="B128" s="40"/>
      <c r="C128" s="33" t="s">
        <v>19</v>
      </c>
      <c r="D128" s="41"/>
      <c r="E128" s="41"/>
      <c r="F128" s="28" t="str">
        <f>F14</f>
        <v>Rimavská Sobota, Poltár</v>
      </c>
      <c r="G128" s="41"/>
      <c r="H128" s="41"/>
      <c r="I128" s="33" t="s">
        <v>21</v>
      </c>
      <c r="J128" s="86" t="str">
        <f>IF(J14="","",J14)</f>
        <v>24. 11. 2020</v>
      </c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6.96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40.8" customHeight="1">
      <c r="A130" s="39"/>
      <c r="B130" s="40"/>
      <c r="C130" s="33" t="s">
        <v>23</v>
      </c>
      <c r="D130" s="41"/>
      <c r="E130" s="41"/>
      <c r="F130" s="28" t="str">
        <f>E17</f>
        <v>Banskobystrický samosprávny kraj, B. Bystrica</v>
      </c>
      <c r="G130" s="41"/>
      <c r="H130" s="41"/>
      <c r="I130" s="33" t="s">
        <v>30</v>
      </c>
      <c r="J130" s="37" t="str">
        <f>E23</f>
        <v>Cykloprojekt s.r.o., Bratislava, Laurinská 18</v>
      </c>
      <c r="K130" s="41"/>
      <c r="L130" s="70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5.6" customHeight="1">
      <c r="A131" s="39"/>
      <c r="B131" s="40"/>
      <c r="C131" s="33" t="s">
        <v>28</v>
      </c>
      <c r="D131" s="41"/>
      <c r="E131" s="41"/>
      <c r="F131" s="28" t="str">
        <f>IF(E20="","",E20)</f>
        <v>Vyplň údaj</v>
      </c>
      <c r="G131" s="41"/>
      <c r="H131" s="41"/>
      <c r="I131" s="33" t="s">
        <v>35</v>
      </c>
      <c r="J131" s="37" t="str">
        <f>E26</f>
        <v xml:space="preserve"> </v>
      </c>
      <c r="K131" s="41"/>
      <c r="L131" s="70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0.32" customHeight="1">
      <c r="A132" s="39"/>
      <c r="B132" s="40"/>
      <c r="C132" s="41"/>
      <c r="D132" s="41"/>
      <c r="E132" s="41"/>
      <c r="F132" s="41"/>
      <c r="G132" s="41"/>
      <c r="H132" s="41"/>
      <c r="I132" s="41"/>
      <c r="J132" s="41"/>
      <c r="K132" s="41"/>
      <c r="L132" s="70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11" customFormat="1" ht="29.28" customHeight="1">
      <c r="A133" s="212"/>
      <c r="B133" s="213"/>
      <c r="C133" s="214" t="s">
        <v>149</v>
      </c>
      <c r="D133" s="215" t="s">
        <v>63</v>
      </c>
      <c r="E133" s="215" t="s">
        <v>59</v>
      </c>
      <c r="F133" s="215" t="s">
        <v>60</v>
      </c>
      <c r="G133" s="215" t="s">
        <v>150</v>
      </c>
      <c r="H133" s="215" t="s">
        <v>151</v>
      </c>
      <c r="I133" s="215" t="s">
        <v>152</v>
      </c>
      <c r="J133" s="216" t="s">
        <v>136</v>
      </c>
      <c r="K133" s="217" t="s">
        <v>153</v>
      </c>
      <c r="L133" s="218"/>
      <c r="M133" s="107" t="s">
        <v>1</v>
      </c>
      <c r="N133" s="108" t="s">
        <v>42</v>
      </c>
      <c r="O133" s="108" t="s">
        <v>154</v>
      </c>
      <c r="P133" s="108" t="s">
        <v>155</v>
      </c>
      <c r="Q133" s="108" t="s">
        <v>156</v>
      </c>
      <c r="R133" s="108" t="s">
        <v>157</v>
      </c>
      <c r="S133" s="108" t="s">
        <v>158</v>
      </c>
      <c r="T133" s="109" t="s">
        <v>159</v>
      </c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</row>
    <row r="134" s="2" customFormat="1" ht="22.8" customHeight="1">
      <c r="A134" s="39"/>
      <c r="B134" s="40"/>
      <c r="C134" s="114" t="s">
        <v>137</v>
      </c>
      <c r="D134" s="41"/>
      <c r="E134" s="41"/>
      <c r="F134" s="41"/>
      <c r="G134" s="41"/>
      <c r="H134" s="41"/>
      <c r="I134" s="41"/>
      <c r="J134" s="219">
        <f>BK134</f>
        <v>0</v>
      </c>
      <c r="K134" s="41"/>
      <c r="L134" s="45"/>
      <c r="M134" s="110"/>
      <c r="N134" s="220"/>
      <c r="O134" s="111"/>
      <c r="P134" s="221">
        <f>P135+P268</f>
        <v>0</v>
      </c>
      <c r="Q134" s="111"/>
      <c r="R134" s="221">
        <f>R135+R268</f>
        <v>64.803056540000028</v>
      </c>
      <c r="S134" s="111"/>
      <c r="T134" s="222">
        <f>T135+T268</f>
        <v>22.403552000000001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77</v>
      </c>
      <c r="AU134" s="18" t="s">
        <v>138</v>
      </c>
      <c r="BK134" s="223">
        <f>BK135+BK268</f>
        <v>0</v>
      </c>
    </row>
    <row r="135" s="12" customFormat="1" ht="25.92" customHeight="1">
      <c r="A135" s="12"/>
      <c r="B135" s="224"/>
      <c r="C135" s="225"/>
      <c r="D135" s="226" t="s">
        <v>77</v>
      </c>
      <c r="E135" s="227" t="s">
        <v>160</v>
      </c>
      <c r="F135" s="227" t="s">
        <v>161</v>
      </c>
      <c r="G135" s="225"/>
      <c r="H135" s="225"/>
      <c r="I135" s="228"/>
      <c r="J135" s="229">
        <f>BK135</f>
        <v>0</v>
      </c>
      <c r="K135" s="225"/>
      <c r="L135" s="230"/>
      <c r="M135" s="231"/>
      <c r="N135" s="232"/>
      <c r="O135" s="232"/>
      <c r="P135" s="233">
        <f>P136+P173+P176+P187+P202+P221+P227+P262</f>
        <v>0</v>
      </c>
      <c r="Q135" s="232"/>
      <c r="R135" s="233">
        <f>R136+R173+R176+R187+R202+R221+R227+R262</f>
        <v>64.644724840000023</v>
      </c>
      <c r="S135" s="232"/>
      <c r="T135" s="234">
        <f>T136+T173+T176+T187+T202+T221+T227+T262</f>
        <v>22.403552000000001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5" t="s">
        <v>85</v>
      </c>
      <c r="AT135" s="236" t="s">
        <v>77</v>
      </c>
      <c r="AU135" s="236" t="s">
        <v>78</v>
      </c>
      <c r="AY135" s="235" t="s">
        <v>162</v>
      </c>
      <c r="BK135" s="237">
        <f>BK136+BK173+BK176+BK187+BK202+BK221+BK227+BK262</f>
        <v>0</v>
      </c>
    </row>
    <row r="136" s="12" customFormat="1" ht="22.8" customHeight="1">
      <c r="A136" s="12"/>
      <c r="B136" s="224"/>
      <c r="C136" s="225"/>
      <c r="D136" s="226" t="s">
        <v>77</v>
      </c>
      <c r="E136" s="238" t="s">
        <v>85</v>
      </c>
      <c r="F136" s="238" t="s">
        <v>163</v>
      </c>
      <c r="G136" s="225"/>
      <c r="H136" s="225"/>
      <c r="I136" s="228"/>
      <c r="J136" s="239">
        <f>BK136</f>
        <v>0</v>
      </c>
      <c r="K136" s="225"/>
      <c r="L136" s="230"/>
      <c r="M136" s="231"/>
      <c r="N136" s="232"/>
      <c r="O136" s="232"/>
      <c r="P136" s="233">
        <f>SUM(P137:P172)</f>
        <v>0</v>
      </c>
      <c r="Q136" s="232"/>
      <c r="R136" s="233">
        <f>SUM(R137:R172)</f>
        <v>10.800000000000001</v>
      </c>
      <c r="S136" s="232"/>
      <c r="T136" s="234">
        <f>SUM(T137:T172)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5" t="s">
        <v>85</v>
      </c>
      <c r="AT136" s="236" t="s">
        <v>77</v>
      </c>
      <c r="AU136" s="236" t="s">
        <v>85</v>
      </c>
      <c r="AY136" s="235" t="s">
        <v>162</v>
      </c>
      <c r="BK136" s="237">
        <f>SUM(BK137:BK172)</f>
        <v>0</v>
      </c>
    </row>
    <row r="137" s="2" customFormat="1" ht="22.2" customHeight="1">
      <c r="A137" s="39"/>
      <c r="B137" s="40"/>
      <c r="C137" s="240" t="s">
        <v>85</v>
      </c>
      <c r="D137" s="240" t="s">
        <v>164</v>
      </c>
      <c r="E137" s="241" t="s">
        <v>608</v>
      </c>
      <c r="F137" s="242" t="s">
        <v>609</v>
      </c>
      <c r="G137" s="243" t="s">
        <v>167</v>
      </c>
      <c r="H137" s="244">
        <v>22.239999999999998</v>
      </c>
      <c r="I137" s="245"/>
      <c r="J137" s="246">
        <f>ROUND(I137*H137,2)</f>
        <v>0</v>
      </c>
      <c r="K137" s="247"/>
      <c r="L137" s="45"/>
      <c r="M137" s="248" t="s">
        <v>1</v>
      </c>
      <c r="N137" s="249" t="s">
        <v>44</v>
      </c>
      <c r="O137" s="98"/>
      <c r="P137" s="250">
        <f>O137*H137</f>
        <v>0</v>
      </c>
      <c r="Q137" s="250">
        <v>0</v>
      </c>
      <c r="R137" s="250">
        <f>Q137*H137</f>
        <v>0</v>
      </c>
      <c r="S137" s="250">
        <v>0</v>
      </c>
      <c r="T137" s="25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52" t="s">
        <v>168</v>
      </c>
      <c r="AT137" s="252" t="s">
        <v>164</v>
      </c>
      <c r="AU137" s="252" t="s">
        <v>90</v>
      </c>
      <c r="AY137" s="18" t="s">
        <v>162</v>
      </c>
      <c r="BE137" s="253">
        <f>IF(N137="základná",J137,0)</f>
        <v>0</v>
      </c>
      <c r="BF137" s="253">
        <f>IF(N137="znížená",J137,0)</f>
        <v>0</v>
      </c>
      <c r="BG137" s="253">
        <f>IF(N137="zákl. prenesená",J137,0)</f>
        <v>0</v>
      </c>
      <c r="BH137" s="253">
        <f>IF(N137="zníž. prenesená",J137,0)</f>
        <v>0</v>
      </c>
      <c r="BI137" s="253">
        <f>IF(N137="nulová",J137,0)</f>
        <v>0</v>
      </c>
      <c r="BJ137" s="18" t="s">
        <v>90</v>
      </c>
      <c r="BK137" s="253">
        <f>ROUND(I137*H137,2)</f>
        <v>0</v>
      </c>
      <c r="BL137" s="18" t="s">
        <v>168</v>
      </c>
      <c r="BM137" s="252" t="s">
        <v>1087</v>
      </c>
    </row>
    <row r="138" s="14" customFormat="1">
      <c r="A138" s="14"/>
      <c r="B138" s="265"/>
      <c r="C138" s="266"/>
      <c r="D138" s="256" t="s">
        <v>170</v>
      </c>
      <c r="E138" s="267" t="s">
        <v>1</v>
      </c>
      <c r="F138" s="268" t="s">
        <v>1088</v>
      </c>
      <c r="G138" s="266"/>
      <c r="H138" s="269">
        <v>22.239999999999998</v>
      </c>
      <c r="I138" s="270"/>
      <c r="J138" s="266"/>
      <c r="K138" s="266"/>
      <c r="L138" s="271"/>
      <c r="M138" s="272"/>
      <c r="N138" s="273"/>
      <c r="O138" s="273"/>
      <c r="P138" s="273"/>
      <c r="Q138" s="273"/>
      <c r="R138" s="273"/>
      <c r="S138" s="273"/>
      <c r="T138" s="27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75" t="s">
        <v>170</v>
      </c>
      <c r="AU138" s="275" t="s">
        <v>90</v>
      </c>
      <c r="AV138" s="14" t="s">
        <v>90</v>
      </c>
      <c r="AW138" s="14" t="s">
        <v>34</v>
      </c>
      <c r="AX138" s="14" t="s">
        <v>85</v>
      </c>
      <c r="AY138" s="275" t="s">
        <v>162</v>
      </c>
    </row>
    <row r="139" s="2" customFormat="1" ht="22.2" customHeight="1">
      <c r="A139" s="39"/>
      <c r="B139" s="40"/>
      <c r="C139" s="240" t="s">
        <v>90</v>
      </c>
      <c r="D139" s="240" t="s">
        <v>164</v>
      </c>
      <c r="E139" s="241" t="s">
        <v>616</v>
      </c>
      <c r="F139" s="242" t="s">
        <v>617</v>
      </c>
      <c r="G139" s="243" t="s">
        <v>192</v>
      </c>
      <c r="H139" s="244">
        <v>3.101</v>
      </c>
      <c r="I139" s="245"/>
      <c r="J139" s="246">
        <f>ROUND(I139*H139,2)</f>
        <v>0</v>
      </c>
      <c r="K139" s="247"/>
      <c r="L139" s="45"/>
      <c r="M139" s="248" t="s">
        <v>1</v>
      </c>
      <c r="N139" s="249" t="s">
        <v>44</v>
      </c>
      <c r="O139" s="98"/>
      <c r="P139" s="250">
        <f>O139*H139</f>
        <v>0</v>
      </c>
      <c r="Q139" s="250">
        <v>0</v>
      </c>
      <c r="R139" s="250">
        <f>Q139*H139</f>
        <v>0</v>
      </c>
      <c r="S139" s="250">
        <v>0</v>
      </c>
      <c r="T139" s="25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52" t="s">
        <v>168</v>
      </c>
      <c r="AT139" s="252" t="s">
        <v>164</v>
      </c>
      <c r="AU139" s="252" t="s">
        <v>90</v>
      </c>
      <c r="AY139" s="18" t="s">
        <v>162</v>
      </c>
      <c r="BE139" s="253">
        <f>IF(N139="základná",J139,0)</f>
        <v>0</v>
      </c>
      <c r="BF139" s="253">
        <f>IF(N139="znížená",J139,0)</f>
        <v>0</v>
      </c>
      <c r="BG139" s="253">
        <f>IF(N139="zákl. prenesená",J139,0)</f>
        <v>0</v>
      </c>
      <c r="BH139" s="253">
        <f>IF(N139="zníž. prenesená",J139,0)</f>
        <v>0</v>
      </c>
      <c r="BI139" s="253">
        <f>IF(N139="nulová",J139,0)</f>
        <v>0</v>
      </c>
      <c r="BJ139" s="18" t="s">
        <v>90</v>
      </c>
      <c r="BK139" s="253">
        <f>ROUND(I139*H139,2)</f>
        <v>0</v>
      </c>
      <c r="BL139" s="18" t="s">
        <v>168</v>
      </c>
      <c r="BM139" s="252" t="s">
        <v>1089</v>
      </c>
    </row>
    <row r="140" s="13" customFormat="1">
      <c r="A140" s="13"/>
      <c r="B140" s="254"/>
      <c r="C140" s="255"/>
      <c r="D140" s="256" t="s">
        <v>170</v>
      </c>
      <c r="E140" s="257" t="s">
        <v>1</v>
      </c>
      <c r="F140" s="258" t="s">
        <v>959</v>
      </c>
      <c r="G140" s="255"/>
      <c r="H140" s="257" t="s">
        <v>1</v>
      </c>
      <c r="I140" s="259"/>
      <c r="J140" s="255"/>
      <c r="K140" s="255"/>
      <c r="L140" s="260"/>
      <c r="M140" s="261"/>
      <c r="N140" s="262"/>
      <c r="O140" s="262"/>
      <c r="P140" s="262"/>
      <c r="Q140" s="262"/>
      <c r="R140" s="262"/>
      <c r="S140" s="262"/>
      <c r="T140" s="26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4" t="s">
        <v>170</v>
      </c>
      <c r="AU140" s="264" t="s">
        <v>90</v>
      </c>
      <c r="AV140" s="13" t="s">
        <v>85</v>
      </c>
      <c r="AW140" s="13" t="s">
        <v>34</v>
      </c>
      <c r="AX140" s="13" t="s">
        <v>78</v>
      </c>
      <c r="AY140" s="264" t="s">
        <v>162</v>
      </c>
    </row>
    <row r="141" s="14" customFormat="1">
      <c r="A141" s="14"/>
      <c r="B141" s="265"/>
      <c r="C141" s="266"/>
      <c r="D141" s="256" t="s">
        <v>170</v>
      </c>
      <c r="E141" s="267" t="s">
        <v>1</v>
      </c>
      <c r="F141" s="268" t="s">
        <v>1090</v>
      </c>
      <c r="G141" s="266"/>
      <c r="H141" s="269">
        <v>3.101</v>
      </c>
      <c r="I141" s="270"/>
      <c r="J141" s="266"/>
      <c r="K141" s="266"/>
      <c r="L141" s="271"/>
      <c r="M141" s="272"/>
      <c r="N141" s="273"/>
      <c r="O141" s="273"/>
      <c r="P141" s="273"/>
      <c r="Q141" s="273"/>
      <c r="R141" s="273"/>
      <c r="S141" s="273"/>
      <c r="T141" s="27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75" t="s">
        <v>170</v>
      </c>
      <c r="AU141" s="275" t="s">
        <v>90</v>
      </c>
      <c r="AV141" s="14" t="s">
        <v>90</v>
      </c>
      <c r="AW141" s="14" t="s">
        <v>34</v>
      </c>
      <c r="AX141" s="14" t="s">
        <v>85</v>
      </c>
      <c r="AY141" s="275" t="s">
        <v>162</v>
      </c>
    </row>
    <row r="142" s="2" customFormat="1" ht="30" customHeight="1">
      <c r="A142" s="39"/>
      <c r="B142" s="40"/>
      <c r="C142" s="240" t="s">
        <v>95</v>
      </c>
      <c r="D142" s="240" t="s">
        <v>164</v>
      </c>
      <c r="E142" s="241" t="s">
        <v>621</v>
      </c>
      <c r="F142" s="242" t="s">
        <v>622</v>
      </c>
      <c r="G142" s="243" t="s">
        <v>192</v>
      </c>
      <c r="H142" s="244">
        <v>3.101</v>
      </c>
      <c r="I142" s="245"/>
      <c r="J142" s="246">
        <f>ROUND(I142*H142,2)</f>
        <v>0</v>
      </c>
      <c r="K142" s="247"/>
      <c r="L142" s="45"/>
      <c r="M142" s="248" t="s">
        <v>1</v>
      </c>
      <c r="N142" s="249" t="s">
        <v>44</v>
      </c>
      <c r="O142" s="98"/>
      <c r="P142" s="250">
        <f>O142*H142</f>
        <v>0</v>
      </c>
      <c r="Q142" s="250">
        <v>0</v>
      </c>
      <c r="R142" s="250">
        <f>Q142*H142</f>
        <v>0</v>
      </c>
      <c r="S142" s="250">
        <v>0</v>
      </c>
      <c r="T142" s="25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52" t="s">
        <v>168</v>
      </c>
      <c r="AT142" s="252" t="s">
        <v>164</v>
      </c>
      <c r="AU142" s="252" t="s">
        <v>90</v>
      </c>
      <c r="AY142" s="18" t="s">
        <v>162</v>
      </c>
      <c r="BE142" s="253">
        <f>IF(N142="základná",J142,0)</f>
        <v>0</v>
      </c>
      <c r="BF142" s="253">
        <f>IF(N142="znížená",J142,0)</f>
        <v>0</v>
      </c>
      <c r="BG142" s="253">
        <f>IF(N142="zákl. prenesená",J142,0)</f>
        <v>0</v>
      </c>
      <c r="BH142" s="253">
        <f>IF(N142="zníž. prenesená",J142,0)</f>
        <v>0</v>
      </c>
      <c r="BI142" s="253">
        <f>IF(N142="nulová",J142,0)</f>
        <v>0</v>
      </c>
      <c r="BJ142" s="18" t="s">
        <v>90</v>
      </c>
      <c r="BK142" s="253">
        <f>ROUND(I142*H142,2)</f>
        <v>0</v>
      </c>
      <c r="BL142" s="18" t="s">
        <v>168</v>
      </c>
      <c r="BM142" s="252" t="s">
        <v>1091</v>
      </c>
    </row>
    <row r="143" s="2" customFormat="1" ht="22.2" customHeight="1">
      <c r="A143" s="39"/>
      <c r="B143" s="40"/>
      <c r="C143" s="240" t="s">
        <v>168</v>
      </c>
      <c r="D143" s="240" t="s">
        <v>164</v>
      </c>
      <c r="E143" s="241" t="s">
        <v>631</v>
      </c>
      <c r="F143" s="242" t="s">
        <v>632</v>
      </c>
      <c r="G143" s="243" t="s">
        <v>192</v>
      </c>
      <c r="H143" s="244">
        <v>9.0199999999999996</v>
      </c>
      <c r="I143" s="245"/>
      <c r="J143" s="246">
        <f>ROUND(I143*H143,2)</f>
        <v>0</v>
      </c>
      <c r="K143" s="247"/>
      <c r="L143" s="45"/>
      <c r="M143" s="248" t="s">
        <v>1</v>
      </c>
      <c r="N143" s="249" t="s">
        <v>44</v>
      </c>
      <c r="O143" s="98"/>
      <c r="P143" s="250">
        <f>O143*H143</f>
        <v>0</v>
      </c>
      <c r="Q143" s="250">
        <v>0</v>
      </c>
      <c r="R143" s="250">
        <f>Q143*H143</f>
        <v>0</v>
      </c>
      <c r="S143" s="250">
        <v>0</v>
      </c>
      <c r="T143" s="25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52" t="s">
        <v>168</v>
      </c>
      <c r="AT143" s="252" t="s">
        <v>164</v>
      </c>
      <c r="AU143" s="252" t="s">
        <v>90</v>
      </c>
      <c r="AY143" s="18" t="s">
        <v>162</v>
      </c>
      <c r="BE143" s="253">
        <f>IF(N143="základná",J143,0)</f>
        <v>0</v>
      </c>
      <c r="BF143" s="253">
        <f>IF(N143="znížená",J143,0)</f>
        <v>0</v>
      </c>
      <c r="BG143" s="253">
        <f>IF(N143="zákl. prenesená",J143,0)</f>
        <v>0</v>
      </c>
      <c r="BH143" s="253">
        <f>IF(N143="zníž. prenesená",J143,0)</f>
        <v>0</v>
      </c>
      <c r="BI143" s="253">
        <f>IF(N143="nulová",J143,0)</f>
        <v>0</v>
      </c>
      <c r="BJ143" s="18" t="s">
        <v>90</v>
      </c>
      <c r="BK143" s="253">
        <f>ROUND(I143*H143,2)</f>
        <v>0</v>
      </c>
      <c r="BL143" s="18" t="s">
        <v>168</v>
      </c>
      <c r="BM143" s="252" t="s">
        <v>1092</v>
      </c>
    </row>
    <row r="144" s="14" customFormat="1">
      <c r="A144" s="14"/>
      <c r="B144" s="265"/>
      <c r="C144" s="266"/>
      <c r="D144" s="256" t="s">
        <v>170</v>
      </c>
      <c r="E144" s="267" t="s">
        <v>1</v>
      </c>
      <c r="F144" s="268" t="s">
        <v>1093</v>
      </c>
      <c r="G144" s="266"/>
      <c r="H144" s="269">
        <v>4.5099999999999998</v>
      </c>
      <c r="I144" s="270"/>
      <c r="J144" s="266"/>
      <c r="K144" s="266"/>
      <c r="L144" s="271"/>
      <c r="M144" s="272"/>
      <c r="N144" s="273"/>
      <c r="O144" s="273"/>
      <c r="P144" s="273"/>
      <c r="Q144" s="273"/>
      <c r="R144" s="273"/>
      <c r="S144" s="273"/>
      <c r="T144" s="27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75" t="s">
        <v>170</v>
      </c>
      <c r="AU144" s="275" t="s">
        <v>90</v>
      </c>
      <c r="AV144" s="14" t="s">
        <v>90</v>
      </c>
      <c r="AW144" s="14" t="s">
        <v>34</v>
      </c>
      <c r="AX144" s="14" t="s">
        <v>78</v>
      </c>
      <c r="AY144" s="275" t="s">
        <v>162</v>
      </c>
    </row>
    <row r="145" s="14" customFormat="1">
      <c r="A145" s="14"/>
      <c r="B145" s="265"/>
      <c r="C145" s="266"/>
      <c r="D145" s="256" t="s">
        <v>170</v>
      </c>
      <c r="E145" s="267" t="s">
        <v>1</v>
      </c>
      <c r="F145" s="268" t="s">
        <v>1094</v>
      </c>
      <c r="G145" s="266"/>
      <c r="H145" s="269">
        <v>4.5099999999999998</v>
      </c>
      <c r="I145" s="270"/>
      <c r="J145" s="266"/>
      <c r="K145" s="266"/>
      <c r="L145" s="271"/>
      <c r="M145" s="272"/>
      <c r="N145" s="273"/>
      <c r="O145" s="273"/>
      <c r="P145" s="273"/>
      <c r="Q145" s="273"/>
      <c r="R145" s="273"/>
      <c r="S145" s="273"/>
      <c r="T145" s="27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75" t="s">
        <v>170</v>
      </c>
      <c r="AU145" s="275" t="s">
        <v>90</v>
      </c>
      <c r="AV145" s="14" t="s">
        <v>90</v>
      </c>
      <c r="AW145" s="14" t="s">
        <v>34</v>
      </c>
      <c r="AX145" s="14" t="s">
        <v>78</v>
      </c>
      <c r="AY145" s="275" t="s">
        <v>162</v>
      </c>
    </row>
    <row r="146" s="16" customFormat="1">
      <c r="A146" s="16"/>
      <c r="B146" s="287"/>
      <c r="C146" s="288"/>
      <c r="D146" s="256" t="s">
        <v>170</v>
      </c>
      <c r="E146" s="289" t="s">
        <v>1</v>
      </c>
      <c r="F146" s="290" t="s">
        <v>180</v>
      </c>
      <c r="G146" s="288"/>
      <c r="H146" s="291">
        <v>9.0199999999999996</v>
      </c>
      <c r="I146" s="292"/>
      <c r="J146" s="288"/>
      <c r="K146" s="288"/>
      <c r="L146" s="293"/>
      <c r="M146" s="294"/>
      <c r="N146" s="295"/>
      <c r="O146" s="295"/>
      <c r="P146" s="295"/>
      <c r="Q146" s="295"/>
      <c r="R146" s="295"/>
      <c r="S146" s="295"/>
      <c r="T146" s="29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T146" s="297" t="s">
        <v>170</v>
      </c>
      <c r="AU146" s="297" t="s">
        <v>90</v>
      </c>
      <c r="AV146" s="16" t="s">
        <v>168</v>
      </c>
      <c r="AW146" s="16" t="s">
        <v>34</v>
      </c>
      <c r="AX146" s="16" t="s">
        <v>85</v>
      </c>
      <c r="AY146" s="297" t="s">
        <v>162</v>
      </c>
    </row>
    <row r="147" s="2" customFormat="1" ht="30" customHeight="1">
      <c r="A147" s="39"/>
      <c r="B147" s="40"/>
      <c r="C147" s="240" t="s">
        <v>200</v>
      </c>
      <c r="D147" s="240" t="s">
        <v>164</v>
      </c>
      <c r="E147" s="241" t="s">
        <v>235</v>
      </c>
      <c r="F147" s="242" t="s">
        <v>236</v>
      </c>
      <c r="G147" s="243" t="s">
        <v>192</v>
      </c>
      <c r="H147" s="244">
        <v>9.5800000000000001</v>
      </c>
      <c r="I147" s="245"/>
      <c r="J147" s="246">
        <f>ROUND(I147*H147,2)</f>
        <v>0</v>
      </c>
      <c r="K147" s="247"/>
      <c r="L147" s="45"/>
      <c r="M147" s="248" t="s">
        <v>1</v>
      </c>
      <c r="N147" s="249" t="s">
        <v>44</v>
      </c>
      <c r="O147" s="98"/>
      <c r="P147" s="250">
        <f>O147*H147</f>
        <v>0</v>
      </c>
      <c r="Q147" s="250">
        <v>0</v>
      </c>
      <c r="R147" s="250">
        <f>Q147*H147</f>
        <v>0</v>
      </c>
      <c r="S147" s="250">
        <v>0</v>
      </c>
      <c r="T147" s="25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52" t="s">
        <v>168</v>
      </c>
      <c r="AT147" s="252" t="s">
        <v>164</v>
      </c>
      <c r="AU147" s="252" t="s">
        <v>90</v>
      </c>
      <c r="AY147" s="18" t="s">
        <v>162</v>
      </c>
      <c r="BE147" s="253">
        <f>IF(N147="základná",J147,0)</f>
        <v>0</v>
      </c>
      <c r="BF147" s="253">
        <f>IF(N147="znížená",J147,0)</f>
        <v>0</v>
      </c>
      <c r="BG147" s="253">
        <f>IF(N147="zákl. prenesená",J147,0)</f>
        <v>0</v>
      </c>
      <c r="BH147" s="253">
        <f>IF(N147="zníž. prenesená",J147,0)</f>
        <v>0</v>
      </c>
      <c r="BI147" s="253">
        <f>IF(N147="nulová",J147,0)</f>
        <v>0</v>
      </c>
      <c r="BJ147" s="18" t="s">
        <v>90</v>
      </c>
      <c r="BK147" s="253">
        <f>ROUND(I147*H147,2)</f>
        <v>0</v>
      </c>
      <c r="BL147" s="18" t="s">
        <v>168</v>
      </c>
      <c r="BM147" s="252" t="s">
        <v>1095</v>
      </c>
    </row>
    <row r="148" s="14" customFormat="1">
      <c r="A148" s="14"/>
      <c r="B148" s="265"/>
      <c r="C148" s="266"/>
      <c r="D148" s="256" t="s">
        <v>170</v>
      </c>
      <c r="E148" s="267" t="s">
        <v>1</v>
      </c>
      <c r="F148" s="268" t="s">
        <v>1096</v>
      </c>
      <c r="G148" s="266"/>
      <c r="H148" s="269">
        <v>3.1000000000000001</v>
      </c>
      <c r="I148" s="270"/>
      <c r="J148" s="266"/>
      <c r="K148" s="266"/>
      <c r="L148" s="271"/>
      <c r="M148" s="272"/>
      <c r="N148" s="273"/>
      <c r="O148" s="273"/>
      <c r="P148" s="273"/>
      <c r="Q148" s="273"/>
      <c r="R148" s="273"/>
      <c r="S148" s="273"/>
      <c r="T148" s="27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75" t="s">
        <v>170</v>
      </c>
      <c r="AU148" s="275" t="s">
        <v>90</v>
      </c>
      <c r="AV148" s="14" t="s">
        <v>90</v>
      </c>
      <c r="AW148" s="14" t="s">
        <v>34</v>
      </c>
      <c r="AX148" s="14" t="s">
        <v>78</v>
      </c>
      <c r="AY148" s="275" t="s">
        <v>162</v>
      </c>
    </row>
    <row r="149" s="14" customFormat="1">
      <c r="A149" s="14"/>
      <c r="B149" s="265"/>
      <c r="C149" s="266"/>
      <c r="D149" s="256" t="s">
        <v>170</v>
      </c>
      <c r="E149" s="267" t="s">
        <v>1</v>
      </c>
      <c r="F149" s="268" t="s">
        <v>1097</v>
      </c>
      <c r="G149" s="266"/>
      <c r="H149" s="269">
        <v>4.9900000000000002</v>
      </c>
      <c r="I149" s="270"/>
      <c r="J149" s="266"/>
      <c r="K149" s="266"/>
      <c r="L149" s="271"/>
      <c r="M149" s="272"/>
      <c r="N149" s="273"/>
      <c r="O149" s="273"/>
      <c r="P149" s="273"/>
      <c r="Q149" s="273"/>
      <c r="R149" s="273"/>
      <c r="S149" s="273"/>
      <c r="T149" s="27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75" t="s">
        <v>170</v>
      </c>
      <c r="AU149" s="275" t="s">
        <v>90</v>
      </c>
      <c r="AV149" s="14" t="s">
        <v>90</v>
      </c>
      <c r="AW149" s="14" t="s">
        <v>34</v>
      </c>
      <c r="AX149" s="14" t="s">
        <v>78</v>
      </c>
      <c r="AY149" s="275" t="s">
        <v>162</v>
      </c>
    </row>
    <row r="150" s="14" customFormat="1">
      <c r="A150" s="14"/>
      <c r="B150" s="265"/>
      <c r="C150" s="266"/>
      <c r="D150" s="256" t="s">
        <v>170</v>
      </c>
      <c r="E150" s="267" t="s">
        <v>1</v>
      </c>
      <c r="F150" s="268" t="s">
        <v>1098</v>
      </c>
      <c r="G150" s="266"/>
      <c r="H150" s="269">
        <v>-3.1000000000000001</v>
      </c>
      <c r="I150" s="270"/>
      <c r="J150" s="266"/>
      <c r="K150" s="266"/>
      <c r="L150" s="271"/>
      <c r="M150" s="272"/>
      <c r="N150" s="273"/>
      <c r="O150" s="273"/>
      <c r="P150" s="273"/>
      <c r="Q150" s="273"/>
      <c r="R150" s="273"/>
      <c r="S150" s="273"/>
      <c r="T150" s="27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75" t="s">
        <v>170</v>
      </c>
      <c r="AU150" s="275" t="s">
        <v>90</v>
      </c>
      <c r="AV150" s="14" t="s">
        <v>90</v>
      </c>
      <c r="AW150" s="14" t="s">
        <v>34</v>
      </c>
      <c r="AX150" s="14" t="s">
        <v>78</v>
      </c>
      <c r="AY150" s="275" t="s">
        <v>162</v>
      </c>
    </row>
    <row r="151" s="14" customFormat="1">
      <c r="A151" s="14"/>
      <c r="B151" s="265"/>
      <c r="C151" s="266"/>
      <c r="D151" s="256" t="s">
        <v>170</v>
      </c>
      <c r="E151" s="267" t="s">
        <v>1</v>
      </c>
      <c r="F151" s="268" t="s">
        <v>1099</v>
      </c>
      <c r="G151" s="266"/>
      <c r="H151" s="269">
        <v>-1.4099999999999999</v>
      </c>
      <c r="I151" s="270"/>
      <c r="J151" s="266"/>
      <c r="K151" s="266"/>
      <c r="L151" s="271"/>
      <c r="M151" s="272"/>
      <c r="N151" s="273"/>
      <c r="O151" s="273"/>
      <c r="P151" s="273"/>
      <c r="Q151" s="273"/>
      <c r="R151" s="273"/>
      <c r="S151" s="273"/>
      <c r="T151" s="27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75" t="s">
        <v>170</v>
      </c>
      <c r="AU151" s="275" t="s">
        <v>90</v>
      </c>
      <c r="AV151" s="14" t="s">
        <v>90</v>
      </c>
      <c r="AW151" s="14" t="s">
        <v>34</v>
      </c>
      <c r="AX151" s="14" t="s">
        <v>78</v>
      </c>
      <c r="AY151" s="275" t="s">
        <v>162</v>
      </c>
    </row>
    <row r="152" s="14" customFormat="1">
      <c r="A152" s="14"/>
      <c r="B152" s="265"/>
      <c r="C152" s="266"/>
      <c r="D152" s="256" t="s">
        <v>170</v>
      </c>
      <c r="E152" s="267" t="s">
        <v>1</v>
      </c>
      <c r="F152" s="268" t="s">
        <v>1100</v>
      </c>
      <c r="G152" s="266"/>
      <c r="H152" s="269">
        <v>6</v>
      </c>
      <c r="I152" s="270"/>
      <c r="J152" s="266"/>
      <c r="K152" s="266"/>
      <c r="L152" s="271"/>
      <c r="M152" s="272"/>
      <c r="N152" s="273"/>
      <c r="O152" s="273"/>
      <c r="P152" s="273"/>
      <c r="Q152" s="273"/>
      <c r="R152" s="273"/>
      <c r="S152" s="273"/>
      <c r="T152" s="27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75" t="s">
        <v>170</v>
      </c>
      <c r="AU152" s="275" t="s">
        <v>90</v>
      </c>
      <c r="AV152" s="14" t="s">
        <v>90</v>
      </c>
      <c r="AW152" s="14" t="s">
        <v>34</v>
      </c>
      <c r="AX152" s="14" t="s">
        <v>78</v>
      </c>
      <c r="AY152" s="275" t="s">
        <v>162</v>
      </c>
    </row>
    <row r="153" s="16" customFormat="1">
      <c r="A153" s="16"/>
      <c r="B153" s="287"/>
      <c r="C153" s="288"/>
      <c r="D153" s="256" t="s">
        <v>170</v>
      </c>
      <c r="E153" s="289" t="s">
        <v>1</v>
      </c>
      <c r="F153" s="290" t="s">
        <v>180</v>
      </c>
      <c r="G153" s="288"/>
      <c r="H153" s="291">
        <v>9.5800000000000001</v>
      </c>
      <c r="I153" s="292"/>
      <c r="J153" s="288"/>
      <c r="K153" s="288"/>
      <c r="L153" s="293"/>
      <c r="M153" s="294"/>
      <c r="N153" s="295"/>
      <c r="O153" s="295"/>
      <c r="P153" s="295"/>
      <c r="Q153" s="295"/>
      <c r="R153" s="295"/>
      <c r="S153" s="295"/>
      <c r="T153" s="29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T153" s="297" t="s">
        <v>170</v>
      </c>
      <c r="AU153" s="297" t="s">
        <v>90</v>
      </c>
      <c r="AV153" s="16" t="s">
        <v>168</v>
      </c>
      <c r="AW153" s="16" t="s">
        <v>34</v>
      </c>
      <c r="AX153" s="16" t="s">
        <v>85</v>
      </c>
      <c r="AY153" s="297" t="s">
        <v>162</v>
      </c>
    </row>
    <row r="154" s="2" customFormat="1" ht="22.2" customHeight="1">
      <c r="A154" s="39"/>
      <c r="B154" s="40"/>
      <c r="C154" s="240" t="s">
        <v>206</v>
      </c>
      <c r="D154" s="240" t="s">
        <v>164</v>
      </c>
      <c r="E154" s="241" t="s">
        <v>646</v>
      </c>
      <c r="F154" s="242" t="s">
        <v>647</v>
      </c>
      <c r="G154" s="243" t="s">
        <v>192</v>
      </c>
      <c r="H154" s="244">
        <v>8.5099999999999998</v>
      </c>
      <c r="I154" s="245"/>
      <c r="J154" s="246">
        <f>ROUND(I154*H154,2)</f>
        <v>0</v>
      </c>
      <c r="K154" s="247"/>
      <c r="L154" s="45"/>
      <c r="M154" s="248" t="s">
        <v>1</v>
      </c>
      <c r="N154" s="249" t="s">
        <v>44</v>
      </c>
      <c r="O154" s="98"/>
      <c r="P154" s="250">
        <f>O154*H154</f>
        <v>0</v>
      </c>
      <c r="Q154" s="250">
        <v>0</v>
      </c>
      <c r="R154" s="250">
        <f>Q154*H154</f>
        <v>0</v>
      </c>
      <c r="S154" s="250">
        <v>0</v>
      </c>
      <c r="T154" s="25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52" t="s">
        <v>168</v>
      </c>
      <c r="AT154" s="252" t="s">
        <v>164</v>
      </c>
      <c r="AU154" s="252" t="s">
        <v>90</v>
      </c>
      <c r="AY154" s="18" t="s">
        <v>162</v>
      </c>
      <c r="BE154" s="253">
        <f>IF(N154="základná",J154,0)</f>
        <v>0</v>
      </c>
      <c r="BF154" s="253">
        <f>IF(N154="znížená",J154,0)</f>
        <v>0</v>
      </c>
      <c r="BG154" s="253">
        <f>IF(N154="zákl. prenesená",J154,0)</f>
        <v>0</v>
      </c>
      <c r="BH154" s="253">
        <f>IF(N154="zníž. prenesená",J154,0)</f>
        <v>0</v>
      </c>
      <c r="BI154" s="253">
        <f>IF(N154="nulová",J154,0)</f>
        <v>0</v>
      </c>
      <c r="BJ154" s="18" t="s">
        <v>90</v>
      </c>
      <c r="BK154" s="253">
        <f>ROUND(I154*H154,2)</f>
        <v>0</v>
      </c>
      <c r="BL154" s="18" t="s">
        <v>168</v>
      </c>
      <c r="BM154" s="252" t="s">
        <v>1101</v>
      </c>
    </row>
    <row r="155" s="14" customFormat="1">
      <c r="A155" s="14"/>
      <c r="B155" s="265"/>
      <c r="C155" s="266"/>
      <c r="D155" s="256" t="s">
        <v>170</v>
      </c>
      <c r="E155" s="267" t="s">
        <v>1</v>
      </c>
      <c r="F155" s="268" t="s">
        <v>1102</v>
      </c>
      <c r="G155" s="266"/>
      <c r="H155" s="269">
        <v>8.5099999999999998</v>
      </c>
      <c r="I155" s="270"/>
      <c r="J155" s="266"/>
      <c r="K155" s="266"/>
      <c r="L155" s="271"/>
      <c r="M155" s="272"/>
      <c r="N155" s="273"/>
      <c r="O155" s="273"/>
      <c r="P155" s="273"/>
      <c r="Q155" s="273"/>
      <c r="R155" s="273"/>
      <c r="S155" s="273"/>
      <c r="T155" s="27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5" t="s">
        <v>170</v>
      </c>
      <c r="AU155" s="275" t="s">
        <v>90</v>
      </c>
      <c r="AV155" s="14" t="s">
        <v>90</v>
      </c>
      <c r="AW155" s="14" t="s">
        <v>34</v>
      </c>
      <c r="AX155" s="14" t="s">
        <v>85</v>
      </c>
      <c r="AY155" s="275" t="s">
        <v>162</v>
      </c>
    </row>
    <row r="156" s="2" customFormat="1" ht="19.8" customHeight="1">
      <c r="A156" s="39"/>
      <c r="B156" s="40"/>
      <c r="C156" s="240" t="s">
        <v>210</v>
      </c>
      <c r="D156" s="240" t="s">
        <v>164</v>
      </c>
      <c r="E156" s="241" t="s">
        <v>651</v>
      </c>
      <c r="F156" s="242" t="s">
        <v>652</v>
      </c>
      <c r="G156" s="243" t="s">
        <v>192</v>
      </c>
      <c r="H156" s="244">
        <v>8.5099999999999998</v>
      </c>
      <c r="I156" s="245"/>
      <c r="J156" s="246">
        <f>ROUND(I156*H156,2)</f>
        <v>0</v>
      </c>
      <c r="K156" s="247"/>
      <c r="L156" s="45"/>
      <c r="M156" s="248" t="s">
        <v>1</v>
      </c>
      <c r="N156" s="249" t="s">
        <v>44</v>
      </c>
      <c r="O156" s="98"/>
      <c r="P156" s="250">
        <f>O156*H156</f>
        <v>0</v>
      </c>
      <c r="Q156" s="250">
        <v>0</v>
      </c>
      <c r="R156" s="250">
        <f>Q156*H156</f>
        <v>0</v>
      </c>
      <c r="S156" s="250">
        <v>0</v>
      </c>
      <c r="T156" s="25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2" t="s">
        <v>168</v>
      </c>
      <c r="AT156" s="252" t="s">
        <v>164</v>
      </c>
      <c r="AU156" s="252" t="s">
        <v>90</v>
      </c>
      <c r="AY156" s="18" t="s">
        <v>162</v>
      </c>
      <c r="BE156" s="253">
        <f>IF(N156="základná",J156,0)</f>
        <v>0</v>
      </c>
      <c r="BF156" s="253">
        <f>IF(N156="znížená",J156,0)</f>
        <v>0</v>
      </c>
      <c r="BG156" s="253">
        <f>IF(N156="zákl. prenesená",J156,0)</f>
        <v>0</v>
      </c>
      <c r="BH156" s="253">
        <f>IF(N156="zníž. prenesená",J156,0)</f>
        <v>0</v>
      </c>
      <c r="BI156" s="253">
        <f>IF(N156="nulová",J156,0)</f>
        <v>0</v>
      </c>
      <c r="BJ156" s="18" t="s">
        <v>90</v>
      </c>
      <c r="BK156" s="253">
        <f>ROUND(I156*H156,2)</f>
        <v>0</v>
      </c>
      <c r="BL156" s="18" t="s">
        <v>168</v>
      </c>
      <c r="BM156" s="252" t="s">
        <v>1103</v>
      </c>
    </row>
    <row r="157" s="2" customFormat="1" ht="14.4" customHeight="1">
      <c r="A157" s="39"/>
      <c r="B157" s="40"/>
      <c r="C157" s="240" t="s">
        <v>215</v>
      </c>
      <c r="D157" s="240" t="s">
        <v>164</v>
      </c>
      <c r="E157" s="241" t="s">
        <v>654</v>
      </c>
      <c r="F157" s="242" t="s">
        <v>655</v>
      </c>
      <c r="G157" s="243" t="s">
        <v>192</v>
      </c>
      <c r="H157" s="244">
        <v>4.5099999999999998</v>
      </c>
      <c r="I157" s="245"/>
      <c r="J157" s="246">
        <f>ROUND(I157*H157,2)</f>
        <v>0</v>
      </c>
      <c r="K157" s="247"/>
      <c r="L157" s="45"/>
      <c r="M157" s="248" t="s">
        <v>1</v>
      </c>
      <c r="N157" s="249" t="s">
        <v>44</v>
      </c>
      <c r="O157" s="98"/>
      <c r="P157" s="250">
        <f>O157*H157</f>
        <v>0</v>
      </c>
      <c r="Q157" s="250">
        <v>0</v>
      </c>
      <c r="R157" s="250">
        <f>Q157*H157</f>
        <v>0</v>
      </c>
      <c r="S157" s="250">
        <v>0</v>
      </c>
      <c r="T157" s="25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52" t="s">
        <v>168</v>
      </c>
      <c r="AT157" s="252" t="s">
        <v>164</v>
      </c>
      <c r="AU157" s="252" t="s">
        <v>90</v>
      </c>
      <c r="AY157" s="18" t="s">
        <v>162</v>
      </c>
      <c r="BE157" s="253">
        <f>IF(N157="základná",J157,0)</f>
        <v>0</v>
      </c>
      <c r="BF157" s="253">
        <f>IF(N157="znížená",J157,0)</f>
        <v>0</v>
      </c>
      <c r="BG157" s="253">
        <f>IF(N157="zákl. prenesená",J157,0)</f>
        <v>0</v>
      </c>
      <c r="BH157" s="253">
        <f>IF(N157="zníž. prenesená",J157,0)</f>
        <v>0</v>
      </c>
      <c r="BI157" s="253">
        <f>IF(N157="nulová",J157,0)</f>
        <v>0</v>
      </c>
      <c r="BJ157" s="18" t="s">
        <v>90</v>
      </c>
      <c r="BK157" s="253">
        <f>ROUND(I157*H157,2)</f>
        <v>0</v>
      </c>
      <c r="BL157" s="18" t="s">
        <v>168</v>
      </c>
      <c r="BM157" s="252" t="s">
        <v>1104</v>
      </c>
    </row>
    <row r="158" s="14" customFormat="1">
      <c r="A158" s="14"/>
      <c r="B158" s="265"/>
      <c r="C158" s="266"/>
      <c r="D158" s="256" t="s">
        <v>170</v>
      </c>
      <c r="E158" s="267" t="s">
        <v>1</v>
      </c>
      <c r="F158" s="268" t="s">
        <v>1105</v>
      </c>
      <c r="G158" s="266"/>
      <c r="H158" s="269">
        <v>4.5099999999999998</v>
      </c>
      <c r="I158" s="270"/>
      <c r="J158" s="266"/>
      <c r="K158" s="266"/>
      <c r="L158" s="271"/>
      <c r="M158" s="272"/>
      <c r="N158" s="273"/>
      <c r="O158" s="273"/>
      <c r="P158" s="273"/>
      <c r="Q158" s="273"/>
      <c r="R158" s="273"/>
      <c r="S158" s="273"/>
      <c r="T158" s="27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75" t="s">
        <v>170</v>
      </c>
      <c r="AU158" s="275" t="s">
        <v>90</v>
      </c>
      <c r="AV158" s="14" t="s">
        <v>90</v>
      </c>
      <c r="AW158" s="14" t="s">
        <v>34</v>
      </c>
      <c r="AX158" s="14" t="s">
        <v>85</v>
      </c>
      <c r="AY158" s="275" t="s">
        <v>162</v>
      </c>
    </row>
    <row r="159" s="2" customFormat="1" ht="22.2" customHeight="1">
      <c r="A159" s="39"/>
      <c r="B159" s="40"/>
      <c r="C159" s="240" t="s">
        <v>221</v>
      </c>
      <c r="D159" s="240" t="s">
        <v>164</v>
      </c>
      <c r="E159" s="241" t="s">
        <v>659</v>
      </c>
      <c r="F159" s="242" t="s">
        <v>660</v>
      </c>
      <c r="G159" s="243" t="s">
        <v>545</v>
      </c>
      <c r="H159" s="244">
        <v>6.444</v>
      </c>
      <c r="I159" s="245"/>
      <c r="J159" s="246">
        <f>ROUND(I159*H159,2)</f>
        <v>0</v>
      </c>
      <c r="K159" s="247"/>
      <c r="L159" s="45"/>
      <c r="M159" s="248" t="s">
        <v>1</v>
      </c>
      <c r="N159" s="249" t="s">
        <v>44</v>
      </c>
      <c r="O159" s="98"/>
      <c r="P159" s="250">
        <f>O159*H159</f>
        <v>0</v>
      </c>
      <c r="Q159" s="250">
        <v>0</v>
      </c>
      <c r="R159" s="250">
        <f>Q159*H159</f>
        <v>0</v>
      </c>
      <c r="S159" s="250">
        <v>0</v>
      </c>
      <c r="T159" s="25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2" t="s">
        <v>168</v>
      </c>
      <c r="AT159" s="252" t="s">
        <v>164</v>
      </c>
      <c r="AU159" s="252" t="s">
        <v>90</v>
      </c>
      <c r="AY159" s="18" t="s">
        <v>162</v>
      </c>
      <c r="BE159" s="253">
        <f>IF(N159="základná",J159,0)</f>
        <v>0</v>
      </c>
      <c r="BF159" s="253">
        <f>IF(N159="znížená",J159,0)</f>
        <v>0</v>
      </c>
      <c r="BG159" s="253">
        <f>IF(N159="zákl. prenesená",J159,0)</f>
        <v>0</v>
      </c>
      <c r="BH159" s="253">
        <f>IF(N159="zníž. prenesená",J159,0)</f>
        <v>0</v>
      </c>
      <c r="BI159" s="253">
        <f>IF(N159="nulová",J159,0)</f>
        <v>0</v>
      </c>
      <c r="BJ159" s="18" t="s">
        <v>90</v>
      </c>
      <c r="BK159" s="253">
        <f>ROUND(I159*H159,2)</f>
        <v>0</v>
      </c>
      <c r="BL159" s="18" t="s">
        <v>168</v>
      </c>
      <c r="BM159" s="252" t="s">
        <v>1106</v>
      </c>
    </row>
    <row r="160" s="14" customFormat="1">
      <c r="A160" s="14"/>
      <c r="B160" s="265"/>
      <c r="C160" s="266"/>
      <c r="D160" s="256" t="s">
        <v>170</v>
      </c>
      <c r="E160" s="267" t="s">
        <v>1</v>
      </c>
      <c r="F160" s="268" t="s">
        <v>1107</v>
      </c>
      <c r="G160" s="266"/>
      <c r="H160" s="269">
        <v>6.444</v>
      </c>
      <c r="I160" s="270"/>
      <c r="J160" s="266"/>
      <c r="K160" s="266"/>
      <c r="L160" s="271"/>
      <c r="M160" s="272"/>
      <c r="N160" s="273"/>
      <c r="O160" s="273"/>
      <c r="P160" s="273"/>
      <c r="Q160" s="273"/>
      <c r="R160" s="273"/>
      <c r="S160" s="273"/>
      <c r="T160" s="27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75" t="s">
        <v>170</v>
      </c>
      <c r="AU160" s="275" t="s">
        <v>90</v>
      </c>
      <c r="AV160" s="14" t="s">
        <v>90</v>
      </c>
      <c r="AW160" s="14" t="s">
        <v>34</v>
      </c>
      <c r="AX160" s="14" t="s">
        <v>85</v>
      </c>
      <c r="AY160" s="275" t="s">
        <v>162</v>
      </c>
    </row>
    <row r="161" s="2" customFormat="1" ht="22.2" customHeight="1">
      <c r="A161" s="39"/>
      <c r="B161" s="40"/>
      <c r="C161" s="240" t="s">
        <v>225</v>
      </c>
      <c r="D161" s="240" t="s">
        <v>164</v>
      </c>
      <c r="E161" s="241" t="s">
        <v>663</v>
      </c>
      <c r="F161" s="242" t="s">
        <v>664</v>
      </c>
      <c r="G161" s="243" t="s">
        <v>192</v>
      </c>
      <c r="H161" s="244">
        <v>3.1000000000000001</v>
      </c>
      <c r="I161" s="245"/>
      <c r="J161" s="246">
        <f>ROUND(I161*H161,2)</f>
        <v>0</v>
      </c>
      <c r="K161" s="247"/>
      <c r="L161" s="45"/>
      <c r="M161" s="248" t="s">
        <v>1</v>
      </c>
      <c r="N161" s="249" t="s">
        <v>44</v>
      </c>
      <c r="O161" s="98"/>
      <c r="P161" s="250">
        <f>O161*H161</f>
        <v>0</v>
      </c>
      <c r="Q161" s="250">
        <v>0</v>
      </c>
      <c r="R161" s="250">
        <f>Q161*H161</f>
        <v>0</v>
      </c>
      <c r="S161" s="250">
        <v>0</v>
      </c>
      <c r="T161" s="25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52" t="s">
        <v>168</v>
      </c>
      <c r="AT161" s="252" t="s">
        <v>164</v>
      </c>
      <c r="AU161" s="252" t="s">
        <v>90</v>
      </c>
      <c r="AY161" s="18" t="s">
        <v>162</v>
      </c>
      <c r="BE161" s="253">
        <f>IF(N161="základná",J161,0)</f>
        <v>0</v>
      </c>
      <c r="BF161" s="253">
        <f>IF(N161="znížená",J161,0)</f>
        <v>0</v>
      </c>
      <c r="BG161" s="253">
        <f>IF(N161="zákl. prenesená",J161,0)</f>
        <v>0</v>
      </c>
      <c r="BH161" s="253">
        <f>IF(N161="zníž. prenesená",J161,0)</f>
        <v>0</v>
      </c>
      <c r="BI161" s="253">
        <f>IF(N161="nulová",J161,0)</f>
        <v>0</v>
      </c>
      <c r="BJ161" s="18" t="s">
        <v>90</v>
      </c>
      <c r="BK161" s="253">
        <f>ROUND(I161*H161,2)</f>
        <v>0</v>
      </c>
      <c r="BL161" s="18" t="s">
        <v>168</v>
      </c>
      <c r="BM161" s="252" t="s">
        <v>1108</v>
      </c>
    </row>
    <row r="162" s="13" customFormat="1">
      <c r="A162" s="13"/>
      <c r="B162" s="254"/>
      <c r="C162" s="255"/>
      <c r="D162" s="256" t="s">
        <v>170</v>
      </c>
      <c r="E162" s="257" t="s">
        <v>1</v>
      </c>
      <c r="F162" s="258" t="s">
        <v>1109</v>
      </c>
      <c r="G162" s="255"/>
      <c r="H162" s="257" t="s">
        <v>1</v>
      </c>
      <c r="I162" s="259"/>
      <c r="J162" s="255"/>
      <c r="K162" s="255"/>
      <c r="L162" s="260"/>
      <c r="M162" s="261"/>
      <c r="N162" s="262"/>
      <c r="O162" s="262"/>
      <c r="P162" s="262"/>
      <c r="Q162" s="262"/>
      <c r="R162" s="262"/>
      <c r="S162" s="262"/>
      <c r="T162" s="26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64" t="s">
        <v>170</v>
      </c>
      <c r="AU162" s="264" t="s">
        <v>90</v>
      </c>
      <c r="AV162" s="13" t="s">
        <v>85</v>
      </c>
      <c r="AW162" s="13" t="s">
        <v>34</v>
      </c>
      <c r="AX162" s="13" t="s">
        <v>78</v>
      </c>
      <c r="AY162" s="264" t="s">
        <v>162</v>
      </c>
    </row>
    <row r="163" s="14" customFormat="1">
      <c r="A163" s="14"/>
      <c r="B163" s="265"/>
      <c r="C163" s="266"/>
      <c r="D163" s="256" t="s">
        <v>170</v>
      </c>
      <c r="E163" s="267" t="s">
        <v>1</v>
      </c>
      <c r="F163" s="268" t="s">
        <v>1110</v>
      </c>
      <c r="G163" s="266"/>
      <c r="H163" s="269">
        <v>1.55</v>
      </c>
      <c r="I163" s="270"/>
      <c r="J163" s="266"/>
      <c r="K163" s="266"/>
      <c r="L163" s="271"/>
      <c r="M163" s="272"/>
      <c r="N163" s="273"/>
      <c r="O163" s="273"/>
      <c r="P163" s="273"/>
      <c r="Q163" s="273"/>
      <c r="R163" s="273"/>
      <c r="S163" s="273"/>
      <c r="T163" s="27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75" t="s">
        <v>170</v>
      </c>
      <c r="AU163" s="275" t="s">
        <v>90</v>
      </c>
      <c r="AV163" s="14" t="s">
        <v>90</v>
      </c>
      <c r="AW163" s="14" t="s">
        <v>34</v>
      </c>
      <c r="AX163" s="14" t="s">
        <v>78</v>
      </c>
      <c r="AY163" s="275" t="s">
        <v>162</v>
      </c>
    </row>
    <row r="164" s="14" customFormat="1">
      <c r="A164" s="14"/>
      <c r="B164" s="265"/>
      <c r="C164" s="266"/>
      <c r="D164" s="256" t="s">
        <v>170</v>
      </c>
      <c r="E164" s="267" t="s">
        <v>1</v>
      </c>
      <c r="F164" s="268" t="s">
        <v>1111</v>
      </c>
      <c r="G164" s="266"/>
      <c r="H164" s="269">
        <v>1.55</v>
      </c>
      <c r="I164" s="270"/>
      <c r="J164" s="266"/>
      <c r="K164" s="266"/>
      <c r="L164" s="271"/>
      <c r="M164" s="272"/>
      <c r="N164" s="273"/>
      <c r="O164" s="273"/>
      <c r="P164" s="273"/>
      <c r="Q164" s="273"/>
      <c r="R164" s="273"/>
      <c r="S164" s="273"/>
      <c r="T164" s="27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75" t="s">
        <v>170</v>
      </c>
      <c r="AU164" s="275" t="s">
        <v>90</v>
      </c>
      <c r="AV164" s="14" t="s">
        <v>90</v>
      </c>
      <c r="AW164" s="14" t="s">
        <v>34</v>
      </c>
      <c r="AX164" s="14" t="s">
        <v>78</v>
      </c>
      <c r="AY164" s="275" t="s">
        <v>162</v>
      </c>
    </row>
    <row r="165" s="16" customFormat="1">
      <c r="A165" s="16"/>
      <c r="B165" s="287"/>
      <c r="C165" s="288"/>
      <c r="D165" s="256" t="s">
        <v>170</v>
      </c>
      <c r="E165" s="289" t="s">
        <v>1</v>
      </c>
      <c r="F165" s="290" t="s">
        <v>180</v>
      </c>
      <c r="G165" s="288"/>
      <c r="H165" s="291">
        <v>3.1000000000000001</v>
      </c>
      <c r="I165" s="292"/>
      <c r="J165" s="288"/>
      <c r="K165" s="288"/>
      <c r="L165" s="293"/>
      <c r="M165" s="294"/>
      <c r="N165" s="295"/>
      <c r="O165" s="295"/>
      <c r="P165" s="295"/>
      <c r="Q165" s="295"/>
      <c r="R165" s="295"/>
      <c r="S165" s="295"/>
      <c r="T165" s="29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T165" s="297" t="s">
        <v>170</v>
      </c>
      <c r="AU165" s="297" t="s">
        <v>90</v>
      </c>
      <c r="AV165" s="16" t="s">
        <v>168</v>
      </c>
      <c r="AW165" s="16" t="s">
        <v>34</v>
      </c>
      <c r="AX165" s="16" t="s">
        <v>85</v>
      </c>
      <c r="AY165" s="297" t="s">
        <v>162</v>
      </c>
    </row>
    <row r="166" s="2" customFormat="1" ht="22.2" customHeight="1">
      <c r="A166" s="39"/>
      <c r="B166" s="40"/>
      <c r="C166" s="240" t="s">
        <v>232</v>
      </c>
      <c r="D166" s="240" t="s">
        <v>164</v>
      </c>
      <c r="E166" s="241" t="s">
        <v>984</v>
      </c>
      <c r="F166" s="242" t="s">
        <v>985</v>
      </c>
      <c r="G166" s="243" t="s">
        <v>192</v>
      </c>
      <c r="H166" s="244">
        <v>6</v>
      </c>
      <c r="I166" s="245"/>
      <c r="J166" s="246">
        <f>ROUND(I166*H166,2)</f>
        <v>0</v>
      </c>
      <c r="K166" s="247"/>
      <c r="L166" s="45"/>
      <c r="M166" s="248" t="s">
        <v>1</v>
      </c>
      <c r="N166" s="249" t="s">
        <v>44</v>
      </c>
      <c r="O166" s="98"/>
      <c r="P166" s="250">
        <f>O166*H166</f>
        <v>0</v>
      </c>
      <c r="Q166" s="250">
        <v>0</v>
      </c>
      <c r="R166" s="250">
        <f>Q166*H166</f>
        <v>0</v>
      </c>
      <c r="S166" s="250">
        <v>0</v>
      </c>
      <c r="T166" s="25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52" t="s">
        <v>168</v>
      </c>
      <c r="AT166" s="252" t="s">
        <v>164</v>
      </c>
      <c r="AU166" s="252" t="s">
        <v>90</v>
      </c>
      <c r="AY166" s="18" t="s">
        <v>162</v>
      </c>
      <c r="BE166" s="253">
        <f>IF(N166="základná",J166,0)</f>
        <v>0</v>
      </c>
      <c r="BF166" s="253">
        <f>IF(N166="znížená",J166,0)</f>
        <v>0</v>
      </c>
      <c r="BG166" s="253">
        <f>IF(N166="zákl. prenesená",J166,0)</f>
        <v>0</v>
      </c>
      <c r="BH166" s="253">
        <f>IF(N166="zníž. prenesená",J166,0)</f>
        <v>0</v>
      </c>
      <c r="BI166" s="253">
        <f>IF(N166="nulová",J166,0)</f>
        <v>0</v>
      </c>
      <c r="BJ166" s="18" t="s">
        <v>90</v>
      </c>
      <c r="BK166" s="253">
        <f>ROUND(I166*H166,2)</f>
        <v>0</v>
      </c>
      <c r="BL166" s="18" t="s">
        <v>168</v>
      </c>
      <c r="BM166" s="252" t="s">
        <v>1112</v>
      </c>
    </row>
    <row r="167" s="14" customFormat="1">
      <c r="A167" s="14"/>
      <c r="B167" s="265"/>
      <c r="C167" s="266"/>
      <c r="D167" s="256" t="s">
        <v>170</v>
      </c>
      <c r="E167" s="267" t="s">
        <v>1</v>
      </c>
      <c r="F167" s="268" t="s">
        <v>1113</v>
      </c>
      <c r="G167" s="266"/>
      <c r="H167" s="269">
        <v>2</v>
      </c>
      <c r="I167" s="270"/>
      <c r="J167" s="266"/>
      <c r="K167" s="266"/>
      <c r="L167" s="271"/>
      <c r="M167" s="272"/>
      <c r="N167" s="273"/>
      <c r="O167" s="273"/>
      <c r="P167" s="273"/>
      <c r="Q167" s="273"/>
      <c r="R167" s="273"/>
      <c r="S167" s="273"/>
      <c r="T167" s="27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75" t="s">
        <v>170</v>
      </c>
      <c r="AU167" s="275" t="s">
        <v>90</v>
      </c>
      <c r="AV167" s="14" t="s">
        <v>90</v>
      </c>
      <c r="AW167" s="14" t="s">
        <v>34</v>
      </c>
      <c r="AX167" s="14" t="s">
        <v>78</v>
      </c>
      <c r="AY167" s="275" t="s">
        <v>162</v>
      </c>
    </row>
    <row r="168" s="14" customFormat="1">
      <c r="A168" s="14"/>
      <c r="B168" s="265"/>
      <c r="C168" s="266"/>
      <c r="D168" s="256" t="s">
        <v>170</v>
      </c>
      <c r="E168" s="267" t="s">
        <v>1</v>
      </c>
      <c r="F168" s="268" t="s">
        <v>1114</v>
      </c>
      <c r="G168" s="266"/>
      <c r="H168" s="269">
        <v>4</v>
      </c>
      <c r="I168" s="270"/>
      <c r="J168" s="266"/>
      <c r="K168" s="266"/>
      <c r="L168" s="271"/>
      <c r="M168" s="272"/>
      <c r="N168" s="273"/>
      <c r="O168" s="273"/>
      <c r="P168" s="273"/>
      <c r="Q168" s="273"/>
      <c r="R168" s="273"/>
      <c r="S168" s="273"/>
      <c r="T168" s="27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5" t="s">
        <v>170</v>
      </c>
      <c r="AU168" s="275" t="s">
        <v>90</v>
      </c>
      <c r="AV168" s="14" t="s">
        <v>90</v>
      </c>
      <c r="AW168" s="14" t="s">
        <v>34</v>
      </c>
      <c r="AX168" s="14" t="s">
        <v>78</v>
      </c>
      <c r="AY168" s="275" t="s">
        <v>162</v>
      </c>
    </row>
    <row r="169" s="16" customFormat="1">
      <c r="A169" s="16"/>
      <c r="B169" s="287"/>
      <c r="C169" s="288"/>
      <c r="D169" s="256" t="s">
        <v>170</v>
      </c>
      <c r="E169" s="289" t="s">
        <v>1</v>
      </c>
      <c r="F169" s="290" t="s">
        <v>180</v>
      </c>
      <c r="G169" s="288"/>
      <c r="H169" s="291">
        <v>6</v>
      </c>
      <c r="I169" s="292"/>
      <c r="J169" s="288"/>
      <c r="K169" s="288"/>
      <c r="L169" s="293"/>
      <c r="M169" s="294"/>
      <c r="N169" s="295"/>
      <c r="O169" s="295"/>
      <c r="P169" s="295"/>
      <c r="Q169" s="295"/>
      <c r="R169" s="295"/>
      <c r="S169" s="295"/>
      <c r="T169" s="29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T169" s="297" t="s">
        <v>170</v>
      </c>
      <c r="AU169" s="297" t="s">
        <v>90</v>
      </c>
      <c r="AV169" s="16" t="s">
        <v>168</v>
      </c>
      <c r="AW169" s="16" t="s">
        <v>34</v>
      </c>
      <c r="AX169" s="16" t="s">
        <v>85</v>
      </c>
      <c r="AY169" s="297" t="s">
        <v>162</v>
      </c>
    </row>
    <row r="170" s="2" customFormat="1" ht="14.4" customHeight="1">
      <c r="A170" s="39"/>
      <c r="B170" s="40"/>
      <c r="C170" s="299" t="s">
        <v>234</v>
      </c>
      <c r="D170" s="299" t="s">
        <v>267</v>
      </c>
      <c r="E170" s="300" t="s">
        <v>988</v>
      </c>
      <c r="F170" s="301" t="s">
        <v>989</v>
      </c>
      <c r="G170" s="302" t="s">
        <v>545</v>
      </c>
      <c r="H170" s="303">
        <v>10.800000000000001</v>
      </c>
      <c r="I170" s="304"/>
      <c r="J170" s="305">
        <f>ROUND(I170*H170,2)</f>
        <v>0</v>
      </c>
      <c r="K170" s="306"/>
      <c r="L170" s="307"/>
      <c r="M170" s="308" t="s">
        <v>1</v>
      </c>
      <c r="N170" s="309" t="s">
        <v>44</v>
      </c>
      <c r="O170" s="98"/>
      <c r="P170" s="250">
        <f>O170*H170</f>
        <v>0</v>
      </c>
      <c r="Q170" s="250">
        <v>1</v>
      </c>
      <c r="R170" s="250">
        <f>Q170*H170</f>
        <v>10.800000000000001</v>
      </c>
      <c r="S170" s="250">
        <v>0</v>
      </c>
      <c r="T170" s="25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52" t="s">
        <v>215</v>
      </c>
      <c r="AT170" s="252" t="s">
        <v>267</v>
      </c>
      <c r="AU170" s="252" t="s">
        <v>90</v>
      </c>
      <c r="AY170" s="18" t="s">
        <v>162</v>
      </c>
      <c r="BE170" s="253">
        <f>IF(N170="základná",J170,0)</f>
        <v>0</v>
      </c>
      <c r="BF170" s="253">
        <f>IF(N170="znížená",J170,0)</f>
        <v>0</v>
      </c>
      <c r="BG170" s="253">
        <f>IF(N170="zákl. prenesená",J170,0)</f>
        <v>0</v>
      </c>
      <c r="BH170" s="253">
        <f>IF(N170="zníž. prenesená",J170,0)</f>
        <v>0</v>
      </c>
      <c r="BI170" s="253">
        <f>IF(N170="nulová",J170,0)</f>
        <v>0</v>
      </c>
      <c r="BJ170" s="18" t="s">
        <v>90</v>
      </c>
      <c r="BK170" s="253">
        <f>ROUND(I170*H170,2)</f>
        <v>0</v>
      </c>
      <c r="BL170" s="18" t="s">
        <v>168</v>
      </c>
      <c r="BM170" s="252" t="s">
        <v>1115</v>
      </c>
    </row>
    <row r="171" s="2" customFormat="1" ht="22.2" customHeight="1">
      <c r="A171" s="39"/>
      <c r="B171" s="40"/>
      <c r="C171" s="240" t="s">
        <v>239</v>
      </c>
      <c r="D171" s="240" t="s">
        <v>164</v>
      </c>
      <c r="E171" s="241" t="s">
        <v>793</v>
      </c>
      <c r="F171" s="242" t="s">
        <v>794</v>
      </c>
      <c r="G171" s="243" t="s">
        <v>167</v>
      </c>
      <c r="H171" s="244">
        <v>6.7000000000000002</v>
      </c>
      <c r="I171" s="245"/>
      <c r="J171" s="246">
        <f>ROUND(I171*H171,2)</f>
        <v>0</v>
      </c>
      <c r="K171" s="247"/>
      <c r="L171" s="45"/>
      <c r="M171" s="248" t="s">
        <v>1</v>
      </c>
      <c r="N171" s="249" t="s">
        <v>44</v>
      </c>
      <c r="O171" s="98"/>
      <c r="P171" s="250">
        <f>O171*H171</f>
        <v>0</v>
      </c>
      <c r="Q171" s="250">
        <v>0</v>
      </c>
      <c r="R171" s="250">
        <f>Q171*H171</f>
        <v>0</v>
      </c>
      <c r="S171" s="250">
        <v>0</v>
      </c>
      <c r="T171" s="251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52" t="s">
        <v>168</v>
      </c>
      <c r="AT171" s="252" t="s">
        <v>164</v>
      </c>
      <c r="AU171" s="252" t="s">
        <v>90</v>
      </c>
      <c r="AY171" s="18" t="s">
        <v>162</v>
      </c>
      <c r="BE171" s="253">
        <f>IF(N171="základná",J171,0)</f>
        <v>0</v>
      </c>
      <c r="BF171" s="253">
        <f>IF(N171="znížená",J171,0)</f>
        <v>0</v>
      </c>
      <c r="BG171" s="253">
        <f>IF(N171="zákl. prenesená",J171,0)</f>
        <v>0</v>
      </c>
      <c r="BH171" s="253">
        <f>IF(N171="zníž. prenesená",J171,0)</f>
        <v>0</v>
      </c>
      <c r="BI171" s="253">
        <f>IF(N171="nulová",J171,0)</f>
        <v>0</v>
      </c>
      <c r="BJ171" s="18" t="s">
        <v>90</v>
      </c>
      <c r="BK171" s="253">
        <f>ROUND(I171*H171,2)</f>
        <v>0</v>
      </c>
      <c r="BL171" s="18" t="s">
        <v>168</v>
      </c>
      <c r="BM171" s="252" t="s">
        <v>1116</v>
      </c>
    </row>
    <row r="172" s="14" customFormat="1">
      <c r="A172" s="14"/>
      <c r="B172" s="265"/>
      <c r="C172" s="266"/>
      <c r="D172" s="256" t="s">
        <v>170</v>
      </c>
      <c r="E172" s="267" t="s">
        <v>1</v>
      </c>
      <c r="F172" s="268" t="s">
        <v>1117</v>
      </c>
      <c r="G172" s="266"/>
      <c r="H172" s="269">
        <v>6.7000000000000002</v>
      </c>
      <c r="I172" s="270"/>
      <c r="J172" s="266"/>
      <c r="K172" s="266"/>
      <c r="L172" s="271"/>
      <c r="M172" s="272"/>
      <c r="N172" s="273"/>
      <c r="O172" s="273"/>
      <c r="P172" s="273"/>
      <c r="Q172" s="273"/>
      <c r="R172" s="273"/>
      <c r="S172" s="273"/>
      <c r="T172" s="27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75" t="s">
        <v>170</v>
      </c>
      <c r="AU172" s="275" t="s">
        <v>90</v>
      </c>
      <c r="AV172" s="14" t="s">
        <v>90</v>
      </c>
      <c r="AW172" s="14" t="s">
        <v>34</v>
      </c>
      <c r="AX172" s="14" t="s">
        <v>85</v>
      </c>
      <c r="AY172" s="275" t="s">
        <v>162</v>
      </c>
    </row>
    <row r="173" s="12" customFormat="1" ht="22.8" customHeight="1">
      <c r="A173" s="12"/>
      <c r="B173" s="224"/>
      <c r="C173" s="225"/>
      <c r="D173" s="226" t="s">
        <v>77</v>
      </c>
      <c r="E173" s="238" t="s">
        <v>90</v>
      </c>
      <c r="F173" s="238" t="s">
        <v>252</v>
      </c>
      <c r="G173" s="225"/>
      <c r="H173" s="225"/>
      <c r="I173" s="228"/>
      <c r="J173" s="239">
        <f>BK173</f>
        <v>0</v>
      </c>
      <c r="K173" s="225"/>
      <c r="L173" s="230"/>
      <c r="M173" s="231"/>
      <c r="N173" s="232"/>
      <c r="O173" s="232"/>
      <c r="P173" s="233">
        <f>SUM(P174:P175)</f>
        <v>0</v>
      </c>
      <c r="Q173" s="232"/>
      <c r="R173" s="233">
        <f>SUM(R174:R175)</f>
        <v>0.0092399999999999999</v>
      </c>
      <c r="S173" s="232"/>
      <c r="T173" s="234">
        <f>SUM(T174:T175)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35" t="s">
        <v>85</v>
      </c>
      <c r="AT173" s="236" t="s">
        <v>77</v>
      </c>
      <c r="AU173" s="236" t="s">
        <v>85</v>
      </c>
      <c r="AY173" s="235" t="s">
        <v>162</v>
      </c>
      <c r="BK173" s="237">
        <f>SUM(BK174:BK175)</f>
        <v>0</v>
      </c>
    </row>
    <row r="174" s="2" customFormat="1" ht="34.8" customHeight="1">
      <c r="A174" s="39"/>
      <c r="B174" s="40"/>
      <c r="C174" s="240" t="s">
        <v>244</v>
      </c>
      <c r="D174" s="240" t="s">
        <v>164</v>
      </c>
      <c r="E174" s="241" t="s">
        <v>813</v>
      </c>
      <c r="F174" s="242" t="s">
        <v>814</v>
      </c>
      <c r="G174" s="243" t="s">
        <v>815</v>
      </c>
      <c r="H174" s="244">
        <v>462</v>
      </c>
      <c r="I174" s="245"/>
      <c r="J174" s="246">
        <f>ROUND(I174*H174,2)</f>
        <v>0</v>
      </c>
      <c r="K174" s="247"/>
      <c r="L174" s="45"/>
      <c r="M174" s="248" t="s">
        <v>1</v>
      </c>
      <c r="N174" s="249" t="s">
        <v>44</v>
      </c>
      <c r="O174" s="98"/>
      <c r="P174" s="250">
        <f>O174*H174</f>
        <v>0</v>
      </c>
      <c r="Q174" s="250">
        <v>2.0000000000000002E-05</v>
      </c>
      <c r="R174" s="250">
        <f>Q174*H174</f>
        <v>0.0092399999999999999</v>
      </c>
      <c r="S174" s="250">
        <v>0</v>
      </c>
      <c r="T174" s="25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52" t="s">
        <v>168</v>
      </c>
      <c r="AT174" s="252" t="s">
        <v>164</v>
      </c>
      <c r="AU174" s="252" t="s">
        <v>90</v>
      </c>
      <c r="AY174" s="18" t="s">
        <v>162</v>
      </c>
      <c r="BE174" s="253">
        <f>IF(N174="základná",J174,0)</f>
        <v>0</v>
      </c>
      <c r="BF174" s="253">
        <f>IF(N174="znížená",J174,0)</f>
        <v>0</v>
      </c>
      <c r="BG174" s="253">
        <f>IF(N174="zákl. prenesená",J174,0)</f>
        <v>0</v>
      </c>
      <c r="BH174" s="253">
        <f>IF(N174="zníž. prenesená",J174,0)</f>
        <v>0</v>
      </c>
      <c r="BI174" s="253">
        <f>IF(N174="nulová",J174,0)</f>
        <v>0</v>
      </c>
      <c r="BJ174" s="18" t="s">
        <v>90</v>
      </c>
      <c r="BK174" s="253">
        <f>ROUND(I174*H174,2)</f>
        <v>0</v>
      </c>
      <c r="BL174" s="18" t="s">
        <v>168</v>
      </c>
      <c r="BM174" s="252" t="s">
        <v>1118</v>
      </c>
    </row>
    <row r="175" s="14" customFormat="1">
      <c r="A175" s="14"/>
      <c r="B175" s="265"/>
      <c r="C175" s="266"/>
      <c r="D175" s="256" t="s">
        <v>170</v>
      </c>
      <c r="E175" s="267" t="s">
        <v>1</v>
      </c>
      <c r="F175" s="268" t="s">
        <v>1119</v>
      </c>
      <c r="G175" s="266"/>
      <c r="H175" s="269">
        <v>462</v>
      </c>
      <c r="I175" s="270"/>
      <c r="J175" s="266"/>
      <c r="K175" s="266"/>
      <c r="L175" s="271"/>
      <c r="M175" s="272"/>
      <c r="N175" s="273"/>
      <c r="O175" s="273"/>
      <c r="P175" s="273"/>
      <c r="Q175" s="273"/>
      <c r="R175" s="273"/>
      <c r="S175" s="273"/>
      <c r="T175" s="27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75" t="s">
        <v>170</v>
      </c>
      <c r="AU175" s="275" t="s">
        <v>90</v>
      </c>
      <c r="AV175" s="14" t="s">
        <v>90</v>
      </c>
      <c r="AW175" s="14" t="s">
        <v>34</v>
      </c>
      <c r="AX175" s="14" t="s">
        <v>85</v>
      </c>
      <c r="AY175" s="275" t="s">
        <v>162</v>
      </c>
    </row>
    <row r="176" s="12" customFormat="1" ht="22.8" customHeight="1">
      <c r="A176" s="12"/>
      <c r="B176" s="224"/>
      <c r="C176" s="225"/>
      <c r="D176" s="226" t="s">
        <v>77</v>
      </c>
      <c r="E176" s="238" t="s">
        <v>95</v>
      </c>
      <c r="F176" s="238" t="s">
        <v>842</v>
      </c>
      <c r="G176" s="225"/>
      <c r="H176" s="225"/>
      <c r="I176" s="228"/>
      <c r="J176" s="239">
        <f>BK176</f>
        <v>0</v>
      </c>
      <c r="K176" s="225"/>
      <c r="L176" s="230"/>
      <c r="M176" s="231"/>
      <c r="N176" s="232"/>
      <c r="O176" s="232"/>
      <c r="P176" s="233">
        <f>SUM(P177:P186)</f>
        <v>0</v>
      </c>
      <c r="Q176" s="232"/>
      <c r="R176" s="233">
        <f>SUM(R177:R186)</f>
        <v>11.041411300000002</v>
      </c>
      <c r="S176" s="232"/>
      <c r="T176" s="234">
        <f>SUM(T177:T186)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35" t="s">
        <v>85</v>
      </c>
      <c r="AT176" s="236" t="s">
        <v>77</v>
      </c>
      <c r="AU176" s="236" t="s">
        <v>85</v>
      </c>
      <c r="AY176" s="235" t="s">
        <v>162</v>
      </c>
      <c r="BK176" s="237">
        <f>SUM(BK177:BK186)</f>
        <v>0</v>
      </c>
    </row>
    <row r="177" s="2" customFormat="1" ht="22.2" customHeight="1">
      <c r="A177" s="39"/>
      <c r="B177" s="40"/>
      <c r="C177" s="240" t="s">
        <v>248</v>
      </c>
      <c r="D177" s="240" t="s">
        <v>164</v>
      </c>
      <c r="E177" s="241" t="s">
        <v>1120</v>
      </c>
      <c r="F177" s="242" t="s">
        <v>1121</v>
      </c>
      <c r="G177" s="243" t="s">
        <v>427</v>
      </c>
      <c r="H177" s="244">
        <v>4.5</v>
      </c>
      <c r="I177" s="245"/>
      <c r="J177" s="246">
        <f>ROUND(I177*H177,2)</f>
        <v>0</v>
      </c>
      <c r="K177" s="247"/>
      <c r="L177" s="45"/>
      <c r="M177" s="248" t="s">
        <v>1</v>
      </c>
      <c r="N177" s="249" t="s">
        <v>44</v>
      </c>
      <c r="O177" s="98"/>
      <c r="P177" s="250">
        <f>O177*H177</f>
        <v>0</v>
      </c>
      <c r="Q177" s="250">
        <v>0.56310000000000004</v>
      </c>
      <c r="R177" s="250">
        <f>Q177*H177</f>
        <v>2.5339500000000004</v>
      </c>
      <c r="S177" s="250">
        <v>0</v>
      </c>
      <c r="T177" s="251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52" t="s">
        <v>168</v>
      </c>
      <c r="AT177" s="252" t="s">
        <v>164</v>
      </c>
      <c r="AU177" s="252" t="s">
        <v>90</v>
      </c>
      <c r="AY177" s="18" t="s">
        <v>162</v>
      </c>
      <c r="BE177" s="253">
        <f>IF(N177="základná",J177,0)</f>
        <v>0</v>
      </c>
      <c r="BF177" s="253">
        <f>IF(N177="znížená",J177,0)</f>
        <v>0</v>
      </c>
      <c r="BG177" s="253">
        <f>IF(N177="zákl. prenesená",J177,0)</f>
        <v>0</v>
      </c>
      <c r="BH177" s="253">
        <f>IF(N177="zníž. prenesená",J177,0)</f>
        <v>0</v>
      </c>
      <c r="BI177" s="253">
        <f>IF(N177="nulová",J177,0)</f>
        <v>0</v>
      </c>
      <c r="BJ177" s="18" t="s">
        <v>90</v>
      </c>
      <c r="BK177" s="253">
        <f>ROUND(I177*H177,2)</f>
        <v>0</v>
      </c>
      <c r="BL177" s="18" t="s">
        <v>168</v>
      </c>
      <c r="BM177" s="252" t="s">
        <v>1122</v>
      </c>
    </row>
    <row r="178" s="2" customFormat="1" ht="34.8" customHeight="1">
      <c r="A178" s="39"/>
      <c r="B178" s="40"/>
      <c r="C178" s="299" t="s">
        <v>253</v>
      </c>
      <c r="D178" s="299" t="s">
        <v>267</v>
      </c>
      <c r="E178" s="300" t="s">
        <v>1123</v>
      </c>
      <c r="F178" s="301" t="s">
        <v>1124</v>
      </c>
      <c r="G178" s="302" t="s">
        <v>294</v>
      </c>
      <c r="H178" s="303">
        <v>9</v>
      </c>
      <c r="I178" s="304"/>
      <c r="J178" s="305">
        <f>ROUND(I178*H178,2)</f>
        <v>0</v>
      </c>
      <c r="K178" s="306"/>
      <c r="L178" s="307"/>
      <c r="M178" s="308" t="s">
        <v>1</v>
      </c>
      <c r="N178" s="309" t="s">
        <v>44</v>
      </c>
      <c r="O178" s="98"/>
      <c r="P178" s="250">
        <f>O178*H178</f>
        <v>0</v>
      </c>
      <c r="Q178" s="250">
        <v>0.215</v>
      </c>
      <c r="R178" s="250">
        <f>Q178*H178</f>
        <v>1.9350000000000001</v>
      </c>
      <c r="S178" s="250">
        <v>0</v>
      </c>
      <c r="T178" s="25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2" t="s">
        <v>215</v>
      </c>
      <c r="AT178" s="252" t="s">
        <v>267</v>
      </c>
      <c r="AU178" s="252" t="s">
        <v>90</v>
      </c>
      <c r="AY178" s="18" t="s">
        <v>162</v>
      </c>
      <c r="BE178" s="253">
        <f>IF(N178="základná",J178,0)</f>
        <v>0</v>
      </c>
      <c r="BF178" s="253">
        <f>IF(N178="znížená",J178,0)</f>
        <v>0</v>
      </c>
      <c r="BG178" s="253">
        <f>IF(N178="zákl. prenesená",J178,0)</f>
        <v>0</v>
      </c>
      <c r="BH178" s="253">
        <f>IF(N178="zníž. prenesená",J178,0)</f>
        <v>0</v>
      </c>
      <c r="BI178" s="253">
        <f>IF(N178="nulová",J178,0)</f>
        <v>0</v>
      </c>
      <c r="BJ178" s="18" t="s">
        <v>90</v>
      </c>
      <c r="BK178" s="253">
        <f>ROUND(I178*H178,2)</f>
        <v>0</v>
      </c>
      <c r="BL178" s="18" t="s">
        <v>168</v>
      </c>
      <c r="BM178" s="252" t="s">
        <v>1125</v>
      </c>
    </row>
    <row r="179" s="14" customFormat="1">
      <c r="A179" s="14"/>
      <c r="B179" s="265"/>
      <c r="C179" s="266"/>
      <c r="D179" s="256" t="s">
        <v>170</v>
      </c>
      <c r="E179" s="267" t="s">
        <v>1</v>
      </c>
      <c r="F179" s="268" t="s">
        <v>1126</v>
      </c>
      <c r="G179" s="266"/>
      <c r="H179" s="269">
        <v>9</v>
      </c>
      <c r="I179" s="270"/>
      <c r="J179" s="266"/>
      <c r="K179" s="266"/>
      <c r="L179" s="271"/>
      <c r="M179" s="272"/>
      <c r="N179" s="273"/>
      <c r="O179" s="273"/>
      <c r="P179" s="273"/>
      <c r="Q179" s="273"/>
      <c r="R179" s="273"/>
      <c r="S179" s="273"/>
      <c r="T179" s="27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75" t="s">
        <v>170</v>
      </c>
      <c r="AU179" s="275" t="s">
        <v>90</v>
      </c>
      <c r="AV179" s="14" t="s">
        <v>90</v>
      </c>
      <c r="AW179" s="14" t="s">
        <v>34</v>
      </c>
      <c r="AX179" s="14" t="s">
        <v>85</v>
      </c>
      <c r="AY179" s="275" t="s">
        <v>162</v>
      </c>
    </row>
    <row r="180" s="2" customFormat="1" ht="14.4" customHeight="1">
      <c r="A180" s="39"/>
      <c r="B180" s="40"/>
      <c r="C180" s="240" t="s">
        <v>261</v>
      </c>
      <c r="D180" s="240" t="s">
        <v>164</v>
      </c>
      <c r="E180" s="241" t="s">
        <v>1127</v>
      </c>
      <c r="F180" s="242" t="s">
        <v>1128</v>
      </c>
      <c r="G180" s="243" t="s">
        <v>192</v>
      </c>
      <c r="H180" s="244">
        <v>2.8199999999999998</v>
      </c>
      <c r="I180" s="245"/>
      <c r="J180" s="246">
        <f>ROUND(I180*H180,2)</f>
        <v>0</v>
      </c>
      <c r="K180" s="247"/>
      <c r="L180" s="45"/>
      <c r="M180" s="248" t="s">
        <v>1</v>
      </c>
      <c r="N180" s="249" t="s">
        <v>44</v>
      </c>
      <c r="O180" s="98"/>
      <c r="P180" s="250">
        <f>O180*H180</f>
        <v>0</v>
      </c>
      <c r="Q180" s="250">
        <v>2.3225600000000002</v>
      </c>
      <c r="R180" s="250">
        <f>Q180*H180</f>
        <v>6.5496192000000004</v>
      </c>
      <c r="S180" s="250">
        <v>0</v>
      </c>
      <c r="T180" s="25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52" t="s">
        <v>168</v>
      </c>
      <c r="AT180" s="252" t="s">
        <v>164</v>
      </c>
      <c r="AU180" s="252" t="s">
        <v>90</v>
      </c>
      <c r="AY180" s="18" t="s">
        <v>162</v>
      </c>
      <c r="BE180" s="253">
        <f>IF(N180="základná",J180,0)</f>
        <v>0</v>
      </c>
      <c r="BF180" s="253">
        <f>IF(N180="znížená",J180,0)</f>
        <v>0</v>
      </c>
      <c r="BG180" s="253">
        <f>IF(N180="zákl. prenesená",J180,0)</f>
        <v>0</v>
      </c>
      <c r="BH180" s="253">
        <f>IF(N180="zníž. prenesená",J180,0)</f>
        <v>0</v>
      </c>
      <c r="BI180" s="253">
        <f>IF(N180="nulová",J180,0)</f>
        <v>0</v>
      </c>
      <c r="BJ180" s="18" t="s">
        <v>90</v>
      </c>
      <c r="BK180" s="253">
        <f>ROUND(I180*H180,2)</f>
        <v>0</v>
      </c>
      <c r="BL180" s="18" t="s">
        <v>168</v>
      </c>
      <c r="BM180" s="252" t="s">
        <v>1129</v>
      </c>
    </row>
    <row r="181" s="14" customFormat="1">
      <c r="A181" s="14"/>
      <c r="B181" s="265"/>
      <c r="C181" s="266"/>
      <c r="D181" s="256" t="s">
        <v>170</v>
      </c>
      <c r="E181" s="267" t="s">
        <v>1</v>
      </c>
      <c r="F181" s="268" t="s">
        <v>1130</v>
      </c>
      <c r="G181" s="266"/>
      <c r="H181" s="269">
        <v>2.8199999999999998</v>
      </c>
      <c r="I181" s="270"/>
      <c r="J181" s="266"/>
      <c r="K181" s="266"/>
      <c r="L181" s="271"/>
      <c r="M181" s="272"/>
      <c r="N181" s="273"/>
      <c r="O181" s="273"/>
      <c r="P181" s="273"/>
      <c r="Q181" s="273"/>
      <c r="R181" s="273"/>
      <c r="S181" s="273"/>
      <c r="T181" s="27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75" t="s">
        <v>170</v>
      </c>
      <c r="AU181" s="275" t="s">
        <v>90</v>
      </c>
      <c r="AV181" s="14" t="s">
        <v>90</v>
      </c>
      <c r="AW181" s="14" t="s">
        <v>34</v>
      </c>
      <c r="AX181" s="14" t="s">
        <v>85</v>
      </c>
      <c r="AY181" s="275" t="s">
        <v>162</v>
      </c>
    </row>
    <row r="182" s="2" customFormat="1" ht="19.8" customHeight="1">
      <c r="A182" s="39"/>
      <c r="B182" s="40"/>
      <c r="C182" s="240" t="s">
        <v>266</v>
      </c>
      <c r="D182" s="240" t="s">
        <v>164</v>
      </c>
      <c r="E182" s="241" t="s">
        <v>1005</v>
      </c>
      <c r="F182" s="242" t="s">
        <v>1131</v>
      </c>
      <c r="G182" s="243" t="s">
        <v>167</v>
      </c>
      <c r="H182" s="244">
        <v>3.5499999999999998</v>
      </c>
      <c r="I182" s="245"/>
      <c r="J182" s="246">
        <f>ROUND(I182*H182,2)</f>
        <v>0</v>
      </c>
      <c r="K182" s="247"/>
      <c r="L182" s="45"/>
      <c r="M182" s="248" t="s">
        <v>1</v>
      </c>
      <c r="N182" s="249" t="s">
        <v>44</v>
      </c>
      <c r="O182" s="98"/>
      <c r="P182" s="250">
        <f>O182*H182</f>
        <v>0</v>
      </c>
      <c r="Q182" s="250">
        <v>0.00346</v>
      </c>
      <c r="R182" s="250">
        <f>Q182*H182</f>
        <v>0.012282999999999999</v>
      </c>
      <c r="S182" s="250">
        <v>0</v>
      </c>
      <c r="T182" s="25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52" t="s">
        <v>168</v>
      </c>
      <c r="AT182" s="252" t="s">
        <v>164</v>
      </c>
      <c r="AU182" s="252" t="s">
        <v>90</v>
      </c>
      <c r="AY182" s="18" t="s">
        <v>162</v>
      </c>
      <c r="BE182" s="253">
        <f>IF(N182="základná",J182,0)</f>
        <v>0</v>
      </c>
      <c r="BF182" s="253">
        <f>IF(N182="znížená",J182,0)</f>
        <v>0</v>
      </c>
      <c r="BG182" s="253">
        <f>IF(N182="zákl. prenesená",J182,0)</f>
        <v>0</v>
      </c>
      <c r="BH182" s="253">
        <f>IF(N182="zníž. prenesená",J182,0)</f>
        <v>0</v>
      </c>
      <c r="BI182" s="253">
        <f>IF(N182="nulová",J182,0)</f>
        <v>0</v>
      </c>
      <c r="BJ182" s="18" t="s">
        <v>90</v>
      </c>
      <c r="BK182" s="253">
        <f>ROUND(I182*H182,2)</f>
        <v>0</v>
      </c>
      <c r="BL182" s="18" t="s">
        <v>168</v>
      </c>
      <c r="BM182" s="252" t="s">
        <v>1132</v>
      </c>
    </row>
    <row r="183" s="14" customFormat="1">
      <c r="A183" s="14"/>
      <c r="B183" s="265"/>
      <c r="C183" s="266"/>
      <c r="D183" s="256" t="s">
        <v>170</v>
      </c>
      <c r="E183" s="267" t="s">
        <v>1</v>
      </c>
      <c r="F183" s="268" t="s">
        <v>1133</v>
      </c>
      <c r="G183" s="266"/>
      <c r="H183" s="269">
        <v>3.5499999999999998</v>
      </c>
      <c r="I183" s="270"/>
      <c r="J183" s="266"/>
      <c r="K183" s="266"/>
      <c r="L183" s="271"/>
      <c r="M183" s="272"/>
      <c r="N183" s="273"/>
      <c r="O183" s="273"/>
      <c r="P183" s="273"/>
      <c r="Q183" s="273"/>
      <c r="R183" s="273"/>
      <c r="S183" s="273"/>
      <c r="T183" s="27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5" t="s">
        <v>170</v>
      </c>
      <c r="AU183" s="275" t="s">
        <v>90</v>
      </c>
      <c r="AV183" s="14" t="s">
        <v>90</v>
      </c>
      <c r="AW183" s="14" t="s">
        <v>34</v>
      </c>
      <c r="AX183" s="14" t="s">
        <v>85</v>
      </c>
      <c r="AY183" s="275" t="s">
        <v>162</v>
      </c>
    </row>
    <row r="184" s="2" customFormat="1" ht="19.8" customHeight="1">
      <c r="A184" s="39"/>
      <c r="B184" s="40"/>
      <c r="C184" s="240" t="s">
        <v>272</v>
      </c>
      <c r="D184" s="240" t="s">
        <v>164</v>
      </c>
      <c r="E184" s="241" t="s">
        <v>1009</v>
      </c>
      <c r="F184" s="242" t="s">
        <v>1010</v>
      </c>
      <c r="G184" s="243" t="s">
        <v>167</v>
      </c>
      <c r="H184" s="244">
        <v>3.5499999999999998</v>
      </c>
      <c r="I184" s="245"/>
      <c r="J184" s="246">
        <f>ROUND(I184*H184,2)</f>
        <v>0</v>
      </c>
      <c r="K184" s="247"/>
      <c r="L184" s="45"/>
      <c r="M184" s="248" t="s">
        <v>1</v>
      </c>
      <c r="N184" s="249" t="s">
        <v>44</v>
      </c>
      <c r="O184" s="98"/>
      <c r="P184" s="250">
        <f>O184*H184</f>
        <v>0</v>
      </c>
      <c r="Q184" s="250">
        <v>5.0000000000000002E-05</v>
      </c>
      <c r="R184" s="250">
        <f>Q184*H184</f>
        <v>0.00017750000000000001</v>
      </c>
      <c r="S184" s="250">
        <v>0</v>
      </c>
      <c r="T184" s="25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52" t="s">
        <v>168</v>
      </c>
      <c r="AT184" s="252" t="s">
        <v>164</v>
      </c>
      <c r="AU184" s="252" t="s">
        <v>90</v>
      </c>
      <c r="AY184" s="18" t="s">
        <v>162</v>
      </c>
      <c r="BE184" s="253">
        <f>IF(N184="základná",J184,0)</f>
        <v>0</v>
      </c>
      <c r="BF184" s="253">
        <f>IF(N184="znížená",J184,0)</f>
        <v>0</v>
      </c>
      <c r="BG184" s="253">
        <f>IF(N184="zákl. prenesená",J184,0)</f>
        <v>0</v>
      </c>
      <c r="BH184" s="253">
        <f>IF(N184="zníž. prenesená",J184,0)</f>
        <v>0</v>
      </c>
      <c r="BI184" s="253">
        <f>IF(N184="nulová",J184,0)</f>
        <v>0</v>
      </c>
      <c r="BJ184" s="18" t="s">
        <v>90</v>
      </c>
      <c r="BK184" s="253">
        <f>ROUND(I184*H184,2)</f>
        <v>0</v>
      </c>
      <c r="BL184" s="18" t="s">
        <v>168</v>
      </c>
      <c r="BM184" s="252" t="s">
        <v>1134</v>
      </c>
    </row>
    <row r="185" s="2" customFormat="1" ht="19.8" customHeight="1">
      <c r="A185" s="39"/>
      <c r="B185" s="40"/>
      <c r="C185" s="240" t="s">
        <v>7</v>
      </c>
      <c r="D185" s="240" t="s">
        <v>164</v>
      </c>
      <c r="E185" s="241" t="s">
        <v>1012</v>
      </c>
      <c r="F185" s="242" t="s">
        <v>1013</v>
      </c>
      <c r="G185" s="243" t="s">
        <v>545</v>
      </c>
      <c r="H185" s="244">
        <v>0.01</v>
      </c>
      <c r="I185" s="245"/>
      <c r="J185" s="246">
        <f>ROUND(I185*H185,2)</f>
        <v>0</v>
      </c>
      <c r="K185" s="247"/>
      <c r="L185" s="45"/>
      <c r="M185" s="248" t="s">
        <v>1</v>
      </c>
      <c r="N185" s="249" t="s">
        <v>44</v>
      </c>
      <c r="O185" s="98"/>
      <c r="P185" s="250">
        <f>O185*H185</f>
        <v>0</v>
      </c>
      <c r="Q185" s="250">
        <v>1.03816</v>
      </c>
      <c r="R185" s="250">
        <f>Q185*H185</f>
        <v>0.0103816</v>
      </c>
      <c r="S185" s="250">
        <v>0</v>
      </c>
      <c r="T185" s="251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52" t="s">
        <v>168</v>
      </c>
      <c r="AT185" s="252" t="s">
        <v>164</v>
      </c>
      <c r="AU185" s="252" t="s">
        <v>90</v>
      </c>
      <c r="AY185" s="18" t="s">
        <v>162</v>
      </c>
      <c r="BE185" s="253">
        <f>IF(N185="základná",J185,0)</f>
        <v>0</v>
      </c>
      <c r="BF185" s="253">
        <f>IF(N185="znížená",J185,0)</f>
        <v>0</v>
      </c>
      <c r="BG185" s="253">
        <f>IF(N185="zákl. prenesená",J185,0)</f>
        <v>0</v>
      </c>
      <c r="BH185" s="253">
        <f>IF(N185="zníž. prenesená",J185,0)</f>
        <v>0</v>
      </c>
      <c r="BI185" s="253">
        <f>IF(N185="nulová",J185,0)</f>
        <v>0</v>
      </c>
      <c r="BJ185" s="18" t="s">
        <v>90</v>
      </c>
      <c r="BK185" s="253">
        <f>ROUND(I185*H185,2)</f>
        <v>0</v>
      </c>
      <c r="BL185" s="18" t="s">
        <v>168</v>
      </c>
      <c r="BM185" s="252" t="s">
        <v>1135</v>
      </c>
    </row>
    <row r="186" s="14" customFormat="1">
      <c r="A186" s="14"/>
      <c r="B186" s="265"/>
      <c r="C186" s="266"/>
      <c r="D186" s="256" t="s">
        <v>170</v>
      </c>
      <c r="E186" s="267" t="s">
        <v>1</v>
      </c>
      <c r="F186" s="268" t="s">
        <v>1136</v>
      </c>
      <c r="G186" s="266"/>
      <c r="H186" s="269">
        <v>0.01</v>
      </c>
      <c r="I186" s="270"/>
      <c r="J186" s="266"/>
      <c r="K186" s="266"/>
      <c r="L186" s="271"/>
      <c r="M186" s="272"/>
      <c r="N186" s="273"/>
      <c r="O186" s="273"/>
      <c r="P186" s="273"/>
      <c r="Q186" s="273"/>
      <c r="R186" s="273"/>
      <c r="S186" s="273"/>
      <c r="T186" s="27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75" t="s">
        <v>170</v>
      </c>
      <c r="AU186" s="275" t="s">
        <v>90</v>
      </c>
      <c r="AV186" s="14" t="s">
        <v>90</v>
      </c>
      <c r="AW186" s="14" t="s">
        <v>34</v>
      </c>
      <c r="AX186" s="14" t="s">
        <v>85</v>
      </c>
      <c r="AY186" s="275" t="s">
        <v>162</v>
      </c>
    </row>
    <row r="187" s="12" customFormat="1" ht="22.8" customHeight="1">
      <c r="A187" s="12"/>
      <c r="B187" s="224"/>
      <c r="C187" s="225"/>
      <c r="D187" s="226" t="s">
        <v>77</v>
      </c>
      <c r="E187" s="238" t="s">
        <v>168</v>
      </c>
      <c r="F187" s="238" t="s">
        <v>847</v>
      </c>
      <c r="G187" s="225"/>
      <c r="H187" s="225"/>
      <c r="I187" s="228"/>
      <c r="J187" s="239">
        <f>BK187</f>
        <v>0</v>
      </c>
      <c r="K187" s="225"/>
      <c r="L187" s="230"/>
      <c r="M187" s="231"/>
      <c r="N187" s="232"/>
      <c r="O187" s="232"/>
      <c r="P187" s="233">
        <f>SUM(P188:P201)</f>
        <v>0</v>
      </c>
      <c r="Q187" s="232"/>
      <c r="R187" s="233">
        <f>SUM(R188:R201)</f>
        <v>28.819170840000002</v>
      </c>
      <c r="S187" s="232"/>
      <c r="T187" s="234">
        <f>SUM(T188:T201)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35" t="s">
        <v>85</v>
      </c>
      <c r="AT187" s="236" t="s">
        <v>77</v>
      </c>
      <c r="AU187" s="236" t="s">
        <v>85</v>
      </c>
      <c r="AY187" s="235" t="s">
        <v>162</v>
      </c>
      <c r="BK187" s="237">
        <f>SUM(BK188:BK201)</f>
        <v>0</v>
      </c>
    </row>
    <row r="188" s="2" customFormat="1" ht="22.2" customHeight="1">
      <c r="A188" s="39"/>
      <c r="B188" s="40"/>
      <c r="C188" s="240" t="s">
        <v>286</v>
      </c>
      <c r="D188" s="240" t="s">
        <v>164</v>
      </c>
      <c r="E188" s="241" t="s">
        <v>1137</v>
      </c>
      <c r="F188" s="242" t="s">
        <v>1138</v>
      </c>
      <c r="G188" s="243" t="s">
        <v>192</v>
      </c>
      <c r="H188" s="244">
        <v>2.1000000000000001</v>
      </c>
      <c r="I188" s="245"/>
      <c r="J188" s="246">
        <f>ROUND(I188*H188,2)</f>
        <v>0</v>
      </c>
      <c r="K188" s="247"/>
      <c r="L188" s="45"/>
      <c r="M188" s="248" t="s">
        <v>1</v>
      </c>
      <c r="N188" s="249" t="s">
        <v>44</v>
      </c>
      <c r="O188" s="98"/>
      <c r="P188" s="250">
        <f>O188*H188</f>
        <v>0</v>
      </c>
      <c r="Q188" s="250">
        <v>2.3856000000000002</v>
      </c>
      <c r="R188" s="250">
        <f>Q188*H188</f>
        <v>5.0097600000000009</v>
      </c>
      <c r="S188" s="250">
        <v>0</v>
      </c>
      <c r="T188" s="251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52" t="s">
        <v>168</v>
      </c>
      <c r="AT188" s="252" t="s">
        <v>164</v>
      </c>
      <c r="AU188" s="252" t="s">
        <v>90</v>
      </c>
      <c r="AY188" s="18" t="s">
        <v>162</v>
      </c>
      <c r="BE188" s="253">
        <f>IF(N188="základná",J188,0)</f>
        <v>0</v>
      </c>
      <c r="BF188" s="253">
        <f>IF(N188="znížená",J188,0)</f>
        <v>0</v>
      </c>
      <c r="BG188" s="253">
        <f>IF(N188="zákl. prenesená",J188,0)</f>
        <v>0</v>
      </c>
      <c r="BH188" s="253">
        <f>IF(N188="zníž. prenesená",J188,0)</f>
        <v>0</v>
      </c>
      <c r="BI188" s="253">
        <f>IF(N188="nulová",J188,0)</f>
        <v>0</v>
      </c>
      <c r="BJ188" s="18" t="s">
        <v>90</v>
      </c>
      <c r="BK188" s="253">
        <f>ROUND(I188*H188,2)</f>
        <v>0</v>
      </c>
      <c r="BL188" s="18" t="s">
        <v>168</v>
      </c>
      <c r="BM188" s="252" t="s">
        <v>1139</v>
      </c>
    </row>
    <row r="189" s="14" customFormat="1">
      <c r="A189" s="14"/>
      <c r="B189" s="265"/>
      <c r="C189" s="266"/>
      <c r="D189" s="256" t="s">
        <v>170</v>
      </c>
      <c r="E189" s="267" t="s">
        <v>1</v>
      </c>
      <c r="F189" s="268" t="s">
        <v>1140</v>
      </c>
      <c r="G189" s="266"/>
      <c r="H189" s="269">
        <v>2.1000000000000001</v>
      </c>
      <c r="I189" s="270"/>
      <c r="J189" s="266"/>
      <c r="K189" s="266"/>
      <c r="L189" s="271"/>
      <c r="M189" s="272"/>
      <c r="N189" s="273"/>
      <c r="O189" s="273"/>
      <c r="P189" s="273"/>
      <c r="Q189" s="273"/>
      <c r="R189" s="273"/>
      <c r="S189" s="273"/>
      <c r="T189" s="27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75" t="s">
        <v>170</v>
      </c>
      <c r="AU189" s="275" t="s">
        <v>90</v>
      </c>
      <c r="AV189" s="14" t="s">
        <v>90</v>
      </c>
      <c r="AW189" s="14" t="s">
        <v>34</v>
      </c>
      <c r="AX189" s="14" t="s">
        <v>85</v>
      </c>
      <c r="AY189" s="275" t="s">
        <v>162</v>
      </c>
    </row>
    <row r="190" s="2" customFormat="1" ht="22.2" customHeight="1">
      <c r="A190" s="39"/>
      <c r="B190" s="40"/>
      <c r="C190" s="240" t="s">
        <v>291</v>
      </c>
      <c r="D190" s="240" t="s">
        <v>164</v>
      </c>
      <c r="E190" s="241" t="s">
        <v>1141</v>
      </c>
      <c r="F190" s="242" t="s">
        <v>1142</v>
      </c>
      <c r="G190" s="243" t="s">
        <v>167</v>
      </c>
      <c r="H190" s="244">
        <v>2.1000000000000001</v>
      </c>
      <c r="I190" s="245"/>
      <c r="J190" s="246">
        <f>ROUND(I190*H190,2)</f>
        <v>0</v>
      </c>
      <c r="K190" s="247"/>
      <c r="L190" s="45"/>
      <c r="M190" s="248" t="s">
        <v>1</v>
      </c>
      <c r="N190" s="249" t="s">
        <v>44</v>
      </c>
      <c r="O190" s="98"/>
      <c r="P190" s="250">
        <f>O190*H190</f>
        <v>0</v>
      </c>
      <c r="Q190" s="250">
        <v>0.01099</v>
      </c>
      <c r="R190" s="250">
        <f>Q190*H190</f>
        <v>0.023078999999999999</v>
      </c>
      <c r="S190" s="250">
        <v>0</v>
      </c>
      <c r="T190" s="251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2" t="s">
        <v>168</v>
      </c>
      <c r="AT190" s="252" t="s">
        <v>164</v>
      </c>
      <c r="AU190" s="252" t="s">
        <v>90</v>
      </c>
      <c r="AY190" s="18" t="s">
        <v>162</v>
      </c>
      <c r="BE190" s="253">
        <f>IF(N190="základná",J190,0)</f>
        <v>0</v>
      </c>
      <c r="BF190" s="253">
        <f>IF(N190="znížená",J190,0)</f>
        <v>0</v>
      </c>
      <c r="BG190" s="253">
        <f>IF(N190="zákl. prenesená",J190,0)</f>
        <v>0</v>
      </c>
      <c r="BH190" s="253">
        <f>IF(N190="zníž. prenesená",J190,0)</f>
        <v>0</v>
      </c>
      <c r="BI190" s="253">
        <f>IF(N190="nulová",J190,0)</f>
        <v>0</v>
      </c>
      <c r="BJ190" s="18" t="s">
        <v>90</v>
      </c>
      <c r="BK190" s="253">
        <f>ROUND(I190*H190,2)</f>
        <v>0</v>
      </c>
      <c r="BL190" s="18" t="s">
        <v>168</v>
      </c>
      <c r="BM190" s="252" t="s">
        <v>1143</v>
      </c>
    </row>
    <row r="191" s="14" customFormat="1">
      <c r="A191" s="14"/>
      <c r="B191" s="265"/>
      <c r="C191" s="266"/>
      <c r="D191" s="256" t="s">
        <v>170</v>
      </c>
      <c r="E191" s="267" t="s">
        <v>1</v>
      </c>
      <c r="F191" s="268" t="s">
        <v>1144</v>
      </c>
      <c r="G191" s="266"/>
      <c r="H191" s="269">
        <v>2.1000000000000001</v>
      </c>
      <c r="I191" s="270"/>
      <c r="J191" s="266"/>
      <c r="K191" s="266"/>
      <c r="L191" s="271"/>
      <c r="M191" s="272"/>
      <c r="N191" s="273"/>
      <c r="O191" s="273"/>
      <c r="P191" s="273"/>
      <c r="Q191" s="273"/>
      <c r="R191" s="273"/>
      <c r="S191" s="273"/>
      <c r="T191" s="27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75" t="s">
        <v>170</v>
      </c>
      <c r="AU191" s="275" t="s">
        <v>90</v>
      </c>
      <c r="AV191" s="14" t="s">
        <v>90</v>
      </c>
      <c r="AW191" s="14" t="s">
        <v>34</v>
      </c>
      <c r="AX191" s="14" t="s">
        <v>85</v>
      </c>
      <c r="AY191" s="275" t="s">
        <v>162</v>
      </c>
    </row>
    <row r="192" s="2" customFormat="1" ht="22.2" customHeight="1">
      <c r="A192" s="39"/>
      <c r="B192" s="40"/>
      <c r="C192" s="240" t="s">
        <v>298</v>
      </c>
      <c r="D192" s="240" t="s">
        <v>164</v>
      </c>
      <c r="E192" s="241" t="s">
        <v>1145</v>
      </c>
      <c r="F192" s="242" t="s">
        <v>1146</v>
      </c>
      <c r="G192" s="243" t="s">
        <v>167</v>
      </c>
      <c r="H192" s="244">
        <v>2.1000000000000001</v>
      </c>
      <c r="I192" s="245"/>
      <c r="J192" s="246">
        <f>ROUND(I192*H192,2)</f>
        <v>0</v>
      </c>
      <c r="K192" s="247"/>
      <c r="L192" s="45"/>
      <c r="M192" s="248" t="s">
        <v>1</v>
      </c>
      <c r="N192" s="249" t="s">
        <v>44</v>
      </c>
      <c r="O192" s="98"/>
      <c r="P192" s="250">
        <f>O192*H192</f>
        <v>0</v>
      </c>
      <c r="Q192" s="250">
        <v>4.0000000000000003E-05</v>
      </c>
      <c r="R192" s="250">
        <f>Q192*H192</f>
        <v>8.4000000000000009E-05</v>
      </c>
      <c r="S192" s="250">
        <v>0</v>
      </c>
      <c r="T192" s="251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52" t="s">
        <v>168</v>
      </c>
      <c r="AT192" s="252" t="s">
        <v>164</v>
      </c>
      <c r="AU192" s="252" t="s">
        <v>90</v>
      </c>
      <c r="AY192" s="18" t="s">
        <v>162</v>
      </c>
      <c r="BE192" s="253">
        <f>IF(N192="základná",J192,0)</f>
        <v>0</v>
      </c>
      <c r="BF192" s="253">
        <f>IF(N192="znížená",J192,0)</f>
        <v>0</v>
      </c>
      <c r="BG192" s="253">
        <f>IF(N192="zákl. prenesená",J192,0)</f>
        <v>0</v>
      </c>
      <c r="BH192" s="253">
        <f>IF(N192="zníž. prenesená",J192,0)</f>
        <v>0</v>
      </c>
      <c r="BI192" s="253">
        <f>IF(N192="nulová",J192,0)</f>
        <v>0</v>
      </c>
      <c r="BJ192" s="18" t="s">
        <v>90</v>
      </c>
      <c r="BK192" s="253">
        <f>ROUND(I192*H192,2)</f>
        <v>0</v>
      </c>
      <c r="BL192" s="18" t="s">
        <v>168</v>
      </c>
      <c r="BM192" s="252" t="s">
        <v>1147</v>
      </c>
    </row>
    <row r="193" s="2" customFormat="1" ht="22.2" customHeight="1">
      <c r="A193" s="39"/>
      <c r="B193" s="40"/>
      <c r="C193" s="240" t="s">
        <v>303</v>
      </c>
      <c r="D193" s="240" t="s">
        <v>164</v>
      </c>
      <c r="E193" s="241" t="s">
        <v>1148</v>
      </c>
      <c r="F193" s="242" t="s">
        <v>1149</v>
      </c>
      <c r="G193" s="243" t="s">
        <v>545</v>
      </c>
      <c r="H193" s="244">
        <v>0.58499999999999996</v>
      </c>
      <c r="I193" s="245"/>
      <c r="J193" s="246">
        <f>ROUND(I193*H193,2)</f>
        <v>0</v>
      </c>
      <c r="K193" s="247"/>
      <c r="L193" s="45"/>
      <c r="M193" s="248" t="s">
        <v>1</v>
      </c>
      <c r="N193" s="249" t="s">
        <v>44</v>
      </c>
      <c r="O193" s="98"/>
      <c r="P193" s="250">
        <f>O193*H193</f>
        <v>0</v>
      </c>
      <c r="Q193" s="250">
        <v>1.0490999999999999</v>
      </c>
      <c r="R193" s="250">
        <f>Q193*H193</f>
        <v>0.61372349999999987</v>
      </c>
      <c r="S193" s="250">
        <v>0</v>
      </c>
      <c r="T193" s="251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52" t="s">
        <v>168</v>
      </c>
      <c r="AT193" s="252" t="s">
        <v>164</v>
      </c>
      <c r="AU193" s="252" t="s">
        <v>90</v>
      </c>
      <c r="AY193" s="18" t="s">
        <v>162</v>
      </c>
      <c r="BE193" s="253">
        <f>IF(N193="základná",J193,0)</f>
        <v>0</v>
      </c>
      <c r="BF193" s="253">
        <f>IF(N193="znížená",J193,0)</f>
        <v>0</v>
      </c>
      <c r="BG193" s="253">
        <f>IF(N193="zákl. prenesená",J193,0)</f>
        <v>0</v>
      </c>
      <c r="BH193" s="253">
        <f>IF(N193="zníž. prenesená",J193,0)</f>
        <v>0</v>
      </c>
      <c r="BI193" s="253">
        <f>IF(N193="nulová",J193,0)</f>
        <v>0</v>
      </c>
      <c r="BJ193" s="18" t="s">
        <v>90</v>
      </c>
      <c r="BK193" s="253">
        <f>ROUND(I193*H193,2)</f>
        <v>0</v>
      </c>
      <c r="BL193" s="18" t="s">
        <v>168</v>
      </c>
      <c r="BM193" s="252" t="s">
        <v>1150</v>
      </c>
    </row>
    <row r="194" s="14" customFormat="1">
      <c r="A194" s="14"/>
      <c r="B194" s="265"/>
      <c r="C194" s="266"/>
      <c r="D194" s="256" t="s">
        <v>170</v>
      </c>
      <c r="E194" s="267" t="s">
        <v>1</v>
      </c>
      <c r="F194" s="268" t="s">
        <v>1151</v>
      </c>
      <c r="G194" s="266"/>
      <c r="H194" s="269">
        <v>0.58499999999999996</v>
      </c>
      <c r="I194" s="270"/>
      <c r="J194" s="266"/>
      <c r="K194" s="266"/>
      <c r="L194" s="271"/>
      <c r="M194" s="272"/>
      <c r="N194" s="273"/>
      <c r="O194" s="273"/>
      <c r="P194" s="273"/>
      <c r="Q194" s="273"/>
      <c r="R194" s="273"/>
      <c r="S194" s="273"/>
      <c r="T194" s="27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75" t="s">
        <v>170</v>
      </c>
      <c r="AU194" s="275" t="s">
        <v>90</v>
      </c>
      <c r="AV194" s="14" t="s">
        <v>90</v>
      </c>
      <c r="AW194" s="14" t="s">
        <v>34</v>
      </c>
      <c r="AX194" s="14" t="s">
        <v>85</v>
      </c>
      <c r="AY194" s="275" t="s">
        <v>162</v>
      </c>
    </row>
    <row r="195" s="2" customFormat="1" ht="22.2" customHeight="1">
      <c r="A195" s="39"/>
      <c r="B195" s="40"/>
      <c r="C195" s="240" t="s">
        <v>307</v>
      </c>
      <c r="D195" s="240" t="s">
        <v>164</v>
      </c>
      <c r="E195" s="241" t="s">
        <v>1152</v>
      </c>
      <c r="F195" s="242" t="s">
        <v>1153</v>
      </c>
      <c r="G195" s="243" t="s">
        <v>294</v>
      </c>
      <c r="H195" s="244">
        <v>2</v>
      </c>
      <c r="I195" s="245"/>
      <c r="J195" s="246">
        <f>ROUND(I195*H195,2)</f>
        <v>0</v>
      </c>
      <c r="K195" s="247"/>
      <c r="L195" s="45"/>
      <c r="M195" s="248" t="s">
        <v>1</v>
      </c>
      <c r="N195" s="249" t="s">
        <v>44</v>
      </c>
      <c r="O195" s="98"/>
      <c r="P195" s="250">
        <f>O195*H195</f>
        <v>0</v>
      </c>
      <c r="Q195" s="250">
        <v>0.0028500000000000001</v>
      </c>
      <c r="R195" s="250">
        <f>Q195*H195</f>
        <v>0.0057000000000000002</v>
      </c>
      <c r="S195" s="250">
        <v>0</v>
      </c>
      <c r="T195" s="251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52" t="s">
        <v>168</v>
      </c>
      <c r="AT195" s="252" t="s">
        <v>164</v>
      </c>
      <c r="AU195" s="252" t="s">
        <v>90</v>
      </c>
      <c r="AY195" s="18" t="s">
        <v>162</v>
      </c>
      <c r="BE195" s="253">
        <f>IF(N195="základná",J195,0)</f>
        <v>0</v>
      </c>
      <c r="BF195" s="253">
        <f>IF(N195="znížená",J195,0)</f>
        <v>0</v>
      </c>
      <c r="BG195" s="253">
        <f>IF(N195="zákl. prenesená",J195,0)</f>
        <v>0</v>
      </c>
      <c r="BH195" s="253">
        <f>IF(N195="zníž. prenesená",J195,0)</f>
        <v>0</v>
      </c>
      <c r="BI195" s="253">
        <f>IF(N195="nulová",J195,0)</f>
        <v>0</v>
      </c>
      <c r="BJ195" s="18" t="s">
        <v>90</v>
      </c>
      <c r="BK195" s="253">
        <f>ROUND(I195*H195,2)</f>
        <v>0</v>
      </c>
      <c r="BL195" s="18" t="s">
        <v>168</v>
      </c>
      <c r="BM195" s="252" t="s">
        <v>1154</v>
      </c>
    </row>
    <row r="196" s="2" customFormat="1" ht="22.2" customHeight="1">
      <c r="A196" s="39"/>
      <c r="B196" s="40"/>
      <c r="C196" s="299" t="s">
        <v>311</v>
      </c>
      <c r="D196" s="299" t="s">
        <v>267</v>
      </c>
      <c r="E196" s="300" t="s">
        <v>1155</v>
      </c>
      <c r="F196" s="301" t="s">
        <v>1156</v>
      </c>
      <c r="G196" s="302" t="s">
        <v>294</v>
      </c>
      <c r="H196" s="303">
        <v>2</v>
      </c>
      <c r="I196" s="304"/>
      <c r="J196" s="305">
        <f>ROUND(I196*H196,2)</f>
        <v>0</v>
      </c>
      <c r="K196" s="306"/>
      <c r="L196" s="307"/>
      <c r="M196" s="308" t="s">
        <v>1</v>
      </c>
      <c r="N196" s="309" t="s">
        <v>44</v>
      </c>
      <c r="O196" s="98"/>
      <c r="P196" s="250">
        <f>O196*H196</f>
        <v>0</v>
      </c>
      <c r="Q196" s="250">
        <v>11.550000000000001</v>
      </c>
      <c r="R196" s="250">
        <f>Q196*H196</f>
        <v>23.100000000000001</v>
      </c>
      <c r="S196" s="250">
        <v>0</v>
      </c>
      <c r="T196" s="251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52" t="s">
        <v>215</v>
      </c>
      <c r="AT196" s="252" t="s">
        <v>267</v>
      </c>
      <c r="AU196" s="252" t="s">
        <v>90</v>
      </c>
      <c r="AY196" s="18" t="s">
        <v>162</v>
      </c>
      <c r="BE196" s="253">
        <f>IF(N196="základná",J196,0)</f>
        <v>0</v>
      </c>
      <c r="BF196" s="253">
        <f>IF(N196="znížená",J196,0)</f>
        <v>0</v>
      </c>
      <c r="BG196" s="253">
        <f>IF(N196="zákl. prenesená",J196,0)</f>
        <v>0</v>
      </c>
      <c r="BH196" s="253">
        <f>IF(N196="zníž. prenesená",J196,0)</f>
        <v>0</v>
      </c>
      <c r="BI196" s="253">
        <f>IF(N196="nulová",J196,0)</f>
        <v>0</v>
      </c>
      <c r="BJ196" s="18" t="s">
        <v>90</v>
      </c>
      <c r="BK196" s="253">
        <f>ROUND(I196*H196,2)</f>
        <v>0</v>
      </c>
      <c r="BL196" s="18" t="s">
        <v>168</v>
      </c>
      <c r="BM196" s="252" t="s">
        <v>1157</v>
      </c>
    </row>
    <row r="197" s="2" customFormat="1" ht="19.8" customHeight="1">
      <c r="A197" s="39"/>
      <c r="B197" s="40"/>
      <c r="C197" s="240" t="s">
        <v>315</v>
      </c>
      <c r="D197" s="240" t="s">
        <v>164</v>
      </c>
      <c r="E197" s="241" t="s">
        <v>848</v>
      </c>
      <c r="F197" s="242" t="s">
        <v>849</v>
      </c>
      <c r="G197" s="243" t="s">
        <v>167</v>
      </c>
      <c r="H197" s="244">
        <v>0.069000000000000006</v>
      </c>
      <c r="I197" s="245"/>
      <c r="J197" s="246">
        <f>ROUND(I197*H197,2)</f>
        <v>0</v>
      </c>
      <c r="K197" s="247"/>
      <c r="L197" s="45"/>
      <c r="M197" s="248" t="s">
        <v>1</v>
      </c>
      <c r="N197" s="249" t="s">
        <v>44</v>
      </c>
      <c r="O197" s="98"/>
      <c r="P197" s="250">
        <f>O197*H197</f>
        <v>0</v>
      </c>
      <c r="Q197" s="250">
        <v>0.02266</v>
      </c>
      <c r="R197" s="250">
        <f>Q197*H197</f>
        <v>0.0015635400000000002</v>
      </c>
      <c r="S197" s="250">
        <v>0</v>
      </c>
      <c r="T197" s="251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52" t="s">
        <v>168</v>
      </c>
      <c r="AT197" s="252" t="s">
        <v>164</v>
      </c>
      <c r="AU197" s="252" t="s">
        <v>90</v>
      </c>
      <c r="AY197" s="18" t="s">
        <v>162</v>
      </c>
      <c r="BE197" s="253">
        <f>IF(N197="základná",J197,0)</f>
        <v>0</v>
      </c>
      <c r="BF197" s="253">
        <f>IF(N197="znížená",J197,0)</f>
        <v>0</v>
      </c>
      <c r="BG197" s="253">
        <f>IF(N197="zákl. prenesená",J197,0)</f>
        <v>0</v>
      </c>
      <c r="BH197" s="253">
        <f>IF(N197="zníž. prenesená",J197,0)</f>
        <v>0</v>
      </c>
      <c r="BI197" s="253">
        <f>IF(N197="nulová",J197,0)</f>
        <v>0</v>
      </c>
      <c r="BJ197" s="18" t="s">
        <v>90</v>
      </c>
      <c r="BK197" s="253">
        <f>ROUND(I197*H197,2)</f>
        <v>0</v>
      </c>
      <c r="BL197" s="18" t="s">
        <v>168</v>
      </c>
      <c r="BM197" s="252" t="s">
        <v>1158</v>
      </c>
    </row>
    <row r="198" s="13" customFormat="1">
      <c r="A198" s="13"/>
      <c r="B198" s="254"/>
      <c r="C198" s="255"/>
      <c r="D198" s="256" t="s">
        <v>170</v>
      </c>
      <c r="E198" s="257" t="s">
        <v>1</v>
      </c>
      <c r="F198" s="258" t="s">
        <v>851</v>
      </c>
      <c r="G198" s="255"/>
      <c r="H198" s="257" t="s">
        <v>1</v>
      </c>
      <c r="I198" s="259"/>
      <c r="J198" s="255"/>
      <c r="K198" s="255"/>
      <c r="L198" s="260"/>
      <c r="M198" s="261"/>
      <c r="N198" s="262"/>
      <c r="O198" s="262"/>
      <c r="P198" s="262"/>
      <c r="Q198" s="262"/>
      <c r="R198" s="262"/>
      <c r="S198" s="262"/>
      <c r="T198" s="26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64" t="s">
        <v>170</v>
      </c>
      <c r="AU198" s="264" t="s">
        <v>90</v>
      </c>
      <c r="AV198" s="13" t="s">
        <v>85</v>
      </c>
      <c r="AW198" s="13" t="s">
        <v>34</v>
      </c>
      <c r="AX198" s="13" t="s">
        <v>78</v>
      </c>
      <c r="AY198" s="264" t="s">
        <v>162</v>
      </c>
    </row>
    <row r="199" s="14" customFormat="1">
      <c r="A199" s="14"/>
      <c r="B199" s="265"/>
      <c r="C199" s="266"/>
      <c r="D199" s="256" t="s">
        <v>170</v>
      </c>
      <c r="E199" s="267" t="s">
        <v>1</v>
      </c>
      <c r="F199" s="268" t="s">
        <v>1159</v>
      </c>
      <c r="G199" s="266"/>
      <c r="H199" s="269">
        <v>0.069000000000000006</v>
      </c>
      <c r="I199" s="270"/>
      <c r="J199" s="266"/>
      <c r="K199" s="266"/>
      <c r="L199" s="271"/>
      <c r="M199" s="272"/>
      <c r="N199" s="273"/>
      <c r="O199" s="273"/>
      <c r="P199" s="273"/>
      <c r="Q199" s="273"/>
      <c r="R199" s="273"/>
      <c r="S199" s="273"/>
      <c r="T199" s="27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75" t="s">
        <v>170</v>
      </c>
      <c r="AU199" s="275" t="s">
        <v>90</v>
      </c>
      <c r="AV199" s="14" t="s">
        <v>90</v>
      </c>
      <c r="AW199" s="14" t="s">
        <v>34</v>
      </c>
      <c r="AX199" s="14" t="s">
        <v>85</v>
      </c>
      <c r="AY199" s="275" t="s">
        <v>162</v>
      </c>
    </row>
    <row r="200" s="2" customFormat="1" ht="19.8" customHeight="1">
      <c r="A200" s="39"/>
      <c r="B200" s="40"/>
      <c r="C200" s="240" t="s">
        <v>319</v>
      </c>
      <c r="D200" s="240" t="s">
        <v>164</v>
      </c>
      <c r="E200" s="241" t="s">
        <v>1160</v>
      </c>
      <c r="F200" s="242" t="s">
        <v>1161</v>
      </c>
      <c r="G200" s="243" t="s">
        <v>167</v>
      </c>
      <c r="H200" s="244">
        <v>2.8799999999999999</v>
      </c>
      <c r="I200" s="245"/>
      <c r="J200" s="246">
        <f>ROUND(I200*H200,2)</f>
        <v>0</v>
      </c>
      <c r="K200" s="247"/>
      <c r="L200" s="45"/>
      <c r="M200" s="248" t="s">
        <v>1</v>
      </c>
      <c r="N200" s="249" t="s">
        <v>44</v>
      </c>
      <c r="O200" s="98"/>
      <c r="P200" s="250">
        <f>O200*H200</f>
        <v>0</v>
      </c>
      <c r="Q200" s="250">
        <v>0.02266</v>
      </c>
      <c r="R200" s="250">
        <f>Q200*H200</f>
        <v>0.065260799999999994</v>
      </c>
      <c r="S200" s="250">
        <v>0</v>
      </c>
      <c r="T200" s="251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2" t="s">
        <v>168</v>
      </c>
      <c r="AT200" s="252" t="s">
        <v>164</v>
      </c>
      <c r="AU200" s="252" t="s">
        <v>90</v>
      </c>
      <c r="AY200" s="18" t="s">
        <v>162</v>
      </c>
      <c r="BE200" s="253">
        <f>IF(N200="základná",J200,0)</f>
        <v>0</v>
      </c>
      <c r="BF200" s="253">
        <f>IF(N200="znížená",J200,0)</f>
        <v>0</v>
      </c>
      <c r="BG200" s="253">
        <f>IF(N200="zákl. prenesená",J200,0)</f>
        <v>0</v>
      </c>
      <c r="BH200" s="253">
        <f>IF(N200="zníž. prenesená",J200,0)</f>
        <v>0</v>
      </c>
      <c r="BI200" s="253">
        <f>IF(N200="nulová",J200,0)</f>
        <v>0</v>
      </c>
      <c r="BJ200" s="18" t="s">
        <v>90</v>
      </c>
      <c r="BK200" s="253">
        <f>ROUND(I200*H200,2)</f>
        <v>0</v>
      </c>
      <c r="BL200" s="18" t="s">
        <v>168</v>
      </c>
      <c r="BM200" s="252" t="s">
        <v>1162</v>
      </c>
    </row>
    <row r="201" s="14" customFormat="1">
      <c r="A201" s="14"/>
      <c r="B201" s="265"/>
      <c r="C201" s="266"/>
      <c r="D201" s="256" t="s">
        <v>170</v>
      </c>
      <c r="E201" s="267" t="s">
        <v>1</v>
      </c>
      <c r="F201" s="268" t="s">
        <v>1163</v>
      </c>
      <c r="G201" s="266"/>
      <c r="H201" s="269">
        <v>2.8799999999999999</v>
      </c>
      <c r="I201" s="270"/>
      <c r="J201" s="266"/>
      <c r="K201" s="266"/>
      <c r="L201" s="271"/>
      <c r="M201" s="272"/>
      <c r="N201" s="273"/>
      <c r="O201" s="273"/>
      <c r="P201" s="273"/>
      <c r="Q201" s="273"/>
      <c r="R201" s="273"/>
      <c r="S201" s="273"/>
      <c r="T201" s="27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75" t="s">
        <v>170</v>
      </c>
      <c r="AU201" s="275" t="s">
        <v>90</v>
      </c>
      <c r="AV201" s="14" t="s">
        <v>90</v>
      </c>
      <c r="AW201" s="14" t="s">
        <v>34</v>
      </c>
      <c r="AX201" s="14" t="s">
        <v>85</v>
      </c>
      <c r="AY201" s="275" t="s">
        <v>162</v>
      </c>
    </row>
    <row r="202" s="12" customFormat="1" ht="22.8" customHeight="1">
      <c r="A202" s="12"/>
      <c r="B202" s="224"/>
      <c r="C202" s="225"/>
      <c r="D202" s="226" t="s">
        <v>77</v>
      </c>
      <c r="E202" s="238" t="s">
        <v>200</v>
      </c>
      <c r="F202" s="238" t="s">
        <v>290</v>
      </c>
      <c r="G202" s="225"/>
      <c r="H202" s="225"/>
      <c r="I202" s="228"/>
      <c r="J202" s="239">
        <f>BK202</f>
        <v>0</v>
      </c>
      <c r="K202" s="225"/>
      <c r="L202" s="230"/>
      <c r="M202" s="231"/>
      <c r="N202" s="232"/>
      <c r="O202" s="232"/>
      <c r="P202" s="233">
        <f>SUM(P203:P220)</f>
        <v>0</v>
      </c>
      <c r="Q202" s="232"/>
      <c r="R202" s="233">
        <f>SUM(R203:R220)</f>
        <v>8.9992780000000003</v>
      </c>
      <c r="S202" s="232"/>
      <c r="T202" s="234">
        <f>SUM(T203:T220)</f>
        <v>11.729151999999999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35" t="s">
        <v>85</v>
      </c>
      <c r="AT202" s="236" t="s">
        <v>77</v>
      </c>
      <c r="AU202" s="236" t="s">
        <v>85</v>
      </c>
      <c r="AY202" s="235" t="s">
        <v>162</v>
      </c>
      <c r="BK202" s="237">
        <f>SUM(BK203:BK220)</f>
        <v>0</v>
      </c>
    </row>
    <row r="203" s="2" customFormat="1" ht="22.2" customHeight="1">
      <c r="A203" s="39"/>
      <c r="B203" s="40"/>
      <c r="C203" s="240" t="s">
        <v>325</v>
      </c>
      <c r="D203" s="240" t="s">
        <v>164</v>
      </c>
      <c r="E203" s="241" t="s">
        <v>693</v>
      </c>
      <c r="F203" s="242" t="s">
        <v>694</v>
      </c>
      <c r="G203" s="243" t="s">
        <v>192</v>
      </c>
      <c r="H203" s="244">
        <v>4.9939999999999998</v>
      </c>
      <c r="I203" s="245"/>
      <c r="J203" s="246">
        <f>ROUND(I203*H203,2)</f>
        <v>0</v>
      </c>
      <c r="K203" s="247"/>
      <c r="L203" s="45"/>
      <c r="M203" s="248" t="s">
        <v>1</v>
      </c>
      <c r="N203" s="249" t="s">
        <v>44</v>
      </c>
      <c r="O203" s="98"/>
      <c r="P203" s="250">
        <f>O203*H203</f>
        <v>0</v>
      </c>
      <c r="Q203" s="250">
        <v>0</v>
      </c>
      <c r="R203" s="250">
        <f>Q203*H203</f>
        <v>0</v>
      </c>
      <c r="S203" s="250">
        <v>1.8080000000000001</v>
      </c>
      <c r="T203" s="251">
        <f>S203*H203</f>
        <v>9.0291519999999998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52" t="s">
        <v>168</v>
      </c>
      <c r="AT203" s="252" t="s">
        <v>164</v>
      </c>
      <c r="AU203" s="252" t="s">
        <v>90</v>
      </c>
      <c r="AY203" s="18" t="s">
        <v>162</v>
      </c>
      <c r="BE203" s="253">
        <f>IF(N203="základná",J203,0)</f>
        <v>0</v>
      </c>
      <c r="BF203" s="253">
        <f>IF(N203="znížená",J203,0)</f>
        <v>0</v>
      </c>
      <c r="BG203" s="253">
        <f>IF(N203="zákl. prenesená",J203,0)</f>
        <v>0</v>
      </c>
      <c r="BH203" s="253">
        <f>IF(N203="zníž. prenesená",J203,0)</f>
        <v>0</v>
      </c>
      <c r="BI203" s="253">
        <f>IF(N203="nulová",J203,0)</f>
        <v>0</v>
      </c>
      <c r="BJ203" s="18" t="s">
        <v>90</v>
      </c>
      <c r="BK203" s="253">
        <f>ROUND(I203*H203,2)</f>
        <v>0</v>
      </c>
      <c r="BL203" s="18" t="s">
        <v>168</v>
      </c>
      <c r="BM203" s="252" t="s">
        <v>1164</v>
      </c>
    </row>
    <row r="204" s="13" customFormat="1">
      <c r="A204" s="13"/>
      <c r="B204" s="254"/>
      <c r="C204" s="255"/>
      <c r="D204" s="256" t="s">
        <v>170</v>
      </c>
      <c r="E204" s="257" t="s">
        <v>1</v>
      </c>
      <c r="F204" s="258" t="s">
        <v>1165</v>
      </c>
      <c r="G204" s="255"/>
      <c r="H204" s="257" t="s">
        <v>1</v>
      </c>
      <c r="I204" s="259"/>
      <c r="J204" s="255"/>
      <c r="K204" s="255"/>
      <c r="L204" s="260"/>
      <c r="M204" s="261"/>
      <c r="N204" s="262"/>
      <c r="O204" s="262"/>
      <c r="P204" s="262"/>
      <c r="Q204" s="262"/>
      <c r="R204" s="262"/>
      <c r="S204" s="262"/>
      <c r="T204" s="26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64" t="s">
        <v>170</v>
      </c>
      <c r="AU204" s="264" t="s">
        <v>90</v>
      </c>
      <c r="AV204" s="13" t="s">
        <v>85</v>
      </c>
      <c r="AW204" s="13" t="s">
        <v>34</v>
      </c>
      <c r="AX204" s="13" t="s">
        <v>78</v>
      </c>
      <c r="AY204" s="264" t="s">
        <v>162</v>
      </c>
    </row>
    <row r="205" s="14" customFormat="1">
      <c r="A205" s="14"/>
      <c r="B205" s="265"/>
      <c r="C205" s="266"/>
      <c r="D205" s="256" t="s">
        <v>170</v>
      </c>
      <c r="E205" s="267" t="s">
        <v>1</v>
      </c>
      <c r="F205" s="268" t="s">
        <v>1166</v>
      </c>
      <c r="G205" s="266"/>
      <c r="H205" s="269">
        <v>4.9939999999999998</v>
      </c>
      <c r="I205" s="270"/>
      <c r="J205" s="266"/>
      <c r="K205" s="266"/>
      <c r="L205" s="271"/>
      <c r="M205" s="272"/>
      <c r="N205" s="273"/>
      <c r="O205" s="273"/>
      <c r="P205" s="273"/>
      <c r="Q205" s="273"/>
      <c r="R205" s="273"/>
      <c r="S205" s="273"/>
      <c r="T205" s="27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75" t="s">
        <v>170</v>
      </c>
      <c r="AU205" s="275" t="s">
        <v>90</v>
      </c>
      <c r="AV205" s="14" t="s">
        <v>90</v>
      </c>
      <c r="AW205" s="14" t="s">
        <v>34</v>
      </c>
      <c r="AX205" s="14" t="s">
        <v>85</v>
      </c>
      <c r="AY205" s="275" t="s">
        <v>162</v>
      </c>
    </row>
    <row r="206" s="2" customFormat="1" ht="14.4" customHeight="1">
      <c r="A206" s="39"/>
      <c r="B206" s="40"/>
      <c r="C206" s="240" t="s">
        <v>331</v>
      </c>
      <c r="D206" s="240" t="s">
        <v>164</v>
      </c>
      <c r="E206" s="241" t="s">
        <v>292</v>
      </c>
      <c r="F206" s="242" t="s">
        <v>293</v>
      </c>
      <c r="G206" s="243" t="s">
        <v>294</v>
      </c>
      <c r="H206" s="244">
        <v>18</v>
      </c>
      <c r="I206" s="245"/>
      <c r="J206" s="246">
        <f>ROUND(I206*H206,2)</f>
        <v>0</v>
      </c>
      <c r="K206" s="247"/>
      <c r="L206" s="45"/>
      <c r="M206" s="248" t="s">
        <v>1</v>
      </c>
      <c r="N206" s="249" t="s">
        <v>44</v>
      </c>
      <c r="O206" s="98"/>
      <c r="P206" s="250">
        <f>O206*H206</f>
        <v>0</v>
      </c>
      <c r="Q206" s="250">
        <v>0</v>
      </c>
      <c r="R206" s="250">
        <f>Q206*H206</f>
        <v>0</v>
      </c>
      <c r="S206" s="250">
        <v>0.14999999999999999</v>
      </c>
      <c r="T206" s="251">
        <f>S206*H206</f>
        <v>2.6999999999999997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52" t="s">
        <v>168</v>
      </c>
      <c r="AT206" s="252" t="s">
        <v>164</v>
      </c>
      <c r="AU206" s="252" t="s">
        <v>90</v>
      </c>
      <c r="AY206" s="18" t="s">
        <v>162</v>
      </c>
      <c r="BE206" s="253">
        <f>IF(N206="základná",J206,0)</f>
        <v>0</v>
      </c>
      <c r="BF206" s="253">
        <f>IF(N206="znížená",J206,0)</f>
        <v>0</v>
      </c>
      <c r="BG206" s="253">
        <f>IF(N206="zákl. prenesená",J206,0)</f>
        <v>0</v>
      </c>
      <c r="BH206" s="253">
        <f>IF(N206="zníž. prenesená",J206,0)</f>
        <v>0</v>
      </c>
      <c r="BI206" s="253">
        <f>IF(N206="nulová",J206,0)</f>
        <v>0</v>
      </c>
      <c r="BJ206" s="18" t="s">
        <v>90</v>
      </c>
      <c r="BK206" s="253">
        <f>ROUND(I206*H206,2)</f>
        <v>0</v>
      </c>
      <c r="BL206" s="18" t="s">
        <v>168</v>
      </c>
      <c r="BM206" s="252" t="s">
        <v>1167</v>
      </c>
    </row>
    <row r="207" s="2" customFormat="1" ht="22.2" customHeight="1">
      <c r="A207" s="39"/>
      <c r="B207" s="40"/>
      <c r="C207" s="240" t="s">
        <v>339</v>
      </c>
      <c r="D207" s="240" t="s">
        <v>164</v>
      </c>
      <c r="E207" s="241" t="s">
        <v>299</v>
      </c>
      <c r="F207" s="242" t="s">
        <v>858</v>
      </c>
      <c r="G207" s="243" t="s">
        <v>167</v>
      </c>
      <c r="H207" s="244">
        <v>9.4000000000000004</v>
      </c>
      <c r="I207" s="245"/>
      <c r="J207" s="246">
        <f>ROUND(I207*H207,2)</f>
        <v>0</v>
      </c>
      <c r="K207" s="247"/>
      <c r="L207" s="45"/>
      <c r="M207" s="248" t="s">
        <v>1</v>
      </c>
      <c r="N207" s="249" t="s">
        <v>44</v>
      </c>
      <c r="O207" s="98"/>
      <c r="P207" s="250">
        <f>O207*H207</f>
        <v>0</v>
      </c>
      <c r="Q207" s="250">
        <v>0.27994000000000002</v>
      </c>
      <c r="R207" s="250">
        <f>Q207*H207</f>
        <v>2.6314360000000003</v>
      </c>
      <c r="S207" s="250">
        <v>0</v>
      </c>
      <c r="T207" s="25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52" t="s">
        <v>168</v>
      </c>
      <c r="AT207" s="252" t="s">
        <v>164</v>
      </c>
      <c r="AU207" s="252" t="s">
        <v>90</v>
      </c>
      <c r="AY207" s="18" t="s">
        <v>162</v>
      </c>
      <c r="BE207" s="253">
        <f>IF(N207="základná",J207,0)</f>
        <v>0</v>
      </c>
      <c r="BF207" s="253">
        <f>IF(N207="znížená",J207,0)</f>
        <v>0</v>
      </c>
      <c r="BG207" s="253">
        <f>IF(N207="zákl. prenesená",J207,0)</f>
        <v>0</v>
      </c>
      <c r="BH207" s="253">
        <f>IF(N207="zníž. prenesená",J207,0)</f>
        <v>0</v>
      </c>
      <c r="BI207" s="253">
        <f>IF(N207="nulová",J207,0)</f>
        <v>0</v>
      </c>
      <c r="BJ207" s="18" t="s">
        <v>90</v>
      </c>
      <c r="BK207" s="253">
        <f>ROUND(I207*H207,2)</f>
        <v>0</v>
      </c>
      <c r="BL207" s="18" t="s">
        <v>168</v>
      </c>
      <c r="BM207" s="252" t="s">
        <v>1168</v>
      </c>
    </row>
    <row r="208" s="14" customFormat="1">
      <c r="A208" s="14"/>
      <c r="B208" s="265"/>
      <c r="C208" s="266"/>
      <c r="D208" s="256" t="s">
        <v>170</v>
      </c>
      <c r="E208" s="267" t="s">
        <v>1</v>
      </c>
      <c r="F208" s="268" t="s">
        <v>1169</v>
      </c>
      <c r="G208" s="266"/>
      <c r="H208" s="269">
        <v>9.4000000000000004</v>
      </c>
      <c r="I208" s="270"/>
      <c r="J208" s="266"/>
      <c r="K208" s="266"/>
      <c r="L208" s="271"/>
      <c r="M208" s="272"/>
      <c r="N208" s="273"/>
      <c r="O208" s="273"/>
      <c r="P208" s="273"/>
      <c r="Q208" s="273"/>
      <c r="R208" s="273"/>
      <c r="S208" s="273"/>
      <c r="T208" s="27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75" t="s">
        <v>170</v>
      </c>
      <c r="AU208" s="275" t="s">
        <v>90</v>
      </c>
      <c r="AV208" s="14" t="s">
        <v>90</v>
      </c>
      <c r="AW208" s="14" t="s">
        <v>34</v>
      </c>
      <c r="AX208" s="14" t="s">
        <v>85</v>
      </c>
      <c r="AY208" s="275" t="s">
        <v>162</v>
      </c>
    </row>
    <row r="209" s="2" customFormat="1" ht="30" customHeight="1">
      <c r="A209" s="39"/>
      <c r="B209" s="40"/>
      <c r="C209" s="240" t="s">
        <v>344</v>
      </c>
      <c r="D209" s="240" t="s">
        <v>164</v>
      </c>
      <c r="E209" s="241" t="s">
        <v>861</v>
      </c>
      <c r="F209" s="242" t="s">
        <v>1022</v>
      </c>
      <c r="G209" s="243" t="s">
        <v>167</v>
      </c>
      <c r="H209" s="244">
        <v>37.600000000000001</v>
      </c>
      <c r="I209" s="245"/>
      <c r="J209" s="246">
        <f>ROUND(I209*H209,2)</f>
        <v>0</v>
      </c>
      <c r="K209" s="247"/>
      <c r="L209" s="45"/>
      <c r="M209" s="248" t="s">
        <v>1</v>
      </c>
      <c r="N209" s="249" t="s">
        <v>44</v>
      </c>
      <c r="O209" s="98"/>
      <c r="P209" s="250">
        <f>O209*H209</f>
        <v>0</v>
      </c>
      <c r="Q209" s="250">
        <v>0.00080000000000000004</v>
      </c>
      <c r="R209" s="250">
        <f>Q209*H209</f>
        <v>0.030080000000000003</v>
      </c>
      <c r="S209" s="250">
        <v>0</v>
      </c>
      <c r="T209" s="251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52" t="s">
        <v>168</v>
      </c>
      <c r="AT209" s="252" t="s">
        <v>164</v>
      </c>
      <c r="AU209" s="252" t="s">
        <v>90</v>
      </c>
      <c r="AY209" s="18" t="s">
        <v>162</v>
      </c>
      <c r="BE209" s="253">
        <f>IF(N209="základná",J209,0)</f>
        <v>0</v>
      </c>
      <c r="BF209" s="253">
        <f>IF(N209="znížená",J209,0)</f>
        <v>0</v>
      </c>
      <c r="BG209" s="253">
        <f>IF(N209="zákl. prenesená",J209,0)</f>
        <v>0</v>
      </c>
      <c r="BH209" s="253">
        <f>IF(N209="zníž. prenesená",J209,0)</f>
        <v>0</v>
      </c>
      <c r="BI209" s="253">
        <f>IF(N209="nulová",J209,0)</f>
        <v>0</v>
      </c>
      <c r="BJ209" s="18" t="s">
        <v>90</v>
      </c>
      <c r="BK209" s="253">
        <f>ROUND(I209*H209,2)</f>
        <v>0</v>
      </c>
      <c r="BL209" s="18" t="s">
        <v>168</v>
      </c>
      <c r="BM209" s="252" t="s">
        <v>1170</v>
      </c>
    </row>
    <row r="210" s="14" customFormat="1">
      <c r="A210" s="14"/>
      <c r="B210" s="265"/>
      <c r="C210" s="266"/>
      <c r="D210" s="256" t="s">
        <v>170</v>
      </c>
      <c r="E210" s="267" t="s">
        <v>1</v>
      </c>
      <c r="F210" s="268" t="s">
        <v>1171</v>
      </c>
      <c r="G210" s="266"/>
      <c r="H210" s="269">
        <v>28.199999999999999</v>
      </c>
      <c r="I210" s="270"/>
      <c r="J210" s="266"/>
      <c r="K210" s="266"/>
      <c r="L210" s="271"/>
      <c r="M210" s="272"/>
      <c r="N210" s="273"/>
      <c r="O210" s="273"/>
      <c r="P210" s="273"/>
      <c r="Q210" s="273"/>
      <c r="R210" s="273"/>
      <c r="S210" s="273"/>
      <c r="T210" s="27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75" t="s">
        <v>170</v>
      </c>
      <c r="AU210" s="275" t="s">
        <v>90</v>
      </c>
      <c r="AV210" s="14" t="s">
        <v>90</v>
      </c>
      <c r="AW210" s="14" t="s">
        <v>34</v>
      </c>
      <c r="AX210" s="14" t="s">
        <v>78</v>
      </c>
      <c r="AY210" s="275" t="s">
        <v>162</v>
      </c>
    </row>
    <row r="211" s="14" customFormat="1">
      <c r="A211" s="14"/>
      <c r="B211" s="265"/>
      <c r="C211" s="266"/>
      <c r="D211" s="256" t="s">
        <v>170</v>
      </c>
      <c r="E211" s="267" t="s">
        <v>1</v>
      </c>
      <c r="F211" s="268" t="s">
        <v>1172</v>
      </c>
      <c r="G211" s="266"/>
      <c r="H211" s="269">
        <v>9.4000000000000004</v>
      </c>
      <c r="I211" s="270"/>
      <c r="J211" s="266"/>
      <c r="K211" s="266"/>
      <c r="L211" s="271"/>
      <c r="M211" s="272"/>
      <c r="N211" s="273"/>
      <c r="O211" s="273"/>
      <c r="P211" s="273"/>
      <c r="Q211" s="273"/>
      <c r="R211" s="273"/>
      <c r="S211" s="273"/>
      <c r="T211" s="27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75" t="s">
        <v>170</v>
      </c>
      <c r="AU211" s="275" t="s">
        <v>90</v>
      </c>
      <c r="AV211" s="14" t="s">
        <v>90</v>
      </c>
      <c r="AW211" s="14" t="s">
        <v>34</v>
      </c>
      <c r="AX211" s="14" t="s">
        <v>78</v>
      </c>
      <c r="AY211" s="275" t="s">
        <v>162</v>
      </c>
    </row>
    <row r="212" s="16" customFormat="1">
      <c r="A212" s="16"/>
      <c r="B212" s="287"/>
      <c r="C212" s="288"/>
      <c r="D212" s="256" t="s">
        <v>170</v>
      </c>
      <c r="E212" s="289" t="s">
        <v>1</v>
      </c>
      <c r="F212" s="290" t="s">
        <v>180</v>
      </c>
      <c r="G212" s="288"/>
      <c r="H212" s="291">
        <v>37.600000000000001</v>
      </c>
      <c r="I212" s="292"/>
      <c r="J212" s="288"/>
      <c r="K212" s="288"/>
      <c r="L212" s="293"/>
      <c r="M212" s="294"/>
      <c r="N212" s="295"/>
      <c r="O212" s="295"/>
      <c r="P212" s="295"/>
      <c r="Q212" s="295"/>
      <c r="R212" s="295"/>
      <c r="S212" s="295"/>
      <c r="T212" s="29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T212" s="297" t="s">
        <v>170</v>
      </c>
      <c r="AU212" s="297" t="s">
        <v>90</v>
      </c>
      <c r="AV212" s="16" t="s">
        <v>168</v>
      </c>
      <c r="AW212" s="16" t="s">
        <v>34</v>
      </c>
      <c r="AX212" s="16" t="s">
        <v>85</v>
      </c>
      <c r="AY212" s="297" t="s">
        <v>162</v>
      </c>
    </row>
    <row r="213" s="2" customFormat="1" ht="30" customHeight="1">
      <c r="A213" s="39"/>
      <c r="B213" s="40"/>
      <c r="C213" s="240" t="s">
        <v>352</v>
      </c>
      <c r="D213" s="240" t="s">
        <v>164</v>
      </c>
      <c r="E213" s="241" t="s">
        <v>866</v>
      </c>
      <c r="F213" s="242" t="s">
        <v>867</v>
      </c>
      <c r="G213" s="243" t="s">
        <v>167</v>
      </c>
      <c r="H213" s="244">
        <v>23.5</v>
      </c>
      <c r="I213" s="245"/>
      <c r="J213" s="246">
        <f>ROUND(I213*H213,2)</f>
        <v>0</v>
      </c>
      <c r="K213" s="247"/>
      <c r="L213" s="45"/>
      <c r="M213" s="248" t="s">
        <v>1</v>
      </c>
      <c r="N213" s="249" t="s">
        <v>44</v>
      </c>
      <c r="O213" s="98"/>
      <c r="P213" s="250">
        <f>O213*H213</f>
        <v>0</v>
      </c>
      <c r="Q213" s="250">
        <v>0.10373</v>
      </c>
      <c r="R213" s="250">
        <f>Q213*H213</f>
        <v>2.4376549999999999</v>
      </c>
      <c r="S213" s="250">
        <v>0</v>
      </c>
      <c r="T213" s="25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52" t="s">
        <v>168</v>
      </c>
      <c r="AT213" s="252" t="s">
        <v>164</v>
      </c>
      <c r="AU213" s="252" t="s">
        <v>90</v>
      </c>
      <c r="AY213" s="18" t="s">
        <v>162</v>
      </c>
      <c r="BE213" s="253">
        <f>IF(N213="základná",J213,0)</f>
        <v>0</v>
      </c>
      <c r="BF213" s="253">
        <f>IF(N213="znížená",J213,0)</f>
        <v>0</v>
      </c>
      <c r="BG213" s="253">
        <f>IF(N213="zákl. prenesená",J213,0)</f>
        <v>0</v>
      </c>
      <c r="BH213" s="253">
        <f>IF(N213="zníž. prenesená",J213,0)</f>
        <v>0</v>
      </c>
      <c r="BI213" s="253">
        <f>IF(N213="nulová",J213,0)</f>
        <v>0</v>
      </c>
      <c r="BJ213" s="18" t="s">
        <v>90</v>
      </c>
      <c r="BK213" s="253">
        <f>ROUND(I213*H213,2)</f>
        <v>0</v>
      </c>
      <c r="BL213" s="18" t="s">
        <v>168</v>
      </c>
      <c r="BM213" s="252" t="s">
        <v>1173</v>
      </c>
    </row>
    <row r="214" s="14" customFormat="1">
      <c r="A214" s="14"/>
      <c r="B214" s="265"/>
      <c r="C214" s="266"/>
      <c r="D214" s="256" t="s">
        <v>170</v>
      </c>
      <c r="E214" s="267" t="s">
        <v>1</v>
      </c>
      <c r="F214" s="268" t="s">
        <v>1174</v>
      </c>
      <c r="G214" s="266"/>
      <c r="H214" s="269">
        <v>14.1</v>
      </c>
      <c r="I214" s="270"/>
      <c r="J214" s="266"/>
      <c r="K214" s="266"/>
      <c r="L214" s="271"/>
      <c r="M214" s="272"/>
      <c r="N214" s="273"/>
      <c r="O214" s="273"/>
      <c r="P214" s="273"/>
      <c r="Q214" s="273"/>
      <c r="R214" s="273"/>
      <c r="S214" s="273"/>
      <c r="T214" s="27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75" t="s">
        <v>170</v>
      </c>
      <c r="AU214" s="275" t="s">
        <v>90</v>
      </c>
      <c r="AV214" s="14" t="s">
        <v>90</v>
      </c>
      <c r="AW214" s="14" t="s">
        <v>34</v>
      </c>
      <c r="AX214" s="14" t="s">
        <v>78</v>
      </c>
      <c r="AY214" s="275" t="s">
        <v>162</v>
      </c>
    </row>
    <row r="215" s="14" customFormat="1">
      <c r="A215" s="14"/>
      <c r="B215" s="265"/>
      <c r="C215" s="266"/>
      <c r="D215" s="256" t="s">
        <v>170</v>
      </c>
      <c r="E215" s="267" t="s">
        <v>1</v>
      </c>
      <c r="F215" s="268" t="s">
        <v>1175</v>
      </c>
      <c r="G215" s="266"/>
      <c r="H215" s="269">
        <v>9.4000000000000004</v>
      </c>
      <c r="I215" s="270"/>
      <c r="J215" s="266"/>
      <c r="K215" s="266"/>
      <c r="L215" s="271"/>
      <c r="M215" s="272"/>
      <c r="N215" s="273"/>
      <c r="O215" s="273"/>
      <c r="P215" s="273"/>
      <c r="Q215" s="273"/>
      <c r="R215" s="273"/>
      <c r="S215" s="273"/>
      <c r="T215" s="27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75" t="s">
        <v>170</v>
      </c>
      <c r="AU215" s="275" t="s">
        <v>90</v>
      </c>
      <c r="AV215" s="14" t="s">
        <v>90</v>
      </c>
      <c r="AW215" s="14" t="s">
        <v>34</v>
      </c>
      <c r="AX215" s="14" t="s">
        <v>78</v>
      </c>
      <c r="AY215" s="275" t="s">
        <v>162</v>
      </c>
    </row>
    <row r="216" s="16" customFormat="1">
      <c r="A216" s="16"/>
      <c r="B216" s="287"/>
      <c r="C216" s="288"/>
      <c r="D216" s="256" t="s">
        <v>170</v>
      </c>
      <c r="E216" s="289" t="s">
        <v>1</v>
      </c>
      <c r="F216" s="290" t="s">
        <v>180</v>
      </c>
      <c r="G216" s="288"/>
      <c r="H216" s="291">
        <v>23.5</v>
      </c>
      <c r="I216" s="292"/>
      <c r="J216" s="288"/>
      <c r="K216" s="288"/>
      <c r="L216" s="293"/>
      <c r="M216" s="294"/>
      <c r="N216" s="295"/>
      <c r="O216" s="295"/>
      <c r="P216" s="295"/>
      <c r="Q216" s="295"/>
      <c r="R216" s="295"/>
      <c r="S216" s="295"/>
      <c r="T216" s="29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T216" s="297" t="s">
        <v>170</v>
      </c>
      <c r="AU216" s="297" t="s">
        <v>90</v>
      </c>
      <c r="AV216" s="16" t="s">
        <v>168</v>
      </c>
      <c r="AW216" s="16" t="s">
        <v>34</v>
      </c>
      <c r="AX216" s="16" t="s">
        <v>85</v>
      </c>
      <c r="AY216" s="297" t="s">
        <v>162</v>
      </c>
    </row>
    <row r="217" s="2" customFormat="1" ht="34.8" customHeight="1">
      <c r="A217" s="39"/>
      <c r="B217" s="40"/>
      <c r="C217" s="240" t="s">
        <v>356</v>
      </c>
      <c r="D217" s="240" t="s">
        <v>164</v>
      </c>
      <c r="E217" s="241" t="s">
        <v>870</v>
      </c>
      <c r="F217" s="242" t="s">
        <v>871</v>
      </c>
      <c r="G217" s="243" t="s">
        <v>167</v>
      </c>
      <c r="H217" s="244">
        <v>14.1</v>
      </c>
      <c r="I217" s="245"/>
      <c r="J217" s="246">
        <f>ROUND(I217*H217,2)</f>
        <v>0</v>
      </c>
      <c r="K217" s="247"/>
      <c r="L217" s="45"/>
      <c r="M217" s="248" t="s">
        <v>1</v>
      </c>
      <c r="N217" s="249" t="s">
        <v>44</v>
      </c>
      <c r="O217" s="98"/>
      <c r="P217" s="250">
        <f>O217*H217</f>
        <v>0</v>
      </c>
      <c r="Q217" s="250">
        <v>0.15559000000000001</v>
      </c>
      <c r="R217" s="250">
        <f>Q217*H217</f>
        <v>2.193819</v>
      </c>
      <c r="S217" s="250">
        <v>0</v>
      </c>
      <c r="T217" s="25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52" t="s">
        <v>168</v>
      </c>
      <c r="AT217" s="252" t="s">
        <v>164</v>
      </c>
      <c r="AU217" s="252" t="s">
        <v>90</v>
      </c>
      <c r="AY217" s="18" t="s">
        <v>162</v>
      </c>
      <c r="BE217" s="253">
        <f>IF(N217="základná",J217,0)</f>
        <v>0</v>
      </c>
      <c r="BF217" s="253">
        <f>IF(N217="znížená",J217,0)</f>
        <v>0</v>
      </c>
      <c r="BG217" s="253">
        <f>IF(N217="zákl. prenesená",J217,0)</f>
        <v>0</v>
      </c>
      <c r="BH217" s="253">
        <f>IF(N217="zníž. prenesená",J217,0)</f>
        <v>0</v>
      </c>
      <c r="BI217" s="253">
        <f>IF(N217="nulová",J217,0)</f>
        <v>0</v>
      </c>
      <c r="BJ217" s="18" t="s">
        <v>90</v>
      </c>
      <c r="BK217" s="253">
        <f>ROUND(I217*H217,2)</f>
        <v>0</v>
      </c>
      <c r="BL217" s="18" t="s">
        <v>168</v>
      </c>
      <c r="BM217" s="252" t="s">
        <v>1176</v>
      </c>
    </row>
    <row r="218" s="14" customFormat="1">
      <c r="A218" s="14"/>
      <c r="B218" s="265"/>
      <c r="C218" s="266"/>
      <c r="D218" s="256" t="s">
        <v>170</v>
      </c>
      <c r="E218" s="267" t="s">
        <v>1</v>
      </c>
      <c r="F218" s="268" t="s">
        <v>1177</v>
      </c>
      <c r="G218" s="266"/>
      <c r="H218" s="269">
        <v>14.1</v>
      </c>
      <c r="I218" s="270"/>
      <c r="J218" s="266"/>
      <c r="K218" s="266"/>
      <c r="L218" s="271"/>
      <c r="M218" s="272"/>
      <c r="N218" s="273"/>
      <c r="O218" s="273"/>
      <c r="P218" s="273"/>
      <c r="Q218" s="273"/>
      <c r="R218" s="273"/>
      <c r="S218" s="273"/>
      <c r="T218" s="27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75" t="s">
        <v>170</v>
      </c>
      <c r="AU218" s="275" t="s">
        <v>90</v>
      </c>
      <c r="AV218" s="14" t="s">
        <v>90</v>
      </c>
      <c r="AW218" s="14" t="s">
        <v>34</v>
      </c>
      <c r="AX218" s="14" t="s">
        <v>85</v>
      </c>
      <c r="AY218" s="275" t="s">
        <v>162</v>
      </c>
    </row>
    <row r="219" s="2" customFormat="1" ht="34.8" customHeight="1">
      <c r="A219" s="39"/>
      <c r="B219" s="40"/>
      <c r="C219" s="240" t="s">
        <v>360</v>
      </c>
      <c r="D219" s="240" t="s">
        <v>164</v>
      </c>
      <c r="E219" s="241" t="s">
        <v>873</v>
      </c>
      <c r="F219" s="242" t="s">
        <v>874</v>
      </c>
      <c r="G219" s="243" t="s">
        <v>167</v>
      </c>
      <c r="H219" s="244">
        <v>9.4000000000000004</v>
      </c>
      <c r="I219" s="245"/>
      <c r="J219" s="246">
        <f>ROUND(I219*H219,2)</f>
        <v>0</v>
      </c>
      <c r="K219" s="247"/>
      <c r="L219" s="45"/>
      <c r="M219" s="248" t="s">
        <v>1</v>
      </c>
      <c r="N219" s="249" t="s">
        <v>44</v>
      </c>
      <c r="O219" s="98"/>
      <c r="P219" s="250">
        <f>O219*H219</f>
        <v>0</v>
      </c>
      <c r="Q219" s="250">
        <v>0.18151999999999999</v>
      </c>
      <c r="R219" s="250">
        <f>Q219*H219</f>
        <v>1.706288</v>
      </c>
      <c r="S219" s="250">
        <v>0</v>
      </c>
      <c r="T219" s="251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52" t="s">
        <v>168</v>
      </c>
      <c r="AT219" s="252" t="s">
        <v>164</v>
      </c>
      <c r="AU219" s="252" t="s">
        <v>90</v>
      </c>
      <c r="AY219" s="18" t="s">
        <v>162</v>
      </c>
      <c r="BE219" s="253">
        <f>IF(N219="základná",J219,0)</f>
        <v>0</v>
      </c>
      <c r="BF219" s="253">
        <f>IF(N219="znížená",J219,0)</f>
        <v>0</v>
      </c>
      <c r="BG219" s="253">
        <f>IF(N219="zákl. prenesená",J219,0)</f>
        <v>0</v>
      </c>
      <c r="BH219" s="253">
        <f>IF(N219="zníž. prenesená",J219,0)</f>
        <v>0</v>
      </c>
      <c r="BI219" s="253">
        <f>IF(N219="nulová",J219,0)</f>
        <v>0</v>
      </c>
      <c r="BJ219" s="18" t="s">
        <v>90</v>
      </c>
      <c r="BK219" s="253">
        <f>ROUND(I219*H219,2)</f>
        <v>0</v>
      </c>
      <c r="BL219" s="18" t="s">
        <v>168</v>
      </c>
      <c r="BM219" s="252" t="s">
        <v>1178</v>
      </c>
    </row>
    <row r="220" s="14" customFormat="1">
      <c r="A220" s="14"/>
      <c r="B220" s="265"/>
      <c r="C220" s="266"/>
      <c r="D220" s="256" t="s">
        <v>170</v>
      </c>
      <c r="E220" s="267" t="s">
        <v>1</v>
      </c>
      <c r="F220" s="268" t="s">
        <v>1179</v>
      </c>
      <c r="G220" s="266"/>
      <c r="H220" s="269">
        <v>9.4000000000000004</v>
      </c>
      <c r="I220" s="270"/>
      <c r="J220" s="266"/>
      <c r="K220" s="266"/>
      <c r="L220" s="271"/>
      <c r="M220" s="272"/>
      <c r="N220" s="273"/>
      <c r="O220" s="273"/>
      <c r="P220" s="273"/>
      <c r="Q220" s="273"/>
      <c r="R220" s="273"/>
      <c r="S220" s="273"/>
      <c r="T220" s="27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75" t="s">
        <v>170</v>
      </c>
      <c r="AU220" s="275" t="s">
        <v>90</v>
      </c>
      <c r="AV220" s="14" t="s">
        <v>90</v>
      </c>
      <c r="AW220" s="14" t="s">
        <v>34</v>
      </c>
      <c r="AX220" s="14" t="s">
        <v>85</v>
      </c>
      <c r="AY220" s="275" t="s">
        <v>162</v>
      </c>
    </row>
    <row r="221" s="12" customFormat="1" ht="22.8" customHeight="1">
      <c r="A221" s="12"/>
      <c r="B221" s="224"/>
      <c r="C221" s="225"/>
      <c r="D221" s="226" t="s">
        <v>77</v>
      </c>
      <c r="E221" s="238" t="s">
        <v>206</v>
      </c>
      <c r="F221" s="238" t="s">
        <v>364</v>
      </c>
      <c r="G221" s="225"/>
      <c r="H221" s="225"/>
      <c r="I221" s="228"/>
      <c r="J221" s="239">
        <f>BK221</f>
        <v>0</v>
      </c>
      <c r="K221" s="225"/>
      <c r="L221" s="230"/>
      <c r="M221" s="231"/>
      <c r="N221" s="232"/>
      <c r="O221" s="232"/>
      <c r="P221" s="233">
        <f>SUM(P222:P226)</f>
        <v>0</v>
      </c>
      <c r="Q221" s="232"/>
      <c r="R221" s="233">
        <f>SUM(R222:R226)</f>
        <v>1.9920759999999997</v>
      </c>
      <c r="S221" s="232"/>
      <c r="T221" s="234">
        <f>SUM(T222:T226)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35" t="s">
        <v>85</v>
      </c>
      <c r="AT221" s="236" t="s">
        <v>77</v>
      </c>
      <c r="AU221" s="236" t="s">
        <v>85</v>
      </c>
      <c r="AY221" s="235" t="s">
        <v>162</v>
      </c>
      <c r="BK221" s="237">
        <f>SUM(BK222:BK226)</f>
        <v>0</v>
      </c>
    </row>
    <row r="222" s="2" customFormat="1" ht="22.2" customHeight="1">
      <c r="A222" s="39"/>
      <c r="B222" s="40"/>
      <c r="C222" s="240" t="s">
        <v>365</v>
      </c>
      <c r="D222" s="240" t="s">
        <v>164</v>
      </c>
      <c r="E222" s="241" t="s">
        <v>880</v>
      </c>
      <c r="F222" s="242" t="s">
        <v>881</v>
      </c>
      <c r="G222" s="243" t="s">
        <v>167</v>
      </c>
      <c r="H222" s="244">
        <v>4.3600000000000003</v>
      </c>
      <c r="I222" s="245"/>
      <c r="J222" s="246">
        <f>ROUND(I222*H222,2)</f>
        <v>0</v>
      </c>
      <c r="K222" s="247"/>
      <c r="L222" s="45"/>
      <c r="M222" s="248" t="s">
        <v>1</v>
      </c>
      <c r="N222" s="249" t="s">
        <v>44</v>
      </c>
      <c r="O222" s="98"/>
      <c r="P222" s="250">
        <f>O222*H222</f>
        <v>0</v>
      </c>
      <c r="Q222" s="250">
        <v>0.041349999999999998</v>
      </c>
      <c r="R222" s="250">
        <f>Q222*H222</f>
        <v>0.180286</v>
      </c>
      <c r="S222" s="250">
        <v>0</v>
      </c>
      <c r="T222" s="251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52" t="s">
        <v>168</v>
      </c>
      <c r="AT222" s="252" t="s">
        <v>164</v>
      </c>
      <c r="AU222" s="252" t="s">
        <v>90</v>
      </c>
      <c r="AY222" s="18" t="s">
        <v>162</v>
      </c>
      <c r="BE222" s="253">
        <f>IF(N222="základná",J222,0)</f>
        <v>0</v>
      </c>
      <c r="BF222" s="253">
        <f>IF(N222="znížená",J222,0)</f>
        <v>0</v>
      </c>
      <c r="BG222" s="253">
        <f>IF(N222="zákl. prenesená",J222,0)</f>
        <v>0</v>
      </c>
      <c r="BH222" s="253">
        <f>IF(N222="zníž. prenesená",J222,0)</f>
        <v>0</v>
      </c>
      <c r="BI222" s="253">
        <f>IF(N222="nulová",J222,0)</f>
        <v>0</v>
      </c>
      <c r="BJ222" s="18" t="s">
        <v>90</v>
      </c>
      <c r="BK222" s="253">
        <f>ROUND(I222*H222,2)</f>
        <v>0</v>
      </c>
      <c r="BL222" s="18" t="s">
        <v>168</v>
      </c>
      <c r="BM222" s="252" t="s">
        <v>1180</v>
      </c>
    </row>
    <row r="223" s="13" customFormat="1">
      <c r="A223" s="13"/>
      <c r="B223" s="254"/>
      <c r="C223" s="255"/>
      <c r="D223" s="256" t="s">
        <v>170</v>
      </c>
      <c r="E223" s="257" t="s">
        <v>1</v>
      </c>
      <c r="F223" s="258" t="s">
        <v>1031</v>
      </c>
      <c r="G223" s="255"/>
      <c r="H223" s="257" t="s">
        <v>1</v>
      </c>
      <c r="I223" s="259"/>
      <c r="J223" s="255"/>
      <c r="K223" s="255"/>
      <c r="L223" s="260"/>
      <c r="M223" s="261"/>
      <c r="N223" s="262"/>
      <c r="O223" s="262"/>
      <c r="P223" s="262"/>
      <c r="Q223" s="262"/>
      <c r="R223" s="262"/>
      <c r="S223" s="262"/>
      <c r="T223" s="26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64" t="s">
        <v>170</v>
      </c>
      <c r="AU223" s="264" t="s">
        <v>90</v>
      </c>
      <c r="AV223" s="13" t="s">
        <v>85</v>
      </c>
      <c r="AW223" s="13" t="s">
        <v>34</v>
      </c>
      <c r="AX223" s="13" t="s">
        <v>78</v>
      </c>
      <c r="AY223" s="264" t="s">
        <v>162</v>
      </c>
    </row>
    <row r="224" s="14" customFormat="1">
      <c r="A224" s="14"/>
      <c r="B224" s="265"/>
      <c r="C224" s="266"/>
      <c r="D224" s="256" t="s">
        <v>170</v>
      </c>
      <c r="E224" s="267" t="s">
        <v>1</v>
      </c>
      <c r="F224" s="268" t="s">
        <v>1181</v>
      </c>
      <c r="G224" s="266"/>
      <c r="H224" s="269">
        <v>4.3600000000000003</v>
      </c>
      <c r="I224" s="270"/>
      <c r="J224" s="266"/>
      <c r="K224" s="266"/>
      <c r="L224" s="271"/>
      <c r="M224" s="272"/>
      <c r="N224" s="273"/>
      <c r="O224" s="273"/>
      <c r="P224" s="273"/>
      <c r="Q224" s="273"/>
      <c r="R224" s="273"/>
      <c r="S224" s="273"/>
      <c r="T224" s="27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75" t="s">
        <v>170</v>
      </c>
      <c r="AU224" s="275" t="s">
        <v>90</v>
      </c>
      <c r="AV224" s="14" t="s">
        <v>90</v>
      </c>
      <c r="AW224" s="14" t="s">
        <v>34</v>
      </c>
      <c r="AX224" s="14" t="s">
        <v>85</v>
      </c>
      <c r="AY224" s="275" t="s">
        <v>162</v>
      </c>
    </row>
    <row r="225" s="2" customFormat="1" ht="22.2" customHeight="1">
      <c r="A225" s="39"/>
      <c r="B225" s="40"/>
      <c r="C225" s="240" t="s">
        <v>370</v>
      </c>
      <c r="D225" s="240" t="s">
        <v>164</v>
      </c>
      <c r="E225" s="241" t="s">
        <v>885</v>
      </c>
      <c r="F225" s="242" t="s">
        <v>886</v>
      </c>
      <c r="G225" s="243" t="s">
        <v>192</v>
      </c>
      <c r="H225" s="244">
        <v>0.75</v>
      </c>
      <c r="I225" s="245"/>
      <c r="J225" s="246">
        <f>ROUND(I225*H225,2)</f>
        <v>0</v>
      </c>
      <c r="K225" s="247"/>
      <c r="L225" s="45"/>
      <c r="M225" s="248" t="s">
        <v>1</v>
      </c>
      <c r="N225" s="249" t="s">
        <v>44</v>
      </c>
      <c r="O225" s="98"/>
      <c r="P225" s="250">
        <f>O225*H225</f>
        <v>0</v>
      </c>
      <c r="Q225" s="250">
        <v>2.4157199999999999</v>
      </c>
      <c r="R225" s="250">
        <f>Q225*H225</f>
        <v>1.8117899999999998</v>
      </c>
      <c r="S225" s="250">
        <v>0</v>
      </c>
      <c r="T225" s="251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52" t="s">
        <v>168</v>
      </c>
      <c r="AT225" s="252" t="s">
        <v>164</v>
      </c>
      <c r="AU225" s="252" t="s">
        <v>90</v>
      </c>
      <c r="AY225" s="18" t="s">
        <v>162</v>
      </c>
      <c r="BE225" s="253">
        <f>IF(N225="základná",J225,0)</f>
        <v>0</v>
      </c>
      <c r="BF225" s="253">
        <f>IF(N225="znížená",J225,0)</f>
        <v>0</v>
      </c>
      <c r="BG225" s="253">
        <f>IF(N225="zákl. prenesená",J225,0)</f>
        <v>0</v>
      </c>
      <c r="BH225" s="253">
        <f>IF(N225="zníž. prenesená",J225,0)</f>
        <v>0</v>
      </c>
      <c r="BI225" s="253">
        <f>IF(N225="nulová",J225,0)</f>
        <v>0</v>
      </c>
      <c r="BJ225" s="18" t="s">
        <v>90</v>
      </c>
      <c r="BK225" s="253">
        <f>ROUND(I225*H225,2)</f>
        <v>0</v>
      </c>
      <c r="BL225" s="18" t="s">
        <v>168</v>
      </c>
      <c r="BM225" s="252" t="s">
        <v>1182</v>
      </c>
    </row>
    <row r="226" s="14" customFormat="1">
      <c r="A226" s="14"/>
      <c r="B226" s="265"/>
      <c r="C226" s="266"/>
      <c r="D226" s="256" t="s">
        <v>170</v>
      </c>
      <c r="E226" s="267" t="s">
        <v>1</v>
      </c>
      <c r="F226" s="268" t="s">
        <v>1183</v>
      </c>
      <c r="G226" s="266"/>
      <c r="H226" s="269">
        <v>0.75</v>
      </c>
      <c r="I226" s="270"/>
      <c r="J226" s="266"/>
      <c r="K226" s="266"/>
      <c r="L226" s="271"/>
      <c r="M226" s="272"/>
      <c r="N226" s="273"/>
      <c r="O226" s="273"/>
      <c r="P226" s="273"/>
      <c r="Q226" s="273"/>
      <c r="R226" s="273"/>
      <c r="S226" s="273"/>
      <c r="T226" s="27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75" t="s">
        <v>170</v>
      </c>
      <c r="AU226" s="275" t="s">
        <v>90</v>
      </c>
      <c r="AV226" s="14" t="s">
        <v>90</v>
      </c>
      <c r="AW226" s="14" t="s">
        <v>34</v>
      </c>
      <c r="AX226" s="14" t="s">
        <v>85</v>
      </c>
      <c r="AY226" s="275" t="s">
        <v>162</v>
      </c>
    </row>
    <row r="227" s="12" customFormat="1" ht="22.8" customHeight="1">
      <c r="A227" s="12"/>
      <c r="B227" s="224"/>
      <c r="C227" s="225"/>
      <c r="D227" s="226" t="s">
        <v>77</v>
      </c>
      <c r="E227" s="238" t="s">
        <v>221</v>
      </c>
      <c r="F227" s="238" t="s">
        <v>369</v>
      </c>
      <c r="G227" s="225"/>
      <c r="H227" s="225"/>
      <c r="I227" s="228"/>
      <c r="J227" s="239">
        <f>BK227</f>
        <v>0</v>
      </c>
      <c r="K227" s="225"/>
      <c r="L227" s="230"/>
      <c r="M227" s="231"/>
      <c r="N227" s="232"/>
      <c r="O227" s="232"/>
      <c r="P227" s="233">
        <f>SUM(P228:P261)</f>
        <v>0</v>
      </c>
      <c r="Q227" s="232"/>
      <c r="R227" s="233">
        <f>SUM(R228:R261)</f>
        <v>2.9724687000000003</v>
      </c>
      <c r="S227" s="232"/>
      <c r="T227" s="234">
        <f>SUM(T228:T261)</f>
        <v>10.674400000000002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35" t="s">
        <v>85</v>
      </c>
      <c r="AT227" s="236" t="s">
        <v>77</v>
      </c>
      <c r="AU227" s="236" t="s">
        <v>85</v>
      </c>
      <c r="AY227" s="235" t="s">
        <v>162</v>
      </c>
      <c r="BK227" s="237">
        <f>SUM(BK228:BK261)</f>
        <v>0</v>
      </c>
    </row>
    <row r="228" s="2" customFormat="1" ht="14.4" customHeight="1">
      <c r="A228" s="39"/>
      <c r="B228" s="40"/>
      <c r="C228" s="240" t="s">
        <v>376</v>
      </c>
      <c r="D228" s="240" t="s">
        <v>164</v>
      </c>
      <c r="E228" s="241" t="s">
        <v>706</v>
      </c>
      <c r="F228" s="242" t="s">
        <v>1184</v>
      </c>
      <c r="G228" s="243" t="s">
        <v>192</v>
      </c>
      <c r="H228" s="244">
        <v>0.65400000000000003</v>
      </c>
      <c r="I228" s="245"/>
      <c r="J228" s="246">
        <f>ROUND(I228*H228,2)</f>
        <v>0</v>
      </c>
      <c r="K228" s="247"/>
      <c r="L228" s="45"/>
      <c r="M228" s="248" t="s">
        <v>1</v>
      </c>
      <c r="N228" s="249" t="s">
        <v>44</v>
      </c>
      <c r="O228" s="98"/>
      <c r="P228" s="250">
        <f>O228*H228</f>
        <v>0</v>
      </c>
      <c r="Q228" s="250">
        <v>2.3083100000000001</v>
      </c>
      <c r="R228" s="250">
        <f>Q228*H228</f>
        <v>1.5096347400000001</v>
      </c>
      <c r="S228" s="250">
        <v>0</v>
      </c>
      <c r="T228" s="251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52" t="s">
        <v>168</v>
      </c>
      <c r="AT228" s="252" t="s">
        <v>164</v>
      </c>
      <c r="AU228" s="252" t="s">
        <v>90</v>
      </c>
      <c r="AY228" s="18" t="s">
        <v>162</v>
      </c>
      <c r="BE228" s="253">
        <f>IF(N228="základná",J228,0)</f>
        <v>0</v>
      </c>
      <c r="BF228" s="253">
        <f>IF(N228="znížená",J228,0)</f>
        <v>0</v>
      </c>
      <c r="BG228" s="253">
        <f>IF(N228="zákl. prenesená",J228,0)</f>
        <v>0</v>
      </c>
      <c r="BH228" s="253">
        <f>IF(N228="zníž. prenesená",J228,0)</f>
        <v>0</v>
      </c>
      <c r="BI228" s="253">
        <f>IF(N228="nulová",J228,0)</f>
        <v>0</v>
      </c>
      <c r="BJ228" s="18" t="s">
        <v>90</v>
      </c>
      <c r="BK228" s="253">
        <f>ROUND(I228*H228,2)</f>
        <v>0</v>
      </c>
      <c r="BL228" s="18" t="s">
        <v>168</v>
      </c>
      <c r="BM228" s="252" t="s">
        <v>1185</v>
      </c>
    </row>
    <row r="229" s="14" customFormat="1">
      <c r="A229" s="14"/>
      <c r="B229" s="265"/>
      <c r="C229" s="266"/>
      <c r="D229" s="256" t="s">
        <v>170</v>
      </c>
      <c r="E229" s="267" t="s">
        <v>1</v>
      </c>
      <c r="F229" s="268" t="s">
        <v>1186</v>
      </c>
      <c r="G229" s="266"/>
      <c r="H229" s="269">
        <v>0.33000000000000002</v>
      </c>
      <c r="I229" s="270"/>
      <c r="J229" s="266"/>
      <c r="K229" s="266"/>
      <c r="L229" s="271"/>
      <c r="M229" s="272"/>
      <c r="N229" s="273"/>
      <c r="O229" s="273"/>
      <c r="P229" s="273"/>
      <c r="Q229" s="273"/>
      <c r="R229" s="273"/>
      <c r="S229" s="273"/>
      <c r="T229" s="27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75" t="s">
        <v>170</v>
      </c>
      <c r="AU229" s="275" t="s">
        <v>90</v>
      </c>
      <c r="AV229" s="14" t="s">
        <v>90</v>
      </c>
      <c r="AW229" s="14" t="s">
        <v>34</v>
      </c>
      <c r="AX229" s="14" t="s">
        <v>78</v>
      </c>
      <c r="AY229" s="275" t="s">
        <v>162</v>
      </c>
    </row>
    <row r="230" s="14" customFormat="1">
      <c r="A230" s="14"/>
      <c r="B230" s="265"/>
      <c r="C230" s="266"/>
      <c r="D230" s="256" t="s">
        <v>170</v>
      </c>
      <c r="E230" s="267" t="s">
        <v>1</v>
      </c>
      <c r="F230" s="268" t="s">
        <v>1187</v>
      </c>
      <c r="G230" s="266"/>
      <c r="H230" s="269">
        <v>0.32400000000000001</v>
      </c>
      <c r="I230" s="270"/>
      <c r="J230" s="266"/>
      <c r="K230" s="266"/>
      <c r="L230" s="271"/>
      <c r="M230" s="272"/>
      <c r="N230" s="273"/>
      <c r="O230" s="273"/>
      <c r="P230" s="273"/>
      <c r="Q230" s="273"/>
      <c r="R230" s="273"/>
      <c r="S230" s="273"/>
      <c r="T230" s="27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75" t="s">
        <v>170</v>
      </c>
      <c r="AU230" s="275" t="s">
        <v>90</v>
      </c>
      <c r="AV230" s="14" t="s">
        <v>90</v>
      </c>
      <c r="AW230" s="14" t="s">
        <v>34</v>
      </c>
      <c r="AX230" s="14" t="s">
        <v>78</v>
      </c>
      <c r="AY230" s="275" t="s">
        <v>162</v>
      </c>
    </row>
    <row r="231" s="16" customFormat="1">
      <c r="A231" s="16"/>
      <c r="B231" s="287"/>
      <c r="C231" s="288"/>
      <c r="D231" s="256" t="s">
        <v>170</v>
      </c>
      <c r="E231" s="289" t="s">
        <v>1</v>
      </c>
      <c r="F231" s="290" t="s">
        <v>180</v>
      </c>
      <c r="G231" s="288"/>
      <c r="H231" s="291">
        <v>0.65400000000000003</v>
      </c>
      <c r="I231" s="292"/>
      <c r="J231" s="288"/>
      <c r="K231" s="288"/>
      <c r="L231" s="293"/>
      <c r="M231" s="294"/>
      <c r="N231" s="295"/>
      <c r="O231" s="295"/>
      <c r="P231" s="295"/>
      <c r="Q231" s="295"/>
      <c r="R231" s="295"/>
      <c r="S231" s="295"/>
      <c r="T231" s="29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T231" s="297" t="s">
        <v>170</v>
      </c>
      <c r="AU231" s="297" t="s">
        <v>90</v>
      </c>
      <c r="AV231" s="16" t="s">
        <v>168</v>
      </c>
      <c r="AW231" s="16" t="s">
        <v>34</v>
      </c>
      <c r="AX231" s="16" t="s">
        <v>85</v>
      </c>
      <c r="AY231" s="297" t="s">
        <v>162</v>
      </c>
    </row>
    <row r="232" s="2" customFormat="1" ht="22.2" customHeight="1">
      <c r="A232" s="39"/>
      <c r="B232" s="40"/>
      <c r="C232" s="240" t="s">
        <v>380</v>
      </c>
      <c r="D232" s="240" t="s">
        <v>164</v>
      </c>
      <c r="E232" s="241" t="s">
        <v>889</v>
      </c>
      <c r="F232" s="242" t="s">
        <v>890</v>
      </c>
      <c r="G232" s="243" t="s">
        <v>427</v>
      </c>
      <c r="H232" s="244">
        <v>9.4000000000000004</v>
      </c>
      <c r="I232" s="245"/>
      <c r="J232" s="246">
        <f>ROUND(I232*H232,2)</f>
        <v>0</v>
      </c>
      <c r="K232" s="247"/>
      <c r="L232" s="45"/>
      <c r="M232" s="248" t="s">
        <v>1</v>
      </c>
      <c r="N232" s="249" t="s">
        <v>44</v>
      </c>
      <c r="O232" s="98"/>
      <c r="P232" s="250">
        <f>O232*H232</f>
        <v>0</v>
      </c>
      <c r="Q232" s="250">
        <v>1.0000000000000001E-05</v>
      </c>
      <c r="R232" s="250">
        <f>Q232*H232</f>
        <v>9.4000000000000008E-05</v>
      </c>
      <c r="S232" s="250">
        <v>0</v>
      </c>
      <c r="T232" s="251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52" t="s">
        <v>168</v>
      </c>
      <c r="AT232" s="252" t="s">
        <v>164</v>
      </c>
      <c r="AU232" s="252" t="s">
        <v>90</v>
      </c>
      <c r="AY232" s="18" t="s">
        <v>162</v>
      </c>
      <c r="BE232" s="253">
        <f>IF(N232="základná",J232,0)</f>
        <v>0</v>
      </c>
      <c r="BF232" s="253">
        <f>IF(N232="znížená",J232,0)</f>
        <v>0</v>
      </c>
      <c r="BG232" s="253">
        <f>IF(N232="zákl. prenesená",J232,0)</f>
        <v>0</v>
      </c>
      <c r="BH232" s="253">
        <f>IF(N232="zníž. prenesená",J232,0)</f>
        <v>0</v>
      </c>
      <c r="BI232" s="253">
        <f>IF(N232="nulová",J232,0)</f>
        <v>0</v>
      </c>
      <c r="BJ232" s="18" t="s">
        <v>90</v>
      </c>
      <c r="BK232" s="253">
        <f>ROUND(I232*H232,2)</f>
        <v>0</v>
      </c>
      <c r="BL232" s="18" t="s">
        <v>168</v>
      </c>
      <c r="BM232" s="252" t="s">
        <v>1188</v>
      </c>
    </row>
    <row r="233" s="14" customFormat="1">
      <c r="A233" s="14"/>
      <c r="B233" s="265"/>
      <c r="C233" s="266"/>
      <c r="D233" s="256" t="s">
        <v>170</v>
      </c>
      <c r="E233" s="267" t="s">
        <v>1</v>
      </c>
      <c r="F233" s="268" t="s">
        <v>1189</v>
      </c>
      <c r="G233" s="266"/>
      <c r="H233" s="269">
        <v>9.4000000000000004</v>
      </c>
      <c r="I233" s="270"/>
      <c r="J233" s="266"/>
      <c r="K233" s="266"/>
      <c r="L233" s="271"/>
      <c r="M233" s="272"/>
      <c r="N233" s="273"/>
      <c r="O233" s="273"/>
      <c r="P233" s="273"/>
      <c r="Q233" s="273"/>
      <c r="R233" s="273"/>
      <c r="S233" s="273"/>
      <c r="T233" s="27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75" t="s">
        <v>170</v>
      </c>
      <c r="AU233" s="275" t="s">
        <v>90</v>
      </c>
      <c r="AV233" s="14" t="s">
        <v>90</v>
      </c>
      <c r="AW233" s="14" t="s">
        <v>34</v>
      </c>
      <c r="AX233" s="14" t="s">
        <v>85</v>
      </c>
      <c r="AY233" s="275" t="s">
        <v>162</v>
      </c>
    </row>
    <row r="234" s="2" customFormat="1" ht="22.2" customHeight="1">
      <c r="A234" s="39"/>
      <c r="B234" s="40"/>
      <c r="C234" s="240" t="s">
        <v>385</v>
      </c>
      <c r="D234" s="240" t="s">
        <v>164</v>
      </c>
      <c r="E234" s="241" t="s">
        <v>894</v>
      </c>
      <c r="F234" s="242" t="s">
        <v>895</v>
      </c>
      <c r="G234" s="243" t="s">
        <v>427</v>
      </c>
      <c r="H234" s="244">
        <v>9.4000000000000004</v>
      </c>
      <c r="I234" s="245"/>
      <c r="J234" s="246">
        <f>ROUND(I234*H234,2)</f>
        <v>0</v>
      </c>
      <c r="K234" s="247"/>
      <c r="L234" s="45"/>
      <c r="M234" s="248" t="s">
        <v>1</v>
      </c>
      <c r="N234" s="249" t="s">
        <v>44</v>
      </c>
      <c r="O234" s="98"/>
      <c r="P234" s="250">
        <f>O234*H234</f>
        <v>0</v>
      </c>
      <c r="Q234" s="250">
        <v>0.00024000000000000001</v>
      </c>
      <c r="R234" s="250">
        <f>Q234*H234</f>
        <v>0.0022560000000000002</v>
      </c>
      <c r="S234" s="250">
        <v>0</v>
      </c>
      <c r="T234" s="251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52" t="s">
        <v>168</v>
      </c>
      <c r="AT234" s="252" t="s">
        <v>164</v>
      </c>
      <c r="AU234" s="252" t="s">
        <v>90</v>
      </c>
      <c r="AY234" s="18" t="s">
        <v>162</v>
      </c>
      <c r="BE234" s="253">
        <f>IF(N234="základná",J234,0)</f>
        <v>0</v>
      </c>
      <c r="BF234" s="253">
        <f>IF(N234="znížená",J234,0)</f>
        <v>0</v>
      </c>
      <c r="BG234" s="253">
        <f>IF(N234="zákl. prenesená",J234,0)</f>
        <v>0</v>
      </c>
      <c r="BH234" s="253">
        <f>IF(N234="zníž. prenesená",J234,0)</f>
        <v>0</v>
      </c>
      <c r="BI234" s="253">
        <f>IF(N234="nulová",J234,0)</f>
        <v>0</v>
      </c>
      <c r="BJ234" s="18" t="s">
        <v>90</v>
      </c>
      <c r="BK234" s="253">
        <f>ROUND(I234*H234,2)</f>
        <v>0</v>
      </c>
      <c r="BL234" s="18" t="s">
        <v>168</v>
      </c>
      <c r="BM234" s="252" t="s">
        <v>1190</v>
      </c>
    </row>
    <row r="235" s="14" customFormat="1">
      <c r="A235" s="14"/>
      <c r="B235" s="265"/>
      <c r="C235" s="266"/>
      <c r="D235" s="256" t="s">
        <v>170</v>
      </c>
      <c r="E235" s="267" t="s">
        <v>1</v>
      </c>
      <c r="F235" s="268" t="s">
        <v>1191</v>
      </c>
      <c r="G235" s="266"/>
      <c r="H235" s="269">
        <v>9.4000000000000004</v>
      </c>
      <c r="I235" s="270"/>
      <c r="J235" s="266"/>
      <c r="K235" s="266"/>
      <c r="L235" s="271"/>
      <c r="M235" s="272"/>
      <c r="N235" s="273"/>
      <c r="O235" s="273"/>
      <c r="P235" s="273"/>
      <c r="Q235" s="273"/>
      <c r="R235" s="273"/>
      <c r="S235" s="273"/>
      <c r="T235" s="27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75" t="s">
        <v>170</v>
      </c>
      <c r="AU235" s="275" t="s">
        <v>90</v>
      </c>
      <c r="AV235" s="14" t="s">
        <v>90</v>
      </c>
      <c r="AW235" s="14" t="s">
        <v>34</v>
      </c>
      <c r="AX235" s="14" t="s">
        <v>85</v>
      </c>
      <c r="AY235" s="275" t="s">
        <v>162</v>
      </c>
    </row>
    <row r="236" s="2" customFormat="1" ht="19.8" customHeight="1">
      <c r="A236" s="39"/>
      <c r="B236" s="40"/>
      <c r="C236" s="240" t="s">
        <v>389</v>
      </c>
      <c r="D236" s="240" t="s">
        <v>164</v>
      </c>
      <c r="E236" s="241" t="s">
        <v>1192</v>
      </c>
      <c r="F236" s="242" t="s">
        <v>1193</v>
      </c>
      <c r="G236" s="243" t="s">
        <v>427</v>
      </c>
      <c r="H236" s="244">
        <v>5</v>
      </c>
      <c r="I236" s="245"/>
      <c r="J236" s="246">
        <f>ROUND(I236*H236,2)</f>
        <v>0</v>
      </c>
      <c r="K236" s="247"/>
      <c r="L236" s="45"/>
      <c r="M236" s="248" t="s">
        <v>1</v>
      </c>
      <c r="N236" s="249" t="s">
        <v>44</v>
      </c>
      <c r="O236" s="98"/>
      <c r="P236" s="250">
        <f>O236*H236</f>
        <v>0</v>
      </c>
      <c r="Q236" s="250">
        <v>0.11743000000000001</v>
      </c>
      <c r="R236" s="250">
        <f>Q236*H236</f>
        <v>0.58715000000000006</v>
      </c>
      <c r="S236" s="250">
        <v>0</v>
      </c>
      <c r="T236" s="251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52" t="s">
        <v>168</v>
      </c>
      <c r="AT236" s="252" t="s">
        <v>164</v>
      </c>
      <c r="AU236" s="252" t="s">
        <v>90</v>
      </c>
      <c r="AY236" s="18" t="s">
        <v>162</v>
      </c>
      <c r="BE236" s="253">
        <f>IF(N236="základná",J236,0)</f>
        <v>0</v>
      </c>
      <c r="BF236" s="253">
        <f>IF(N236="znížená",J236,0)</f>
        <v>0</v>
      </c>
      <c r="BG236" s="253">
        <f>IF(N236="zákl. prenesená",J236,0)</f>
        <v>0</v>
      </c>
      <c r="BH236" s="253">
        <f>IF(N236="zníž. prenesená",J236,0)</f>
        <v>0</v>
      </c>
      <c r="BI236" s="253">
        <f>IF(N236="nulová",J236,0)</f>
        <v>0</v>
      </c>
      <c r="BJ236" s="18" t="s">
        <v>90</v>
      </c>
      <c r="BK236" s="253">
        <f>ROUND(I236*H236,2)</f>
        <v>0</v>
      </c>
      <c r="BL236" s="18" t="s">
        <v>168</v>
      </c>
      <c r="BM236" s="252" t="s">
        <v>1194</v>
      </c>
    </row>
    <row r="237" s="14" customFormat="1">
      <c r="A237" s="14"/>
      <c r="B237" s="265"/>
      <c r="C237" s="266"/>
      <c r="D237" s="256" t="s">
        <v>170</v>
      </c>
      <c r="E237" s="267" t="s">
        <v>1</v>
      </c>
      <c r="F237" s="268" t="s">
        <v>398</v>
      </c>
      <c r="G237" s="266"/>
      <c r="H237" s="269">
        <v>5</v>
      </c>
      <c r="I237" s="270"/>
      <c r="J237" s="266"/>
      <c r="K237" s="266"/>
      <c r="L237" s="271"/>
      <c r="M237" s="272"/>
      <c r="N237" s="273"/>
      <c r="O237" s="273"/>
      <c r="P237" s="273"/>
      <c r="Q237" s="273"/>
      <c r="R237" s="273"/>
      <c r="S237" s="273"/>
      <c r="T237" s="27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75" t="s">
        <v>170</v>
      </c>
      <c r="AU237" s="275" t="s">
        <v>90</v>
      </c>
      <c r="AV237" s="14" t="s">
        <v>90</v>
      </c>
      <c r="AW237" s="14" t="s">
        <v>34</v>
      </c>
      <c r="AX237" s="14" t="s">
        <v>85</v>
      </c>
      <c r="AY237" s="275" t="s">
        <v>162</v>
      </c>
    </row>
    <row r="238" s="2" customFormat="1" ht="14.4" customHeight="1">
      <c r="A238" s="39"/>
      <c r="B238" s="40"/>
      <c r="C238" s="299" t="s">
        <v>394</v>
      </c>
      <c r="D238" s="299" t="s">
        <v>267</v>
      </c>
      <c r="E238" s="300" t="s">
        <v>1195</v>
      </c>
      <c r="F238" s="301" t="s">
        <v>1196</v>
      </c>
      <c r="G238" s="302" t="s">
        <v>294</v>
      </c>
      <c r="H238" s="303">
        <v>12.75</v>
      </c>
      <c r="I238" s="304"/>
      <c r="J238" s="305">
        <f>ROUND(I238*H238,2)</f>
        <v>0</v>
      </c>
      <c r="K238" s="306"/>
      <c r="L238" s="307"/>
      <c r="M238" s="308" t="s">
        <v>1</v>
      </c>
      <c r="N238" s="309" t="s">
        <v>44</v>
      </c>
      <c r="O238" s="98"/>
      <c r="P238" s="250">
        <f>O238*H238</f>
        <v>0</v>
      </c>
      <c r="Q238" s="250">
        <v>0.052999999999999998</v>
      </c>
      <c r="R238" s="250">
        <f>Q238*H238</f>
        <v>0.67574999999999996</v>
      </c>
      <c r="S238" s="250">
        <v>0</v>
      </c>
      <c r="T238" s="251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52" t="s">
        <v>215</v>
      </c>
      <c r="AT238" s="252" t="s">
        <v>267</v>
      </c>
      <c r="AU238" s="252" t="s">
        <v>90</v>
      </c>
      <c r="AY238" s="18" t="s">
        <v>162</v>
      </c>
      <c r="BE238" s="253">
        <f>IF(N238="základná",J238,0)</f>
        <v>0</v>
      </c>
      <c r="BF238" s="253">
        <f>IF(N238="znížená",J238,0)</f>
        <v>0</v>
      </c>
      <c r="BG238" s="253">
        <f>IF(N238="zákl. prenesená",J238,0)</f>
        <v>0</v>
      </c>
      <c r="BH238" s="253">
        <f>IF(N238="zníž. prenesená",J238,0)</f>
        <v>0</v>
      </c>
      <c r="BI238" s="253">
        <f>IF(N238="nulová",J238,0)</f>
        <v>0</v>
      </c>
      <c r="BJ238" s="18" t="s">
        <v>90</v>
      </c>
      <c r="BK238" s="253">
        <f>ROUND(I238*H238,2)</f>
        <v>0</v>
      </c>
      <c r="BL238" s="18" t="s">
        <v>168</v>
      </c>
      <c r="BM238" s="252" t="s">
        <v>1197</v>
      </c>
    </row>
    <row r="239" s="14" customFormat="1">
      <c r="A239" s="14"/>
      <c r="B239" s="265"/>
      <c r="C239" s="266"/>
      <c r="D239" s="256" t="s">
        <v>170</v>
      </c>
      <c r="E239" s="266"/>
      <c r="F239" s="268" t="s">
        <v>1198</v>
      </c>
      <c r="G239" s="266"/>
      <c r="H239" s="269">
        <v>12.75</v>
      </c>
      <c r="I239" s="270"/>
      <c r="J239" s="266"/>
      <c r="K239" s="266"/>
      <c r="L239" s="271"/>
      <c r="M239" s="272"/>
      <c r="N239" s="273"/>
      <c r="O239" s="273"/>
      <c r="P239" s="273"/>
      <c r="Q239" s="273"/>
      <c r="R239" s="273"/>
      <c r="S239" s="273"/>
      <c r="T239" s="27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75" t="s">
        <v>170</v>
      </c>
      <c r="AU239" s="275" t="s">
        <v>90</v>
      </c>
      <c r="AV239" s="14" t="s">
        <v>90</v>
      </c>
      <c r="AW239" s="14" t="s">
        <v>4</v>
      </c>
      <c r="AX239" s="14" t="s">
        <v>85</v>
      </c>
      <c r="AY239" s="275" t="s">
        <v>162</v>
      </c>
    </row>
    <row r="240" s="2" customFormat="1" ht="22.2" customHeight="1">
      <c r="A240" s="39"/>
      <c r="B240" s="40"/>
      <c r="C240" s="240" t="s">
        <v>399</v>
      </c>
      <c r="D240" s="240" t="s">
        <v>164</v>
      </c>
      <c r="E240" s="241" t="s">
        <v>1199</v>
      </c>
      <c r="F240" s="242" t="s">
        <v>1200</v>
      </c>
      <c r="G240" s="243" t="s">
        <v>167</v>
      </c>
      <c r="H240" s="244">
        <v>2.5</v>
      </c>
      <c r="I240" s="245"/>
      <c r="J240" s="246">
        <f>ROUND(I240*H240,2)</f>
        <v>0</v>
      </c>
      <c r="K240" s="247"/>
      <c r="L240" s="45"/>
      <c r="M240" s="248" t="s">
        <v>1</v>
      </c>
      <c r="N240" s="249" t="s">
        <v>44</v>
      </c>
      <c r="O240" s="98"/>
      <c r="P240" s="250">
        <f>O240*H240</f>
        <v>0</v>
      </c>
      <c r="Q240" s="250">
        <v>0.023380000000000001</v>
      </c>
      <c r="R240" s="250">
        <f>Q240*H240</f>
        <v>0.058450000000000002</v>
      </c>
      <c r="S240" s="250">
        <v>0</v>
      </c>
      <c r="T240" s="251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52" t="s">
        <v>168</v>
      </c>
      <c r="AT240" s="252" t="s">
        <v>164</v>
      </c>
      <c r="AU240" s="252" t="s">
        <v>90</v>
      </c>
      <c r="AY240" s="18" t="s">
        <v>162</v>
      </c>
      <c r="BE240" s="253">
        <f>IF(N240="základná",J240,0)</f>
        <v>0</v>
      </c>
      <c r="BF240" s="253">
        <f>IF(N240="znížená",J240,0)</f>
        <v>0</v>
      </c>
      <c r="BG240" s="253">
        <f>IF(N240="zákl. prenesená",J240,0)</f>
        <v>0</v>
      </c>
      <c r="BH240" s="253">
        <f>IF(N240="zníž. prenesená",J240,0)</f>
        <v>0</v>
      </c>
      <c r="BI240" s="253">
        <f>IF(N240="nulová",J240,0)</f>
        <v>0</v>
      </c>
      <c r="BJ240" s="18" t="s">
        <v>90</v>
      </c>
      <c r="BK240" s="253">
        <f>ROUND(I240*H240,2)</f>
        <v>0</v>
      </c>
      <c r="BL240" s="18" t="s">
        <v>168</v>
      </c>
      <c r="BM240" s="252" t="s">
        <v>1201</v>
      </c>
    </row>
    <row r="241" s="14" customFormat="1">
      <c r="A241" s="14"/>
      <c r="B241" s="265"/>
      <c r="C241" s="266"/>
      <c r="D241" s="256" t="s">
        <v>170</v>
      </c>
      <c r="E241" s="267" t="s">
        <v>1</v>
      </c>
      <c r="F241" s="268" t="s">
        <v>1202</v>
      </c>
      <c r="G241" s="266"/>
      <c r="H241" s="269">
        <v>2.5</v>
      </c>
      <c r="I241" s="270"/>
      <c r="J241" s="266"/>
      <c r="K241" s="266"/>
      <c r="L241" s="271"/>
      <c r="M241" s="272"/>
      <c r="N241" s="273"/>
      <c r="O241" s="273"/>
      <c r="P241" s="273"/>
      <c r="Q241" s="273"/>
      <c r="R241" s="273"/>
      <c r="S241" s="273"/>
      <c r="T241" s="27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75" t="s">
        <v>170</v>
      </c>
      <c r="AU241" s="275" t="s">
        <v>90</v>
      </c>
      <c r="AV241" s="14" t="s">
        <v>90</v>
      </c>
      <c r="AW241" s="14" t="s">
        <v>34</v>
      </c>
      <c r="AX241" s="14" t="s">
        <v>85</v>
      </c>
      <c r="AY241" s="275" t="s">
        <v>162</v>
      </c>
    </row>
    <row r="242" s="2" customFormat="1" ht="34.8" customHeight="1">
      <c r="A242" s="39"/>
      <c r="B242" s="40"/>
      <c r="C242" s="240" t="s">
        <v>403</v>
      </c>
      <c r="D242" s="240" t="s">
        <v>164</v>
      </c>
      <c r="E242" s="241" t="s">
        <v>897</v>
      </c>
      <c r="F242" s="242" t="s">
        <v>898</v>
      </c>
      <c r="G242" s="243" t="s">
        <v>167</v>
      </c>
      <c r="H242" s="244">
        <v>4.8479999999999999</v>
      </c>
      <c r="I242" s="245"/>
      <c r="J242" s="246">
        <f>ROUND(I242*H242,2)</f>
        <v>0</v>
      </c>
      <c r="K242" s="247"/>
      <c r="L242" s="45"/>
      <c r="M242" s="248" t="s">
        <v>1</v>
      </c>
      <c r="N242" s="249" t="s">
        <v>44</v>
      </c>
      <c r="O242" s="98"/>
      <c r="P242" s="250">
        <f>O242*H242</f>
        <v>0</v>
      </c>
      <c r="Q242" s="250">
        <v>0</v>
      </c>
      <c r="R242" s="250">
        <f>Q242*H242</f>
        <v>0</v>
      </c>
      <c r="S242" s="250">
        <v>0</v>
      </c>
      <c r="T242" s="251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52" t="s">
        <v>168</v>
      </c>
      <c r="AT242" s="252" t="s">
        <v>164</v>
      </c>
      <c r="AU242" s="252" t="s">
        <v>90</v>
      </c>
      <c r="AY242" s="18" t="s">
        <v>162</v>
      </c>
      <c r="BE242" s="253">
        <f>IF(N242="základná",J242,0)</f>
        <v>0</v>
      </c>
      <c r="BF242" s="253">
        <f>IF(N242="znížená",J242,0)</f>
        <v>0</v>
      </c>
      <c r="BG242" s="253">
        <f>IF(N242="zákl. prenesená",J242,0)</f>
        <v>0</v>
      </c>
      <c r="BH242" s="253">
        <f>IF(N242="zníž. prenesená",J242,0)</f>
        <v>0</v>
      </c>
      <c r="BI242" s="253">
        <f>IF(N242="nulová",J242,0)</f>
        <v>0</v>
      </c>
      <c r="BJ242" s="18" t="s">
        <v>90</v>
      </c>
      <c r="BK242" s="253">
        <f>ROUND(I242*H242,2)</f>
        <v>0</v>
      </c>
      <c r="BL242" s="18" t="s">
        <v>168</v>
      </c>
      <c r="BM242" s="252" t="s">
        <v>1203</v>
      </c>
    </row>
    <row r="243" s="13" customFormat="1">
      <c r="A243" s="13"/>
      <c r="B243" s="254"/>
      <c r="C243" s="255"/>
      <c r="D243" s="256" t="s">
        <v>170</v>
      </c>
      <c r="E243" s="257" t="s">
        <v>1</v>
      </c>
      <c r="F243" s="258" t="s">
        <v>1204</v>
      </c>
      <c r="G243" s="255"/>
      <c r="H243" s="257" t="s">
        <v>1</v>
      </c>
      <c r="I243" s="259"/>
      <c r="J243" s="255"/>
      <c r="K243" s="255"/>
      <c r="L243" s="260"/>
      <c r="M243" s="261"/>
      <c r="N243" s="262"/>
      <c r="O243" s="262"/>
      <c r="P243" s="262"/>
      <c r="Q243" s="262"/>
      <c r="R243" s="262"/>
      <c r="S243" s="262"/>
      <c r="T243" s="26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64" t="s">
        <v>170</v>
      </c>
      <c r="AU243" s="264" t="s">
        <v>90</v>
      </c>
      <c r="AV243" s="13" t="s">
        <v>85</v>
      </c>
      <c r="AW243" s="13" t="s">
        <v>34</v>
      </c>
      <c r="AX243" s="13" t="s">
        <v>78</v>
      </c>
      <c r="AY243" s="264" t="s">
        <v>162</v>
      </c>
    </row>
    <row r="244" s="14" customFormat="1">
      <c r="A244" s="14"/>
      <c r="B244" s="265"/>
      <c r="C244" s="266"/>
      <c r="D244" s="256" t="s">
        <v>170</v>
      </c>
      <c r="E244" s="267" t="s">
        <v>1</v>
      </c>
      <c r="F244" s="268" t="s">
        <v>1205</v>
      </c>
      <c r="G244" s="266"/>
      <c r="H244" s="269">
        <v>4.8479999999999999</v>
      </c>
      <c r="I244" s="270"/>
      <c r="J244" s="266"/>
      <c r="K244" s="266"/>
      <c r="L244" s="271"/>
      <c r="M244" s="272"/>
      <c r="N244" s="273"/>
      <c r="O244" s="273"/>
      <c r="P244" s="273"/>
      <c r="Q244" s="273"/>
      <c r="R244" s="273"/>
      <c r="S244" s="273"/>
      <c r="T244" s="27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75" t="s">
        <v>170</v>
      </c>
      <c r="AU244" s="275" t="s">
        <v>90</v>
      </c>
      <c r="AV244" s="14" t="s">
        <v>90</v>
      </c>
      <c r="AW244" s="14" t="s">
        <v>34</v>
      </c>
      <c r="AX244" s="14" t="s">
        <v>85</v>
      </c>
      <c r="AY244" s="275" t="s">
        <v>162</v>
      </c>
    </row>
    <row r="245" s="2" customFormat="1" ht="50.4" customHeight="1">
      <c r="A245" s="39"/>
      <c r="B245" s="40"/>
      <c r="C245" s="240" t="s">
        <v>408</v>
      </c>
      <c r="D245" s="240" t="s">
        <v>164</v>
      </c>
      <c r="E245" s="241" t="s">
        <v>1206</v>
      </c>
      <c r="F245" s="242" t="s">
        <v>1207</v>
      </c>
      <c r="G245" s="243" t="s">
        <v>167</v>
      </c>
      <c r="H245" s="244">
        <v>4.5</v>
      </c>
      <c r="I245" s="245"/>
      <c r="J245" s="246">
        <f>ROUND(I245*H245,2)</f>
        <v>0</v>
      </c>
      <c r="K245" s="247"/>
      <c r="L245" s="45"/>
      <c r="M245" s="248" t="s">
        <v>1</v>
      </c>
      <c r="N245" s="249" t="s">
        <v>44</v>
      </c>
      <c r="O245" s="98"/>
      <c r="P245" s="250">
        <f>O245*H245</f>
        <v>0</v>
      </c>
      <c r="Q245" s="250">
        <v>0.028680000000000001</v>
      </c>
      <c r="R245" s="250">
        <f>Q245*H245</f>
        <v>0.12906000000000001</v>
      </c>
      <c r="S245" s="250">
        <v>0</v>
      </c>
      <c r="T245" s="251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52" t="s">
        <v>168</v>
      </c>
      <c r="AT245" s="252" t="s">
        <v>164</v>
      </c>
      <c r="AU245" s="252" t="s">
        <v>90</v>
      </c>
      <c r="AY245" s="18" t="s">
        <v>162</v>
      </c>
      <c r="BE245" s="253">
        <f>IF(N245="základná",J245,0)</f>
        <v>0</v>
      </c>
      <c r="BF245" s="253">
        <f>IF(N245="znížená",J245,0)</f>
        <v>0</v>
      </c>
      <c r="BG245" s="253">
        <f>IF(N245="zákl. prenesená",J245,0)</f>
        <v>0</v>
      </c>
      <c r="BH245" s="253">
        <f>IF(N245="zníž. prenesená",J245,0)</f>
        <v>0</v>
      </c>
      <c r="BI245" s="253">
        <f>IF(N245="nulová",J245,0)</f>
        <v>0</v>
      </c>
      <c r="BJ245" s="18" t="s">
        <v>90</v>
      </c>
      <c r="BK245" s="253">
        <f>ROUND(I245*H245,2)</f>
        <v>0</v>
      </c>
      <c r="BL245" s="18" t="s">
        <v>168</v>
      </c>
      <c r="BM245" s="252" t="s">
        <v>1208</v>
      </c>
    </row>
    <row r="246" s="14" customFormat="1">
      <c r="A246" s="14"/>
      <c r="B246" s="265"/>
      <c r="C246" s="266"/>
      <c r="D246" s="256" t="s">
        <v>170</v>
      </c>
      <c r="E246" s="267" t="s">
        <v>1</v>
      </c>
      <c r="F246" s="268" t="s">
        <v>1209</v>
      </c>
      <c r="G246" s="266"/>
      <c r="H246" s="269">
        <v>4.5</v>
      </c>
      <c r="I246" s="270"/>
      <c r="J246" s="266"/>
      <c r="K246" s="266"/>
      <c r="L246" s="271"/>
      <c r="M246" s="272"/>
      <c r="N246" s="273"/>
      <c r="O246" s="273"/>
      <c r="P246" s="273"/>
      <c r="Q246" s="273"/>
      <c r="R246" s="273"/>
      <c r="S246" s="273"/>
      <c r="T246" s="27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75" t="s">
        <v>170</v>
      </c>
      <c r="AU246" s="275" t="s">
        <v>90</v>
      </c>
      <c r="AV246" s="14" t="s">
        <v>90</v>
      </c>
      <c r="AW246" s="14" t="s">
        <v>34</v>
      </c>
      <c r="AX246" s="14" t="s">
        <v>85</v>
      </c>
      <c r="AY246" s="275" t="s">
        <v>162</v>
      </c>
    </row>
    <row r="247" s="2" customFormat="1" ht="30" customHeight="1">
      <c r="A247" s="39"/>
      <c r="B247" s="40"/>
      <c r="C247" s="240" t="s">
        <v>412</v>
      </c>
      <c r="D247" s="240" t="s">
        <v>164</v>
      </c>
      <c r="E247" s="241" t="s">
        <v>1040</v>
      </c>
      <c r="F247" s="242" t="s">
        <v>1041</v>
      </c>
      <c r="G247" s="243" t="s">
        <v>192</v>
      </c>
      <c r="H247" s="244">
        <v>4.8520000000000003</v>
      </c>
      <c r="I247" s="245"/>
      <c r="J247" s="246">
        <f>ROUND(I247*H247,2)</f>
        <v>0</v>
      </c>
      <c r="K247" s="247"/>
      <c r="L247" s="45"/>
      <c r="M247" s="248" t="s">
        <v>1</v>
      </c>
      <c r="N247" s="249" t="s">
        <v>44</v>
      </c>
      <c r="O247" s="98"/>
      <c r="P247" s="250">
        <f>O247*H247</f>
        <v>0</v>
      </c>
      <c r="Q247" s="250">
        <v>0.00173</v>
      </c>
      <c r="R247" s="250">
        <f>Q247*H247</f>
        <v>0.0083939600000000007</v>
      </c>
      <c r="S247" s="250">
        <v>2.2000000000000002</v>
      </c>
      <c r="T247" s="251">
        <f>S247*H247</f>
        <v>10.674400000000002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52" t="s">
        <v>168</v>
      </c>
      <c r="AT247" s="252" t="s">
        <v>164</v>
      </c>
      <c r="AU247" s="252" t="s">
        <v>90</v>
      </c>
      <c r="AY247" s="18" t="s">
        <v>162</v>
      </c>
      <c r="BE247" s="253">
        <f>IF(N247="základná",J247,0)</f>
        <v>0</v>
      </c>
      <c r="BF247" s="253">
        <f>IF(N247="znížená",J247,0)</f>
        <v>0</v>
      </c>
      <c r="BG247" s="253">
        <f>IF(N247="zákl. prenesená",J247,0)</f>
        <v>0</v>
      </c>
      <c r="BH247" s="253">
        <f>IF(N247="zníž. prenesená",J247,0)</f>
        <v>0</v>
      </c>
      <c r="BI247" s="253">
        <f>IF(N247="nulová",J247,0)</f>
        <v>0</v>
      </c>
      <c r="BJ247" s="18" t="s">
        <v>90</v>
      </c>
      <c r="BK247" s="253">
        <f>ROUND(I247*H247,2)</f>
        <v>0</v>
      </c>
      <c r="BL247" s="18" t="s">
        <v>168</v>
      </c>
      <c r="BM247" s="252" t="s">
        <v>1210</v>
      </c>
    </row>
    <row r="248" s="13" customFormat="1">
      <c r="A248" s="13"/>
      <c r="B248" s="254"/>
      <c r="C248" s="255"/>
      <c r="D248" s="256" t="s">
        <v>170</v>
      </c>
      <c r="E248" s="257" t="s">
        <v>1</v>
      </c>
      <c r="F248" s="258" t="s">
        <v>1211</v>
      </c>
      <c r="G248" s="255"/>
      <c r="H248" s="257" t="s">
        <v>1</v>
      </c>
      <c r="I248" s="259"/>
      <c r="J248" s="255"/>
      <c r="K248" s="255"/>
      <c r="L248" s="260"/>
      <c r="M248" s="261"/>
      <c r="N248" s="262"/>
      <c r="O248" s="262"/>
      <c r="P248" s="262"/>
      <c r="Q248" s="262"/>
      <c r="R248" s="262"/>
      <c r="S248" s="262"/>
      <c r="T248" s="26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64" t="s">
        <v>170</v>
      </c>
      <c r="AU248" s="264" t="s">
        <v>90</v>
      </c>
      <c r="AV248" s="13" t="s">
        <v>85</v>
      </c>
      <c r="AW248" s="13" t="s">
        <v>34</v>
      </c>
      <c r="AX248" s="13" t="s">
        <v>78</v>
      </c>
      <c r="AY248" s="264" t="s">
        <v>162</v>
      </c>
    </row>
    <row r="249" s="14" customFormat="1">
      <c r="A249" s="14"/>
      <c r="B249" s="265"/>
      <c r="C249" s="266"/>
      <c r="D249" s="256" t="s">
        <v>170</v>
      </c>
      <c r="E249" s="267" t="s">
        <v>1</v>
      </c>
      <c r="F249" s="268" t="s">
        <v>1212</v>
      </c>
      <c r="G249" s="266"/>
      <c r="H249" s="269">
        <v>2.4260000000000002</v>
      </c>
      <c r="I249" s="270"/>
      <c r="J249" s="266"/>
      <c r="K249" s="266"/>
      <c r="L249" s="271"/>
      <c r="M249" s="272"/>
      <c r="N249" s="273"/>
      <c r="O249" s="273"/>
      <c r="P249" s="273"/>
      <c r="Q249" s="273"/>
      <c r="R249" s="273"/>
      <c r="S249" s="273"/>
      <c r="T249" s="27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75" t="s">
        <v>170</v>
      </c>
      <c r="AU249" s="275" t="s">
        <v>90</v>
      </c>
      <c r="AV249" s="14" t="s">
        <v>90</v>
      </c>
      <c r="AW249" s="14" t="s">
        <v>34</v>
      </c>
      <c r="AX249" s="14" t="s">
        <v>78</v>
      </c>
      <c r="AY249" s="275" t="s">
        <v>162</v>
      </c>
    </row>
    <row r="250" s="14" customFormat="1">
      <c r="A250" s="14"/>
      <c r="B250" s="265"/>
      <c r="C250" s="266"/>
      <c r="D250" s="256" t="s">
        <v>170</v>
      </c>
      <c r="E250" s="267" t="s">
        <v>1</v>
      </c>
      <c r="F250" s="268" t="s">
        <v>1213</v>
      </c>
      <c r="G250" s="266"/>
      <c r="H250" s="269">
        <v>2.4260000000000002</v>
      </c>
      <c r="I250" s="270"/>
      <c r="J250" s="266"/>
      <c r="K250" s="266"/>
      <c r="L250" s="271"/>
      <c r="M250" s="272"/>
      <c r="N250" s="273"/>
      <c r="O250" s="273"/>
      <c r="P250" s="273"/>
      <c r="Q250" s="273"/>
      <c r="R250" s="273"/>
      <c r="S250" s="273"/>
      <c r="T250" s="27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75" t="s">
        <v>170</v>
      </c>
      <c r="AU250" s="275" t="s">
        <v>90</v>
      </c>
      <c r="AV250" s="14" t="s">
        <v>90</v>
      </c>
      <c r="AW250" s="14" t="s">
        <v>34</v>
      </c>
      <c r="AX250" s="14" t="s">
        <v>78</v>
      </c>
      <c r="AY250" s="275" t="s">
        <v>162</v>
      </c>
    </row>
    <row r="251" s="16" customFormat="1">
      <c r="A251" s="16"/>
      <c r="B251" s="287"/>
      <c r="C251" s="288"/>
      <c r="D251" s="256" t="s">
        <v>170</v>
      </c>
      <c r="E251" s="289" t="s">
        <v>1</v>
      </c>
      <c r="F251" s="290" t="s">
        <v>180</v>
      </c>
      <c r="G251" s="288"/>
      <c r="H251" s="291">
        <v>4.8520000000000003</v>
      </c>
      <c r="I251" s="292"/>
      <c r="J251" s="288"/>
      <c r="K251" s="288"/>
      <c r="L251" s="293"/>
      <c r="M251" s="294"/>
      <c r="N251" s="295"/>
      <c r="O251" s="295"/>
      <c r="P251" s="295"/>
      <c r="Q251" s="295"/>
      <c r="R251" s="295"/>
      <c r="S251" s="295"/>
      <c r="T251" s="29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T251" s="297" t="s">
        <v>170</v>
      </c>
      <c r="AU251" s="297" t="s">
        <v>90</v>
      </c>
      <c r="AV251" s="16" t="s">
        <v>168</v>
      </c>
      <c r="AW251" s="16" t="s">
        <v>34</v>
      </c>
      <c r="AX251" s="16" t="s">
        <v>85</v>
      </c>
      <c r="AY251" s="297" t="s">
        <v>162</v>
      </c>
    </row>
    <row r="252" s="2" customFormat="1" ht="22.2" customHeight="1">
      <c r="A252" s="39"/>
      <c r="B252" s="40"/>
      <c r="C252" s="240" t="s">
        <v>416</v>
      </c>
      <c r="D252" s="240" t="s">
        <v>164</v>
      </c>
      <c r="E252" s="241" t="s">
        <v>1044</v>
      </c>
      <c r="F252" s="242" t="s">
        <v>1045</v>
      </c>
      <c r="G252" s="243" t="s">
        <v>294</v>
      </c>
      <c r="H252" s="244">
        <v>28</v>
      </c>
      <c r="I252" s="245"/>
      <c r="J252" s="246">
        <f>ROUND(I252*H252,2)</f>
        <v>0</v>
      </c>
      <c r="K252" s="247"/>
      <c r="L252" s="45"/>
      <c r="M252" s="248" t="s">
        <v>1</v>
      </c>
      <c r="N252" s="249" t="s">
        <v>44</v>
      </c>
      <c r="O252" s="98"/>
      <c r="P252" s="250">
        <f>O252*H252</f>
        <v>0</v>
      </c>
      <c r="Q252" s="250">
        <v>6.0000000000000002E-05</v>
      </c>
      <c r="R252" s="250">
        <f>Q252*H252</f>
        <v>0.0016800000000000001</v>
      </c>
      <c r="S252" s="250">
        <v>0</v>
      </c>
      <c r="T252" s="251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52" t="s">
        <v>168</v>
      </c>
      <c r="AT252" s="252" t="s">
        <v>164</v>
      </c>
      <c r="AU252" s="252" t="s">
        <v>90</v>
      </c>
      <c r="AY252" s="18" t="s">
        <v>162</v>
      </c>
      <c r="BE252" s="253">
        <f>IF(N252="základná",J252,0)</f>
        <v>0</v>
      </c>
      <c r="BF252" s="253">
        <f>IF(N252="znížená",J252,0)</f>
        <v>0</v>
      </c>
      <c r="BG252" s="253">
        <f>IF(N252="zákl. prenesená",J252,0)</f>
        <v>0</v>
      </c>
      <c r="BH252" s="253">
        <f>IF(N252="zníž. prenesená",J252,0)</f>
        <v>0</v>
      </c>
      <c r="BI252" s="253">
        <f>IF(N252="nulová",J252,0)</f>
        <v>0</v>
      </c>
      <c r="BJ252" s="18" t="s">
        <v>90</v>
      </c>
      <c r="BK252" s="253">
        <f>ROUND(I252*H252,2)</f>
        <v>0</v>
      </c>
      <c r="BL252" s="18" t="s">
        <v>168</v>
      </c>
      <c r="BM252" s="252" t="s">
        <v>1214</v>
      </c>
    </row>
    <row r="253" s="14" customFormat="1">
      <c r="A253" s="14"/>
      <c r="B253" s="265"/>
      <c r="C253" s="266"/>
      <c r="D253" s="256" t="s">
        <v>170</v>
      </c>
      <c r="E253" s="267" t="s">
        <v>1</v>
      </c>
      <c r="F253" s="268" t="s">
        <v>1215</v>
      </c>
      <c r="G253" s="266"/>
      <c r="H253" s="269">
        <v>28</v>
      </c>
      <c r="I253" s="270"/>
      <c r="J253" s="266"/>
      <c r="K253" s="266"/>
      <c r="L253" s="271"/>
      <c r="M253" s="272"/>
      <c r="N253" s="273"/>
      <c r="O253" s="273"/>
      <c r="P253" s="273"/>
      <c r="Q253" s="273"/>
      <c r="R253" s="273"/>
      <c r="S253" s="273"/>
      <c r="T253" s="27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75" t="s">
        <v>170</v>
      </c>
      <c r="AU253" s="275" t="s">
        <v>90</v>
      </c>
      <c r="AV253" s="14" t="s">
        <v>90</v>
      </c>
      <c r="AW253" s="14" t="s">
        <v>34</v>
      </c>
      <c r="AX253" s="14" t="s">
        <v>85</v>
      </c>
      <c r="AY253" s="275" t="s">
        <v>162</v>
      </c>
    </row>
    <row r="254" s="2" customFormat="1" ht="22.2" customHeight="1">
      <c r="A254" s="39"/>
      <c r="B254" s="40"/>
      <c r="C254" s="240" t="s">
        <v>420</v>
      </c>
      <c r="D254" s="240" t="s">
        <v>164</v>
      </c>
      <c r="E254" s="241" t="s">
        <v>572</v>
      </c>
      <c r="F254" s="242" t="s">
        <v>720</v>
      </c>
      <c r="G254" s="243" t="s">
        <v>545</v>
      </c>
      <c r="H254" s="244">
        <v>18.27</v>
      </c>
      <c r="I254" s="245"/>
      <c r="J254" s="246">
        <f>ROUND(I254*H254,2)</f>
        <v>0</v>
      </c>
      <c r="K254" s="247"/>
      <c r="L254" s="45"/>
      <c r="M254" s="248" t="s">
        <v>1</v>
      </c>
      <c r="N254" s="249" t="s">
        <v>44</v>
      </c>
      <c r="O254" s="98"/>
      <c r="P254" s="250">
        <f>O254*H254</f>
        <v>0</v>
      </c>
      <c r="Q254" s="250">
        <v>0</v>
      </c>
      <c r="R254" s="250">
        <f>Q254*H254</f>
        <v>0</v>
      </c>
      <c r="S254" s="250">
        <v>0</v>
      </c>
      <c r="T254" s="251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52" t="s">
        <v>168</v>
      </c>
      <c r="AT254" s="252" t="s">
        <v>164</v>
      </c>
      <c r="AU254" s="252" t="s">
        <v>90</v>
      </c>
      <c r="AY254" s="18" t="s">
        <v>162</v>
      </c>
      <c r="BE254" s="253">
        <f>IF(N254="základná",J254,0)</f>
        <v>0</v>
      </c>
      <c r="BF254" s="253">
        <f>IF(N254="znížená",J254,0)</f>
        <v>0</v>
      </c>
      <c r="BG254" s="253">
        <f>IF(N254="zákl. prenesená",J254,0)</f>
        <v>0</v>
      </c>
      <c r="BH254" s="253">
        <f>IF(N254="zníž. prenesená",J254,0)</f>
        <v>0</v>
      </c>
      <c r="BI254" s="253">
        <f>IF(N254="nulová",J254,0)</f>
        <v>0</v>
      </c>
      <c r="BJ254" s="18" t="s">
        <v>90</v>
      </c>
      <c r="BK254" s="253">
        <f>ROUND(I254*H254,2)</f>
        <v>0</v>
      </c>
      <c r="BL254" s="18" t="s">
        <v>168</v>
      </c>
      <c r="BM254" s="252" t="s">
        <v>1216</v>
      </c>
    </row>
    <row r="255" s="2" customFormat="1" ht="22.2" customHeight="1">
      <c r="A255" s="39"/>
      <c r="B255" s="40"/>
      <c r="C255" s="240" t="s">
        <v>424</v>
      </c>
      <c r="D255" s="240" t="s">
        <v>164</v>
      </c>
      <c r="E255" s="241" t="s">
        <v>723</v>
      </c>
      <c r="F255" s="242" t="s">
        <v>724</v>
      </c>
      <c r="G255" s="243" t="s">
        <v>545</v>
      </c>
      <c r="H255" s="244">
        <v>18.27</v>
      </c>
      <c r="I255" s="245"/>
      <c r="J255" s="246">
        <f>ROUND(I255*H255,2)</f>
        <v>0</v>
      </c>
      <c r="K255" s="247"/>
      <c r="L255" s="45"/>
      <c r="M255" s="248" t="s">
        <v>1</v>
      </c>
      <c r="N255" s="249" t="s">
        <v>44</v>
      </c>
      <c r="O255" s="98"/>
      <c r="P255" s="250">
        <f>O255*H255</f>
        <v>0</v>
      </c>
      <c r="Q255" s="250">
        <v>0</v>
      </c>
      <c r="R255" s="250">
        <f>Q255*H255</f>
        <v>0</v>
      </c>
      <c r="S255" s="250">
        <v>0</v>
      </c>
      <c r="T255" s="251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52" t="s">
        <v>168</v>
      </c>
      <c r="AT255" s="252" t="s">
        <v>164</v>
      </c>
      <c r="AU255" s="252" t="s">
        <v>90</v>
      </c>
      <c r="AY255" s="18" t="s">
        <v>162</v>
      </c>
      <c r="BE255" s="253">
        <f>IF(N255="základná",J255,0)</f>
        <v>0</v>
      </c>
      <c r="BF255" s="253">
        <f>IF(N255="znížená",J255,0)</f>
        <v>0</v>
      </c>
      <c r="BG255" s="253">
        <f>IF(N255="zákl. prenesená",J255,0)</f>
        <v>0</v>
      </c>
      <c r="BH255" s="253">
        <f>IF(N255="zníž. prenesená",J255,0)</f>
        <v>0</v>
      </c>
      <c r="BI255" s="253">
        <f>IF(N255="nulová",J255,0)</f>
        <v>0</v>
      </c>
      <c r="BJ255" s="18" t="s">
        <v>90</v>
      </c>
      <c r="BK255" s="253">
        <f>ROUND(I255*H255,2)</f>
        <v>0</v>
      </c>
      <c r="BL255" s="18" t="s">
        <v>168</v>
      </c>
      <c r="BM255" s="252" t="s">
        <v>1217</v>
      </c>
    </row>
    <row r="256" s="14" customFormat="1">
      <c r="A256" s="14"/>
      <c r="B256" s="265"/>
      <c r="C256" s="266"/>
      <c r="D256" s="256" t="s">
        <v>170</v>
      </c>
      <c r="E256" s="267" t="s">
        <v>1</v>
      </c>
      <c r="F256" s="268" t="s">
        <v>1218</v>
      </c>
      <c r="G256" s="266"/>
      <c r="H256" s="269">
        <v>10.68</v>
      </c>
      <c r="I256" s="270"/>
      <c r="J256" s="266"/>
      <c r="K256" s="266"/>
      <c r="L256" s="271"/>
      <c r="M256" s="272"/>
      <c r="N256" s="273"/>
      <c r="O256" s="273"/>
      <c r="P256" s="273"/>
      <c r="Q256" s="273"/>
      <c r="R256" s="273"/>
      <c r="S256" s="273"/>
      <c r="T256" s="27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75" t="s">
        <v>170</v>
      </c>
      <c r="AU256" s="275" t="s">
        <v>90</v>
      </c>
      <c r="AV256" s="14" t="s">
        <v>90</v>
      </c>
      <c r="AW256" s="14" t="s">
        <v>34</v>
      </c>
      <c r="AX256" s="14" t="s">
        <v>78</v>
      </c>
      <c r="AY256" s="275" t="s">
        <v>162</v>
      </c>
    </row>
    <row r="257" s="14" customFormat="1">
      <c r="A257" s="14"/>
      <c r="B257" s="265"/>
      <c r="C257" s="266"/>
      <c r="D257" s="256" t="s">
        <v>170</v>
      </c>
      <c r="E257" s="267" t="s">
        <v>1</v>
      </c>
      <c r="F257" s="268" t="s">
        <v>1219</v>
      </c>
      <c r="G257" s="266"/>
      <c r="H257" s="269">
        <v>7.9900000000000002</v>
      </c>
      <c r="I257" s="270"/>
      <c r="J257" s="266"/>
      <c r="K257" s="266"/>
      <c r="L257" s="271"/>
      <c r="M257" s="272"/>
      <c r="N257" s="273"/>
      <c r="O257" s="273"/>
      <c r="P257" s="273"/>
      <c r="Q257" s="273"/>
      <c r="R257" s="273"/>
      <c r="S257" s="273"/>
      <c r="T257" s="27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75" t="s">
        <v>170</v>
      </c>
      <c r="AU257" s="275" t="s">
        <v>90</v>
      </c>
      <c r="AV257" s="14" t="s">
        <v>90</v>
      </c>
      <c r="AW257" s="14" t="s">
        <v>34</v>
      </c>
      <c r="AX257" s="14" t="s">
        <v>78</v>
      </c>
      <c r="AY257" s="275" t="s">
        <v>162</v>
      </c>
    </row>
    <row r="258" s="14" customFormat="1">
      <c r="A258" s="14"/>
      <c r="B258" s="265"/>
      <c r="C258" s="266"/>
      <c r="D258" s="256" t="s">
        <v>170</v>
      </c>
      <c r="E258" s="267" t="s">
        <v>1</v>
      </c>
      <c r="F258" s="268" t="s">
        <v>1220</v>
      </c>
      <c r="G258" s="266"/>
      <c r="H258" s="269">
        <v>2.7000000000000002</v>
      </c>
      <c r="I258" s="270"/>
      <c r="J258" s="266"/>
      <c r="K258" s="266"/>
      <c r="L258" s="271"/>
      <c r="M258" s="272"/>
      <c r="N258" s="273"/>
      <c r="O258" s="273"/>
      <c r="P258" s="273"/>
      <c r="Q258" s="273"/>
      <c r="R258" s="273"/>
      <c r="S258" s="273"/>
      <c r="T258" s="27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75" t="s">
        <v>170</v>
      </c>
      <c r="AU258" s="275" t="s">
        <v>90</v>
      </c>
      <c r="AV258" s="14" t="s">
        <v>90</v>
      </c>
      <c r="AW258" s="14" t="s">
        <v>34</v>
      </c>
      <c r="AX258" s="14" t="s">
        <v>78</v>
      </c>
      <c r="AY258" s="275" t="s">
        <v>162</v>
      </c>
    </row>
    <row r="259" s="14" customFormat="1">
      <c r="A259" s="14"/>
      <c r="B259" s="265"/>
      <c r="C259" s="266"/>
      <c r="D259" s="256" t="s">
        <v>170</v>
      </c>
      <c r="E259" s="267" t="s">
        <v>1</v>
      </c>
      <c r="F259" s="268" t="s">
        <v>1221</v>
      </c>
      <c r="G259" s="266"/>
      <c r="H259" s="269">
        <v>-3.1000000000000001</v>
      </c>
      <c r="I259" s="270"/>
      <c r="J259" s="266"/>
      <c r="K259" s="266"/>
      <c r="L259" s="271"/>
      <c r="M259" s="272"/>
      <c r="N259" s="273"/>
      <c r="O259" s="273"/>
      <c r="P259" s="273"/>
      <c r="Q259" s="273"/>
      <c r="R259" s="273"/>
      <c r="S259" s="273"/>
      <c r="T259" s="27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75" t="s">
        <v>170</v>
      </c>
      <c r="AU259" s="275" t="s">
        <v>90</v>
      </c>
      <c r="AV259" s="14" t="s">
        <v>90</v>
      </c>
      <c r="AW259" s="14" t="s">
        <v>34</v>
      </c>
      <c r="AX259" s="14" t="s">
        <v>78</v>
      </c>
      <c r="AY259" s="275" t="s">
        <v>162</v>
      </c>
    </row>
    <row r="260" s="16" customFormat="1">
      <c r="A260" s="16"/>
      <c r="B260" s="287"/>
      <c r="C260" s="288"/>
      <c r="D260" s="256" t="s">
        <v>170</v>
      </c>
      <c r="E260" s="289" t="s">
        <v>1</v>
      </c>
      <c r="F260" s="290" t="s">
        <v>180</v>
      </c>
      <c r="G260" s="288"/>
      <c r="H260" s="291">
        <v>18.27</v>
      </c>
      <c r="I260" s="292"/>
      <c r="J260" s="288"/>
      <c r="K260" s="288"/>
      <c r="L260" s="293"/>
      <c r="M260" s="294"/>
      <c r="N260" s="295"/>
      <c r="O260" s="295"/>
      <c r="P260" s="295"/>
      <c r="Q260" s="295"/>
      <c r="R260" s="295"/>
      <c r="S260" s="295"/>
      <c r="T260" s="29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T260" s="297" t="s">
        <v>170</v>
      </c>
      <c r="AU260" s="297" t="s">
        <v>90</v>
      </c>
      <c r="AV260" s="16" t="s">
        <v>168</v>
      </c>
      <c r="AW260" s="16" t="s">
        <v>34</v>
      </c>
      <c r="AX260" s="16" t="s">
        <v>85</v>
      </c>
      <c r="AY260" s="297" t="s">
        <v>162</v>
      </c>
    </row>
    <row r="261" s="2" customFormat="1" ht="14.4" customHeight="1">
      <c r="A261" s="39"/>
      <c r="B261" s="40"/>
      <c r="C261" s="240" t="s">
        <v>430</v>
      </c>
      <c r="D261" s="240" t="s">
        <v>164</v>
      </c>
      <c r="E261" s="241" t="s">
        <v>729</v>
      </c>
      <c r="F261" s="242" t="s">
        <v>730</v>
      </c>
      <c r="G261" s="243" t="s">
        <v>545</v>
      </c>
      <c r="H261" s="244">
        <v>18.27</v>
      </c>
      <c r="I261" s="245"/>
      <c r="J261" s="246">
        <f>ROUND(I261*H261,2)</f>
        <v>0</v>
      </c>
      <c r="K261" s="247"/>
      <c r="L261" s="45"/>
      <c r="M261" s="248" t="s">
        <v>1</v>
      </c>
      <c r="N261" s="249" t="s">
        <v>44</v>
      </c>
      <c r="O261" s="98"/>
      <c r="P261" s="250">
        <f>O261*H261</f>
        <v>0</v>
      </c>
      <c r="Q261" s="250">
        <v>0</v>
      </c>
      <c r="R261" s="250">
        <f>Q261*H261</f>
        <v>0</v>
      </c>
      <c r="S261" s="250">
        <v>0</v>
      </c>
      <c r="T261" s="251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52" t="s">
        <v>168</v>
      </c>
      <c r="AT261" s="252" t="s">
        <v>164</v>
      </c>
      <c r="AU261" s="252" t="s">
        <v>90</v>
      </c>
      <c r="AY261" s="18" t="s">
        <v>162</v>
      </c>
      <c r="BE261" s="253">
        <f>IF(N261="základná",J261,0)</f>
        <v>0</v>
      </c>
      <c r="BF261" s="253">
        <f>IF(N261="znížená",J261,0)</f>
        <v>0</v>
      </c>
      <c r="BG261" s="253">
        <f>IF(N261="zákl. prenesená",J261,0)</f>
        <v>0</v>
      </c>
      <c r="BH261" s="253">
        <f>IF(N261="zníž. prenesená",J261,0)</f>
        <v>0</v>
      </c>
      <c r="BI261" s="253">
        <f>IF(N261="nulová",J261,0)</f>
        <v>0</v>
      </c>
      <c r="BJ261" s="18" t="s">
        <v>90</v>
      </c>
      <c r="BK261" s="253">
        <f>ROUND(I261*H261,2)</f>
        <v>0</v>
      </c>
      <c r="BL261" s="18" t="s">
        <v>168</v>
      </c>
      <c r="BM261" s="252" t="s">
        <v>1222</v>
      </c>
    </row>
    <row r="262" s="12" customFormat="1" ht="22.8" customHeight="1">
      <c r="A262" s="12"/>
      <c r="B262" s="224"/>
      <c r="C262" s="225"/>
      <c r="D262" s="226" t="s">
        <v>77</v>
      </c>
      <c r="E262" s="238" t="s">
        <v>583</v>
      </c>
      <c r="F262" s="238" t="s">
        <v>584</v>
      </c>
      <c r="G262" s="225"/>
      <c r="H262" s="225"/>
      <c r="I262" s="228"/>
      <c r="J262" s="239">
        <f>BK262</f>
        <v>0</v>
      </c>
      <c r="K262" s="225"/>
      <c r="L262" s="230"/>
      <c r="M262" s="231"/>
      <c r="N262" s="232"/>
      <c r="O262" s="232"/>
      <c r="P262" s="233">
        <f>SUM(P263:P267)</f>
        <v>0</v>
      </c>
      <c r="Q262" s="232"/>
      <c r="R262" s="233">
        <f>SUM(R263:R267)</f>
        <v>0.01108</v>
      </c>
      <c r="S262" s="232"/>
      <c r="T262" s="234">
        <f>SUM(T263:T267)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35" t="s">
        <v>85</v>
      </c>
      <c r="AT262" s="236" t="s">
        <v>77</v>
      </c>
      <c r="AU262" s="236" t="s">
        <v>85</v>
      </c>
      <c r="AY262" s="235" t="s">
        <v>162</v>
      </c>
      <c r="BK262" s="237">
        <f>SUM(BK263:BK267)</f>
        <v>0</v>
      </c>
    </row>
    <row r="263" s="2" customFormat="1" ht="22.2" customHeight="1">
      <c r="A263" s="39"/>
      <c r="B263" s="40"/>
      <c r="C263" s="240" t="s">
        <v>436</v>
      </c>
      <c r="D263" s="240" t="s">
        <v>164</v>
      </c>
      <c r="E263" s="241" t="s">
        <v>1223</v>
      </c>
      <c r="F263" s="242" t="s">
        <v>1224</v>
      </c>
      <c r="G263" s="243" t="s">
        <v>294</v>
      </c>
      <c r="H263" s="244">
        <v>2</v>
      </c>
      <c r="I263" s="245"/>
      <c r="J263" s="246">
        <f>ROUND(I263*H263,2)</f>
        <v>0</v>
      </c>
      <c r="K263" s="247"/>
      <c r="L263" s="45"/>
      <c r="M263" s="248" t="s">
        <v>1</v>
      </c>
      <c r="N263" s="249" t="s">
        <v>44</v>
      </c>
      <c r="O263" s="98"/>
      <c r="P263" s="250">
        <f>O263*H263</f>
        <v>0</v>
      </c>
      <c r="Q263" s="250">
        <v>0.0027699999999999999</v>
      </c>
      <c r="R263" s="250">
        <f>Q263*H263</f>
        <v>0.0055399999999999998</v>
      </c>
      <c r="S263" s="250">
        <v>0</v>
      </c>
      <c r="T263" s="251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52" t="s">
        <v>168</v>
      </c>
      <c r="AT263" s="252" t="s">
        <v>164</v>
      </c>
      <c r="AU263" s="252" t="s">
        <v>90</v>
      </c>
      <c r="AY263" s="18" t="s">
        <v>162</v>
      </c>
      <c r="BE263" s="253">
        <f>IF(N263="základná",J263,0)</f>
        <v>0</v>
      </c>
      <c r="BF263" s="253">
        <f>IF(N263="znížená",J263,0)</f>
        <v>0</v>
      </c>
      <c r="BG263" s="253">
        <f>IF(N263="zákl. prenesená",J263,0)</f>
        <v>0</v>
      </c>
      <c r="BH263" s="253">
        <f>IF(N263="zníž. prenesená",J263,0)</f>
        <v>0</v>
      </c>
      <c r="BI263" s="253">
        <f>IF(N263="nulová",J263,0)</f>
        <v>0</v>
      </c>
      <c r="BJ263" s="18" t="s">
        <v>90</v>
      </c>
      <c r="BK263" s="253">
        <f>ROUND(I263*H263,2)</f>
        <v>0</v>
      </c>
      <c r="BL263" s="18" t="s">
        <v>168</v>
      </c>
      <c r="BM263" s="252" t="s">
        <v>1225</v>
      </c>
    </row>
    <row r="264" s="2" customFormat="1" ht="30" customHeight="1">
      <c r="A264" s="39"/>
      <c r="B264" s="40"/>
      <c r="C264" s="240" t="s">
        <v>440</v>
      </c>
      <c r="D264" s="240" t="s">
        <v>164</v>
      </c>
      <c r="E264" s="241" t="s">
        <v>1226</v>
      </c>
      <c r="F264" s="242" t="s">
        <v>1227</v>
      </c>
      <c r="G264" s="243" t="s">
        <v>294</v>
      </c>
      <c r="H264" s="244">
        <v>60</v>
      </c>
      <c r="I264" s="245"/>
      <c r="J264" s="246">
        <f>ROUND(I264*H264,2)</f>
        <v>0</v>
      </c>
      <c r="K264" s="247"/>
      <c r="L264" s="45"/>
      <c r="M264" s="248" t="s">
        <v>1</v>
      </c>
      <c r="N264" s="249" t="s">
        <v>44</v>
      </c>
      <c r="O264" s="98"/>
      <c r="P264" s="250">
        <f>O264*H264</f>
        <v>0</v>
      </c>
      <c r="Q264" s="250">
        <v>0</v>
      </c>
      <c r="R264" s="250">
        <f>Q264*H264</f>
        <v>0</v>
      </c>
      <c r="S264" s="250">
        <v>0</v>
      </c>
      <c r="T264" s="251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52" t="s">
        <v>168</v>
      </c>
      <c r="AT264" s="252" t="s">
        <v>164</v>
      </c>
      <c r="AU264" s="252" t="s">
        <v>90</v>
      </c>
      <c r="AY264" s="18" t="s">
        <v>162</v>
      </c>
      <c r="BE264" s="253">
        <f>IF(N264="základná",J264,0)</f>
        <v>0</v>
      </c>
      <c r="BF264" s="253">
        <f>IF(N264="znížená",J264,0)</f>
        <v>0</v>
      </c>
      <c r="BG264" s="253">
        <f>IF(N264="zákl. prenesená",J264,0)</f>
        <v>0</v>
      </c>
      <c r="BH264" s="253">
        <f>IF(N264="zníž. prenesená",J264,0)</f>
        <v>0</v>
      </c>
      <c r="BI264" s="253">
        <f>IF(N264="nulová",J264,0)</f>
        <v>0</v>
      </c>
      <c r="BJ264" s="18" t="s">
        <v>90</v>
      </c>
      <c r="BK264" s="253">
        <f>ROUND(I264*H264,2)</f>
        <v>0</v>
      </c>
      <c r="BL264" s="18" t="s">
        <v>168</v>
      </c>
      <c r="BM264" s="252" t="s">
        <v>1228</v>
      </c>
    </row>
    <row r="265" s="14" customFormat="1">
      <c r="A265" s="14"/>
      <c r="B265" s="265"/>
      <c r="C265" s="266"/>
      <c r="D265" s="256" t="s">
        <v>170</v>
      </c>
      <c r="E265" s="266"/>
      <c r="F265" s="268" t="s">
        <v>1229</v>
      </c>
      <c r="G265" s="266"/>
      <c r="H265" s="269">
        <v>60</v>
      </c>
      <c r="I265" s="270"/>
      <c r="J265" s="266"/>
      <c r="K265" s="266"/>
      <c r="L265" s="271"/>
      <c r="M265" s="272"/>
      <c r="N265" s="273"/>
      <c r="O265" s="273"/>
      <c r="P265" s="273"/>
      <c r="Q265" s="273"/>
      <c r="R265" s="273"/>
      <c r="S265" s="273"/>
      <c r="T265" s="27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75" t="s">
        <v>170</v>
      </c>
      <c r="AU265" s="275" t="s">
        <v>90</v>
      </c>
      <c r="AV265" s="14" t="s">
        <v>90</v>
      </c>
      <c r="AW265" s="14" t="s">
        <v>4</v>
      </c>
      <c r="AX265" s="14" t="s">
        <v>85</v>
      </c>
      <c r="AY265" s="275" t="s">
        <v>162</v>
      </c>
    </row>
    <row r="266" s="2" customFormat="1" ht="22.2" customHeight="1">
      <c r="A266" s="39"/>
      <c r="B266" s="40"/>
      <c r="C266" s="240" t="s">
        <v>446</v>
      </c>
      <c r="D266" s="240" t="s">
        <v>164</v>
      </c>
      <c r="E266" s="241" t="s">
        <v>1230</v>
      </c>
      <c r="F266" s="242" t="s">
        <v>1231</v>
      </c>
      <c r="G266" s="243" t="s">
        <v>294</v>
      </c>
      <c r="H266" s="244">
        <v>2</v>
      </c>
      <c r="I266" s="245"/>
      <c r="J266" s="246">
        <f>ROUND(I266*H266,2)</f>
        <v>0</v>
      </c>
      <c r="K266" s="247"/>
      <c r="L266" s="45"/>
      <c r="M266" s="248" t="s">
        <v>1</v>
      </c>
      <c r="N266" s="249" t="s">
        <v>44</v>
      </c>
      <c r="O266" s="98"/>
      <c r="P266" s="250">
        <f>O266*H266</f>
        <v>0</v>
      </c>
      <c r="Q266" s="250">
        <v>0.0027699999999999999</v>
      </c>
      <c r="R266" s="250">
        <f>Q266*H266</f>
        <v>0.0055399999999999998</v>
      </c>
      <c r="S266" s="250">
        <v>0</v>
      </c>
      <c r="T266" s="251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52" t="s">
        <v>168</v>
      </c>
      <c r="AT266" s="252" t="s">
        <v>164</v>
      </c>
      <c r="AU266" s="252" t="s">
        <v>90</v>
      </c>
      <c r="AY266" s="18" t="s">
        <v>162</v>
      </c>
      <c r="BE266" s="253">
        <f>IF(N266="základná",J266,0)</f>
        <v>0</v>
      </c>
      <c r="BF266" s="253">
        <f>IF(N266="znížená",J266,0)</f>
        <v>0</v>
      </c>
      <c r="BG266" s="253">
        <f>IF(N266="zákl. prenesená",J266,0)</f>
        <v>0</v>
      </c>
      <c r="BH266" s="253">
        <f>IF(N266="zníž. prenesená",J266,0)</f>
        <v>0</v>
      </c>
      <c r="BI266" s="253">
        <f>IF(N266="nulová",J266,0)</f>
        <v>0</v>
      </c>
      <c r="BJ266" s="18" t="s">
        <v>90</v>
      </c>
      <c r="BK266" s="253">
        <f>ROUND(I266*H266,2)</f>
        <v>0</v>
      </c>
      <c r="BL266" s="18" t="s">
        <v>168</v>
      </c>
      <c r="BM266" s="252" t="s">
        <v>1232</v>
      </c>
    </row>
    <row r="267" s="2" customFormat="1" ht="22.2" customHeight="1">
      <c r="A267" s="39"/>
      <c r="B267" s="40"/>
      <c r="C267" s="240" t="s">
        <v>451</v>
      </c>
      <c r="D267" s="240" t="s">
        <v>164</v>
      </c>
      <c r="E267" s="241" t="s">
        <v>732</v>
      </c>
      <c r="F267" s="242" t="s">
        <v>910</v>
      </c>
      <c r="G267" s="243" t="s">
        <v>545</v>
      </c>
      <c r="H267" s="244">
        <v>64.644999999999996</v>
      </c>
      <c r="I267" s="245"/>
      <c r="J267" s="246">
        <f>ROUND(I267*H267,2)</f>
        <v>0</v>
      </c>
      <c r="K267" s="247"/>
      <c r="L267" s="45"/>
      <c r="M267" s="248" t="s">
        <v>1</v>
      </c>
      <c r="N267" s="249" t="s">
        <v>44</v>
      </c>
      <c r="O267" s="98"/>
      <c r="P267" s="250">
        <f>O267*H267</f>
        <v>0</v>
      </c>
      <c r="Q267" s="250">
        <v>0</v>
      </c>
      <c r="R267" s="250">
        <f>Q267*H267</f>
        <v>0</v>
      </c>
      <c r="S267" s="250">
        <v>0</v>
      </c>
      <c r="T267" s="251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52" t="s">
        <v>168</v>
      </c>
      <c r="AT267" s="252" t="s">
        <v>164</v>
      </c>
      <c r="AU267" s="252" t="s">
        <v>90</v>
      </c>
      <c r="AY267" s="18" t="s">
        <v>162</v>
      </c>
      <c r="BE267" s="253">
        <f>IF(N267="základná",J267,0)</f>
        <v>0</v>
      </c>
      <c r="BF267" s="253">
        <f>IF(N267="znížená",J267,0)</f>
        <v>0</v>
      </c>
      <c r="BG267" s="253">
        <f>IF(N267="zákl. prenesená",J267,0)</f>
        <v>0</v>
      </c>
      <c r="BH267" s="253">
        <f>IF(N267="zníž. prenesená",J267,0)</f>
        <v>0</v>
      </c>
      <c r="BI267" s="253">
        <f>IF(N267="nulová",J267,0)</f>
        <v>0</v>
      </c>
      <c r="BJ267" s="18" t="s">
        <v>90</v>
      </c>
      <c r="BK267" s="253">
        <f>ROUND(I267*H267,2)</f>
        <v>0</v>
      </c>
      <c r="BL267" s="18" t="s">
        <v>168</v>
      </c>
      <c r="BM267" s="252" t="s">
        <v>1233</v>
      </c>
    </row>
    <row r="268" s="12" customFormat="1" ht="25.92" customHeight="1">
      <c r="A268" s="12"/>
      <c r="B268" s="224"/>
      <c r="C268" s="225"/>
      <c r="D268" s="226" t="s">
        <v>77</v>
      </c>
      <c r="E268" s="227" t="s">
        <v>589</v>
      </c>
      <c r="F268" s="227" t="s">
        <v>590</v>
      </c>
      <c r="G268" s="225"/>
      <c r="H268" s="225"/>
      <c r="I268" s="228"/>
      <c r="J268" s="229">
        <f>BK268</f>
        <v>0</v>
      </c>
      <c r="K268" s="225"/>
      <c r="L268" s="230"/>
      <c r="M268" s="231"/>
      <c r="N268" s="232"/>
      <c r="O268" s="232"/>
      <c r="P268" s="233">
        <f>P269+P283+P291+P295</f>
        <v>0</v>
      </c>
      <c r="Q268" s="232"/>
      <c r="R268" s="233">
        <f>R269+R283+R291+R295</f>
        <v>0.15833170000000002</v>
      </c>
      <c r="S268" s="232"/>
      <c r="T268" s="234">
        <f>T269+T283+T291+T295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35" t="s">
        <v>90</v>
      </c>
      <c r="AT268" s="236" t="s">
        <v>77</v>
      </c>
      <c r="AU268" s="236" t="s">
        <v>78</v>
      </c>
      <c r="AY268" s="235" t="s">
        <v>162</v>
      </c>
      <c r="BK268" s="237">
        <f>BK269+BK283+BK291+BK295</f>
        <v>0</v>
      </c>
    </row>
    <row r="269" s="12" customFormat="1" ht="22.8" customHeight="1">
      <c r="A269" s="12"/>
      <c r="B269" s="224"/>
      <c r="C269" s="225"/>
      <c r="D269" s="226" t="s">
        <v>77</v>
      </c>
      <c r="E269" s="238" t="s">
        <v>912</v>
      </c>
      <c r="F269" s="238" t="s">
        <v>913</v>
      </c>
      <c r="G269" s="225"/>
      <c r="H269" s="225"/>
      <c r="I269" s="228"/>
      <c r="J269" s="239">
        <f>BK269</f>
        <v>0</v>
      </c>
      <c r="K269" s="225"/>
      <c r="L269" s="230"/>
      <c r="M269" s="231"/>
      <c r="N269" s="232"/>
      <c r="O269" s="232"/>
      <c r="P269" s="233">
        <f>SUM(P270:P282)</f>
        <v>0</v>
      </c>
      <c r="Q269" s="232"/>
      <c r="R269" s="233">
        <f>SUM(R270:R282)</f>
        <v>0.09441250000000001</v>
      </c>
      <c r="S269" s="232"/>
      <c r="T269" s="234">
        <f>SUM(T270:T282)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35" t="s">
        <v>90</v>
      </c>
      <c r="AT269" s="236" t="s">
        <v>77</v>
      </c>
      <c r="AU269" s="236" t="s">
        <v>85</v>
      </c>
      <c r="AY269" s="235" t="s">
        <v>162</v>
      </c>
      <c r="BK269" s="237">
        <f>SUM(BK270:BK282)</f>
        <v>0</v>
      </c>
    </row>
    <row r="270" s="2" customFormat="1" ht="22.2" customHeight="1">
      <c r="A270" s="39"/>
      <c r="B270" s="40"/>
      <c r="C270" s="240" t="s">
        <v>457</v>
      </c>
      <c r="D270" s="240" t="s">
        <v>164</v>
      </c>
      <c r="E270" s="241" t="s">
        <v>1053</v>
      </c>
      <c r="F270" s="242" t="s">
        <v>1054</v>
      </c>
      <c r="G270" s="243" t="s">
        <v>167</v>
      </c>
      <c r="H270" s="244">
        <v>5.0999999999999996</v>
      </c>
      <c r="I270" s="245"/>
      <c r="J270" s="246">
        <f>ROUND(I270*H270,2)</f>
        <v>0</v>
      </c>
      <c r="K270" s="247"/>
      <c r="L270" s="45"/>
      <c r="M270" s="248" t="s">
        <v>1</v>
      </c>
      <c r="N270" s="249" t="s">
        <v>44</v>
      </c>
      <c r="O270" s="98"/>
      <c r="P270" s="250">
        <f>O270*H270</f>
        <v>0</v>
      </c>
      <c r="Q270" s="250">
        <v>0</v>
      </c>
      <c r="R270" s="250">
        <f>Q270*H270</f>
        <v>0</v>
      </c>
      <c r="S270" s="250">
        <v>0</v>
      </c>
      <c r="T270" s="251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52" t="s">
        <v>253</v>
      </c>
      <c r="AT270" s="252" t="s">
        <v>164</v>
      </c>
      <c r="AU270" s="252" t="s">
        <v>90</v>
      </c>
      <c r="AY270" s="18" t="s">
        <v>162</v>
      </c>
      <c r="BE270" s="253">
        <f>IF(N270="základná",J270,0)</f>
        <v>0</v>
      </c>
      <c r="BF270" s="253">
        <f>IF(N270="znížená",J270,0)</f>
        <v>0</v>
      </c>
      <c r="BG270" s="253">
        <f>IF(N270="zákl. prenesená",J270,0)</f>
        <v>0</v>
      </c>
      <c r="BH270" s="253">
        <f>IF(N270="zníž. prenesená",J270,0)</f>
        <v>0</v>
      </c>
      <c r="BI270" s="253">
        <f>IF(N270="nulová",J270,0)</f>
        <v>0</v>
      </c>
      <c r="BJ270" s="18" t="s">
        <v>90</v>
      </c>
      <c r="BK270" s="253">
        <f>ROUND(I270*H270,2)</f>
        <v>0</v>
      </c>
      <c r="BL270" s="18" t="s">
        <v>253</v>
      </c>
      <c r="BM270" s="252" t="s">
        <v>1234</v>
      </c>
    </row>
    <row r="271" s="14" customFormat="1">
      <c r="A271" s="14"/>
      <c r="B271" s="265"/>
      <c r="C271" s="266"/>
      <c r="D271" s="256" t="s">
        <v>170</v>
      </c>
      <c r="E271" s="267" t="s">
        <v>1</v>
      </c>
      <c r="F271" s="268" t="s">
        <v>1235</v>
      </c>
      <c r="G271" s="266"/>
      <c r="H271" s="269">
        <v>5.0999999999999996</v>
      </c>
      <c r="I271" s="270"/>
      <c r="J271" s="266"/>
      <c r="K271" s="266"/>
      <c r="L271" s="271"/>
      <c r="M271" s="272"/>
      <c r="N271" s="273"/>
      <c r="O271" s="273"/>
      <c r="P271" s="273"/>
      <c r="Q271" s="273"/>
      <c r="R271" s="273"/>
      <c r="S271" s="273"/>
      <c r="T271" s="27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75" t="s">
        <v>170</v>
      </c>
      <c r="AU271" s="275" t="s">
        <v>90</v>
      </c>
      <c r="AV271" s="14" t="s">
        <v>90</v>
      </c>
      <c r="AW271" s="14" t="s">
        <v>34</v>
      </c>
      <c r="AX271" s="14" t="s">
        <v>85</v>
      </c>
      <c r="AY271" s="275" t="s">
        <v>162</v>
      </c>
    </row>
    <row r="272" s="2" customFormat="1" ht="14.4" customHeight="1">
      <c r="A272" s="39"/>
      <c r="B272" s="40"/>
      <c r="C272" s="299" t="s">
        <v>462</v>
      </c>
      <c r="D272" s="299" t="s">
        <v>267</v>
      </c>
      <c r="E272" s="300" t="s">
        <v>1057</v>
      </c>
      <c r="F272" s="301" t="s">
        <v>1058</v>
      </c>
      <c r="G272" s="302" t="s">
        <v>545</v>
      </c>
      <c r="H272" s="303">
        <v>0.002</v>
      </c>
      <c r="I272" s="304"/>
      <c r="J272" s="305">
        <f>ROUND(I272*H272,2)</f>
        <v>0</v>
      </c>
      <c r="K272" s="306"/>
      <c r="L272" s="307"/>
      <c r="M272" s="308" t="s">
        <v>1</v>
      </c>
      <c r="N272" s="309" t="s">
        <v>44</v>
      </c>
      <c r="O272" s="98"/>
      <c r="P272" s="250">
        <f>O272*H272</f>
        <v>0</v>
      </c>
      <c r="Q272" s="250">
        <v>1</v>
      </c>
      <c r="R272" s="250">
        <f>Q272*H272</f>
        <v>0.002</v>
      </c>
      <c r="S272" s="250">
        <v>0</v>
      </c>
      <c r="T272" s="251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52" t="s">
        <v>344</v>
      </c>
      <c r="AT272" s="252" t="s">
        <v>267</v>
      </c>
      <c r="AU272" s="252" t="s">
        <v>90</v>
      </c>
      <c r="AY272" s="18" t="s">
        <v>162</v>
      </c>
      <c r="BE272" s="253">
        <f>IF(N272="základná",J272,0)</f>
        <v>0</v>
      </c>
      <c r="BF272" s="253">
        <f>IF(N272="znížená",J272,0)</f>
        <v>0</v>
      </c>
      <c r="BG272" s="253">
        <f>IF(N272="zákl. prenesená",J272,0)</f>
        <v>0</v>
      </c>
      <c r="BH272" s="253">
        <f>IF(N272="zníž. prenesená",J272,0)</f>
        <v>0</v>
      </c>
      <c r="BI272" s="253">
        <f>IF(N272="nulová",J272,0)</f>
        <v>0</v>
      </c>
      <c r="BJ272" s="18" t="s">
        <v>90</v>
      </c>
      <c r="BK272" s="253">
        <f>ROUND(I272*H272,2)</f>
        <v>0</v>
      </c>
      <c r="BL272" s="18" t="s">
        <v>253</v>
      </c>
      <c r="BM272" s="252" t="s">
        <v>1236</v>
      </c>
    </row>
    <row r="273" s="14" customFormat="1">
      <c r="A273" s="14"/>
      <c r="B273" s="265"/>
      <c r="C273" s="266"/>
      <c r="D273" s="256" t="s">
        <v>170</v>
      </c>
      <c r="E273" s="266"/>
      <c r="F273" s="268" t="s">
        <v>1237</v>
      </c>
      <c r="G273" s="266"/>
      <c r="H273" s="269">
        <v>0.002</v>
      </c>
      <c r="I273" s="270"/>
      <c r="J273" s="266"/>
      <c r="K273" s="266"/>
      <c r="L273" s="271"/>
      <c r="M273" s="272"/>
      <c r="N273" s="273"/>
      <c r="O273" s="273"/>
      <c r="P273" s="273"/>
      <c r="Q273" s="273"/>
      <c r="R273" s="273"/>
      <c r="S273" s="273"/>
      <c r="T273" s="27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75" t="s">
        <v>170</v>
      </c>
      <c r="AU273" s="275" t="s">
        <v>90</v>
      </c>
      <c r="AV273" s="14" t="s">
        <v>90</v>
      </c>
      <c r="AW273" s="14" t="s">
        <v>4</v>
      </c>
      <c r="AX273" s="14" t="s">
        <v>85</v>
      </c>
      <c r="AY273" s="275" t="s">
        <v>162</v>
      </c>
    </row>
    <row r="274" s="2" customFormat="1" ht="22.2" customHeight="1">
      <c r="A274" s="39"/>
      <c r="B274" s="40"/>
      <c r="C274" s="240" t="s">
        <v>466</v>
      </c>
      <c r="D274" s="240" t="s">
        <v>164</v>
      </c>
      <c r="E274" s="241" t="s">
        <v>1061</v>
      </c>
      <c r="F274" s="242" t="s">
        <v>1062</v>
      </c>
      <c r="G274" s="243" t="s">
        <v>167</v>
      </c>
      <c r="H274" s="244">
        <v>10.199999999999999</v>
      </c>
      <c r="I274" s="245"/>
      <c r="J274" s="246">
        <f>ROUND(I274*H274,2)</f>
        <v>0</v>
      </c>
      <c r="K274" s="247"/>
      <c r="L274" s="45"/>
      <c r="M274" s="248" t="s">
        <v>1</v>
      </c>
      <c r="N274" s="249" t="s">
        <v>44</v>
      </c>
      <c r="O274" s="98"/>
      <c r="P274" s="250">
        <f>O274*H274</f>
        <v>0</v>
      </c>
      <c r="Q274" s="250">
        <v>0</v>
      </c>
      <c r="R274" s="250">
        <f>Q274*H274</f>
        <v>0</v>
      </c>
      <c r="S274" s="250">
        <v>0</v>
      </c>
      <c r="T274" s="251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52" t="s">
        <v>253</v>
      </c>
      <c r="AT274" s="252" t="s">
        <v>164</v>
      </c>
      <c r="AU274" s="252" t="s">
        <v>90</v>
      </c>
      <c r="AY274" s="18" t="s">
        <v>162</v>
      </c>
      <c r="BE274" s="253">
        <f>IF(N274="základná",J274,0)</f>
        <v>0</v>
      </c>
      <c r="BF274" s="253">
        <f>IF(N274="znížená",J274,0)</f>
        <v>0</v>
      </c>
      <c r="BG274" s="253">
        <f>IF(N274="zákl. prenesená",J274,0)</f>
        <v>0</v>
      </c>
      <c r="BH274" s="253">
        <f>IF(N274="zníž. prenesená",J274,0)</f>
        <v>0</v>
      </c>
      <c r="BI274" s="253">
        <f>IF(N274="nulová",J274,0)</f>
        <v>0</v>
      </c>
      <c r="BJ274" s="18" t="s">
        <v>90</v>
      </c>
      <c r="BK274" s="253">
        <f>ROUND(I274*H274,2)</f>
        <v>0</v>
      </c>
      <c r="BL274" s="18" t="s">
        <v>253</v>
      </c>
      <c r="BM274" s="252" t="s">
        <v>1238</v>
      </c>
    </row>
    <row r="275" s="14" customFormat="1">
      <c r="A275" s="14"/>
      <c r="B275" s="265"/>
      <c r="C275" s="266"/>
      <c r="D275" s="256" t="s">
        <v>170</v>
      </c>
      <c r="E275" s="267" t="s">
        <v>1</v>
      </c>
      <c r="F275" s="268" t="s">
        <v>1239</v>
      </c>
      <c r="G275" s="266"/>
      <c r="H275" s="269">
        <v>10.199999999999999</v>
      </c>
      <c r="I275" s="270"/>
      <c r="J275" s="266"/>
      <c r="K275" s="266"/>
      <c r="L275" s="271"/>
      <c r="M275" s="272"/>
      <c r="N275" s="273"/>
      <c r="O275" s="273"/>
      <c r="P275" s="273"/>
      <c r="Q275" s="273"/>
      <c r="R275" s="273"/>
      <c r="S275" s="273"/>
      <c r="T275" s="27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75" t="s">
        <v>170</v>
      </c>
      <c r="AU275" s="275" t="s">
        <v>90</v>
      </c>
      <c r="AV275" s="14" t="s">
        <v>90</v>
      </c>
      <c r="AW275" s="14" t="s">
        <v>34</v>
      </c>
      <c r="AX275" s="14" t="s">
        <v>85</v>
      </c>
      <c r="AY275" s="275" t="s">
        <v>162</v>
      </c>
    </row>
    <row r="276" s="2" customFormat="1" ht="14.4" customHeight="1">
      <c r="A276" s="39"/>
      <c r="B276" s="40"/>
      <c r="C276" s="299" t="s">
        <v>471</v>
      </c>
      <c r="D276" s="299" t="s">
        <v>267</v>
      </c>
      <c r="E276" s="300" t="s">
        <v>1065</v>
      </c>
      <c r="F276" s="301" t="s">
        <v>1066</v>
      </c>
      <c r="G276" s="302" t="s">
        <v>545</v>
      </c>
      <c r="H276" s="303">
        <v>0.010999999999999999</v>
      </c>
      <c r="I276" s="304"/>
      <c r="J276" s="305">
        <f>ROUND(I276*H276,2)</f>
        <v>0</v>
      </c>
      <c r="K276" s="306"/>
      <c r="L276" s="307"/>
      <c r="M276" s="308" t="s">
        <v>1</v>
      </c>
      <c r="N276" s="309" t="s">
        <v>44</v>
      </c>
      <c r="O276" s="98"/>
      <c r="P276" s="250">
        <f>O276*H276</f>
        <v>0</v>
      </c>
      <c r="Q276" s="250">
        <v>1</v>
      </c>
      <c r="R276" s="250">
        <f>Q276*H276</f>
        <v>0.010999999999999999</v>
      </c>
      <c r="S276" s="250">
        <v>0</v>
      </c>
      <c r="T276" s="251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52" t="s">
        <v>344</v>
      </c>
      <c r="AT276" s="252" t="s">
        <v>267</v>
      </c>
      <c r="AU276" s="252" t="s">
        <v>90</v>
      </c>
      <c r="AY276" s="18" t="s">
        <v>162</v>
      </c>
      <c r="BE276" s="253">
        <f>IF(N276="základná",J276,0)</f>
        <v>0</v>
      </c>
      <c r="BF276" s="253">
        <f>IF(N276="znížená",J276,0)</f>
        <v>0</v>
      </c>
      <c r="BG276" s="253">
        <f>IF(N276="zákl. prenesená",J276,0)</f>
        <v>0</v>
      </c>
      <c r="BH276" s="253">
        <f>IF(N276="zníž. prenesená",J276,0)</f>
        <v>0</v>
      </c>
      <c r="BI276" s="253">
        <f>IF(N276="nulová",J276,0)</f>
        <v>0</v>
      </c>
      <c r="BJ276" s="18" t="s">
        <v>90</v>
      </c>
      <c r="BK276" s="253">
        <f>ROUND(I276*H276,2)</f>
        <v>0</v>
      </c>
      <c r="BL276" s="18" t="s">
        <v>253</v>
      </c>
      <c r="BM276" s="252" t="s">
        <v>1240</v>
      </c>
    </row>
    <row r="277" s="14" customFormat="1">
      <c r="A277" s="14"/>
      <c r="B277" s="265"/>
      <c r="C277" s="266"/>
      <c r="D277" s="256" t="s">
        <v>170</v>
      </c>
      <c r="E277" s="266"/>
      <c r="F277" s="268" t="s">
        <v>1241</v>
      </c>
      <c r="G277" s="266"/>
      <c r="H277" s="269">
        <v>0.010999999999999999</v>
      </c>
      <c r="I277" s="270"/>
      <c r="J277" s="266"/>
      <c r="K277" s="266"/>
      <c r="L277" s="271"/>
      <c r="M277" s="272"/>
      <c r="N277" s="273"/>
      <c r="O277" s="273"/>
      <c r="P277" s="273"/>
      <c r="Q277" s="273"/>
      <c r="R277" s="273"/>
      <c r="S277" s="273"/>
      <c r="T277" s="27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75" t="s">
        <v>170</v>
      </c>
      <c r="AU277" s="275" t="s">
        <v>90</v>
      </c>
      <c r="AV277" s="14" t="s">
        <v>90</v>
      </c>
      <c r="AW277" s="14" t="s">
        <v>4</v>
      </c>
      <c r="AX277" s="14" t="s">
        <v>85</v>
      </c>
      <c r="AY277" s="275" t="s">
        <v>162</v>
      </c>
    </row>
    <row r="278" s="2" customFormat="1" ht="22.2" customHeight="1">
      <c r="A278" s="39"/>
      <c r="B278" s="40"/>
      <c r="C278" s="240" t="s">
        <v>476</v>
      </c>
      <c r="D278" s="240" t="s">
        <v>164</v>
      </c>
      <c r="E278" s="241" t="s">
        <v>914</v>
      </c>
      <c r="F278" s="242" t="s">
        <v>915</v>
      </c>
      <c r="G278" s="243" t="s">
        <v>167</v>
      </c>
      <c r="H278" s="244">
        <v>15</v>
      </c>
      <c r="I278" s="245"/>
      <c r="J278" s="246">
        <f>ROUND(I278*H278,2)</f>
        <v>0</v>
      </c>
      <c r="K278" s="247"/>
      <c r="L278" s="45"/>
      <c r="M278" s="248" t="s">
        <v>1</v>
      </c>
      <c r="N278" s="249" t="s">
        <v>44</v>
      </c>
      <c r="O278" s="98"/>
      <c r="P278" s="250">
        <f>O278*H278</f>
        <v>0</v>
      </c>
      <c r="Q278" s="250">
        <v>0.00054000000000000001</v>
      </c>
      <c r="R278" s="250">
        <f>Q278*H278</f>
        <v>0.0080999999999999996</v>
      </c>
      <c r="S278" s="250">
        <v>0</v>
      </c>
      <c r="T278" s="251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52" t="s">
        <v>253</v>
      </c>
      <c r="AT278" s="252" t="s">
        <v>164</v>
      </c>
      <c r="AU278" s="252" t="s">
        <v>90</v>
      </c>
      <c r="AY278" s="18" t="s">
        <v>162</v>
      </c>
      <c r="BE278" s="253">
        <f>IF(N278="základná",J278,0)</f>
        <v>0</v>
      </c>
      <c r="BF278" s="253">
        <f>IF(N278="znížená",J278,0)</f>
        <v>0</v>
      </c>
      <c r="BG278" s="253">
        <f>IF(N278="zákl. prenesená",J278,0)</f>
        <v>0</v>
      </c>
      <c r="BH278" s="253">
        <f>IF(N278="zníž. prenesená",J278,0)</f>
        <v>0</v>
      </c>
      <c r="BI278" s="253">
        <f>IF(N278="nulová",J278,0)</f>
        <v>0</v>
      </c>
      <c r="BJ278" s="18" t="s">
        <v>90</v>
      </c>
      <c r="BK278" s="253">
        <f>ROUND(I278*H278,2)</f>
        <v>0</v>
      </c>
      <c r="BL278" s="18" t="s">
        <v>253</v>
      </c>
      <c r="BM278" s="252" t="s">
        <v>1242</v>
      </c>
    </row>
    <row r="279" s="14" customFormat="1">
      <c r="A279" s="14"/>
      <c r="B279" s="265"/>
      <c r="C279" s="266"/>
      <c r="D279" s="256" t="s">
        <v>170</v>
      </c>
      <c r="E279" s="267" t="s">
        <v>1</v>
      </c>
      <c r="F279" s="268" t="s">
        <v>1243</v>
      </c>
      <c r="G279" s="266"/>
      <c r="H279" s="269">
        <v>15</v>
      </c>
      <c r="I279" s="270"/>
      <c r="J279" s="266"/>
      <c r="K279" s="266"/>
      <c r="L279" s="271"/>
      <c r="M279" s="272"/>
      <c r="N279" s="273"/>
      <c r="O279" s="273"/>
      <c r="P279" s="273"/>
      <c r="Q279" s="273"/>
      <c r="R279" s="273"/>
      <c r="S279" s="273"/>
      <c r="T279" s="27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75" t="s">
        <v>170</v>
      </c>
      <c r="AU279" s="275" t="s">
        <v>90</v>
      </c>
      <c r="AV279" s="14" t="s">
        <v>90</v>
      </c>
      <c r="AW279" s="14" t="s">
        <v>34</v>
      </c>
      <c r="AX279" s="14" t="s">
        <v>85</v>
      </c>
      <c r="AY279" s="275" t="s">
        <v>162</v>
      </c>
    </row>
    <row r="280" s="2" customFormat="1" ht="22.2" customHeight="1">
      <c r="A280" s="39"/>
      <c r="B280" s="40"/>
      <c r="C280" s="299" t="s">
        <v>483</v>
      </c>
      <c r="D280" s="299" t="s">
        <v>267</v>
      </c>
      <c r="E280" s="300" t="s">
        <v>918</v>
      </c>
      <c r="F280" s="301" t="s">
        <v>919</v>
      </c>
      <c r="G280" s="302" t="s">
        <v>167</v>
      </c>
      <c r="H280" s="303">
        <v>17.25</v>
      </c>
      <c r="I280" s="304"/>
      <c r="J280" s="305">
        <f>ROUND(I280*H280,2)</f>
        <v>0</v>
      </c>
      <c r="K280" s="306"/>
      <c r="L280" s="307"/>
      <c r="M280" s="308" t="s">
        <v>1</v>
      </c>
      <c r="N280" s="309" t="s">
        <v>44</v>
      </c>
      <c r="O280" s="98"/>
      <c r="P280" s="250">
        <f>O280*H280</f>
        <v>0</v>
      </c>
      <c r="Q280" s="250">
        <v>0.0042500000000000003</v>
      </c>
      <c r="R280" s="250">
        <f>Q280*H280</f>
        <v>0.073312500000000003</v>
      </c>
      <c r="S280" s="250">
        <v>0</v>
      </c>
      <c r="T280" s="251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52" t="s">
        <v>344</v>
      </c>
      <c r="AT280" s="252" t="s">
        <v>267</v>
      </c>
      <c r="AU280" s="252" t="s">
        <v>90</v>
      </c>
      <c r="AY280" s="18" t="s">
        <v>162</v>
      </c>
      <c r="BE280" s="253">
        <f>IF(N280="základná",J280,0)</f>
        <v>0</v>
      </c>
      <c r="BF280" s="253">
        <f>IF(N280="znížená",J280,0)</f>
        <v>0</v>
      </c>
      <c r="BG280" s="253">
        <f>IF(N280="zákl. prenesená",J280,0)</f>
        <v>0</v>
      </c>
      <c r="BH280" s="253">
        <f>IF(N280="zníž. prenesená",J280,0)</f>
        <v>0</v>
      </c>
      <c r="BI280" s="253">
        <f>IF(N280="nulová",J280,0)</f>
        <v>0</v>
      </c>
      <c r="BJ280" s="18" t="s">
        <v>90</v>
      </c>
      <c r="BK280" s="253">
        <f>ROUND(I280*H280,2)</f>
        <v>0</v>
      </c>
      <c r="BL280" s="18" t="s">
        <v>253</v>
      </c>
      <c r="BM280" s="252" t="s">
        <v>1244</v>
      </c>
    </row>
    <row r="281" s="14" customFormat="1">
      <c r="A281" s="14"/>
      <c r="B281" s="265"/>
      <c r="C281" s="266"/>
      <c r="D281" s="256" t="s">
        <v>170</v>
      </c>
      <c r="E281" s="266"/>
      <c r="F281" s="268" t="s">
        <v>1245</v>
      </c>
      <c r="G281" s="266"/>
      <c r="H281" s="269">
        <v>17.25</v>
      </c>
      <c r="I281" s="270"/>
      <c r="J281" s="266"/>
      <c r="K281" s="266"/>
      <c r="L281" s="271"/>
      <c r="M281" s="272"/>
      <c r="N281" s="273"/>
      <c r="O281" s="273"/>
      <c r="P281" s="273"/>
      <c r="Q281" s="273"/>
      <c r="R281" s="273"/>
      <c r="S281" s="273"/>
      <c r="T281" s="27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75" t="s">
        <v>170</v>
      </c>
      <c r="AU281" s="275" t="s">
        <v>90</v>
      </c>
      <c r="AV281" s="14" t="s">
        <v>90</v>
      </c>
      <c r="AW281" s="14" t="s">
        <v>4</v>
      </c>
      <c r="AX281" s="14" t="s">
        <v>85</v>
      </c>
      <c r="AY281" s="275" t="s">
        <v>162</v>
      </c>
    </row>
    <row r="282" s="2" customFormat="1" ht="22.2" customHeight="1">
      <c r="A282" s="39"/>
      <c r="B282" s="40"/>
      <c r="C282" s="240" t="s">
        <v>488</v>
      </c>
      <c r="D282" s="240" t="s">
        <v>164</v>
      </c>
      <c r="E282" s="241" t="s">
        <v>922</v>
      </c>
      <c r="F282" s="242" t="s">
        <v>923</v>
      </c>
      <c r="G282" s="243" t="s">
        <v>602</v>
      </c>
      <c r="H282" s="310"/>
      <c r="I282" s="245"/>
      <c r="J282" s="246">
        <f>ROUND(I282*H282,2)</f>
        <v>0</v>
      </c>
      <c r="K282" s="247"/>
      <c r="L282" s="45"/>
      <c r="M282" s="248" t="s">
        <v>1</v>
      </c>
      <c r="N282" s="249" t="s">
        <v>44</v>
      </c>
      <c r="O282" s="98"/>
      <c r="P282" s="250">
        <f>O282*H282</f>
        <v>0</v>
      </c>
      <c r="Q282" s="250">
        <v>0</v>
      </c>
      <c r="R282" s="250">
        <f>Q282*H282</f>
        <v>0</v>
      </c>
      <c r="S282" s="250">
        <v>0</v>
      </c>
      <c r="T282" s="251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52" t="s">
        <v>253</v>
      </c>
      <c r="AT282" s="252" t="s">
        <v>164</v>
      </c>
      <c r="AU282" s="252" t="s">
        <v>90</v>
      </c>
      <c r="AY282" s="18" t="s">
        <v>162</v>
      </c>
      <c r="BE282" s="253">
        <f>IF(N282="základná",J282,0)</f>
        <v>0</v>
      </c>
      <c r="BF282" s="253">
        <f>IF(N282="znížená",J282,0)</f>
        <v>0</v>
      </c>
      <c r="BG282" s="253">
        <f>IF(N282="zákl. prenesená",J282,0)</f>
        <v>0</v>
      </c>
      <c r="BH282" s="253">
        <f>IF(N282="zníž. prenesená",J282,0)</f>
        <v>0</v>
      </c>
      <c r="BI282" s="253">
        <f>IF(N282="nulová",J282,0)</f>
        <v>0</v>
      </c>
      <c r="BJ282" s="18" t="s">
        <v>90</v>
      </c>
      <c r="BK282" s="253">
        <f>ROUND(I282*H282,2)</f>
        <v>0</v>
      </c>
      <c r="BL282" s="18" t="s">
        <v>253</v>
      </c>
      <c r="BM282" s="252" t="s">
        <v>1246</v>
      </c>
    </row>
    <row r="283" s="12" customFormat="1" ht="22.8" customHeight="1">
      <c r="A283" s="12"/>
      <c r="B283" s="224"/>
      <c r="C283" s="225"/>
      <c r="D283" s="226" t="s">
        <v>77</v>
      </c>
      <c r="E283" s="238" t="s">
        <v>591</v>
      </c>
      <c r="F283" s="238" t="s">
        <v>592</v>
      </c>
      <c r="G283" s="225"/>
      <c r="H283" s="225"/>
      <c r="I283" s="228"/>
      <c r="J283" s="239">
        <f>BK283</f>
        <v>0</v>
      </c>
      <c r="K283" s="225"/>
      <c r="L283" s="230"/>
      <c r="M283" s="231"/>
      <c r="N283" s="232"/>
      <c r="O283" s="232"/>
      <c r="P283" s="233">
        <f>SUM(P284:P290)</f>
        <v>0</v>
      </c>
      <c r="Q283" s="232"/>
      <c r="R283" s="233">
        <f>SUM(R284:R290)</f>
        <v>0.028179000000000003</v>
      </c>
      <c r="S283" s="232"/>
      <c r="T283" s="234">
        <f>SUM(T284:T290)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35" t="s">
        <v>90</v>
      </c>
      <c r="AT283" s="236" t="s">
        <v>77</v>
      </c>
      <c r="AU283" s="236" t="s">
        <v>85</v>
      </c>
      <c r="AY283" s="235" t="s">
        <v>162</v>
      </c>
      <c r="BK283" s="237">
        <f>SUM(BK284:BK290)</f>
        <v>0</v>
      </c>
    </row>
    <row r="284" s="2" customFormat="1" ht="34.8" customHeight="1">
      <c r="A284" s="39"/>
      <c r="B284" s="40"/>
      <c r="C284" s="240" t="s">
        <v>492</v>
      </c>
      <c r="D284" s="240" t="s">
        <v>164</v>
      </c>
      <c r="E284" s="241" t="s">
        <v>925</v>
      </c>
      <c r="F284" s="242" t="s">
        <v>1070</v>
      </c>
      <c r="G284" s="243" t="s">
        <v>427</v>
      </c>
      <c r="H284" s="244">
        <v>5.5800000000000001</v>
      </c>
      <c r="I284" s="245"/>
      <c r="J284" s="246">
        <f>ROUND(I284*H284,2)</f>
        <v>0</v>
      </c>
      <c r="K284" s="247"/>
      <c r="L284" s="45"/>
      <c r="M284" s="248" t="s">
        <v>1</v>
      </c>
      <c r="N284" s="249" t="s">
        <v>44</v>
      </c>
      <c r="O284" s="98"/>
      <c r="P284" s="250">
        <f>O284*H284</f>
        <v>0</v>
      </c>
      <c r="Q284" s="250">
        <v>5.0000000000000002E-05</v>
      </c>
      <c r="R284" s="250">
        <f>Q284*H284</f>
        <v>0.00027900000000000001</v>
      </c>
      <c r="S284" s="250">
        <v>0</v>
      </c>
      <c r="T284" s="251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52" t="s">
        <v>253</v>
      </c>
      <c r="AT284" s="252" t="s">
        <v>164</v>
      </c>
      <c r="AU284" s="252" t="s">
        <v>90</v>
      </c>
      <c r="AY284" s="18" t="s">
        <v>162</v>
      </c>
      <c r="BE284" s="253">
        <f>IF(N284="základná",J284,0)</f>
        <v>0</v>
      </c>
      <c r="BF284" s="253">
        <f>IF(N284="znížená",J284,0)</f>
        <v>0</v>
      </c>
      <c r="BG284" s="253">
        <f>IF(N284="zákl. prenesená",J284,0)</f>
        <v>0</v>
      </c>
      <c r="BH284" s="253">
        <f>IF(N284="zníž. prenesená",J284,0)</f>
        <v>0</v>
      </c>
      <c r="BI284" s="253">
        <f>IF(N284="nulová",J284,0)</f>
        <v>0</v>
      </c>
      <c r="BJ284" s="18" t="s">
        <v>90</v>
      </c>
      <c r="BK284" s="253">
        <f>ROUND(I284*H284,2)</f>
        <v>0</v>
      </c>
      <c r="BL284" s="18" t="s">
        <v>253</v>
      </c>
      <c r="BM284" s="252" t="s">
        <v>1247</v>
      </c>
    </row>
    <row r="285" s="14" customFormat="1">
      <c r="A285" s="14"/>
      <c r="B285" s="265"/>
      <c r="C285" s="266"/>
      <c r="D285" s="256" t="s">
        <v>170</v>
      </c>
      <c r="E285" s="267" t="s">
        <v>1</v>
      </c>
      <c r="F285" s="268" t="s">
        <v>1248</v>
      </c>
      <c r="G285" s="266"/>
      <c r="H285" s="269">
        <v>5.5800000000000001</v>
      </c>
      <c r="I285" s="270"/>
      <c r="J285" s="266"/>
      <c r="K285" s="266"/>
      <c r="L285" s="271"/>
      <c r="M285" s="272"/>
      <c r="N285" s="273"/>
      <c r="O285" s="273"/>
      <c r="P285" s="273"/>
      <c r="Q285" s="273"/>
      <c r="R285" s="273"/>
      <c r="S285" s="273"/>
      <c r="T285" s="27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75" t="s">
        <v>170</v>
      </c>
      <c r="AU285" s="275" t="s">
        <v>90</v>
      </c>
      <c r="AV285" s="14" t="s">
        <v>90</v>
      </c>
      <c r="AW285" s="14" t="s">
        <v>34</v>
      </c>
      <c r="AX285" s="14" t="s">
        <v>85</v>
      </c>
      <c r="AY285" s="275" t="s">
        <v>162</v>
      </c>
    </row>
    <row r="286" s="2" customFormat="1" ht="22.2" customHeight="1">
      <c r="A286" s="39"/>
      <c r="B286" s="40"/>
      <c r="C286" s="299" t="s">
        <v>496</v>
      </c>
      <c r="D286" s="299" t="s">
        <v>267</v>
      </c>
      <c r="E286" s="300" t="s">
        <v>1073</v>
      </c>
      <c r="F286" s="301" t="s">
        <v>1249</v>
      </c>
      <c r="G286" s="302" t="s">
        <v>427</v>
      </c>
      <c r="H286" s="303">
        <v>5.5800000000000001</v>
      </c>
      <c r="I286" s="304"/>
      <c r="J286" s="305">
        <f>ROUND(I286*H286,2)</f>
        <v>0</v>
      </c>
      <c r="K286" s="306"/>
      <c r="L286" s="307"/>
      <c r="M286" s="308" t="s">
        <v>1</v>
      </c>
      <c r="N286" s="309" t="s">
        <v>44</v>
      </c>
      <c r="O286" s="98"/>
      <c r="P286" s="250">
        <f>O286*H286</f>
        <v>0</v>
      </c>
      <c r="Q286" s="250">
        <v>0.0050000000000000001</v>
      </c>
      <c r="R286" s="250">
        <f>Q286*H286</f>
        <v>0.027900000000000001</v>
      </c>
      <c r="S286" s="250">
        <v>0</v>
      </c>
      <c r="T286" s="251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52" t="s">
        <v>344</v>
      </c>
      <c r="AT286" s="252" t="s">
        <v>267</v>
      </c>
      <c r="AU286" s="252" t="s">
        <v>90</v>
      </c>
      <c r="AY286" s="18" t="s">
        <v>162</v>
      </c>
      <c r="BE286" s="253">
        <f>IF(N286="základná",J286,0)</f>
        <v>0</v>
      </c>
      <c r="BF286" s="253">
        <f>IF(N286="znížená",J286,0)</f>
        <v>0</v>
      </c>
      <c r="BG286" s="253">
        <f>IF(N286="zákl. prenesená",J286,0)</f>
        <v>0</v>
      </c>
      <c r="BH286" s="253">
        <f>IF(N286="zníž. prenesená",J286,0)</f>
        <v>0</v>
      </c>
      <c r="BI286" s="253">
        <f>IF(N286="nulová",J286,0)</f>
        <v>0</v>
      </c>
      <c r="BJ286" s="18" t="s">
        <v>90</v>
      </c>
      <c r="BK286" s="253">
        <f>ROUND(I286*H286,2)</f>
        <v>0</v>
      </c>
      <c r="BL286" s="18" t="s">
        <v>253</v>
      </c>
      <c r="BM286" s="252" t="s">
        <v>1250</v>
      </c>
    </row>
    <row r="287" s="13" customFormat="1">
      <c r="A287" s="13"/>
      <c r="B287" s="254"/>
      <c r="C287" s="255"/>
      <c r="D287" s="256" t="s">
        <v>170</v>
      </c>
      <c r="E287" s="257" t="s">
        <v>1</v>
      </c>
      <c r="F287" s="258" t="s">
        <v>1251</v>
      </c>
      <c r="G287" s="255"/>
      <c r="H287" s="257" t="s">
        <v>1</v>
      </c>
      <c r="I287" s="259"/>
      <c r="J287" s="255"/>
      <c r="K287" s="255"/>
      <c r="L287" s="260"/>
      <c r="M287" s="261"/>
      <c r="N287" s="262"/>
      <c r="O287" s="262"/>
      <c r="P287" s="262"/>
      <c r="Q287" s="262"/>
      <c r="R287" s="262"/>
      <c r="S287" s="262"/>
      <c r="T287" s="26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64" t="s">
        <v>170</v>
      </c>
      <c r="AU287" s="264" t="s">
        <v>90</v>
      </c>
      <c r="AV287" s="13" t="s">
        <v>85</v>
      </c>
      <c r="AW287" s="13" t="s">
        <v>34</v>
      </c>
      <c r="AX287" s="13" t="s">
        <v>78</v>
      </c>
      <c r="AY287" s="264" t="s">
        <v>162</v>
      </c>
    </row>
    <row r="288" s="13" customFormat="1">
      <c r="A288" s="13"/>
      <c r="B288" s="254"/>
      <c r="C288" s="255"/>
      <c r="D288" s="256" t="s">
        <v>170</v>
      </c>
      <c r="E288" s="257" t="s">
        <v>1</v>
      </c>
      <c r="F288" s="258" t="s">
        <v>1252</v>
      </c>
      <c r="G288" s="255"/>
      <c r="H288" s="257" t="s">
        <v>1</v>
      </c>
      <c r="I288" s="259"/>
      <c r="J288" s="255"/>
      <c r="K288" s="255"/>
      <c r="L288" s="260"/>
      <c r="M288" s="261"/>
      <c r="N288" s="262"/>
      <c r="O288" s="262"/>
      <c r="P288" s="262"/>
      <c r="Q288" s="262"/>
      <c r="R288" s="262"/>
      <c r="S288" s="262"/>
      <c r="T288" s="26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64" t="s">
        <v>170</v>
      </c>
      <c r="AU288" s="264" t="s">
        <v>90</v>
      </c>
      <c r="AV288" s="13" t="s">
        <v>85</v>
      </c>
      <c r="AW288" s="13" t="s">
        <v>34</v>
      </c>
      <c r="AX288" s="13" t="s">
        <v>78</v>
      </c>
      <c r="AY288" s="264" t="s">
        <v>162</v>
      </c>
    </row>
    <row r="289" s="14" customFormat="1">
      <c r="A289" s="14"/>
      <c r="B289" s="265"/>
      <c r="C289" s="266"/>
      <c r="D289" s="256" t="s">
        <v>170</v>
      </c>
      <c r="E289" s="267" t="s">
        <v>1</v>
      </c>
      <c r="F289" s="268" t="s">
        <v>1248</v>
      </c>
      <c r="G289" s="266"/>
      <c r="H289" s="269">
        <v>5.5800000000000001</v>
      </c>
      <c r="I289" s="270"/>
      <c r="J289" s="266"/>
      <c r="K289" s="266"/>
      <c r="L289" s="271"/>
      <c r="M289" s="272"/>
      <c r="N289" s="273"/>
      <c r="O289" s="273"/>
      <c r="P289" s="273"/>
      <c r="Q289" s="273"/>
      <c r="R289" s="273"/>
      <c r="S289" s="273"/>
      <c r="T289" s="27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75" t="s">
        <v>170</v>
      </c>
      <c r="AU289" s="275" t="s">
        <v>90</v>
      </c>
      <c r="AV289" s="14" t="s">
        <v>90</v>
      </c>
      <c r="AW289" s="14" t="s">
        <v>34</v>
      </c>
      <c r="AX289" s="14" t="s">
        <v>85</v>
      </c>
      <c r="AY289" s="275" t="s">
        <v>162</v>
      </c>
    </row>
    <row r="290" s="2" customFormat="1" ht="22.2" customHeight="1">
      <c r="A290" s="39"/>
      <c r="B290" s="40"/>
      <c r="C290" s="240" t="s">
        <v>501</v>
      </c>
      <c r="D290" s="240" t="s">
        <v>164</v>
      </c>
      <c r="E290" s="241" t="s">
        <v>600</v>
      </c>
      <c r="F290" s="242" t="s">
        <v>601</v>
      </c>
      <c r="G290" s="243" t="s">
        <v>602</v>
      </c>
      <c r="H290" s="310"/>
      <c r="I290" s="245"/>
      <c r="J290" s="246">
        <f>ROUND(I290*H290,2)</f>
        <v>0</v>
      </c>
      <c r="K290" s="247"/>
      <c r="L290" s="45"/>
      <c r="M290" s="248" t="s">
        <v>1</v>
      </c>
      <c r="N290" s="249" t="s">
        <v>44</v>
      </c>
      <c r="O290" s="98"/>
      <c r="P290" s="250">
        <f>O290*H290</f>
        <v>0</v>
      </c>
      <c r="Q290" s="250">
        <v>0</v>
      </c>
      <c r="R290" s="250">
        <f>Q290*H290</f>
        <v>0</v>
      </c>
      <c r="S290" s="250">
        <v>0</v>
      </c>
      <c r="T290" s="251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52" t="s">
        <v>253</v>
      </c>
      <c r="AT290" s="252" t="s">
        <v>164</v>
      </c>
      <c r="AU290" s="252" t="s">
        <v>90</v>
      </c>
      <c r="AY290" s="18" t="s">
        <v>162</v>
      </c>
      <c r="BE290" s="253">
        <f>IF(N290="základná",J290,0)</f>
        <v>0</v>
      </c>
      <c r="BF290" s="253">
        <f>IF(N290="znížená",J290,0)</f>
        <v>0</v>
      </c>
      <c r="BG290" s="253">
        <f>IF(N290="zákl. prenesená",J290,0)</f>
        <v>0</v>
      </c>
      <c r="BH290" s="253">
        <f>IF(N290="zníž. prenesená",J290,0)</f>
        <v>0</v>
      </c>
      <c r="BI290" s="253">
        <f>IF(N290="nulová",J290,0)</f>
        <v>0</v>
      </c>
      <c r="BJ290" s="18" t="s">
        <v>90</v>
      </c>
      <c r="BK290" s="253">
        <f>ROUND(I290*H290,2)</f>
        <v>0</v>
      </c>
      <c r="BL290" s="18" t="s">
        <v>253</v>
      </c>
      <c r="BM290" s="252" t="s">
        <v>1253</v>
      </c>
    </row>
    <row r="291" s="12" customFormat="1" ht="22.8" customHeight="1">
      <c r="A291" s="12"/>
      <c r="B291" s="224"/>
      <c r="C291" s="225"/>
      <c r="D291" s="226" t="s">
        <v>77</v>
      </c>
      <c r="E291" s="238" t="s">
        <v>936</v>
      </c>
      <c r="F291" s="238" t="s">
        <v>937</v>
      </c>
      <c r="G291" s="225"/>
      <c r="H291" s="225"/>
      <c r="I291" s="228"/>
      <c r="J291" s="239">
        <f>BK291</f>
        <v>0</v>
      </c>
      <c r="K291" s="225"/>
      <c r="L291" s="230"/>
      <c r="M291" s="231"/>
      <c r="N291" s="232"/>
      <c r="O291" s="232"/>
      <c r="P291" s="233">
        <f>SUM(P292:P294)</f>
        <v>0</v>
      </c>
      <c r="Q291" s="232"/>
      <c r="R291" s="233">
        <f>SUM(R292:R294)</f>
        <v>0.0035249999999999999</v>
      </c>
      <c r="S291" s="232"/>
      <c r="T291" s="234">
        <f>SUM(T292:T294)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35" t="s">
        <v>90</v>
      </c>
      <c r="AT291" s="236" t="s">
        <v>77</v>
      </c>
      <c r="AU291" s="236" t="s">
        <v>85</v>
      </c>
      <c r="AY291" s="235" t="s">
        <v>162</v>
      </c>
      <c r="BK291" s="237">
        <f>SUM(BK292:BK294)</f>
        <v>0</v>
      </c>
    </row>
    <row r="292" s="2" customFormat="1" ht="22.2" customHeight="1">
      <c r="A292" s="39"/>
      <c r="B292" s="40"/>
      <c r="C292" s="240" t="s">
        <v>505</v>
      </c>
      <c r="D292" s="240" t="s">
        <v>164</v>
      </c>
      <c r="E292" s="241" t="s">
        <v>938</v>
      </c>
      <c r="F292" s="242" t="s">
        <v>939</v>
      </c>
      <c r="G292" s="243" t="s">
        <v>167</v>
      </c>
      <c r="H292" s="244">
        <v>14.1</v>
      </c>
      <c r="I292" s="245"/>
      <c r="J292" s="246">
        <f>ROUND(I292*H292,2)</f>
        <v>0</v>
      </c>
      <c r="K292" s="247"/>
      <c r="L292" s="45"/>
      <c r="M292" s="248" t="s">
        <v>1</v>
      </c>
      <c r="N292" s="249" t="s">
        <v>44</v>
      </c>
      <c r="O292" s="98"/>
      <c r="P292" s="250">
        <f>O292*H292</f>
        <v>0</v>
      </c>
      <c r="Q292" s="250">
        <v>0.00025000000000000001</v>
      </c>
      <c r="R292" s="250">
        <f>Q292*H292</f>
        <v>0.0035249999999999999</v>
      </c>
      <c r="S292" s="250">
        <v>0</v>
      </c>
      <c r="T292" s="251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52" t="s">
        <v>253</v>
      </c>
      <c r="AT292" s="252" t="s">
        <v>164</v>
      </c>
      <c r="AU292" s="252" t="s">
        <v>90</v>
      </c>
      <c r="AY292" s="18" t="s">
        <v>162</v>
      </c>
      <c r="BE292" s="253">
        <f>IF(N292="základná",J292,0)</f>
        <v>0</v>
      </c>
      <c r="BF292" s="253">
        <f>IF(N292="znížená",J292,0)</f>
        <v>0</v>
      </c>
      <c r="BG292" s="253">
        <f>IF(N292="zákl. prenesená",J292,0)</f>
        <v>0</v>
      </c>
      <c r="BH292" s="253">
        <f>IF(N292="zníž. prenesená",J292,0)</f>
        <v>0</v>
      </c>
      <c r="BI292" s="253">
        <f>IF(N292="nulová",J292,0)</f>
        <v>0</v>
      </c>
      <c r="BJ292" s="18" t="s">
        <v>90</v>
      </c>
      <c r="BK292" s="253">
        <f>ROUND(I292*H292,2)</f>
        <v>0</v>
      </c>
      <c r="BL292" s="18" t="s">
        <v>253</v>
      </c>
      <c r="BM292" s="252" t="s">
        <v>1254</v>
      </c>
    </row>
    <row r="293" s="14" customFormat="1">
      <c r="A293" s="14"/>
      <c r="B293" s="265"/>
      <c r="C293" s="266"/>
      <c r="D293" s="256" t="s">
        <v>170</v>
      </c>
      <c r="E293" s="267" t="s">
        <v>1</v>
      </c>
      <c r="F293" s="268" t="s">
        <v>1255</v>
      </c>
      <c r="G293" s="266"/>
      <c r="H293" s="269">
        <v>14.1</v>
      </c>
      <c r="I293" s="270"/>
      <c r="J293" s="266"/>
      <c r="K293" s="266"/>
      <c r="L293" s="271"/>
      <c r="M293" s="272"/>
      <c r="N293" s="273"/>
      <c r="O293" s="273"/>
      <c r="P293" s="273"/>
      <c r="Q293" s="273"/>
      <c r="R293" s="273"/>
      <c r="S293" s="273"/>
      <c r="T293" s="27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75" t="s">
        <v>170</v>
      </c>
      <c r="AU293" s="275" t="s">
        <v>90</v>
      </c>
      <c r="AV293" s="14" t="s">
        <v>90</v>
      </c>
      <c r="AW293" s="14" t="s">
        <v>34</v>
      </c>
      <c r="AX293" s="14" t="s">
        <v>85</v>
      </c>
      <c r="AY293" s="275" t="s">
        <v>162</v>
      </c>
    </row>
    <row r="294" s="2" customFormat="1" ht="22.2" customHeight="1">
      <c r="A294" s="39"/>
      <c r="B294" s="40"/>
      <c r="C294" s="240" t="s">
        <v>510</v>
      </c>
      <c r="D294" s="240" t="s">
        <v>164</v>
      </c>
      <c r="E294" s="241" t="s">
        <v>942</v>
      </c>
      <c r="F294" s="242" t="s">
        <v>943</v>
      </c>
      <c r="G294" s="243" t="s">
        <v>602</v>
      </c>
      <c r="H294" s="310"/>
      <c r="I294" s="245"/>
      <c r="J294" s="246">
        <f>ROUND(I294*H294,2)</f>
        <v>0</v>
      </c>
      <c r="K294" s="247"/>
      <c r="L294" s="45"/>
      <c r="M294" s="248" t="s">
        <v>1</v>
      </c>
      <c r="N294" s="249" t="s">
        <v>44</v>
      </c>
      <c r="O294" s="98"/>
      <c r="P294" s="250">
        <f>O294*H294</f>
        <v>0</v>
      </c>
      <c r="Q294" s="250">
        <v>0</v>
      </c>
      <c r="R294" s="250">
        <f>Q294*H294</f>
        <v>0</v>
      </c>
      <c r="S294" s="250">
        <v>0</v>
      </c>
      <c r="T294" s="251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52" t="s">
        <v>253</v>
      </c>
      <c r="AT294" s="252" t="s">
        <v>164</v>
      </c>
      <c r="AU294" s="252" t="s">
        <v>90</v>
      </c>
      <c r="AY294" s="18" t="s">
        <v>162</v>
      </c>
      <c r="BE294" s="253">
        <f>IF(N294="základná",J294,0)</f>
        <v>0</v>
      </c>
      <c r="BF294" s="253">
        <f>IF(N294="znížená",J294,0)</f>
        <v>0</v>
      </c>
      <c r="BG294" s="253">
        <f>IF(N294="zákl. prenesená",J294,0)</f>
        <v>0</v>
      </c>
      <c r="BH294" s="253">
        <f>IF(N294="zníž. prenesená",J294,0)</f>
        <v>0</v>
      </c>
      <c r="BI294" s="253">
        <f>IF(N294="nulová",J294,0)</f>
        <v>0</v>
      </c>
      <c r="BJ294" s="18" t="s">
        <v>90</v>
      </c>
      <c r="BK294" s="253">
        <f>ROUND(I294*H294,2)</f>
        <v>0</v>
      </c>
      <c r="BL294" s="18" t="s">
        <v>253</v>
      </c>
      <c r="BM294" s="252" t="s">
        <v>1256</v>
      </c>
    </row>
    <row r="295" s="12" customFormat="1" ht="22.8" customHeight="1">
      <c r="A295" s="12"/>
      <c r="B295" s="224"/>
      <c r="C295" s="225"/>
      <c r="D295" s="226" t="s">
        <v>77</v>
      </c>
      <c r="E295" s="238" t="s">
        <v>735</v>
      </c>
      <c r="F295" s="238" t="s">
        <v>736</v>
      </c>
      <c r="G295" s="225"/>
      <c r="H295" s="225"/>
      <c r="I295" s="228"/>
      <c r="J295" s="239">
        <f>BK295</f>
        <v>0</v>
      </c>
      <c r="K295" s="225"/>
      <c r="L295" s="230"/>
      <c r="M295" s="231"/>
      <c r="N295" s="232"/>
      <c r="O295" s="232"/>
      <c r="P295" s="233">
        <f>SUM(P296:P300)</f>
        <v>0</v>
      </c>
      <c r="Q295" s="232"/>
      <c r="R295" s="233">
        <f>SUM(R296:R300)</f>
        <v>0.032215199999999999</v>
      </c>
      <c r="S295" s="232"/>
      <c r="T295" s="234">
        <f>SUM(T296:T300)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35" t="s">
        <v>90</v>
      </c>
      <c r="AT295" s="236" t="s">
        <v>77</v>
      </c>
      <c r="AU295" s="236" t="s">
        <v>85</v>
      </c>
      <c r="AY295" s="235" t="s">
        <v>162</v>
      </c>
      <c r="BK295" s="237">
        <f>SUM(BK296:BK300)</f>
        <v>0</v>
      </c>
    </row>
    <row r="296" s="2" customFormat="1" ht="30" customHeight="1">
      <c r="A296" s="39"/>
      <c r="B296" s="40"/>
      <c r="C296" s="240" t="s">
        <v>515</v>
      </c>
      <c r="D296" s="240" t="s">
        <v>164</v>
      </c>
      <c r="E296" s="241" t="s">
        <v>945</v>
      </c>
      <c r="F296" s="242" t="s">
        <v>946</v>
      </c>
      <c r="G296" s="243" t="s">
        <v>167</v>
      </c>
      <c r="H296" s="244">
        <v>17.32</v>
      </c>
      <c r="I296" s="245"/>
      <c r="J296" s="246">
        <f>ROUND(I296*H296,2)</f>
        <v>0</v>
      </c>
      <c r="K296" s="247"/>
      <c r="L296" s="45"/>
      <c r="M296" s="248" t="s">
        <v>1</v>
      </c>
      <c r="N296" s="249" t="s">
        <v>44</v>
      </c>
      <c r="O296" s="98"/>
      <c r="P296" s="250">
        <f>O296*H296</f>
        <v>0</v>
      </c>
      <c r="Q296" s="250">
        <v>0.00093000000000000005</v>
      </c>
      <c r="R296" s="250">
        <f>Q296*H296</f>
        <v>0.0161076</v>
      </c>
      <c r="S296" s="250">
        <v>0</v>
      </c>
      <c r="T296" s="251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52" t="s">
        <v>253</v>
      </c>
      <c r="AT296" s="252" t="s">
        <v>164</v>
      </c>
      <c r="AU296" s="252" t="s">
        <v>90</v>
      </c>
      <c r="AY296" s="18" t="s">
        <v>162</v>
      </c>
      <c r="BE296" s="253">
        <f>IF(N296="základná",J296,0)</f>
        <v>0</v>
      </c>
      <c r="BF296" s="253">
        <f>IF(N296="znížená",J296,0)</f>
        <v>0</v>
      </c>
      <c r="BG296" s="253">
        <f>IF(N296="zákl. prenesená",J296,0)</f>
        <v>0</v>
      </c>
      <c r="BH296" s="253">
        <f>IF(N296="zníž. prenesená",J296,0)</f>
        <v>0</v>
      </c>
      <c r="BI296" s="253">
        <f>IF(N296="nulová",J296,0)</f>
        <v>0</v>
      </c>
      <c r="BJ296" s="18" t="s">
        <v>90</v>
      </c>
      <c r="BK296" s="253">
        <f>ROUND(I296*H296,2)</f>
        <v>0</v>
      </c>
      <c r="BL296" s="18" t="s">
        <v>253</v>
      </c>
      <c r="BM296" s="252" t="s">
        <v>1257</v>
      </c>
    </row>
    <row r="297" s="14" customFormat="1">
      <c r="A297" s="14"/>
      <c r="B297" s="265"/>
      <c r="C297" s="266"/>
      <c r="D297" s="256" t="s">
        <v>170</v>
      </c>
      <c r="E297" s="267" t="s">
        <v>1</v>
      </c>
      <c r="F297" s="268" t="s">
        <v>1258</v>
      </c>
      <c r="G297" s="266"/>
      <c r="H297" s="269">
        <v>9</v>
      </c>
      <c r="I297" s="270"/>
      <c r="J297" s="266"/>
      <c r="K297" s="266"/>
      <c r="L297" s="271"/>
      <c r="M297" s="272"/>
      <c r="N297" s="273"/>
      <c r="O297" s="273"/>
      <c r="P297" s="273"/>
      <c r="Q297" s="273"/>
      <c r="R297" s="273"/>
      <c r="S297" s="273"/>
      <c r="T297" s="27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75" t="s">
        <v>170</v>
      </c>
      <c r="AU297" s="275" t="s">
        <v>90</v>
      </c>
      <c r="AV297" s="14" t="s">
        <v>90</v>
      </c>
      <c r="AW297" s="14" t="s">
        <v>34</v>
      </c>
      <c r="AX297" s="14" t="s">
        <v>78</v>
      </c>
      <c r="AY297" s="275" t="s">
        <v>162</v>
      </c>
    </row>
    <row r="298" s="14" customFormat="1">
      <c r="A298" s="14"/>
      <c r="B298" s="265"/>
      <c r="C298" s="266"/>
      <c r="D298" s="256" t="s">
        <v>170</v>
      </c>
      <c r="E298" s="267" t="s">
        <v>1</v>
      </c>
      <c r="F298" s="268" t="s">
        <v>1259</v>
      </c>
      <c r="G298" s="266"/>
      <c r="H298" s="269">
        <v>8.3200000000000003</v>
      </c>
      <c r="I298" s="270"/>
      <c r="J298" s="266"/>
      <c r="K298" s="266"/>
      <c r="L298" s="271"/>
      <c r="M298" s="272"/>
      <c r="N298" s="273"/>
      <c r="O298" s="273"/>
      <c r="P298" s="273"/>
      <c r="Q298" s="273"/>
      <c r="R298" s="273"/>
      <c r="S298" s="273"/>
      <c r="T298" s="27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75" t="s">
        <v>170</v>
      </c>
      <c r="AU298" s="275" t="s">
        <v>90</v>
      </c>
      <c r="AV298" s="14" t="s">
        <v>90</v>
      </c>
      <c r="AW298" s="14" t="s">
        <v>34</v>
      </c>
      <c r="AX298" s="14" t="s">
        <v>78</v>
      </c>
      <c r="AY298" s="275" t="s">
        <v>162</v>
      </c>
    </row>
    <row r="299" s="16" customFormat="1">
      <c r="A299" s="16"/>
      <c r="B299" s="287"/>
      <c r="C299" s="288"/>
      <c r="D299" s="256" t="s">
        <v>170</v>
      </c>
      <c r="E299" s="289" t="s">
        <v>1</v>
      </c>
      <c r="F299" s="290" t="s">
        <v>180</v>
      </c>
      <c r="G299" s="288"/>
      <c r="H299" s="291">
        <v>17.32</v>
      </c>
      <c r="I299" s="292"/>
      <c r="J299" s="288"/>
      <c r="K299" s="288"/>
      <c r="L299" s="293"/>
      <c r="M299" s="294"/>
      <c r="N299" s="295"/>
      <c r="O299" s="295"/>
      <c r="P299" s="295"/>
      <c r="Q299" s="295"/>
      <c r="R299" s="295"/>
      <c r="S299" s="295"/>
      <c r="T299" s="29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T299" s="297" t="s">
        <v>170</v>
      </c>
      <c r="AU299" s="297" t="s">
        <v>90</v>
      </c>
      <c r="AV299" s="16" t="s">
        <v>168</v>
      </c>
      <c r="AW299" s="16" t="s">
        <v>34</v>
      </c>
      <c r="AX299" s="16" t="s">
        <v>85</v>
      </c>
      <c r="AY299" s="297" t="s">
        <v>162</v>
      </c>
    </row>
    <row r="300" s="2" customFormat="1" ht="22.2" customHeight="1">
      <c r="A300" s="39"/>
      <c r="B300" s="40"/>
      <c r="C300" s="240" t="s">
        <v>519</v>
      </c>
      <c r="D300" s="240" t="s">
        <v>164</v>
      </c>
      <c r="E300" s="241" t="s">
        <v>741</v>
      </c>
      <c r="F300" s="242" t="s">
        <v>950</v>
      </c>
      <c r="G300" s="243" t="s">
        <v>167</v>
      </c>
      <c r="H300" s="244">
        <v>17.32</v>
      </c>
      <c r="I300" s="245"/>
      <c r="J300" s="246">
        <f>ROUND(I300*H300,2)</f>
        <v>0</v>
      </c>
      <c r="K300" s="247"/>
      <c r="L300" s="45"/>
      <c r="M300" s="311" t="s">
        <v>1</v>
      </c>
      <c r="N300" s="312" t="s">
        <v>44</v>
      </c>
      <c r="O300" s="313"/>
      <c r="P300" s="314">
        <f>O300*H300</f>
        <v>0</v>
      </c>
      <c r="Q300" s="314">
        <v>0.00093000000000000005</v>
      </c>
      <c r="R300" s="314">
        <f>Q300*H300</f>
        <v>0.0161076</v>
      </c>
      <c r="S300" s="314">
        <v>0</v>
      </c>
      <c r="T300" s="315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52" t="s">
        <v>253</v>
      </c>
      <c r="AT300" s="252" t="s">
        <v>164</v>
      </c>
      <c r="AU300" s="252" t="s">
        <v>90</v>
      </c>
      <c r="AY300" s="18" t="s">
        <v>162</v>
      </c>
      <c r="BE300" s="253">
        <f>IF(N300="základná",J300,0)</f>
        <v>0</v>
      </c>
      <c r="BF300" s="253">
        <f>IF(N300="znížená",J300,0)</f>
        <v>0</v>
      </c>
      <c r="BG300" s="253">
        <f>IF(N300="zákl. prenesená",J300,0)</f>
        <v>0</v>
      </c>
      <c r="BH300" s="253">
        <f>IF(N300="zníž. prenesená",J300,0)</f>
        <v>0</v>
      </c>
      <c r="BI300" s="253">
        <f>IF(N300="nulová",J300,0)</f>
        <v>0</v>
      </c>
      <c r="BJ300" s="18" t="s">
        <v>90</v>
      </c>
      <c r="BK300" s="253">
        <f>ROUND(I300*H300,2)</f>
        <v>0</v>
      </c>
      <c r="BL300" s="18" t="s">
        <v>253</v>
      </c>
      <c r="BM300" s="252" t="s">
        <v>1260</v>
      </c>
    </row>
    <row r="301" s="2" customFormat="1" ht="6.96" customHeight="1">
      <c r="A301" s="39"/>
      <c r="B301" s="73"/>
      <c r="C301" s="74"/>
      <c r="D301" s="74"/>
      <c r="E301" s="74"/>
      <c r="F301" s="74"/>
      <c r="G301" s="74"/>
      <c r="H301" s="74"/>
      <c r="I301" s="74"/>
      <c r="J301" s="74"/>
      <c r="K301" s="74"/>
      <c r="L301" s="45"/>
      <c r="M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</row>
  </sheetData>
  <sheetProtection sheet="1" autoFilter="0" formatColumns="0" formatRows="0" objects="1" scenarios="1" spinCount="100000" saltValue="FcUgHygSCSuoL3Sz4yEcxAwRCYbnxbp9MYAjqeyYBtoyLqamhq7hcAt/0BFo3sPct2wC9nF1he9ke9eBU1rbEQ==" hashValue="OQLFq7gv9K/9hMPuI8sh+G5UNKVDHsedZd/zktdtH2UMf0tWgrKtY3pwzE5Pb+9Sz0vAW0GZNl8M5Q7kUnCRWw==" algorithmName="SHA-512" password="CC35"/>
  <autoFilter ref="C133:K30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2:H122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114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78</v>
      </c>
    </row>
    <row r="4" s="1" customFormat="1" ht="24.96" customHeight="1">
      <c r="B4" s="21"/>
      <c r="D4" s="156" t="s">
        <v>127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14.4" customHeight="1">
      <c r="B7" s="21"/>
      <c r="E7" s="159" t="str">
        <f>'Rekapitulácia stavby'!K6</f>
        <v>Cyklotrasa Rimavská Sobota - Poltár</v>
      </c>
      <c r="F7" s="158"/>
      <c r="G7" s="158"/>
      <c r="H7" s="158"/>
      <c r="L7" s="21"/>
    </row>
    <row r="8" s="1" customFormat="1" ht="12" customHeight="1">
      <c r="B8" s="21"/>
      <c r="D8" s="158" t="s">
        <v>128</v>
      </c>
      <c r="L8" s="21"/>
    </row>
    <row r="9" s="2" customFormat="1" ht="14.4" customHeight="1">
      <c r="A9" s="39"/>
      <c r="B9" s="45"/>
      <c r="C9" s="39"/>
      <c r="D9" s="39"/>
      <c r="E9" s="159" t="s">
        <v>952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8" t="s">
        <v>130</v>
      </c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5.6" customHeight="1">
      <c r="A11" s="39"/>
      <c r="B11" s="45"/>
      <c r="C11" s="39"/>
      <c r="D11" s="39"/>
      <c r="E11" s="161" t="s">
        <v>1261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8" t="s">
        <v>17</v>
      </c>
      <c r="E13" s="39"/>
      <c r="F13" s="148" t="s">
        <v>1</v>
      </c>
      <c r="G13" s="39"/>
      <c r="H13" s="39"/>
      <c r="I13" s="158" t="s">
        <v>18</v>
      </c>
      <c r="J13" s="148" t="s">
        <v>1</v>
      </c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8" t="s">
        <v>19</v>
      </c>
      <c r="E14" s="39"/>
      <c r="F14" s="148" t="s">
        <v>20</v>
      </c>
      <c r="G14" s="39"/>
      <c r="H14" s="39"/>
      <c r="I14" s="158" t="s">
        <v>21</v>
      </c>
      <c r="J14" s="162" t="str">
        <f>'Rekapitulácia stavby'!AN8</f>
        <v>24. 11. 2020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23</v>
      </c>
      <c r="E16" s="39"/>
      <c r="F16" s="39"/>
      <c r="G16" s="39"/>
      <c r="H16" s="39"/>
      <c r="I16" s="158" t="s">
        <v>24</v>
      </c>
      <c r="J16" s="148" t="s">
        <v>25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8" t="s">
        <v>26</v>
      </c>
      <c r="F17" s="39"/>
      <c r="G17" s="39"/>
      <c r="H17" s="39"/>
      <c r="I17" s="158" t="s">
        <v>27</v>
      </c>
      <c r="J17" s="148" t="s">
        <v>1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8" t="s">
        <v>28</v>
      </c>
      <c r="E19" s="39"/>
      <c r="F19" s="39"/>
      <c r="G19" s="39"/>
      <c r="H19" s="39"/>
      <c r="I19" s="158" t="s">
        <v>24</v>
      </c>
      <c r="J19" s="34" t="str">
        <f>'Rekapitulácia stavby'!AN13</f>
        <v>Vyplň údaj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'Rekapitulácia stavby'!E14</f>
        <v>Vyplň údaj</v>
      </c>
      <c r="F20" s="148"/>
      <c r="G20" s="148"/>
      <c r="H20" s="148"/>
      <c r="I20" s="158" t="s">
        <v>27</v>
      </c>
      <c r="J20" s="34" t="str">
        <f>'Rekapitulácia stavby'!AN14</f>
        <v>Vyplň údaj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8" t="s">
        <v>30</v>
      </c>
      <c r="E22" s="39"/>
      <c r="F22" s="39"/>
      <c r="G22" s="39"/>
      <c r="H22" s="39"/>
      <c r="I22" s="158" t="s">
        <v>24</v>
      </c>
      <c r="J22" s="148" t="s">
        <v>31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8" t="s">
        <v>32</v>
      </c>
      <c r="F23" s="39"/>
      <c r="G23" s="39"/>
      <c r="H23" s="39"/>
      <c r="I23" s="158" t="s">
        <v>27</v>
      </c>
      <c r="J23" s="148" t="s">
        <v>33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8" t="s">
        <v>35</v>
      </c>
      <c r="E25" s="39"/>
      <c r="F25" s="39"/>
      <c r="G25" s="39"/>
      <c r="H25" s="39"/>
      <c r="I25" s="158" t="s">
        <v>24</v>
      </c>
      <c r="J25" s="148" t="str">
        <f>IF('Rekapitulácia stavby'!AN19="","",'Rekapitulácia stavby'!AN19)</f>
        <v/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8" t="str">
        <f>IF('Rekapitulácia stavby'!E20="","",'Rekapitulácia stavby'!E20)</f>
        <v xml:space="preserve"> </v>
      </c>
      <c r="F26" s="39"/>
      <c r="G26" s="39"/>
      <c r="H26" s="39"/>
      <c r="I26" s="158" t="s">
        <v>27</v>
      </c>
      <c r="J26" s="148" t="str">
        <f>IF('Rekapitulácia stavby'!AN20="","",'Rekapitulácia stavby'!AN20)</f>
        <v/>
      </c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8" t="s">
        <v>37</v>
      </c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4.4" customHeight="1">
      <c r="A29" s="163"/>
      <c r="B29" s="164"/>
      <c r="C29" s="163"/>
      <c r="D29" s="163"/>
      <c r="E29" s="165" t="s">
        <v>1</v>
      </c>
      <c r="F29" s="165"/>
      <c r="G29" s="165"/>
      <c r="H29" s="165"/>
      <c r="I29" s="163"/>
      <c r="J29" s="163"/>
      <c r="K29" s="163"/>
      <c r="L29" s="166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7"/>
      <c r="E31" s="167"/>
      <c r="F31" s="167"/>
      <c r="G31" s="167"/>
      <c r="H31" s="167"/>
      <c r="I31" s="167"/>
      <c r="J31" s="167"/>
      <c r="K31" s="167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8" t="s">
        <v>38</v>
      </c>
      <c r="E32" s="39"/>
      <c r="F32" s="39"/>
      <c r="G32" s="39"/>
      <c r="H32" s="39"/>
      <c r="I32" s="39"/>
      <c r="J32" s="169">
        <f>ROUND(J134, 2)</f>
        <v>0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7"/>
      <c r="E33" s="167"/>
      <c r="F33" s="167"/>
      <c r="G33" s="167"/>
      <c r="H33" s="167"/>
      <c r="I33" s="167"/>
      <c r="J33" s="167"/>
      <c r="K33" s="167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70" t="s">
        <v>40</v>
      </c>
      <c r="G34" s="39"/>
      <c r="H34" s="39"/>
      <c r="I34" s="170" t="s">
        <v>39</v>
      </c>
      <c r="J34" s="170" t="s">
        <v>41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0" t="s">
        <v>42</v>
      </c>
      <c r="E35" s="171" t="s">
        <v>43</v>
      </c>
      <c r="F35" s="172">
        <f>ROUND((SUM(BE134:BE314)),  2)</f>
        <v>0</v>
      </c>
      <c r="G35" s="173"/>
      <c r="H35" s="173"/>
      <c r="I35" s="174">
        <v>0.20000000000000001</v>
      </c>
      <c r="J35" s="172">
        <f>ROUND(((SUM(BE134:BE314))*I35),  2)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71" t="s">
        <v>44</v>
      </c>
      <c r="F36" s="172">
        <f>ROUND((SUM(BF134:BF314)),  2)</f>
        <v>0</v>
      </c>
      <c r="G36" s="173"/>
      <c r="H36" s="173"/>
      <c r="I36" s="174">
        <v>0.20000000000000001</v>
      </c>
      <c r="J36" s="172">
        <f>ROUND(((SUM(BF134:BF314))*I36),  2)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8" t="s">
        <v>45</v>
      </c>
      <c r="F37" s="175">
        <f>ROUND((SUM(BG134:BG314)),  2)</f>
        <v>0</v>
      </c>
      <c r="G37" s="39"/>
      <c r="H37" s="39"/>
      <c r="I37" s="176">
        <v>0.20000000000000001</v>
      </c>
      <c r="J37" s="175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8" t="s">
        <v>46</v>
      </c>
      <c r="F38" s="175">
        <f>ROUND((SUM(BH134:BH314)),  2)</f>
        <v>0</v>
      </c>
      <c r="G38" s="39"/>
      <c r="H38" s="39"/>
      <c r="I38" s="176">
        <v>0.20000000000000001</v>
      </c>
      <c r="J38" s="175">
        <f>0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71" t="s">
        <v>47</v>
      </c>
      <c r="F39" s="172">
        <f>ROUND((SUM(BI134:BI314)),  2)</f>
        <v>0</v>
      </c>
      <c r="G39" s="173"/>
      <c r="H39" s="173"/>
      <c r="I39" s="174">
        <v>0</v>
      </c>
      <c r="J39" s="172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77"/>
      <c r="D41" s="178" t="s">
        <v>48</v>
      </c>
      <c r="E41" s="179"/>
      <c r="F41" s="179"/>
      <c r="G41" s="180" t="s">
        <v>49</v>
      </c>
      <c r="H41" s="181" t="s">
        <v>50</v>
      </c>
      <c r="I41" s="179"/>
      <c r="J41" s="182">
        <f>SUM(J32:J39)</f>
        <v>0</v>
      </c>
      <c r="K41" s="183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51</v>
      </c>
      <c r="E50" s="185"/>
      <c r="F50" s="185"/>
      <c r="G50" s="184" t="s">
        <v>52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53</v>
      </c>
      <c r="E61" s="187"/>
      <c r="F61" s="188" t="s">
        <v>54</v>
      </c>
      <c r="G61" s="186" t="s">
        <v>53</v>
      </c>
      <c r="H61" s="187"/>
      <c r="I61" s="187"/>
      <c r="J61" s="189" t="s">
        <v>54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55</v>
      </c>
      <c r="E65" s="190"/>
      <c r="F65" s="190"/>
      <c r="G65" s="184" t="s">
        <v>56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53</v>
      </c>
      <c r="E76" s="187"/>
      <c r="F76" s="188" t="s">
        <v>54</v>
      </c>
      <c r="G76" s="186" t="s">
        <v>53</v>
      </c>
      <c r="H76" s="187"/>
      <c r="I76" s="187"/>
      <c r="J76" s="189" t="s">
        <v>54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134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4.4" customHeight="1">
      <c r="A85" s="39"/>
      <c r="B85" s="40"/>
      <c r="C85" s="41"/>
      <c r="D85" s="41"/>
      <c r="E85" s="195" t="str">
        <f>E7</f>
        <v>Cyklotrasa Rimavská Sobota - Poltár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128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4.4" customHeight="1">
      <c r="A87" s="39"/>
      <c r="B87" s="40"/>
      <c r="C87" s="41"/>
      <c r="D87" s="41"/>
      <c r="E87" s="195" t="s">
        <v>952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130</v>
      </c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6" customHeight="1">
      <c r="A89" s="39"/>
      <c r="B89" s="40"/>
      <c r="C89" s="41"/>
      <c r="D89" s="41"/>
      <c r="E89" s="83" t="str">
        <f>E11</f>
        <v>1136-2-22 - SO 02.22 - Most ( priepust )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19</v>
      </c>
      <c r="D91" s="41"/>
      <c r="E91" s="41"/>
      <c r="F91" s="28" t="str">
        <f>F14</f>
        <v>Rimavská Sobota, Poltár</v>
      </c>
      <c r="G91" s="41"/>
      <c r="H91" s="41"/>
      <c r="I91" s="33" t="s">
        <v>21</v>
      </c>
      <c r="J91" s="86" t="str">
        <f>IF(J14="","",J14)</f>
        <v>24. 11. 2020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40.8" customHeight="1">
      <c r="A93" s="39"/>
      <c r="B93" s="40"/>
      <c r="C93" s="33" t="s">
        <v>23</v>
      </c>
      <c r="D93" s="41"/>
      <c r="E93" s="41"/>
      <c r="F93" s="28" t="str">
        <f>E17</f>
        <v>Banskobystrický samosprávny kraj, B. Bystrica</v>
      </c>
      <c r="G93" s="41"/>
      <c r="H93" s="41"/>
      <c r="I93" s="33" t="s">
        <v>30</v>
      </c>
      <c r="J93" s="37" t="str">
        <f>E23</f>
        <v>Cykloprojekt s.r.o., Bratislava, Laurinská 18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6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35</v>
      </c>
      <c r="J94" s="37" t="str">
        <f>E26</f>
        <v xml:space="preserve"> </v>
      </c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97" t="s">
        <v>135</v>
      </c>
      <c r="D96" s="198"/>
      <c r="E96" s="198"/>
      <c r="F96" s="198"/>
      <c r="G96" s="198"/>
      <c r="H96" s="198"/>
      <c r="I96" s="198"/>
      <c r="J96" s="199" t="s">
        <v>136</v>
      </c>
      <c r="K96" s="198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200" t="s">
        <v>137</v>
      </c>
      <c r="D98" s="41"/>
      <c r="E98" s="41"/>
      <c r="F98" s="41"/>
      <c r="G98" s="41"/>
      <c r="H98" s="41"/>
      <c r="I98" s="41"/>
      <c r="J98" s="117">
        <f>J134</f>
        <v>0</v>
      </c>
      <c r="K98" s="41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138</v>
      </c>
    </row>
    <row r="99" s="9" customFormat="1" ht="24.96" customHeight="1">
      <c r="A99" s="9"/>
      <c r="B99" s="201"/>
      <c r="C99" s="202"/>
      <c r="D99" s="203" t="s">
        <v>139</v>
      </c>
      <c r="E99" s="204"/>
      <c r="F99" s="204"/>
      <c r="G99" s="204"/>
      <c r="H99" s="204"/>
      <c r="I99" s="204"/>
      <c r="J99" s="205">
        <f>J135</f>
        <v>0</v>
      </c>
      <c r="K99" s="202"/>
      <c r="L99" s="20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7"/>
      <c r="C100" s="139"/>
      <c r="D100" s="208" t="s">
        <v>140</v>
      </c>
      <c r="E100" s="209"/>
      <c r="F100" s="209"/>
      <c r="G100" s="209"/>
      <c r="H100" s="209"/>
      <c r="I100" s="209"/>
      <c r="J100" s="210">
        <f>J136</f>
        <v>0</v>
      </c>
      <c r="K100" s="139"/>
      <c r="L100" s="21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7"/>
      <c r="C101" s="139"/>
      <c r="D101" s="208" t="s">
        <v>141</v>
      </c>
      <c r="E101" s="209"/>
      <c r="F101" s="209"/>
      <c r="G101" s="209"/>
      <c r="H101" s="209"/>
      <c r="I101" s="209"/>
      <c r="J101" s="210">
        <f>J177</f>
        <v>0</v>
      </c>
      <c r="K101" s="139"/>
      <c r="L101" s="21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7"/>
      <c r="C102" s="139"/>
      <c r="D102" s="208" t="s">
        <v>755</v>
      </c>
      <c r="E102" s="209"/>
      <c r="F102" s="209"/>
      <c r="G102" s="209"/>
      <c r="H102" s="209"/>
      <c r="I102" s="209"/>
      <c r="J102" s="210">
        <f>J185</f>
        <v>0</v>
      </c>
      <c r="K102" s="139"/>
      <c r="L102" s="21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9"/>
      <c r="D103" s="208" t="s">
        <v>756</v>
      </c>
      <c r="E103" s="209"/>
      <c r="F103" s="209"/>
      <c r="G103" s="209"/>
      <c r="H103" s="209"/>
      <c r="I103" s="209"/>
      <c r="J103" s="210">
        <f>J193</f>
        <v>0</v>
      </c>
      <c r="K103" s="139"/>
      <c r="L103" s="21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9"/>
      <c r="D104" s="208" t="s">
        <v>142</v>
      </c>
      <c r="E104" s="209"/>
      <c r="F104" s="209"/>
      <c r="G104" s="209"/>
      <c r="H104" s="209"/>
      <c r="I104" s="209"/>
      <c r="J104" s="210">
        <f>J208</f>
        <v>0</v>
      </c>
      <c r="K104" s="139"/>
      <c r="L104" s="2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7"/>
      <c r="C105" s="139"/>
      <c r="D105" s="208" t="s">
        <v>143</v>
      </c>
      <c r="E105" s="209"/>
      <c r="F105" s="209"/>
      <c r="G105" s="209"/>
      <c r="H105" s="209"/>
      <c r="I105" s="209"/>
      <c r="J105" s="210">
        <f>J229</f>
        <v>0</v>
      </c>
      <c r="K105" s="139"/>
      <c r="L105" s="21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7"/>
      <c r="C106" s="139"/>
      <c r="D106" s="208" t="s">
        <v>144</v>
      </c>
      <c r="E106" s="209"/>
      <c r="F106" s="209"/>
      <c r="G106" s="209"/>
      <c r="H106" s="209"/>
      <c r="I106" s="209"/>
      <c r="J106" s="210">
        <f>J237</f>
        <v>0</v>
      </c>
      <c r="K106" s="139"/>
      <c r="L106" s="21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7"/>
      <c r="C107" s="139"/>
      <c r="D107" s="208" t="s">
        <v>145</v>
      </c>
      <c r="E107" s="209"/>
      <c r="F107" s="209"/>
      <c r="G107" s="209"/>
      <c r="H107" s="209"/>
      <c r="I107" s="209"/>
      <c r="J107" s="210">
        <f>J276</f>
        <v>0</v>
      </c>
      <c r="K107" s="139"/>
      <c r="L107" s="21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201"/>
      <c r="C108" s="202"/>
      <c r="D108" s="203" t="s">
        <v>146</v>
      </c>
      <c r="E108" s="204"/>
      <c r="F108" s="204"/>
      <c r="G108" s="204"/>
      <c r="H108" s="204"/>
      <c r="I108" s="204"/>
      <c r="J108" s="205">
        <f>J282</f>
        <v>0</v>
      </c>
      <c r="K108" s="202"/>
      <c r="L108" s="20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207"/>
      <c r="C109" s="139"/>
      <c r="D109" s="208" t="s">
        <v>757</v>
      </c>
      <c r="E109" s="209"/>
      <c r="F109" s="209"/>
      <c r="G109" s="209"/>
      <c r="H109" s="209"/>
      <c r="I109" s="209"/>
      <c r="J109" s="210">
        <f>J283</f>
        <v>0</v>
      </c>
      <c r="K109" s="139"/>
      <c r="L109" s="21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7"/>
      <c r="C110" s="139"/>
      <c r="D110" s="208" t="s">
        <v>147</v>
      </c>
      <c r="E110" s="209"/>
      <c r="F110" s="209"/>
      <c r="G110" s="209"/>
      <c r="H110" s="209"/>
      <c r="I110" s="209"/>
      <c r="J110" s="210">
        <f>J297</f>
        <v>0</v>
      </c>
      <c r="K110" s="139"/>
      <c r="L110" s="21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207"/>
      <c r="C111" s="139"/>
      <c r="D111" s="208" t="s">
        <v>758</v>
      </c>
      <c r="E111" s="209"/>
      <c r="F111" s="209"/>
      <c r="G111" s="209"/>
      <c r="H111" s="209"/>
      <c r="I111" s="209"/>
      <c r="J111" s="210">
        <f>J305</f>
        <v>0</v>
      </c>
      <c r="K111" s="139"/>
      <c r="L111" s="21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207"/>
      <c r="C112" s="139"/>
      <c r="D112" s="208" t="s">
        <v>605</v>
      </c>
      <c r="E112" s="209"/>
      <c r="F112" s="209"/>
      <c r="G112" s="209"/>
      <c r="H112" s="209"/>
      <c r="I112" s="209"/>
      <c r="J112" s="210">
        <f>J309</f>
        <v>0</v>
      </c>
      <c r="K112" s="139"/>
      <c r="L112" s="21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73"/>
      <c r="C114" s="74"/>
      <c r="D114" s="74"/>
      <c r="E114" s="74"/>
      <c r="F114" s="74"/>
      <c r="G114" s="74"/>
      <c r="H114" s="74"/>
      <c r="I114" s="74"/>
      <c r="J114" s="74"/>
      <c r="K114" s="74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8" s="2" customFormat="1" ht="6.96" customHeight="1">
      <c r="A118" s="39"/>
      <c r="B118" s="75"/>
      <c r="C118" s="76"/>
      <c r="D118" s="76"/>
      <c r="E118" s="76"/>
      <c r="F118" s="76"/>
      <c r="G118" s="76"/>
      <c r="H118" s="76"/>
      <c r="I118" s="76"/>
      <c r="J118" s="76"/>
      <c r="K118" s="76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4.96" customHeight="1">
      <c r="A119" s="39"/>
      <c r="B119" s="40"/>
      <c r="C119" s="24" t="s">
        <v>148</v>
      </c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15</v>
      </c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4.4" customHeight="1">
      <c r="A122" s="39"/>
      <c r="B122" s="40"/>
      <c r="C122" s="41"/>
      <c r="D122" s="41"/>
      <c r="E122" s="195" t="str">
        <f>E7</f>
        <v>Cyklotrasa Rimavská Sobota - Poltár</v>
      </c>
      <c r="F122" s="33"/>
      <c r="G122" s="33"/>
      <c r="H122" s="33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" customFormat="1" ht="12" customHeight="1">
      <c r="B123" s="22"/>
      <c r="C123" s="33" t="s">
        <v>128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="2" customFormat="1" ht="14.4" customHeight="1">
      <c r="A124" s="39"/>
      <c r="B124" s="40"/>
      <c r="C124" s="41"/>
      <c r="D124" s="41"/>
      <c r="E124" s="195" t="s">
        <v>952</v>
      </c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130</v>
      </c>
      <c r="D125" s="41"/>
      <c r="E125" s="41"/>
      <c r="F125" s="41"/>
      <c r="G125" s="41"/>
      <c r="H125" s="41"/>
      <c r="I125" s="41"/>
      <c r="J125" s="41"/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6" customHeight="1">
      <c r="A126" s="39"/>
      <c r="B126" s="40"/>
      <c r="C126" s="41"/>
      <c r="D126" s="41"/>
      <c r="E126" s="83" t="str">
        <f>E11</f>
        <v>1136-2-22 - SO 02.22 - Most ( priepust )</v>
      </c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6.96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2" customHeight="1">
      <c r="A128" s="39"/>
      <c r="B128" s="40"/>
      <c r="C128" s="33" t="s">
        <v>19</v>
      </c>
      <c r="D128" s="41"/>
      <c r="E128" s="41"/>
      <c r="F128" s="28" t="str">
        <f>F14</f>
        <v>Rimavská Sobota, Poltár</v>
      </c>
      <c r="G128" s="41"/>
      <c r="H128" s="41"/>
      <c r="I128" s="33" t="s">
        <v>21</v>
      </c>
      <c r="J128" s="86" t="str">
        <f>IF(J14="","",J14)</f>
        <v>24. 11. 2020</v>
      </c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6.96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40.8" customHeight="1">
      <c r="A130" s="39"/>
      <c r="B130" s="40"/>
      <c r="C130" s="33" t="s">
        <v>23</v>
      </c>
      <c r="D130" s="41"/>
      <c r="E130" s="41"/>
      <c r="F130" s="28" t="str">
        <f>E17</f>
        <v>Banskobystrický samosprávny kraj, B. Bystrica</v>
      </c>
      <c r="G130" s="41"/>
      <c r="H130" s="41"/>
      <c r="I130" s="33" t="s">
        <v>30</v>
      </c>
      <c r="J130" s="37" t="str">
        <f>E23</f>
        <v>Cykloprojekt s.r.o., Bratislava, Laurinská 18</v>
      </c>
      <c r="K130" s="41"/>
      <c r="L130" s="70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5.6" customHeight="1">
      <c r="A131" s="39"/>
      <c r="B131" s="40"/>
      <c r="C131" s="33" t="s">
        <v>28</v>
      </c>
      <c r="D131" s="41"/>
      <c r="E131" s="41"/>
      <c r="F131" s="28" t="str">
        <f>IF(E20="","",E20)</f>
        <v>Vyplň údaj</v>
      </c>
      <c r="G131" s="41"/>
      <c r="H131" s="41"/>
      <c r="I131" s="33" t="s">
        <v>35</v>
      </c>
      <c r="J131" s="37" t="str">
        <f>E26</f>
        <v xml:space="preserve"> </v>
      </c>
      <c r="K131" s="41"/>
      <c r="L131" s="70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0.32" customHeight="1">
      <c r="A132" s="39"/>
      <c r="B132" s="40"/>
      <c r="C132" s="41"/>
      <c r="D132" s="41"/>
      <c r="E132" s="41"/>
      <c r="F132" s="41"/>
      <c r="G132" s="41"/>
      <c r="H132" s="41"/>
      <c r="I132" s="41"/>
      <c r="J132" s="41"/>
      <c r="K132" s="41"/>
      <c r="L132" s="70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11" customFormat="1" ht="29.28" customHeight="1">
      <c r="A133" s="212"/>
      <c r="B133" s="213"/>
      <c r="C133" s="214" t="s">
        <v>149</v>
      </c>
      <c r="D133" s="215" t="s">
        <v>63</v>
      </c>
      <c r="E133" s="215" t="s">
        <v>59</v>
      </c>
      <c r="F133" s="215" t="s">
        <v>60</v>
      </c>
      <c r="G133" s="215" t="s">
        <v>150</v>
      </c>
      <c r="H133" s="215" t="s">
        <v>151</v>
      </c>
      <c r="I133" s="215" t="s">
        <v>152</v>
      </c>
      <c r="J133" s="216" t="s">
        <v>136</v>
      </c>
      <c r="K133" s="217" t="s">
        <v>153</v>
      </c>
      <c r="L133" s="218"/>
      <c r="M133" s="107" t="s">
        <v>1</v>
      </c>
      <c r="N133" s="108" t="s">
        <v>42</v>
      </c>
      <c r="O133" s="108" t="s">
        <v>154</v>
      </c>
      <c r="P133" s="108" t="s">
        <v>155</v>
      </c>
      <c r="Q133" s="108" t="s">
        <v>156</v>
      </c>
      <c r="R133" s="108" t="s">
        <v>157</v>
      </c>
      <c r="S133" s="108" t="s">
        <v>158</v>
      </c>
      <c r="T133" s="109" t="s">
        <v>159</v>
      </c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</row>
    <row r="134" s="2" customFormat="1" ht="22.8" customHeight="1">
      <c r="A134" s="39"/>
      <c r="B134" s="40"/>
      <c r="C134" s="114" t="s">
        <v>137</v>
      </c>
      <c r="D134" s="41"/>
      <c r="E134" s="41"/>
      <c r="F134" s="41"/>
      <c r="G134" s="41"/>
      <c r="H134" s="41"/>
      <c r="I134" s="41"/>
      <c r="J134" s="219">
        <f>BK134</f>
        <v>0</v>
      </c>
      <c r="K134" s="41"/>
      <c r="L134" s="45"/>
      <c r="M134" s="110"/>
      <c r="N134" s="220"/>
      <c r="O134" s="111"/>
      <c r="P134" s="221">
        <f>P135+P282</f>
        <v>0</v>
      </c>
      <c r="Q134" s="111"/>
      <c r="R134" s="221">
        <f>R135+R282</f>
        <v>58.62324804</v>
      </c>
      <c r="S134" s="111"/>
      <c r="T134" s="222">
        <f>T135+T282</f>
        <v>20.491440000000004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77</v>
      </c>
      <c r="AU134" s="18" t="s">
        <v>138</v>
      </c>
      <c r="BK134" s="223">
        <f>BK135+BK282</f>
        <v>0</v>
      </c>
    </row>
    <row r="135" s="12" customFormat="1" ht="25.92" customHeight="1">
      <c r="A135" s="12"/>
      <c r="B135" s="224"/>
      <c r="C135" s="225"/>
      <c r="D135" s="226" t="s">
        <v>77</v>
      </c>
      <c r="E135" s="227" t="s">
        <v>160</v>
      </c>
      <c r="F135" s="227" t="s">
        <v>161</v>
      </c>
      <c r="G135" s="225"/>
      <c r="H135" s="225"/>
      <c r="I135" s="228"/>
      <c r="J135" s="229">
        <f>BK135</f>
        <v>0</v>
      </c>
      <c r="K135" s="225"/>
      <c r="L135" s="230"/>
      <c r="M135" s="231"/>
      <c r="N135" s="232"/>
      <c r="O135" s="232"/>
      <c r="P135" s="233">
        <f>P136+P177+P185+P193+P208+P229+P237+P276</f>
        <v>0</v>
      </c>
      <c r="Q135" s="232"/>
      <c r="R135" s="233">
        <f>R136+R177+R185+R193+R208+R229+R237+R276</f>
        <v>58.487572839999999</v>
      </c>
      <c r="S135" s="232"/>
      <c r="T135" s="234">
        <f>T136+T177+T185+T193+T208+T229+T237+T276</f>
        <v>20.491440000000004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5" t="s">
        <v>85</v>
      </c>
      <c r="AT135" s="236" t="s">
        <v>77</v>
      </c>
      <c r="AU135" s="236" t="s">
        <v>78</v>
      </c>
      <c r="AY135" s="235" t="s">
        <v>162</v>
      </c>
      <c r="BK135" s="237">
        <f>BK136+BK177+BK185+BK193+BK208+BK229+BK237+BK276</f>
        <v>0</v>
      </c>
    </row>
    <row r="136" s="12" customFormat="1" ht="22.8" customHeight="1">
      <c r="A136" s="12"/>
      <c r="B136" s="224"/>
      <c r="C136" s="225"/>
      <c r="D136" s="226" t="s">
        <v>77</v>
      </c>
      <c r="E136" s="238" t="s">
        <v>85</v>
      </c>
      <c r="F136" s="238" t="s">
        <v>163</v>
      </c>
      <c r="G136" s="225"/>
      <c r="H136" s="225"/>
      <c r="I136" s="228"/>
      <c r="J136" s="239">
        <f>BK136</f>
        <v>0</v>
      </c>
      <c r="K136" s="225"/>
      <c r="L136" s="230"/>
      <c r="M136" s="231"/>
      <c r="N136" s="232"/>
      <c r="O136" s="232"/>
      <c r="P136" s="233">
        <f>SUM(P137:P176)</f>
        <v>0</v>
      </c>
      <c r="Q136" s="232"/>
      <c r="R136" s="233">
        <f>SUM(R137:R176)</f>
        <v>14.4</v>
      </c>
      <c r="S136" s="232"/>
      <c r="T136" s="234">
        <f>SUM(T137:T176)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5" t="s">
        <v>85</v>
      </c>
      <c r="AT136" s="236" t="s">
        <v>77</v>
      </c>
      <c r="AU136" s="236" t="s">
        <v>85</v>
      </c>
      <c r="AY136" s="235" t="s">
        <v>162</v>
      </c>
      <c r="BK136" s="237">
        <f>SUM(BK137:BK176)</f>
        <v>0</v>
      </c>
    </row>
    <row r="137" s="2" customFormat="1" ht="22.2" customHeight="1">
      <c r="A137" s="39"/>
      <c r="B137" s="40"/>
      <c r="C137" s="240" t="s">
        <v>85</v>
      </c>
      <c r="D137" s="240" t="s">
        <v>164</v>
      </c>
      <c r="E137" s="241" t="s">
        <v>608</v>
      </c>
      <c r="F137" s="242" t="s">
        <v>609</v>
      </c>
      <c r="G137" s="243" t="s">
        <v>167</v>
      </c>
      <c r="H137" s="244">
        <v>22.239999999999998</v>
      </c>
      <c r="I137" s="245"/>
      <c r="J137" s="246">
        <f>ROUND(I137*H137,2)</f>
        <v>0</v>
      </c>
      <c r="K137" s="247"/>
      <c r="L137" s="45"/>
      <c r="M137" s="248" t="s">
        <v>1</v>
      </c>
      <c r="N137" s="249" t="s">
        <v>44</v>
      </c>
      <c r="O137" s="98"/>
      <c r="P137" s="250">
        <f>O137*H137</f>
        <v>0</v>
      </c>
      <c r="Q137" s="250">
        <v>0</v>
      </c>
      <c r="R137" s="250">
        <f>Q137*H137</f>
        <v>0</v>
      </c>
      <c r="S137" s="250">
        <v>0</v>
      </c>
      <c r="T137" s="25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52" t="s">
        <v>168</v>
      </c>
      <c r="AT137" s="252" t="s">
        <v>164</v>
      </c>
      <c r="AU137" s="252" t="s">
        <v>90</v>
      </c>
      <c r="AY137" s="18" t="s">
        <v>162</v>
      </c>
      <c r="BE137" s="253">
        <f>IF(N137="základná",J137,0)</f>
        <v>0</v>
      </c>
      <c r="BF137" s="253">
        <f>IF(N137="znížená",J137,0)</f>
        <v>0</v>
      </c>
      <c r="BG137" s="253">
        <f>IF(N137="zákl. prenesená",J137,0)</f>
        <v>0</v>
      </c>
      <c r="BH137" s="253">
        <f>IF(N137="zníž. prenesená",J137,0)</f>
        <v>0</v>
      </c>
      <c r="BI137" s="253">
        <f>IF(N137="nulová",J137,0)</f>
        <v>0</v>
      </c>
      <c r="BJ137" s="18" t="s">
        <v>90</v>
      </c>
      <c r="BK137" s="253">
        <f>ROUND(I137*H137,2)</f>
        <v>0</v>
      </c>
      <c r="BL137" s="18" t="s">
        <v>168</v>
      </c>
      <c r="BM137" s="252" t="s">
        <v>1262</v>
      </c>
    </row>
    <row r="138" s="14" customFormat="1">
      <c r="A138" s="14"/>
      <c r="B138" s="265"/>
      <c r="C138" s="266"/>
      <c r="D138" s="256" t="s">
        <v>170</v>
      </c>
      <c r="E138" s="267" t="s">
        <v>1</v>
      </c>
      <c r="F138" s="268" t="s">
        <v>1263</v>
      </c>
      <c r="G138" s="266"/>
      <c r="H138" s="269">
        <v>22.239999999999998</v>
      </c>
      <c r="I138" s="270"/>
      <c r="J138" s="266"/>
      <c r="K138" s="266"/>
      <c r="L138" s="271"/>
      <c r="M138" s="272"/>
      <c r="N138" s="273"/>
      <c r="O138" s="273"/>
      <c r="P138" s="273"/>
      <c r="Q138" s="273"/>
      <c r="R138" s="273"/>
      <c r="S138" s="273"/>
      <c r="T138" s="27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75" t="s">
        <v>170</v>
      </c>
      <c r="AU138" s="275" t="s">
        <v>90</v>
      </c>
      <c r="AV138" s="14" t="s">
        <v>90</v>
      </c>
      <c r="AW138" s="14" t="s">
        <v>34</v>
      </c>
      <c r="AX138" s="14" t="s">
        <v>85</v>
      </c>
      <c r="AY138" s="275" t="s">
        <v>162</v>
      </c>
    </row>
    <row r="139" s="2" customFormat="1" ht="22.2" customHeight="1">
      <c r="A139" s="39"/>
      <c r="B139" s="40"/>
      <c r="C139" s="240" t="s">
        <v>90</v>
      </c>
      <c r="D139" s="240" t="s">
        <v>164</v>
      </c>
      <c r="E139" s="241" t="s">
        <v>616</v>
      </c>
      <c r="F139" s="242" t="s">
        <v>617</v>
      </c>
      <c r="G139" s="243" t="s">
        <v>192</v>
      </c>
      <c r="H139" s="244">
        <v>1.6379999999999999</v>
      </c>
      <c r="I139" s="245"/>
      <c r="J139" s="246">
        <f>ROUND(I139*H139,2)</f>
        <v>0</v>
      </c>
      <c r="K139" s="247"/>
      <c r="L139" s="45"/>
      <c r="M139" s="248" t="s">
        <v>1</v>
      </c>
      <c r="N139" s="249" t="s">
        <v>44</v>
      </c>
      <c r="O139" s="98"/>
      <c r="P139" s="250">
        <f>O139*H139</f>
        <v>0</v>
      </c>
      <c r="Q139" s="250">
        <v>0</v>
      </c>
      <c r="R139" s="250">
        <f>Q139*H139</f>
        <v>0</v>
      </c>
      <c r="S139" s="250">
        <v>0</v>
      </c>
      <c r="T139" s="25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52" t="s">
        <v>168</v>
      </c>
      <c r="AT139" s="252" t="s">
        <v>164</v>
      </c>
      <c r="AU139" s="252" t="s">
        <v>90</v>
      </c>
      <c r="AY139" s="18" t="s">
        <v>162</v>
      </c>
      <c r="BE139" s="253">
        <f>IF(N139="základná",J139,0)</f>
        <v>0</v>
      </c>
      <c r="BF139" s="253">
        <f>IF(N139="znížená",J139,0)</f>
        <v>0</v>
      </c>
      <c r="BG139" s="253">
        <f>IF(N139="zákl. prenesená",J139,0)</f>
        <v>0</v>
      </c>
      <c r="BH139" s="253">
        <f>IF(N139="zníž. prenesená",J139,0)</f>
        <v>0</v>
      </c>
      <c r="BI139" s="253">
        <f>IF(N139="nulová",J139,0)</f>
        <v>0</v>
      </c>
      <c r="BJ139" s="18" t="s">
        <v>90</v>
      </c>
      <c r="BK139" s="253">
        <f>ROUND(I139*H139,2)</f>
        <v>0</v>
      </c>
      <c r="BL139" s="18" t="s">
        <v>168</v>
      </c>
      <c r="BM139" s="252" t="s">
        <v>1264</v>
      </c>
    </row>
    <row r="140" s="13" customFormat="1">
      <c r="A140" s="13"/>
      <c r="B140" s="254"/>
      <c r="C140" s="255"/>
      <c r="D140" s="256" t="s">
        <v>170</v>
      </c>
      <c r="E140" s="257" t="s">
        <v>1</v>
      </c>
      <c r="F140" s="258" t="s">
        <v>959</v>
      </c>
      <c r="G140" s="255"/>
      <c r="H140" s="257" t="s">
        <v>1</v>
      </c>
      <c r="I140" s="259"/>
      <c r="J140" s="255"/>
      <c r="K140" s="255"/>
      <c r="L140" s="260"/>
      <c r="M140" s="261"/>
      <c r="N140" s="262"/>
      <c r="O140" s="262"/>
      <c r="P140" s="262"/>
      <c r="Q140" s="262"/>
      <c r="R140" s="262"/>
      <c r="S140" s="262"/>
      <c r="T140" s="26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4" t="s">
        <v>170</v>
      </c>
      <c r="AU140" s="264" t="s">
        <v>90</v>
      </c>
      <c r="AV140" s="13" t="s">
        <v>85</v>
      </c>
      <c r="AW140" s="13" t="s">
        <v>34</v>
      </c>
      <c r="AX140" s="13" t="s">
        <v>78</v>
      </c>
      <c r="AY140" s="264" t="s">
        <v>162</v>
      </c>
    </row>
    <row r="141" s="14" customFormat="1">
      <c r="A141" s="14"/>
      <c r="B141" s="265"/>
      <c r="C141" s="266"/>
      <c r="D141" s="256" t="s">
        <v>170</v>
      </c>
      <c r="E141" s="267" t="s">
        <v>1</v>
      </c>
      <c r="F141" s="268" t="s">
        <v>1265</v>
      </c>
      <c r="G141" s="266"/>
      <c r="H141" s="269">
        <v>1.6379999999999999</v>
      </c>
      <c r="I141" s="270"/>
      <c r="J141" s="266"/>
      <c r="K141" s="266"/>
      <c r="L141" s="271"/>
      <c r="M141" s="272"/>
      <c r="N141" s="273"/>
      <c r="O141" s="273"/>
      <c r="P141" s="273"/>
      <c r="Q141" s="273"/>
      <c r="R141" s="273"/>
      <c r="S141" s="273"/>
      <c r="T141" s="27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75" t="s">
        <v>170</v>
      </c>
      <c r="AU141" s="275" t="s">
        <v>90</v>
      </c>
      <c r="AV141" s="14" t="s">
        <v>90</v>
      </c>
      <c r="AW141" s="14" t="s">
        <v>34</v>
      </c>
      <c r="AX141" s="14" t="s">
        <v>85</v>
      </c>
      <c r="AY141" s="275" t="s">
        <v>162</v>
      </c>
    </row>
    <row r="142" s="2" customFormat="1" ht="30" customHeight="1">
      <c r="A142" s="39"/>
      <c r="B142" s="40"/>
      <c r="C142" s="240" t="s">
        <v>95</v>
      </c>
      <c r="D142" s="240" t="s">
        <v>164</v>
      </c>
      <c r="E142" s="241" t="s">
        <v>621</v>
      </c>
      <c r="F142" s="242" t="s">
        <v>622</v>
      </c>
      <c r="G142" s="243" t="s">
        <v>192</v>
      </c>
      <c r="H142" s="244">
        <v>1.6379999999999999</v>
      </c>
      <c r="I142" s="245"/>
      <c r="J142" s="246">
        <f>ROUND(I142*H142,2)</f>
        <v>0</v>
      </c>
      <c r="K142" s="247"/>
      <c r="L142" s="45"/>
      <c r="M142" s="248" t="s">
        <v>1</v>
      </c>
      <c r="N142" s="249" t="s">
        <v>44</v>
      </c>
      <c r="O142" s="98"/>
      <c r="P142" s="250">
        <f>O142*H142</f>
        <v>0</v>
      </c>
      <c r="Q142" s="250">
        <v>0</v>
      </c>
      <c r="R142" s="250">
        <f>Q142*H142</f>
        <v>0</v>
      </c>
      <c r="S142" s="250">
        <v>0</v>
      </c>
      <c r="T142" s="25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52" t="s">
        <v>168</v>
      </c>
      <c r="AT142" s="252" t="s">
        <v>164</v>
      </c>
      <c r="AU142" s="252" t="s">
        <v>90</v>
      </c>
      <c r="AY142" s="18" t="s">
        <v>162</v>
      </c>
      <c r="BE142" s="253">
        <f>IF(N142="základná",J142,0)</f>
        <v>0</v>
      </c>
      <c r="BF142" s="253">
        <f>IF(N142="znížená",J142,0)</f>
        <v>0</v>
      </c>
      <c r="BG142" s="253">
        <f>IF(N142="zákl. prenesená",J142,0)</f>
        <v>0</v>
      </c>
      <c r="BH142" s="253">
        <f>IF(N142="zníž. prenesená",J142,0)</f>
        <v>0</v>
      </c>
      <c r="BI142" s="253">
        <f>IF(N142="nulová",J142,0)</f>
        <v>0</v>
      </c>
      <c r="BJ142" s="18" t="s">
        <v>90</v>
      </c>
      <c r="BK142" s="253">
        <f>ROUND(I142*H142,2)</f>
        <v>0</v>
      </c>
      <c r="BL142" s="18" t="s">
        <v>168</v>
      </c>
      <c r="BM142" s="252" t="s">
        <v>1266</v>
      </c>
    </row>
    <row r="143" s="2" customFormat="1" ht="14.4" customHeight="1">
      <c r="A143" s="39"/>
      <c r="B143" s="40"/>
      <c r="C143" s="240" t="s">
        <v>168</v>
      </c>
      <c r="D143" s="240" t="s">
        <v>164</v>
      </c>
      <c r="E143" s="241" t="s">
        <v>624</v>
      </c>
      <c r="F143" s="242" t="s">
        <v>625</v>
      </c>
      <c r="G143" s="243" t="s">
        <v>192</v>
      </c>
      <c r="H143" s="244">
        <v>0.42999999999999999</v>
      </c>
      <c r="I143" s="245"/>
      <c r="J143" s="246">
        <f>ROUND(I143*H143,2)</f>
        <v>0</v>
      </c>
      <c r="K143" s="247"/>
      <c r="L143" s="45"/>
      <c r="M143" s="248" t="s">
        <v>1</v>
      </c>
      <c r="N143" s="249" t="s">
        <v>44</v>
      </c>
      <c r="O143" s="98"/>
      <c r="P143" s="250">
        <f>O143*H143</f>
        <v>0</v>
      </c>
      <c r="Q143" s="250">
        <v>0</v>
      </c>
      <c r="R143" s="250">
        <f>Q143*H143</f>
        <v>0</v>
      </c>
      <c r="S143" s="250">
        <v>0</v>
      </c>
      <c r="T143" s="25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52" t="s">
        <v>168</v>
      </c>
      <c r="AT143" s="252" t="s">
        <v>164</v>
      </c>
      <c r="AU143" s="252" t="s">
        <v>90</v>
      </c>
      <c r="AY143" s="18" t="s">
        <v>162</v>
      </c>
      <c r="BE143" s="253">
        <f>IF(N143="základná",J143,0)</f>
        <v>0</v>
      </c>
      <c r="BF143" s="253">
        <f>IF(N143="znížená",J143,0)</f>
        <v>0</v>
      </c>
      <c r="BG143" s="253">
        <f>IF(N143="zákl. prenesená",J143,0)</f>
        <v>0</v>
      </c>
      <c r="BH143" s="253">
        <f>IF(N143="zníž. prenesená",J143,0)</f>
        <v>0</v>
      </c>
      <c r="BI143" s="253">
        <f>IF(N143="nulová",J143,0)</f>
        <v>0</v>
      </c>
      <c r="BJ143" s="18" t="s">
        <v>90</v>
      </c>
      <c r="BK143" s="253">
        <f>ROUND(I143*H143,2)</f>
        <v>0</v>
      </c>
      <c r="BL143" s="18" t="s">
        <v>168</v>
      </c>
      <c r="BM143" s="252" t="s">
        <v>1267</v>
      </c>
    </row>
    <row r="144" s="14" customFormat="1">
      <c r="A144" s="14"/>
      <c r="B144" s="265"/>
      <c r="C144" s="266"/>
      <c r="D144" s="256" t="s">
        <v>170</v>
      </c>
      <c r="E144" s="267" t="s">
        <v>1</v>
      </c>
      <c r="F144" s="268" t="s">
        <v>1268</v>
      </c>
      <c r="G144" s="266"/>
      <c r="H144" s="269">
        <v>0.42999999999999999</v>
      </c>
      <c r="I144" s="270"/>
      <c r="J144" s="266"/>
      <c r="K144" s="266"/>
      <c r="L144" s="271"/>
      <c r="M144" s="272"/>
      <c r="N144" s="273"/>
      <c r="O144" s="273"/>
      <c r="P144" s="273"/>
      <c r="Q144" s="273"/>
      <c r="R144" s="273"/>
      <c r="S144" s="273"/>
      <c r="T144" s="27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75" t="s">
        <v>170</v>
      </c>
      <c r="AU144" s="275" t="s">
        <v>90</v>
      </c>
      <c r="AV144" s="14" t="s">
        <v>90</v>
      </c>
      <c r="AW144" s="14" t="s">
        <v>34</v>
      </c>
      <c r="AX144" s="14" t="s">
        <v>85</v>
      </c>
      <c r="AY144" s="275" t="s">
        <v>162</v>
      </c>
    </row>
    <row r="145" s="2" customFormat="1" ht="22.2" customHeight="1">
      <c r="A145" s="39"/>
      <c r="B145" s="40"/>
      <c r="C145" s="240" t="s">
        <v>200</v>
      </c>
      <c r="D145" s="240" t="s">
        <v>164</v>
      </c>
      <c r="E145" s="241" t="s">
        <v>628</v>
      </c>
      <c r="F145" s="242" t="s">
        <v>629</v>
      </c>
      <c r="G145" s="243" t="s">
        <v>192</v>
      </c>
      <c r="H145" s="244">
        <v>0.42999999999999999</v>
      </c>
      <c r="I145" s="245"/>
      <c r="J145" s="246">
        <f>ROUND(I145*H145,2)</f>
        <v>0</v>
      </c>
      <c r="K145" s="247"/>
      <c r="L145" s="45"/>
      <c r="M145" s="248" t="s">
        <v>1</v>
      </c>
      <c r="N145" s="249" t="s">
        <v>44</v>
      </c>
      <c r="O145" s="98"/>
      <c r="P145" s="250">
        <f>O145*H145</f>
        <v>0</v>
      </c>
      <c r="Q145" s="250">
        <v>0</v>
      </c>
      <c r="R145" s="250">
        <f>Q145*H145</f>
        <v>0</v>
      </c>
      <c r="S145" s="250">
        <v>0</v>
      </c>
      <c r="T145" s="25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52" t="s">
        <v>168</v>
      </c>
      <c r="AT145" s="252" t="s">
        <v>164</v>
      </c>
      <c r="AU145" s="252" t="s">
        <v>90</v>
      </c>
      <c r="AY145" s="18" t="s">
        <v>162</v>
      </c>
      <c r="BE145" s="253">
        <f>IF(N145="základná",J145,0)</f>
        <v>0</v>
      </c>
      <c r="BF145" s="253">
        <f>IF(N145="znížená",J145,0)</f>
        <v>0</v>
      </c>
      <c r="BG145" s="253">
        <f>IF(N145="zákl. prenesená",J145,0)</f>
        <v>0</v>
      </c>
      <c r="BH145" s="253">
        <f>IF(N145="zníž. prenesená",J145,0)</f>
        <v>0</v>
      </c>
      <c r="BI145" s="253">
        <f>IF(N145="nulová",J145,0)</f>
        <v>0</v>
      </c>
      <c r="BJ145" s="18" t="s">
        <v>90</v>
      </c>
      <c r="BK145" s="253">
        <f>ROUND(I145*H145,2)</f>
        <v>0</v>
      </c>
      <c r="BL145" s="18" t="s">
        <v>168</v>
      </c>
      <c r="BM145" s="252" t="s">
        <v>1269</v>
      </c>
    </row>
    <row r="146" s="2" customFormat="1" ht="22.2" customHeight="1">
      <c r="A146" s="39"/>
      <c r="B146" s="40"/>
      <c r="C146" s="240" t="s">
        <v>206</v>
      </c>
      <c r="D146" s="240" t="s">
        <v>164</v>
      </c>
      <c r="E146" s="241" t="s">
        <v>631</v>
      </c>
      <c r="F146" s="242" t="s">
        <v>632</v>
      </c>
      <c r="G146" s="243" t="s">
        <v>192</v>
      </c>
      <c r="H146" s="244">
        <v>5.3799999999999999</v>
      </c>
      <c r="I146" s="245"/>
      <c r="J146" s="246">
        <f>ROUND(I146*H146,2)</f>
        <v>0</v>
      </c>
      <c r="K146" s="247"/>
      <c r="L146" s="45"/>
      <c r="M146" s="248" t="s">
        <v>1</v>
      </c>
      <c r="N146" s="249" t="s">
        <v>44</v>
      </c>
      <c r="O146" s="98"/>
      <c r="P146" s="250">
        <f>O146*H146</f>
        <v>0</v>
      </c>
      <c r="Q146" s="250">
        <v>0</v>
      </c>
      <c r="R146" s="250">
        <f>Q146*H146</f>
        <v>0</v>
      </c>
      <c r="S146" s="250">
        <v>0</v>
      </c>
      <c r="T146" s="25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52" t="s">
        <v>168</v>
      </c>
      <c r="AT146" s="252" t="s">
        <v>164</v>
      </c>
      <c r="AU146" s="252" t="s">
        <v>90</v>
      </c>
      <c r="AY146" s="18" t="s">
        <v>162</v>
      </c>
      <c r="BE146" s="253">
        <f>IF(N146="základná",J146,0)</f>
        <v>0</v>
      </c>
      <c r="BF146" s="253">
        <f>IF(N146="znížená",J146,0)</f>
        <v>0</v>
      </c>
      <c r="BG146" s="253">
        <f>IF(N146="zákl. prenesená",J146,0)</f>
        <v>0</v>
      </c>
      <c r="BH146" s="253">
        <f>IF(N146="zníž. prenesená",J146,0)</f>
        <v>0</v>
      </c>
      <c r="BI146" s="253">
        <f>IF(N146="nulová",J146,0)</f>
        <v>0</v>
      </c>
      <c r="BJ146" s="18" t="s">
        <v>90</v>
      </c>
      <c r="BK146" s="253">
        <f>ROUND(I146*H146,2)</f>
        <v>0</v>
      </c>
      <c r="BL146" s="18" t="s">
        <v>168</v>
      </c>
      <c r="BM146" s="252" t="s">
        <v>1270</v>
      </c>
    </row>
    <row r="147" s="14" customFormat="1">
      <c r="A147" s="14"/>
      <c r="B147" s="265"/>
      <c r="C147" s="266"/>
      <c r="D147" s="256" t="s">
        <v>170</v>
      </c>
      <c r="E147" s="267" t="s">
        <v>1</v>
      </c>
      <c r="F147" s="268" t="s">
        <v>1271</v>
      </c>
      <c r="G147" s="266"/>
      <c r="H147" s="269">
        <v>2.6899999999999999</v>
      </c>
      <c r="I147" s="270"/>
      <c r="J147" s="266"/>
      <c r="K147" s="266"/>
      <c r="L147" s="271"/>
      <c r="M147" s="272"/>
      <c r="N147" s="273"/>
      <c r="O147" s="273"/>
      <c r="P147" s="273"/>
      <c r="Q147" s="273"/>
      <c r="R147" s="273"/>
      <c r="S147" s="273"/>
      <c r="T147" s="27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75" t="s">
        <v>170</v>
      </c>
      <c r="AU147" s="275" t="s">
        <v>90</v>
      </c>
      <c r="AV147" s="14" t="s">
        <v>90</v>
      </c>
      <c r="AW147" s="14" t="s">
        <v>34</v>
      </c>
      <c r="AX147" s="14" t="s">
        <v>78</v>
      </c>
      <c r="AY147" s="275" t="s">
        <v>162</v>
      </c>
    </row>
    <row r="148" s="14" customFormat="1">
      <c r="A148" s="14"/>
      <c r="B148" s="265"/>
      <c r="C148" s="266"/>
      <c r="D148" s="256" t="s">
        <v>170</v>
      </c>
      <c r="E148" s="267" t="s">
        <v>1</v>
      </c>
      <c r="F148" s="268" t="s">
        <v>1272</v>
      </c>
      <c r="G148" s="266"/>
      <c r="H148" s="269">
        <v>2.6899999999999999</v>
      </c>
      <c r="I148" s="270"/>
      <c r="J148" s="266"/>
      <c r="K148" s="266"/>
      <c r="L148" s="271"/>
      <c r="M148" s="272"/>
      <c r="N148" s="273"/>
      <c r="O148" s="273"/>
      <c r="P148" s="273"/>
      <c r="Q148" s="273"/>
      <c r="R148" s="273"/>
      <c r="S148" s="273"/>
      <c r="T148" s="27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75" t="s">
        <v>170</v>
      </c>
      <c r="AU148" s="275" t="s">
        <v>90</v>
      </c>
      <c r="AV148" s="14" t="s">
        <v>90</v>
      </c>
      <c r="AW148" s="14" t="s">
        <v>34</v>
      </c>
      <c r="AX148" s="14" t="s">
        <v>78</v>
      </c>
      <c r="AY148" s="275" t="s">
        <v>162</v>
      </c>
    </row>
    <row r="149" s="16" customFormat="1">
      <c r="A149" s="16"/>
      <c r="B149" s="287"/>
      <c r="C149" s="288"/>
      <c r="D149" s="256" t="s">
        <v>170</v>
      </c>
      <c r="E149" s="289" t="s">
        <v>1</v>
      </c>
      <c r="F149" s="290" t="s">
        <v>180</v>
      </c>
      <c r="G149" s="288"/>
      <c r="H149" s="291">
        <v>5.3799999999999999</v>
      </c>
      <c r="I149" s="292"/>
      <c r="J149" s="288"/>
      <c r="K149" s="288"/>
      <c r="L149" s="293"/>
      <c r="M149" s="294"/>
      <c r="N149" s="295"/>
      <c r="O149" s="295"/>
      <c r="P149" s="295"/>
      <c r="Q149" s="295"/>
      <c r="R149" s="295"/>
      <c r="S149" s="295"/>
      <c r="T149" s="29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T149" s="297" t="s">
        <v>170</v>
      </c>
      <c r="AU149" s="297" t="s">
        <v>90</v>
      </c>
      <c r="AV149" s="16" t="s">
        <v>168</v>
      </c>
      <c r="AW149" s="16" t="s">
        <v>34</v>
      </c>
      <c r="AX149" s="16" t="s">
        <v>85</v>
      </c>
      <c r="AY149" s="297" t="s">
        <v>162</v>
      </c>
    </row>
    <row r="150" s="2" customFormat="1" ht="30" customHeight="1">
      <c r="A150" s="39"/>
      <c r="B150" s="40"/>
      <c r="C150" s="240" t="s">
        <v>210</v>
      </c>
      <c r="D150" s="240" t="s">
        <v>164</v>
      </c>
      <c r="E150" s="241" t="s">
        <v>235</v>
      </c>
      <c r="F150" s="242" t="s">
        <v>236</v>
      </c>
      <c r="G150" s="243" t="s">
        <v>192</v>
      </c>
      <c r="H150" s="244">
        <v>13.359999999999999</v>
      </c>
      <c r="I150" s="245"/>
      <c r="J150" s="246">
        <f>ROUND(I150*H150,2)</f>
        <v>0</v>
      </c>
      <c r="K150" s="247"/>
      <c r="L150" s="45"/>
      <c r="M150" s="248" t="s">
        <v>1</v>
      </c>
      <c r="N150" s="249" t="s">
        <v>44</v>
      </c>
      <c r="O150" s="98"/>
      <c r="P150" s="250">
        <f>O150*H150</f>
        <v>0</v>
      </c>
      <c r="Q150" s="250">
        <v>0</v>
      </c>
      <c r="R150" s="250">
        <f>Q150*H150</f>
        <v>0</v>
      </c>
      <c r="S150" s="250">
        <v>0</v>
      </c>
      <c r="T150" s="25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52" t="s">
        <v>168</v>
      </c>
      <c r="AT150" s="252" t="s">
        <v>164</v>
      </c>
      <c r="AU150" s="252" t="s">
        <v>90</v>
      </c>
      <c r="AY150" s="18" t="s">
        <v>162</v>
      </c>
      <c r="BE150" s="253">
        <f>IF(N150="základná",J150,0)</f>
        <v>0</v>
      </c>
      <c r="BF150" s="253">
        <f>IF(N150="znížená",J150,0)</f>
        <v>0</v>
      </c>
      <c r="BG150" s="253">
        <f>IF(N150="zákl. prenesená",J150,0)</f>
        <v>0</v>
      </c>
      <c r="BH150" s="253">
        <f>IF(N150="zníž. prenesená",J150,0)</f>
        <v>0</v>
      </c>
      <c r="BI150" s="253">
        <f>IF(N150="nulová",J150,0)</f>
        <v>0</v>
      </c>
      <c r="BJ150" s="18" t="s">
        <v>90</v>
      </c>
      <c r="BK150" s="253">
        <f>ROUND(I150*H150,2)</f>
        <v>0</v>
      </c>
      <c r="BL150" s="18" t="s">
        <v>168</v>
      </c>
      <c r="BM150" s="252" t="s">
        <v>1273</v>
      </c>
    </row>
    <row r="151" s="14" customFormat="1">
      <c r="A151" s="14"/>
      <c r="B151" s="265"/>
      <c r="C151" s="266"/>
      <c r="D151" s="256" t="s">
        <v>170</v>
      </c>
      <c r="E151" s="267" t="s">
        <v>1</v>
      </c>
      <c r="F151" s="268" t="s">
        <v>1274</v>
      </c>
      <c r="G151" s="266"/>
      <c r="H151" s="269">
        <v>1.6399999999999999</v>
      </c>
      <c r="I151" s="270"/>
      <c r="J151" s="266"/>
      <c r="K151" s="266"/>
      <c r="L151" s="271"/>
      <c r="M151" s="272"/>
      <c r="N151" s="273"/>
      <c r="O151" s="273"/>
      <c r="P151" s="273"/>
      <c r="Q151" s="273"/>
      <c r="R151" s="273"/>
      <c r="S151" s="273"/>
      <c r="T151" s="27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75" t="s">
        <v>170</v>
      </c>
      <c r="AU151" s="275" t="s">
        <v>90</v>
      </c>
      <c r="AV151" s="14" t="s">
        <v>90</v>
      </c>
      <c r="AW151" s="14" t="s">
        <v>34</v>
      </c>
      <c r="AX151" s="14" t="s">
        <v>78</v>
      </c>
      <c r="AY151" s="275" t="s">
        <v>162</v>
      </c>
    </row>
    <row r="152" s="14" customFormat="1">
      <c r="A152" s="14"/>
      <c r="B152" s="265"/>
      <c r="C152" s="266"/>
      <c r="D152" s="256" t="s">
        <v>170</v>
      </c>
      <c r="E152" s="267" t="s">
        <v>1</v>
      </c>
      <c r="F152" s="268" t="s">
        <v>1275</v>
      </c>
      <c r="G152" s="266"/>
      <c r="H152" s="269">
        <v>0.42999999999999999</v>
      </c>
      <c r="I152" s="270"/>
      <c r="J152" s="266"/>
      <c r="K152" s="266"/>
      <c r="L152" s="271"/>
      <c r="M152" s="272"/>
      <c r="N152" s="273"/>
      <c r="O152" s="273"/>
      <c r="P152" s="273"/>
      <c r="Q152" s="273"/>
      <c r="R152" s="273"/>
      <c r="S152" s="273"/>
      <c r="T152" s="27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75" t="s">
        <v>170</v>
      </c>
      <c r="AU152" s="275" t="s">
        <v>90</v>
      </c>
      <c r="AV152" s="14" t="s">
        <v>90</v>
      </c>
      <c r="AW152" s="14" t="s">
        <v>34</v>
      </c>
      <c r="AX152" s="14" t="s">
        <v>78</v>
      </c>
      <c r="AY152" s="275" t="s">
        <v>162</v>
      </c>
    </row>
    <row r="153" s="14" customFormat="1">
      <c r="A153" s="14"/>
      <c r="B153" s="265"/>
      <c r="C153" s="266"/>
      <c r="D153" s="256" t="s">
        <v>170</v>
      </c>
      <c r="E153" s="267" t="s">
        <v>1</v>
      </c>
      <c r="F153" s="268" t="s">
        <v>1276</v>
      </c>
      <c r="G153" s="266"/>
      <c r="H153" s="269">
        <v>5.9800000000000004</v>
      </c>
      <c r="I153" s="270"/>
      <c r="J153" s="266"/>
      <c r="K153" s="266"/>
      <c r="L153" s="271"/>
      <c r="M153" s="272"/>
      <c r="N153" s="273"/>
      <c r="O153" s="273"/>
      <c r="P153" s="273"/>
      <c r="Q153" s="273"/>
      <c r="R153" s="273"/>
      <c r="S153" s="273"/>
      <c r="T153" s="27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5" t="s">
        <v>170</v>
      </c>
      <c r="AU153" s="275" t="s">
        <v>90</v>
      </c>
      <c r="AV153" s="14" t="s">
        <v>90</v>
      </c>
      <c r="AW153" s="14" t="s">
        <v>34</v>
      </c>
      <c r="AX153" s="14" t="s">
        <v>78</v>
      </c>
      <c r="AY153" s="275" t="s">
        <v>162</v>
      </c>
    </row>
    <row r="154" s="14" customFormat="1">
      <c r="A154" s="14"/>
      <c r="B154" s="265"/>
      <c r="C154" s="266"/>
      <c r="D154" s="256" t="s">
        <v>170</v>
      </c>
      <c r="E154" s="267" t="s">
        <v>1</v>
      </c>
      <c r="F154" s="268" t="s">
        <v>1277</v>
      </c>
      <c r="G154" s="266"/>
      <c r="H154" s="269">
        <v>-1.6399999999999999</v>
      </c>
      <c r="I154" s="270"/>
      <c r="J154" s="266"/>
      <c r="K154" s="266"/>
      <c r="L154" s="271"/>
      <c r="M154" s="272"/>
      <c r="N154" s="273"/>
      <c r="O154" s="273"/>
      <c r="P154" s="273"/>
      <c r="Q154" s="273"/>
      <c r="R154" s="273"/>
      <c r="S154" s="273"/>
      <c r="T154" s="27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75" t="s">
        <v>170</v>
      </c>
      <c r="AU154" s="275" t="s">
        <v>90</v>
      </c>
      <c r="AV154" s="14" t="s">
        <v>90</v>
      </c>
      <c r="AW154" s="14" t="s">
        <v>34</v>
      </c>
      <c r="AX154" s="14" t="s">
        <v>78</v>
      </c>
      <c r="AY154" s="275" t="s">
        <v>162</v>
      </c>
    </row>
    <row r="155" s="14" customFormat="1">
      <c r="A155" s="14"/>
      <c r="B155" s="265"/>
      <c r="C155" s="266"/>
      <c r="D155" s="256" t="s">
        <v>170</v>
      </c>
      <c r="E155" s="267" t="s">
        <v>1</v>
      </c>
      <c r="F155" s="268" t="s">
        <v>1278</v>
      </c>
      <c r="G155" s="266"/>
      <c r="H155" s="269">
        <v>-1.05</v>
      </c>
      <c r="I155" s="270"/>
      <c r="J155" s="266"/>
      <c r="K155" s="266"/>
      <c r="L155" s="271"/>
      <c r="M155" s="272"/>
      <c r="N155" s="273"/>
      <c r="O155" s="273"/>
      <c r="P155" s="273"/>
      <c r="Q155" s="273"/>
      <c r="R155" s="273"/>
      <c r="S155" s="273"/>
      <c r="T155" s="27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5" t="s">
        <v>170</v>
      </c>
      <c r="AU155" s="275" t="s">
        <v>90</v>
      </c>
      <c r="AV155" s="14" t="s">
        <v>90</v>
      </c>
      <c r="AW155" s="14" t="s">
        <v>34</v>
      </c>
      <c r="AX155" s="14" t="s">
        <v>78</v>
      </c>
      <c r="AY155" s="275" t="s">
        <v>162</v>
      </c>
    </row>
    <row r="156" s="14" customFormat="1">
      <c r="A156" s="14"/>
      <c r="B156" s="265"/>
      <c r="C156" s="266"/>
      <c r="D156" s="256" t="s">
        <v>170</v>
      </c>
      <c r="E156" s="267" t="s">
        <v>1</v>
      </c>
      <c r="F156" s="268" t="s">
        <v>1279</v>
      </c>
      <c r="G156" s="266"/>
      <c r="H156" s="269">
        <v>8</v>
      </c>
      <c r="I156" s="270"/>
      <c r="J156" s="266"/>
      <c r="K156" s="266"/>
      <c r="L156" s="271"/>
      <c r="M156" s="272"/>
      <c r="N156" s="273"/>
      <c r="O156" s="273"/>
      <c r="P156" s="273"/>
      <c r="Q156" s="273"/>
      <c r="R156" s="273"/>
      <c r="S156" s="273"/>
      <c r="T156" s="27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75" t="s">
        <v>170</v>
      </c>
      <c r="AU156" s="275" t="s">
        <v>90</v>
      </c>
      <c r="AV156" s="14" t="s">
        <v>90</v>
      </c>
      <c r="AW156" s="14" t="s">
        <v>34</v>
      </c>
      <c r="AX156" s="14" t="s">
        <v>78</v>
      </c>
      <c r="AY156" s="275" t="s">
        <v>162</v>
      </c>
    </row>
    <row r="157" s="16" customFormat="1">
      <c r="A157" s="16"/>
      <c r="B157" s="287"/>
      <c r="C157" s="288"/>
      <c r="D157" s="256" t="s">
        <v>170</v>
      </c>
      <c r="E157" s="289" t="s">
        <v>1</v>
      </c>
      <c r="F157" s="290" t="s">
        <v>180</v>
      </c>
      <c r="G157" s="288"/>
      <c r="H157" s="291">
        <v>13.360000000000001</v>
      </c>
      <c r="I157" s="292"/>
      <c r="J157" s="288"/>
      <c r="K157" s="288"/>
      <c r="L157" s="293"/>
      <c r="M157" s="294"/>
      <c r="N157" s="295"/>
      <c r="O157" s="295"/>
      <c r="P157" s="295"/>
      <c r="Q157" s="295"/>
      <c r="R157" s="295"/>
      <c r="S157" s="295"/>
      <c r="T157" s="29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T157" s="297" t="s">
        <v>170</v>
      </c>
      <c r="AU157" s="297" t="s">
        <v>90</v>
      </c>
      <c r="AV157" s="16" t="s">
        <v>168</v>
      </c>
      <c r="AW157" s="16" t="s">
        <v>34</v>
      </c>
      <c r="AX157" s="16" t="s">
        <v>85</v>
      </c>
      <c r="AY157" s="297" t="s">
        <v>162</v>
      </c>
    </row>
    <row r="158" s="2" customFormat="1" ht="22.2" customHeight="1">
      <c r="A158" s="39"/>
      <c r="B158" s="40"/>
      <c r="C158" s="240" t="s">
        <v>215</v>
      </c>
      <c r="D158" s="240" t="s">
        <v>164</v>
      </c>
      <c r="E158" s="241" t="s">
        <v>646</v>
      </c>
      <c r="F158" s="242" t="s">
        <v>647</v>
      </c>
      <c r="G158" s="243" t="s">
        <v>192</v>
      </c>
      <c r="H158" s="244">
        <v>10.69</v>
      </c>
      <c r="I158" s="245"/>
      <c r="J158" s="246">
        <f>ROUND(I158*H158,2)</f>
        <v>0</v>
      </c>
      <c r="K158" s="247"/>
      <c r="L158" s="45"/>
      <c r="M158" s="248" t="s">
        <v>1</v>
      </c>
      <c r="N158" s="249" t="s">
        <v>44</v>
      </c>
      <c r="O158" s="98"/>
      <c r="P158" s="250">
        <f>O158*H158</f>
        <v>0</v>
      </c>
      <c r="Q158" s="250">
        <v>0</v>
      </c>
      <c r="R158" s="250">
        <f>Q158*H158</f>
        <v>0</v>
      </c>
      <c r="S158" s="250">
        <v>0</v>
      </c>
      <c r="T158" s="25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52" t="s">
        <v>168</v>
      </c>
      <c r="AT158" s="252" t="s">
        <v>164</v>
      </c>
      <c r="AU158" s="252" t="s">
        <v>90</v>
      </c>
      <c r="AY158" s="18" t="s">
        <v>162</v>
      </c>
      <c r="BE158" s="253">
        <f>IF(N158="základná",J158,0)</f>
        <v>0</v>
      </c>
      <c r="BF158" s="253">
        <f>IF(N158="znížená",J158,0)</f>
        <v>0</v>
      </c>
      <c r="BG158" s="253">
        <f>IF(N158="zákl. prenesená",J158,0)</f>
        <v>0</v>
      </c>
      <c r="BH158" s="253">
        <f>IF(N158="zníž. prenesená",J158,0)</f>
        <v>0</v>
      </c>
      <c r="BI158" s="253">
        <f>IF(N158="nulová",J158,0)</f>
        <v>0</v>
      </c>
      <c r="BJ158" s="18" t="s">
        <v>90</v>
      </c>
      <c r="BK158" s="253">
        <f>ROUND(I158*H158,2)</f>
        <v>0</v>
      </c>
      <c r="BL158" s="18" t="s">
        <v>168</v>
      </c>
      <c r="BM158" s="252" t="s">
        <v>1280</v>
      </c>
    </row>
    <row r="159" s="14" customFormat="1">
      <c r="A159" s="14"/>
      <c r="B159" s="265"/>
      <c r="C159" s="266"/>
      <c r="D159" s="256" t="s">
        <v>170</v>
      </c>
      <c r="E159" s="267" t="s">
        <v>1</v>
      </c>
      <c r="F159" s="268" t="s">
        <v>1281</v>
      </c>
      <c r="G159" s="266"/>
      <c r="H159" s="269">
        <v>10.69</v>
      </c>
      <c r="I159" s="270"/>
      <c r="J159" s="266"/>
      <c r="K159" s="266"/>
      <c r="L159" s="271"/>
      <c r="M159" s="272"/>
      <c r="N159" s="273"/>
      <c r="O159" s="273"/>
      <c r="P159" s="273"/>
      <c r="Q159" s="273"/>
      <c r="R159" s="273"/>
      <c r="S159" s="273"/>
      <c r="T159" s="27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75" t="s">
        <v>170</v>
      </c>
      <c r="AU159" s="275" t="s">
        <v>90</v>
      </c>
      <c r="AV159" s="14" t="s">
        <v>90</v>
      </c>
      <c r="AW159" s="14" t="s">
        <v>34</v>
      </c>
      <c r="AX159" s="14" t="s">
        <v>85</v>
      </c>
      <c r="AY159" s="275" t="s">
        <v>162</v>
      </c>
    </row>
    <row r="160" s="2" customFormat="1" ht="19.8" customHeight="1">
      <c r="A160" s="39"/>
      <c r="B160" s="40"/>
      <c r="C160" s="240" t="s">
        <v>221</v>
      </c>
      <c r="D160" s="240" t="s">
        <v>164</v>
      </c>
      <c r="E160" s="241" t="s">
        <v>651</v>
      </c>
      <c r="F160" s="242" t="s">
        <v>652</v>
      </c>
      <c r="G160" s="243" t="s">
        <v>192</v>
      </c>
      <c r="H160" s="244">
        <v>10.69</v>
      </c>
      <c r="I160" s="245"/>
      <c r="J160" s="246">
        <f>ROUND(I160*H160,2)</f>
        <v>0</v>
      </c>
      <c r="K160" s="247"/>
      <c r="L160" s="45"/>
      <c r="M160" s="248" t="s">
        <v>1</v>
      </c>
      <c r="N160" s="249" t="s">
        <v>44</v>
      </c>
      <c r="O160" s="98"/>
      <c r="P160" s="250">
        <f>O160*H160</f>
        <v>0</v>
      </c>
      <c r="Q160" s="250">
        <v>0</v>
      </c>
      <c r="R160" s="250">
        <f>Q160*H160</f>
        <v>0</v>
      </c>
      <c r="S160" s="250">
        <v>0</v>
      </c>
      <c r="T160" s="25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52" t="s">
        <v>168</v>
      </c>
      <c r="AT160" s="252" t="s">
        <v>164</v>
      </c>
      <c r="AU160" s="252" t="s">
        <v>90</v>
      </c>
      <c r="AY160" s="18" t="s">
        <v>162</v>
      </c>
      <c r="BE160" s="253">
        <f>IF(N160="základná",J160,0)</f>
        <v>0</v>
      </c>
      <c r="BF160" s="253">
        <f>IF(N160="znížená",J160,0)</f>
        <v>0</v>
      </c>
      <c r="BG160" s="253">
        <f>IF(N160="zákl. prenesená",J160,0)</f>
        <v>0</v>
      </c>
      <c r="BH160" s="253">
        <f>IF(N160="zníž. prenesená",J160,0)</f>
        <v>0</v>
      </c>
      <c r="BI160" s="253">
        <f>IF(N160="nulová",J160,0)</f>
        <v>0</v>
      </c>
      <c r="BJ160" s="18" t="s">
        <v>90</v>
      </c>
      <c r="BK160" s="253">
        <f>ROUND(I160*H160,2)</f>
        <v>0</v>
      </c>
      <c r="BL160" s="18" t="s">
        <v>168</v>
      </c>
      <c r="BM160" s="252" t="s">
        <v>1282</v>
      </c>
    </row>
    <row r="161" s="2" customFormat="1" ht="14.4" customHeight="1">
      <c r="A161" s="39"/>
      <c r="B161" s="40"/>
      <c r="C161" s="240" t="s">
        <v>225</v>
      </c>
      <c r="D161" s="240" t="s">
        <v>164</v>
      </c>
      <c r="E161" s="241" t="s">
        <v>654</v>
      </c>
      <c r="F161" s="242" t="s">
        <v>655</v>
      </c>
      <c r="G161" s="243" t="s">
        <v>192</v>
      </c>
      <c r="H161" s="244">
        <v>2.6899999999999999</v>
      </c>
      <c r="I161" s="245"/>
      <c r="J161" s="246">
        <f>ROUND(I161*H161,2)</f>
        <v>0</v>
      </c>
      <c r="K161" s="247"/>
      <c r="L161" s="45"/>
      <c r="M161" s="248" t="s">
        <v>1</v>
      </c>
      <c r="N161" s="249" t="s">
        <v>44</v>
      </c>
      <c r="O161" s="98"/>
      <c r="P161" s="250">
        <f>O161*H161</f>
        <v>0</v>
      </c>
      <c r="Q161" s="250">
        <v>0</v>
      </c>
      <c r="R161" s="250">
        <f>Q161*H161</f>
        <v>0</v>
      </c>
      <c r="S161" s="250">
        <v>0</v>
      </c>
      <c r="T161" s="25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52" t="s">
        <v>168</v>
      </c>
      <c r="AT161" s="252" t="s">
        <v>164</v>
      </c>
      <c r="AU161" s="252" t="s">
        <v>90</v>
      </c>
      <c r="AY161" s="18" t="s">
        <v>162</v>
      </c>
      <c r="BE161" s="253">
        <f>IF(N161="základná",J161,0)</f>
        <v>0</v>
      </c>
      <c r="BF161" s="253">
        <f>IF(N161="znížená",J161,0)</f>
        <v>0</v>
      </c>
      <c r="BG161" s="253">
        <f>IF(N161="zákl. prenesená",J161,0)</f>
        <v>0</v>
      </c>
      <c r="BH161" s="253">
        <f>IF(N161="zníž. prenesená",J161,0)</f>
        <v>0</v>
      </c>
      <c r="BI161" s="253">
        <f>IF(N161="nulová",J161,0)</f>
        <v>0</v>
      </c>
      <c r="BJ161" s="18" t="s">
        <v>90</v>
      </c>
      <c r="BK161" s="253">
        <f>ROUND(I161*H161,2)</f>
        <v>0</v>
      </c>
      <c r="BL161" s="18" t="s">
        <v>168</v>
      </c>
      <c r="BM161" s="252" t="s">
        <v>1283</v>
      </c>
    </row>
    <row r="162" s="14" customFormat="1">
      <c r="A162" s="14"/>
      <c r="B162" s="265"/>
      <c r="C162" s="266"/>
      <c r="D162" s="256" t="s">
        <v>170</v>
      </c>
      <c r="E162" s="267" t="s">
        <v>1</v>
      </c>
      <c r="F162" s="268" t="s">
        <v>1284</v>
      </c>
      <c r="G162" s="266"/>
      <c r="H162" s="269">
        <v>2.6899999999999999</v>
      </c>
      <c r="I162" s="270"/>
      <c r="J162" s="266"/>
      <c r="K162" s="266"/>
      <c r="L162" s="271"/>
      <c r="M162" s="272"/>
      <c r="N162" s="273"/>
      <c r="O162" s="273"/>
      <c r="P162" s="273"/>
      <c r="Q162" s="273"/>
      <c r="R162" s="273"/>
      <c r="S162" s="273"/>
      <c r="T162" s="27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75" t="s">
        <v>170</v>
      </c>
      <c r="AU162" s="275" t="s">
        <v>90</v>
      </c>
      <c r="AV162" s="14" t="s">
        <v>90</v>
      </c>
      <c r="AW162" s="14" t="s">
        <v>34</v>
      </c>
      <c r="AX162" s="14" t="s">
        <v>85</v>
      </c>
      <c r="AY162" s="275" t="s">
        <v>162</v>
      </c>
    </row>
    <row r="163" s="2" customFormat="1" ht="22.2" customHeight="1">
      <c r="A163" s="39"/>
      <c r="B163" s="40"/>
      <c r="C163" s="240" t="s">
        <v>232</v>
      </c>
      <c r="D163" s="240" t="s">
        <v>164</v>
      </c>
      <c r="E163" s="241" t="s">
        <v>659</v>
      </c>
      <c r="F163" s="242" t="s">
        <v>660</v>
      </c>
      <c r="G163" s="243" t="s">
        <v>545</v>
      </c>
      <c r="H163" s="244">
        <v>9.6479999999999997</v>
      </c>
      <c r="I163" s="245"/>
      <c r="J163" s="246">
        <f>ROUND(I163*H163,2)</f>
        <v>0</v>
      </c>
      <c r="K163" s="247"/>
      <c r="L163" s="45"/>
      <c r="M163" s="248" t="s">
        <v>1</v>
      </c>
      <c r="N163" s="249" t="s">
        <v>44</v>
      </c>
      <c r="O163" s="98"/>
      <c r="P163" s="250">
        <f>O163*H163</f>
        <v>0</v>
      </c>
      <c r="Q163" s="250">
        <v>0</v>
      </c>
      <c r="R163" s="250">
        <f>Q163*H163</f>
        <v>0</v>
      </c>
      <c r="S163" s="250">
        <v>0</v>
      </c>
      <c r="T163" s="25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52" t="s">
        <v>168</v>
      </c>
      <c r="AT163" s="252" t="s">
        <v>164</v>
      </c>
      <c r="AU163" s="252" t="s">
        <v>90</v>
      </c>
      <c r="AY163" s="18" t="s">
        <v>162</v>
      </c>
      <c r="BE163" s="253">
        <f>IF(N163="základná",J163,0)</f>
        <v>0</v>
      </c>
      <c r="BF163" s="253">
        <f>IF(N163="znížená",J163,0)</f>
        <v>0</v>
      </c>
      <c r="BG163" s="253">
        <f>IF(N163="zákl. prenesená",J163,0)</f>
        <v>0</v>
      </c>
      <c r="BH163" s="253">
        <f>IF(N163="zníž. prenesená",J163,0)</f>
        <v>0</v>
      </c>
      <c r="BI163" s="253">
        <f>IF(N163="nulová",J163,0)</f>
        <v>0</v>
      </c>
      <c r="BJ163" s="18" t="s">
        <v>90</v>
      </c>
      <c r="BK163" s="253">
        <f>ROUND(I163*H163,2)</f>
        <v>0</v>
      </c>
      <c r="BL163" s="18" t="s">
        <v>168</v>
      </c>
      <c r="BM163" s="252" t="s">
        <v>1285</v>
      </c>
    </row>
    <row r="164" s="14" customFormat="1">
      <c r="A164" s="14"/>
      <c r="B164" s="265"/>
      <c r="C164" s="266"/>
      <c r="D164" s="256" t="s">
        <v>170</v>
      </c>
      <c r="E164" s="267" t="s">
        <v>1</v>
      </c>
      <c r="F164" s="268" t="s">
        <v>1286</v>
      </c>
      <c r="G164" s="266"/>
      <c r="H164" s="269">
        <v>9.6479999999999997</v>
      </c>
      <c r="I164" s="270"/>
      <c r="J164" s="266"/>
      <c r="K164" s="266"/>
      <c r="L164" s="271"/>
      <c r="M164" s="272"/>
      <c r="N164" s="273"/>
      <c r="O164" s="273"/>
      <c r="P164" s="273"/>
      <c r="Q164" s="273"/>
      <c r="R164" s="273"/>
      <c r="S164" s="273"/>
      <c r="T164" s="27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75" t="s">
        <v>170</v>
      </c>
      <c r="AU164" s="275" t="s">
        <v>90</v>
      </c>
      <c r="AV164" s="14" t="s">
        <v>90</v>
      </c>
      <c r="AW164" s="14" t="s">
        <v>34</v>
      </c>
      <c r="AX164" s="14" t="s">
        <v>85</v>
      </c>
      <c r="AY164" s="275" t="s">
        <v>162</v>
      </c>
    </row>
    <row r="165" s="2" customFormat="1" ht="22.2" customHeight="1">
      <c r="A165" s="39"/>
      <c r="B165" s="40"/>
      <c r="C165" s="240" t="s">
        <v>234</v>
      </c>
      <c r="D165" s="240" t="s">
        <v>164</v>
      </c>
      <c r="E165" s="241" t="s">
        <v>663</v>
      </c>
      <c r="F165" s="242" t="s">
        <v>664</v>
      </c>
      <c r="G165" s="243" t="s">
        <v>192</v>
      </c>
      <c r="H165" s="244">
        <v>1.6379999999999999</v>
      </c>
      <c r="I165" s="245"/>
      <c r="J165" s="246">
        <f>ROUND(I165*H165,2)</f>
        <v>0</v>
      </c>
      <c r="K165" s="247"/>
      <c r="L165" s="45"/>
      <c r="M165" s="248" t="s">
        <v>1</v>
      </c>
      <c r="N165" s="249" t="s">
        <v>44</v>
      </c>
      <c r="O165" s="98"/>
      <c r="P165" s="250">
        <f>O165*H165</f>
        <v>0</v>
      </c>
      <c r="Q165" s="250">
        <v>0</v>
      </c>
      <c r="R165" s="250">
        <f>Q165*H165</f>
        <v>0</v>
      </c>
      <c r="S165" s="250">
        <v>0</v>
      </c>
      <c r="T165" s="25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2" t="s">
        <v>168</v>
      </c>
      <c r="AT165" s="252" t="s">
        <v>164</v>
      </c>
      <c r="AU165" s="252" t="s">
        <v>90</v>
      </c>
      <c r="AY165" s="18" t="s">
        <v>162</v>
      </c>
      <c r="BE165" s="253">
        <f>IF(N165="základná",J165,0)</f>
        <v>0</v>
      </c>
      <c r="BF165" s="253">
        <f>IF(N165="znížená",J165,0)</f>
        <v>0</v>
      </c>
      <c r="BG165" s="253">
        <f>IF(N165="zákl. prenesená",J165,0)</f>
        <v>0</v>
      </c>
      <c r="BH165" s="253">
        <f>IF(N165="zníž. prenesená",J165,0)</f>
        <v>0</v>
      </c>
      <c r="BI165" s="253">
        <f>IF(N165="nulová",J165,0)</f>
        <v>0</v>
      </c>
      <c r="BJ165" s="18" t="s">
        <v>90</v>
      </c>
      <c r="BK165" s="253">
        <f>ROUND(I165*H165,2)</f>
        <v>0</v>
      </c>
      <c r="BL165" s="18" t="s">
        <v>168</v>
      </c>
      <c r="BM165" s="252" t="s">
        <v>1287</v>
      </c>
    </row>
    <row r="166" s="13" customFormat="1">
      <c r="A166" s="13"/>
      <c r="B166" s="254"/>
      <c r="C166" s="255"/>
      <c r="D166" s="256" t="s">
        <v>170</v>
      </c>
      <c r="E166" s="257" t="s">
        <v>1</v>
      </c>
      <c r="F166" s="258" t="s">
        <v>1288</v>
      </c>
      <c r="G166" s="255"/>
      <c r="H166" s="257" t="s">
        <v>1</v>
      </c>
      <c r="I166" s="259"/>
      <c r="J166" s="255"/>
      <c r="K166" s="255"/>
      <c r="L166" s="260"/>
      <c r="M166" s="261"/>
      <c r="N166" s="262"/>
      <c r="O166" s="262"/>
      <c r="P166" s="262"/>
      <c r="Q166" s="262"/>
      <c r="R166" s="262"/>
      <c r="S166" s="262"/>
      <c r="T166" s="26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4" t="s">
        <v>170</v>
      </c>
      <c r="AU166" s="264" t="s">
        <v>90</v>
      </c>
      <c r="AV166" s="13" t="s">
        <v>85</v>
      </c>
      <c r="AW166" s="13" t="s">
        <v>34</v>
      </c>
      <c r="AX166" s="13" t="s">
        <v>78</v>
      </c>
      <c r="AY166" s="264" t="s">
        <v>162</v>
      </c>
    </row>
    <row r="167" s="14" customFormat="1">
      <c r="A167" s="14"/>
      <c r="B167" s="265"/>
      <c r="C167" s="266"/>
      <c r="D167" s="256" t="s">
        <v>170</v>
      </c>
      <c r="E167" s="267" t="s">
        <v>1</v>
      </c>
      <c r="F167" s="268" t="s">
        <v>1289</v>
      </c>
      <c r="G167" s="266"/>
      <c r="H167" s="269">
        <v>0.81899999999999995</v>
      </c>
      <c r="I167" s="270"/>
      <c r="J167" s="266"/>
      <c r="K167" s="266"/>
      <c r="L167" s="271"/>
      <c r="M167" s="272"/>
      <c r="N167" s="273"/>
      <c r="O167" s="273"/>
      <c r="P167" s="273"/>
      <c r="Q167" s="273"/>
      <c r="R167" s="273"/>
      <c r="S167" s="273"/>
      <c r="T167" s="27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75" t="s">
        <v>170</v>
      </c>
      <c r="AU167" s="275" t="s">
        <v>90</v>
      </c>
      <c r="AV167" s="14" t="s">
        <v>90</v>
      </c>
      <c r="AW167" s="14" t="s">
        <v>34</v>
      </c>
      <c r="AX167" s="14" t="s">
        <v>78</v>
      </c>
      <c r="AY167" s="275" t="s">
        <v>162</v>
      </c>
    </row>
    <row r="168" s="14" customFormat="1">
      <c r="A168" s="14"/>
      <c r="B168" s="265"/>
      <c r="C168" s="266"/>
      <c r="D168" s="256" t="s">
        <v>170</v>
      </c>
      <c r="E168" s="267" t="s">
        <v>1</v>
      </c>
      <c r="F168" s="268" t="s">
        <v>1290</v>
      </c>
      <c r="G168" s="266"/>
      <c r="H168" s="269">
        <v>0.81899999999999995</v>
      </c>
      <c r="I168" s="270"/>
      <c r="J168" s="266"/>
      <c r="K168" s="266"/>
      <c r="L168" s="271"/>
      <c r="M168" s="272"/>
      <c r="N168" s="273"/>
      <c r="O168" s="273"/>
      <c r="P168" s="273"/>
      <c r="Q168" s="273"/>
      <c r="R168" s="273"/>
      <c r="S168" s="273"/>
      <c r="T168" s="27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5" t="s">
        <v>170</v>
      </c>
      <c r="AU168" s="275" t="s">
        <v>90</v>
      </c>
      <c r="AV168" s="14" t="s">
        <v>90</v>
      </c>
      <c r="AW168" s="14" t="s">
        <v>34</v>
      </c>
      <c r="AX168" s="14" t="s">
        <v>78</v>
      </c>
      <c r="AY168" s="275" t="s">
        <v>162</v>
      </c>
    </row>
    <row r="169" s="16" customFormat="1">
      <c r="A169" s="16"/>
      <c r="B169" s="287"/>
      <c r="C169" s="288"/>
      <c r="D169" s="256" t="s">
        <v>170</v>
      </c>
      <c r="E169" s="289" t="s">
        <v>1</v>
      </c>
      <c r="F169" s="290" t="s">
        <v>180</v>
      </c>
      <c r="G169" s="288"/>
      <c r="H169" s="291">
        <v>1.6379999999999999</v>
      </c>
      <c r="I169" s="292"/>
      <c r="J169" s="288"/>
      <c r="K169" s="288"/>
      <c r="L169" s="293"/>
      <c r="M169" s="294"/>
      <c r="N169" s="295"/>
      <c r="O169" s="295"/>
      <c r="P169" s="295"/>
      <c r="Q169" s="295"/>
      <c r="R169" s="295"/>
      <c r="S169" s="295"/>
      <c r="T169" s="29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T169" s="297" t="s">
        <v>170</v>
      </c>
      <c r="AU169" s="297" t="s">
        <v>90</v>
      </c>
      <c r="AV169" s="16" t="s">
        <v>168</v>
      </c>
      <c r="AW169" s="16" t="s">
        <v>34</v>
      </c>
      <c r="AX169" s="16" t="s">
        <v>85</v>
      </c>
      <c r="AY169" s="297" t="s">
        <v>162</v>
      </c>
    </row>
    <row r="170" s="2" customFormat="1" ht="22.2" customHeight="1">
      <c r="A170" s="39"/>
      <c r="B170" s="40"/>
      <c r="C170" s="240" t="s">
        <v>239</v>
      </c>
      <c r="D170" s="240" t="s">
        <v>164</v>
      </c>
      <c r="E170" s="241" t="s">
        <v>984</v>
      </c>
      <c r="F170" s="242" t="s">
        <v>985</v>
      </c>
      <c r="G170" s="243" t="s">
        <v>192</v>
      </c>
      <c r="H170" s="244">
        <v>8</v>
      </c>
      <c r="I170" s="245"/>
      <c r="J170" s="246">
        <f>ROUND(I170*H170,2)</f>
        <v>0</v>
      </c>
      <c r="K170" s="247"/>
      <c r="L170" s="45"/>
      <c r="M170" s="248" t="s">
        <v>1</v>
      </c>
      <c r="N170" s="249" t="s">
        <v>44</v>
      </c>
      <c r="O170" s="98"/>
      <c r="P170" s="250">
        <f>O170*H170</f>
        <v>0</v>
      </c>
      <c r="Q170" s="250">
        <v>0</v>
      </c>
      <c r="R170" s="250">
        <f>Q170*H170</f>
        <v>0</v>
      </c>
      <c r="S170" s="250">
        <v>0</v>
      </c>
      <c r="T170" s="25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52" t="s">
        <v>168</v>
      </c>
      <c r="AT170" s="252" t="s">
        <v>164</v>
      </c>
      <c r="AU170" s="252" t="s">
        <v>90</v>
      </c>
      <c r="AY170" s="18" t="s">
        <v>162</v>
      </c>
      <c r="BE170" s="253">
        <f>IF(N170="základná",J170,0)</f>
        <v>0</v>
      </c>
      <c r="BF170" s="253">
        <f>IF(N170="znížená",J170,0)</f>
        <v>0</v>
      </c>
      <c r="BG170" s="253">
        <f>IF(N170="zákl. prenesená",J170,0)</f>
        <v>0</v>
      </c>
      <c r="BH170" s="253">
        <f>IF(N170="zníž. prenesená",J170,0)</f>
        <v>0</v>
      </c>
      <c r="BI170" s="253">
        <f>IF(N170="nulová",J170,0)</f>
        <v>0</v>
      </c>
      <c r="BJ170" s="18" t="s">
        <v>90</v>
      </c>
      <c r="BK170" s="253">
        <f>ROUND(I170*H170,2)</f>
        <v>0</v>
      </c>
      <c r="BL170" s="18" t="s">
        <v>168</v>
      </c>
      <c r="BM170" s="252" t="s">
        <v>1291</v>
      </c>
    </row>
    <row r="171" s="14" customFormat="1">
      <c r="A171" s="14"/>
      <c r="B171" s="265"/>
      <c r="C171" s="266"/>
      <c r="D171" s="256" t="s">
        <v>170</v>
      </c>
      <c r="E171" s="267" t="s">
        <v>1</v>
      </c>
      <c r="F171" s="268" t="s">
        <v>1292</v>
      </c>
      <c r="G171" s="266"/>
      <c r="H171" s="269">
        <v>4</v>
      </c>
      <c r="I171" s="270"/>
      <c r="J171" s="266"/>
      <c r="K171" s="266"/>
      <c r="L171" s="271"/>
      <c r="M171" s="272"/>
      <c r="N171" s="273"/>
      <c r="O171" s="273"/>
      <c r="P171" s="273"/>
      <c r="Q171" s="273"/>
      <c r="R171" s="273"/>
      <c r="S171" s="273"/>
      <c r="T171" s="27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5" t="s">
        <v>170</v>
      </c>
      <c r="AU171" s="275" t="s">
        <v>90</v>
      </c>
      <c r="AV171" s="14" t="s">
        <v>90</v>
      </c>
      <c r="AW171" s="14" t="s">
        <v>34</v>
      </c>
      <c r="AX171" s="14" t="s">
        <v>78</v>
      </c>
      <c r="AY171" s="275" t="s">
        <v>162</v>
      </c>
    </row>
    <row r="172" s="14" customFormat="1">
      <c r="A172" s="14"/>
      <c r="B172" s="265"/>
      <c r="C172" s="266"/>
      <c r="D172" s="256" t="s">
        <v>170</v>
      </c>
      <c r="E172" s="267" t="s">
        <v>1</v>
      </c>
      <c r="F172" s="268" t="s">
        <v>1114</v>
      </c>
      <c r="G172" s="266"/>
      <c r="H172" s="269">
        <v>4</v>
      </c>
      <c r="I172" s="270"/>
      <c r="J172" s="266"/>
      <c r="K172" s="266"/>
      <c r="L172" s="271"/>
      <c r="M172" s="272"/>
      <c r="N172" s="273"/>
      <c r="O172" s="273"/>
      <c r="P172" s="273"/>
      <c r="Q172" s="273"/>
      <c r="R172" s="273"/>
      <c r="S172" s="273"/>
      <c r="T172" s="27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75" t="s">
        <v>170</v>
      </c>
      <c r="AU172" s="275" t="s">
        <v>90</v>
      </c>
      <c r="AV172" s="14" t="s">
        <v>90</v>
      </c>
      <c r="AW172" s="14" t="s">
        <v>34</v>
      </c>
      <c r="AX172" s="14" t="s">
        <v>78</v>
      </c>
      <c r="AY172" s="275" t="s">
        <v>162</v>
      </c>
    </row>
    <row r="173" s="16" customFormat="1">
      <c r="A173" s="16"/>
      <c r="B173" s="287"/>
      <c r="C173" s="288"/>
      <c r="D173" s="256" t="s">
        <v>170</v>
      </c>
      <c r="E173" s="289" t="s">
        <v>1</v>
      </c>
      <c r="F173" s="290" t="s">
        <v>180</v>
      </c>
      <c r="G173" s="288"/>
      <c r="H173" s="291">
        <v>8</v>
      </c>
      <c r="I173" s="292"/>
      <c r="J173" s="288"/>
      <c r="K173" s="288"/>
      <c r="L173" s="293"/>
      <c r="M173" s="294"/>
      <c r="N173" s="295"/>
      <c r="O173" s="295"/>
      <c r="P173" s="295"/>
      <c r="Q173" s="295"/>
      <c r="R173" s="295"/>
      <c r="S173" s="295"/>
      <c r="T173" s="29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T173" s="297" t="s">
        <v>170</v>
      </c>
      <c r="AU173" s="297" t="s">
        <v>90</v>
      </c>
      <c r="AV173" s="16" t="s">
        <v>168</v>
      </c>
      <c r="AW173" s="16" t="s">
        <v>34</v>
      </c>
      <c r="AX173" s="16" t="s">
        <v>85</v>
      </c>
      <c r="AY173" s="297" t="s">
        <v>162</v>
      </c>
    </row>
    <row r="174" s="2" customFormat="1" ht="14.4" customHeight="1">
      <c r="A174" s="39"/>
      <c r="B174" s="40"/>
      <c r="C174" s="299" t="s">
        <v>244</v>
      </c>
      <c r="D174" s="299" t="s">
        <v>267</v>
      </c>
      <c r="E174" s="300" t="s">
        <v>988</v>
      </c>
      <c r="F174" s="301" t="s">
        <v>989</v>
      </c>
      <c r="G174" s="302" t="s">
        <v>545</v>
      </c>
      <c r="H174" s="303">
        <v>14.4</v>
      </c>
      <c r="I174" s="304"/>
      <c r="J174" s="305">
        <f>ROUND(I174*H174,2)</f>
        <v>0</v>
      </c>
      <c r="K174" s="306"/>
      <c r="L174" s="307"/>
      <c r="M174" s="308" t="s">
        <v>1</v>
      </c>
      <c r="N174" s="309" t="s">
        <v>44</v>
      </c>
      <c r="O174" s="98"/>
      <c r="P174" s="250">
        <f>O174*H174</f>
        <v>0</v>
      </c>
      <c r="Q174" s="250">
        <v>1</v>
      </c>
      <c r="R174" s="250">
        <f>Q174*H174</f>
        <v>14.4</v>
      </c>
      <c r="S174" s="250">
        <v>0</v>
      </c>
      <c r="T174" s="25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52" t="s">
        <v>215</v>
      </c>
      <c r="AT174" s="252" t="s">
        <v>267</v>
      </c>
      <c r="AU174" s="252" t="s">
        <v>90</v>
      </c>
      <c r="AY174" s="18" t="s">
        <v>162</v>
      </c>
      <c r="BE174" s="253">
        <f>IF(N174="základná",J174,0)</f>
        <v>0</v>
      </c>
      <c r="BF174" s="253">
        <f>IF(N174="znížená",J174,0)</f>
        <v>0</v>
      </c>
      <c r="BG174" s="253">
        <f>IF(N174="zákl. prenesená",J174,0)</f>
        <v>0</v>
      </c>
      <c r="BH174" s="253">
        <f>IF(N174="zníž. prenesená",J174,0)</f>
        <v>0</v>
      </c>
      <c r="BI174" s="253">
        <f>IF(N174="nulová",J174,0)</f>
        <v>0</v>
      </c>
      <c r="BJ174" s="18" t="s">
        <v>90</v>
      </c>
      <c r="BK174" s="253">
        <f>ROUND(I174*H174,2)</f>
        <v>0</v>
      </c>
      <c r="BL174" s="18" t="s">
        <v>168</v>
      </c>
      <c r="BM174" s="252" t="s">
        <v>1293</v>
      </c>
    </row>
    <row r="175" s="2" customFormat="1" ht="22.2" customHeight="1">
      <c r="A175" s="39"/>
      <c r="B175" s="40"/>
      <c r="C175" s="240" t="s">
        <v>248</v>
      </c>
      <c r="D175" s="240" t="s">
        <v>164</v>
      </c>
      <c r="E175" s="241" t="s">
        <v>793</v>
      </c>
      <c r="F175" s="242" t="s">
        <v>794</v>
      </c>
      <c r="G175" s="243" t="s">
        <v>167</v>
      </c>
      <c r="H175" s="244">
        <v>30.68</v>
      </c>
      <c r="I175" s="245"/>
      <c r="J175" s="246">
        <f>ROUND(I175*H175,2)</f>
        <v>0</v>
      </c>
      <c r="K175" s="247"/>
      <c r="L175" s="45"/>
      <c r="M175" s="248" t="s">
        <v>1</v>
      </c>
      <c r="N175" s="249" t="s">
        <v>44</v>
      </c>
      <c r="O175" s="98"/>
      <c r="P175" s="250">
        <f>O175*H175</f>
        <v>0</v>
      </c>
      <c r="Q175" s="250">
        <v>0</v>
      </c>
      <c r="R175" s="250">
        <f>Q175*H175</f>
        <v>0</v>
      </c>
      <c r="S175" s="250">
        <v>0</v>
      </c>
      <c r="T175" s="25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52" t="s">
        <v>168</v>
      </c>
      <c r="AT175" s="252" t="s">
        <v>164</v>
      </c>
      <c r="AU175" s="252" t="s">
        <v>90</v>
      </c>
      <c r="AY175" s="18" t="s">
        <v>162</v>
      </c>
      <c r="BE175" s="253">
        <f>IF(N175="základná",J175,0)</f>
        <v>0</v>
      </c>
      <c r="BF175" s="253">
        <f>IF(N175="znížená",J175,0)</f>
        <v>0</v>
      </c>
      <c r="BG175" s="253">
        <f>IF(N175="zákl. prenesená",J175,0)</f>
        <v>0</v>
      </c>
      <c r="BH175" s="253">
        <f>IF(N175="zníž. prenesená",J175,0)</f>
        <v>0</v>
      </c>
      <c r="BI175" s="253">
        <f>IF(N175="nulová",J175,0)</f>
        <v>0</v>
      </c>
      <c r="BJ175" s="18" t="s">
        <v>90</v>
      </c>
      <c r="BK175" s="253">
        <f>ROUND(I175*H175,2)</f>
        <v>0</v>
      </c>
      <c r="BL175" s="18" t="s">
        <v>168</v>
      </c>
      <c r="BM175" s="252" t="s">
        <v>1294</v>
      </c>
    </row>
    <row r="176" s="14" customFormat="1">
      <c r="A176" s="14"/>
      <c r="B176" s="265"/>
      <c r="C176" s="266"/>
      <c r="D176" s="256" t="s">
        <v>170</v>
      </c>
      <c r="E176" s="267" t="s">
        <v>1</v>
      </c>
      <c r="F176" s="268" t="s">
        <v>1295</v>
      </c>
      <c r="G176" s="266"/>
      <c r="H176" s="269">
        <v>30.68</v>
      </c>
      <c r="I176" s="270"/>
      <c r="J176" s="266"/>
      <c r="K176" s="266"/>
      <c r="L176" s="271"/>
      <c r="M176" s="272"/>
      <c r="N176" s="273"/>
      <c r="O176" s="273"/>
      <c r="P176" s="273"/>
      <c r="Q176" s="273"/>
      <c r="R176" s="273"/>
      <c r="S176" s="273"/>
      <c r="T176" s="27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75" t="s">
        <v>170</v>
      </c>
      <c r="AU176" s="275" t="s">
        <v>90</v>
      </c>
      <c r="AV176" s="14" t="s">
        <v>90</v>
      </c>
      <c r="AW176" s="14" t="s">
        <v>34</v>
      </c>
      <c r="AX176" s="14" t="s">
        <v>85</v>
      </c>
      <c r="AY176" s="275" t="s">
        <v>162</v>
      </c>
    </row>
    <row r="177" s="12" customFormat="1" ht="22.8" customHeight="1">
      <c r="A177" s="12"/>
      <c r="B177" s="224"/>
      <c r="C177" s="225"/>
      <c r="D177" s="226" t="s">
        <v>77</v>
      </c>
      <c r="E177" s="238" t="s">
        <v>90</v>
      </c>
      <c r="F177" s="238" t="s">
        <v>252</v>
      </c>
      <c r="G177" s="225"/>
      <c r="H177" s="225"/>
      <c r="I177" s="228"/>
      <c r="J177" s="239">
        <f>BK177</f>
        <v>0</v>
      </c>
      <c r="K177" s="225"/>
      <c r="L177" s="230"/>
      <c r="M177" s="231"/>
      <c r="N177" s="232"/>
      <c r="O177" s="232"/>
      <c r="P177" s="233">
        <f>SUM(P178:P184)</f>
        <v>0</v>
      </c>
      <c r="Q177" s="232"/>
      <c r="R177" s="233">
        <f>SUM(R178:R184)</f>
        <v>0.97421800000000003</v>
      </c>
      <c r="S177" s="232"/>
      <c r="T177" s="234">
        <f>SUM(T178:T184)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35" t="s">
        <v>85</v>
      </c>
      <c r="AT177" s="236" t="s">
        <v>77</v>
      </c>
      <c r="AU177" s="236" t="s">
        <v>85</v>
      </c>
      <c r="AY177" s="235" t="s">
        <v>162</v>
      </c>
      <c r="BK177" s="237">
        <f>SUM(BK178:BK184)</f>
        <v>0</v>
      </c>
    </row>
    <row r="178" s="2" customFormat="1" ht="34.8" customHeight="1">
      <c r="A178" s="39"/>
      <c r="B178" s="40"/>
      <c r="C178" s="240" t="s">
        <v>253</v>
      </c>
      <c r="D178" s="240" t="s">
        <v>164</v>
      </c>
      <c r="E178" s="241" t="s">
        <v>813</v>
      </c>
      <c r="F178" s="242" t="s">
        <v>814</v>
      </c>
      <c r="G178" s="243" t="s">
        <v>815</v>
      </c>
      <c r="H178" s="244">
        <v>363</v>
      </c>
      <c r="I178" s="245"/>
      <c r="J178" s="246">
        <f>ROUND(I178*H178,2)</f>
        <v>0</v>
      </c>
      <c r="K178" s="247"/>
      <c r="L178" s="45"/>
      <c r="M178" s="248" t="s">
        <v>1</v>
      </c>
      <c r="N178" s="249" t="s">
        <v>44</v>
      </c>
      <c r="O178" s="98"/>
      <c r="P178" s="250">
        <f>O178*H178</f>
        <v>0</v>
      </c>
      <c r="Q178" s="250">
        <v>2.0000000000000002E-05</v>
      </c>
      <c r="R178" s="250">
        <f>Q178*H178</f>
        <v>0.0072600000000000008</v>
      </c>
      <c r="S178" s="250">
        <v>0</v>
      </c>
      <c r="T178" s="25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2" t="s">
        <v>168</v>
      </c>
      <c r="AT178" s="252" t="s">
        <v>164</v>
      </c>
      <c r="AU178" s="252" t="s">
        <v>90</v>
      </c>
      <c r="AY178" s="18" t="s">
        <v>162</v>
      </c>
      <c r="BE178" s="253">
        <f>IF(N178="základná",J178,0)</f>
        <v>0</v>
      </c>
      <c r="BF178" s="253">
        <f>IF(N178="znížená",J178,0)</f>
        <v>0</v>
      </c>
      <c r="BG178" s="253">
        <f>IF(N178="zákl. prenesená",J178,0)</f>
        <v>0</v>
      </c>
      <c r="BH178" s="253">
        <f>IF(N178="zníž. prenesená",J178,0)</f>
        <v>0</v>
      </c>
      <c r="BI178" s="253">
        <f>IF(N178="nulová",J178,0)</f>
        <v>0</v>
      </c>
      <c r="BJ178" s="18" t="s">
        <v>90</v>
      </c>
      <c r="BK178" s="253">
        <f>ROUND(I178*H178,2)</f>
        <v>0</v>
      </c>
      <c r="BL178" s="18" t="s">
        <v>168</v>
      </c>
      <c r="BM178" s="252" t="s">
        <v>1296</v>
      </c>
    </row>
    <row r="179" s="14" customFormat="1">
      <c r="A179" s="14"/>
      <c r="B179" s="265"/>
      <c r="C179" s="266"/>
      <c r="D179" s="256" t="s">
        <v>170</v>
      </c>
      <c r="E179" s="267" t="s">
        <v>1</v>
      </c>
      <c r="F179" s="268" t="s">
        <v>1297</v>
      </c>
      <c r="G179" s="266"/>
      <c r="H179" s="269">
        <v>363</v>
      </c>
      <c r="I179" s="270"/>
      <c r="J179" s="266"/>
      <c r="K179" s="266"/>
      <c r="L179" s="271"/>
      <c r="M179" s="272"/>
      <c r="N179" s="273"/>
      <c r="O179" s="273"/>
      <c r="P179" s="273"/>
      <c r="Q179" s="273"/>
      <c r="R179" s="273"/>
      <c r="S179" s="273"/>
      <c r="T179" s="27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75" t="s">
        <v>170</v>
      </c>
      <c r="AU179" s="275" t="s">
        <v>90</v>
      </c>
      <c r="AV179" s="14" t="s">
        <v>90</v>
      </c>
      <c r="AW179" s="14" t="s">
        <v>34</v>
      </c>
      <c r="AX179" s="14" t="s">
        <v>85</v>
      </c>
      <c r="AY179" s="275" t="s">
        <v>162</v>
      </c>
    </row>
    <row r="180" s="2" customFormat="1" ht="14.4" customHeight="1">
      <c r="A180" s="39"/>
      <c r="B180" s="40"/>
      <c r="C180" s="240" t="s">
        <v>261</v>
      </c>
      <c r="D180" s="240" t="s">
        <v>164</v>
      </c>
      <c r="E180" s="241" t="s">
        <v>680</v>
      </c>
      <c r="F180" s="242" t="s">
        <v>681</v>
      </c>
      <c r="G180" s="243" t="s">
        <v>192</v>
      </c>
      <c r="H180" s="244">
        <v>0.40000000000000002</v>
      </c>
      <c r="I180" s="245"/>
      <c r="J180" s="246">
        <f>ROUND(I180*H180,2)</f>
        <v>0</v>
      </c>
      <c r="K180" s="247"/>
      <c r="L180" s="45"/>
      <c r="M180" s="248" t="s">
        <v>1</v>
      </c>
      <c r="N180" s="249" t="s">
        <v>44</v>
      </c>
      <c r="O180" s="98"/>
      <c r="P180" s="250">
        <f>O180*H180</f>
        <v>0</v>
      </c>
      <c r="Q180" s="250">
        <v>2.4157199999999999</v>
      </c>
      <c r="R180" s="250">
        <f>Q180*H180</f>
        <v>0.96628800000000004</v>
      </c>
      <c r="S180" s="250">
        <v>0</v>
      </c>
      <c r="T180" s="25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52" t="s">
        <v>168</v>
      </c>
      <c r="AT180" s="252" t="s">
        <v>164</v>
      </c>
      <c r="AU180" s="252" t="s">
        <v>90</v>
      </c>
      <c r="AY180" s="18" t="s">
        <v>162</v>
      </c>
      <c r="BE180" s="253">
        <f>IF(N180="základná",J180,0)</f>
        <v>0</v>
      </c>
      <c r="BF180" s="253">
        <f>IF(N180="znížená",J180,0)</f>
        <v>0</v>
      </c>
      <c r="BG180" s="253">
        <f>IF(N180="zákl. prenesená",J180,0)</f>
        <v>0</v>
      </c>
      <c r="BH180" s="253">
        <f>IF(N180="zníž. prenesená",J180,0)</f>
        <v>0</v>
      </c>
      <c r="BI180" s="253">
        <f>IF(N180="nulová",J180,0)</f>
        <v>0</v>
      </c>
      <c r="BJ180" s="18" t="s">
        <v>90</v>
      </c>
      <c r="BK180" s="253">
        <f>ROUND(I180*H180,2)</f>
        <v>0</v>
      </c>
      <c r="BL180" s="18" t="s">
        <v>168</v>
      </c>
      <c r="BM180" s="252" t="s">
        <v>1298</v>
      </c>
    </row>
    <row r="181" s="14" customFormat="1">
      <c r="A181" s="14"/>
      <c r="B181" s="265"/>
      <c r="C181" s="266"/>
      <c r="D181" s="256" t="s">
        <v>170</v>
      </c>
      <c r="E181" s="267" t="s">
        <v>1</v>
      </c>
      <c r="F181" s="268" t="s">
        <v>1299</v>
      </c>
      <c r="G181" s="266"/>
      <c r="H181" s="269">
        <v>0.40000000000000002</v>
      </c>
      <c r="I181" s="270"/>
      <c r="J181" s="266"/>
      <c r="K181" s="266"/>
      <c r="L181" s="271"/>
      <c r="M181" s="272"/>
      <c r="N181" s="273"/>
      <c r="O181" s="273"/>
      <c r="P181" s="273"/>
      <c r="Q181" s="273"/>
      <c r="R181" s="273"/>
      <c r="S181" s="273"/>
      <c r="T181" s="27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75" t="s">
        <v>170</v>
      </c>
      <c r="AU181" s="275" t="s">
        <v>90</v>
      </c>
      <c r="AV181" s="14" t="s">
        <v>90</v>
      </c>
      <c r="AW181" s="14" t="s">
        <v>34</v>
      </c>
      <c r="AX181" s="14" t="s">
        <v>85</v>
      </c>
      <c r="AY181" s="275" t="s">
        <v>162</v>
      </c>
    </row>
    <row r="182" s="2" customFormat="1" ht="14.4" customHeight="1">
      <c r="A182" s="39"/>
      <c r="B182" s="40"/>
      <c r="C182" s="240" t="s">
        <v>266</v>
      </c>
      <c r="D182" s="240" t="s">
        <v>164</v>
      </c>
      <c r="E182" s="241" t="s">
        <v>1300</v>
      </c>
      <c r="F182" s="242" t="s">
        <v>1301</v>
      </c>
      <c r="G182" s="243" t="s">
        <v>167</v>
      </c>
      <c r="H182" s="244">
        <v>1</v>
      </c>
      <c r="I182" s="245"/>
      <c r="J182" s="246">
        <f>ROUND(I182*H182,2)</f>
        <v>0</v>
      </c>
      <c r="K182" s="247"/>
      <c r="L182" s="45"/>
      <c r="M182" s="248" t="s">
        <v>1</v>
      </c>
      <c r="N182" s="249" t="s">
        <v>44</v>
      </c>
      <c r="O182" s="98"/>
      <c r="P182" s="250">
        <f>O182*H182</f>
        <v>0</v>
      </c>
      <c r="Q182" s="250">
        <v>0.00067000000000000002</v>
      </c>
      <c r="R182" s="250">
        <f>Q182*H182</f>
        <v>0.00067000000000000002</v>
      </c>
      <c r="S182" s="250">
        <v>0</v>
      </c>
      <c r="T182" s="25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52" t="s">
        <v>168</v>
      </c>
      <c r="AT182" s="252" t="s">
        <v>164</v>
      </c>
      <c r="AU182" s="252" t="s">
        <v>90</v>
      </c>
      <c r="AY182" s="18" t="s">
        <v>162</v>
      </c>
      <c r="BE182" s="253">
        <f>IF(N182="základná",J182,0)</f>
        <v>0</v>
      </c>
      <c r="BF182" s="253">
        <f>IF(N182="znížená",J182,0)</f>
        <v>0</v>
      </c>
      <c r="BG182" s="253">
        <f>IF(N182="zákl. prenesená",J182,0)</f>
        <v>0</v>
      </c>
      <c r="BH182" s="253">
        <f>IF(N182="zníž. prenesená",J182,0)</f>
        <v>0</v>
      </c>
      <c r="BI182" s="253">
        <f>IF(N182="nulová",J182,0)</f>
        <v>0</v>
      </c>
      <c r="BJ182" s="18" t="s">
        <v>90</v>
      </c>
      <c r="BK182" s="253">
        <f>ROUND(I182*H182,2)</f>
        <v>0</v>
      </c>
      <c r="BL182" s="18" t="s">
        <v>168</v>
      </c>
      <c r="BM182" s="252" t="s">
        <v>1302</v>
      </c>
    </row>
    <row r="183" s="14" customFormat="1">
      <c r="A183" s="14"/>
      <c r="B183" s="265"/>
      <c r="C183" s="266"/>
      <c r="D183" s="256" t="s">
        <v>170</v>
      </c>
      <c r="E183" s="267" t="s">
        <v>1</v>
      </c>
      <c r="F183" s="268" t="s">
        <v>1303</v>
      </c>
      <c r="G183" s="266"/>
      <c r="H183" s="269">
        <v>1</v>
      </c>
      <c r="I183" s="270"/>
      <c r="J183" s="266"/>
      <c r="K183" s="266"/>
      <c r="L183" s="271"/>
      <c r="M183" s="272"/>
      <c r="N183" s="273"/>
      <c r="O183" s="273"/>
      <c r="P183" s="273"/>
      <c r="Q183" s="273"/>
      <c r="R183" s="273"/>
      <c r="S183" s="273"/>
      <c r="T183" s="27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5" t="s">
        <v>170</v>
      </c>
      <c r="AU183" s="275" t="s">
        <v>90</v>
      </c>
      <c r="AV183" s="14" t="s">
        <v>90</v>
      </c>
      <c r="AW183" s="14" t="s">
        <v>34</v>
      </c>
      <c r="AX183" s="14" t="s">
        <v>85</v>
      </c>
      <c r="AY183" s="275" t="s">
        <v>162</v>
      </c>
    </row>
    <row r="184" s="2" customFormat="1" ht="19.8" customHeight="1">
      <c r="A184" s="39"/>
      <c r="B184" s="40"/>
      <c r="C184" s="240" t="s">
        <v>272</v>
      </c>
      <c r="D184" s="240" t="s">
        <v>164</v>
      </c>
      <c r="E184" s="241" t="s">
        <v>1304</v>
      </c>
      <c r="F184" s="242" t="s">
        <v>1305</v>
      </c>
      <c r="G184" s="243" t="s">
        <v>167</v>
      </c>
      <c r="H184" s="244">
        <v>1</v>
      </c>
      <c r="I184" s="245"/>
      <c r="J184" s="246">
        <f>ROUND(I184*H184,2)</f>
        <v>0</v>
      </c>
      <c r="K184" s="247"/>
      <c r="L184" s="45"/>
      <c r="M184" s="248" t="s">
        <v>1</v>
      </c>
      <c r="N184" s="249" t="s">
        <v>44</v>
      </c>
      <c r="O184" s="98"/>
      <c r="P184" s="250">
        <f>O184*H184</f>
        <v>0</v>
      </c>
      <c r="Q184" s="250">
        <v>0</v>
      </c>
      <c r="R184" s="250">
        <f>Q184*H184</f>
        <v>0</v>
      </c>
      <c r="S184" s="250">
        <v>0</v>
      </c>
      <c r="T184" s="25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52" t="s">
        <v>168</v>
      </c>
      <c r="AT184" s="252" t="s">
        <v>164</v>
      </c>
      <c r="AU184" s="252" t="s">
        <v>90</v>
      </c>
      <c r="AY184" s="18" t="s">
        <v>162</v>
      </c>
      <c r="BE184" s="253">
        <f>IF(N184="základná",J184,0)</f>
        <v>0</v>
      </c>
      <c r="BF184" s="253">
        <f>IF(N184="znížená",J184,0)</f>
        <v>0</v>
      </c>
      <c r="BG184" s="253">
        <f>IF(N184="zákl. prenesená",J184,0)</f>
        <v>0</v>
      </c>
      <c r="BH184" s="253">
        <f>IF(N184="zníž. prenesená",J184,0)</f>
        <v>0</v>
      </c>
      <c r="BI184" s="253">
        <f>IF(N184="nulová",J184,0)</f>
        <v>0</v>
      </c>
      <c r="BJ184" s="18" t="s">
        <v>90</v>
      </c>
      <c r="BK184" s="253">
        <f>ROUND(I184*H184,2)</f>
        <v>0</v>
      </c>
      <c r="BL184" s="18" t="s">
        <v>168</v>
      </c>
      <c r="BM184" s="252" t="s">
        <v>1306</v>
      </c>
    </row>
    <row r="185" s="12" customFormat="1" ht="22.8" customHeight="1">
      <c r="A185" s="12"/>
      <c r="B185" s="224"/>
      <c r="C185" s="225"/>
      <c r="D185" s="226" t="s">
        <v>77</v>
      </c>
      <c r="E185" s="238" t="s">
        <v>95</v>
      </c>
      <c r="F185" s="238" t="s">
        <v>842</v>
      </c>
      <c r="G185" s="225"/>
      <c r="H185" s="225"/>
      <c r="I185" s="228"/>
      <c r="J185" s="239">
        <f>BK185</f>
        <v>0</v>
      </c>
      <c r="K185" s="225"/>
      <c r="L185" s="230"/>
      <c r="M185" s="231"/>
      <c r="N185" s="232"/>
      <c r="O185" s="232"/>
      <c r="P185" s="233">
        <f>SUM(P186:P192)</f>
        <v>0</v>
      </c>
      <c r="Q185" s="232"/>
      <c r="R185" s="233">
        <f>SUM(R186:R192)</f>
        <v>4.2509192000000002</v>
      </c>
      <c r="S185" s="232"/>
      <c r="T185" s="234">
        <f>SUM(T186:T192)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35" t="s">
        <v>85</v>
      </c>
      <c r="AT185" s="236" t="s">
        <v>77</v>
      </c>
      <c r="AU185" s="236" t="s">
        <v>85</v>
      </c>
      <c r="AY185" s="235" t="s">
        <v>162</v>
      </c>
      <c r="BK185" s="237">
        <f>SUM(BK186:BK192)</f>
        <v>0</v>
      </c>
    </row>
    <row r="186" s="2" customFormat="1" ht="14.4" customHeight="1">
      <c r="A186" s="39"/>
      <c r="B186" s="40"/>
      <c r="C186" s="240" t="s">
        <v>7</v>
      </c>
      <c r="D186" s="240" t="s">
        <v>164</v>
      </c>
      <c r="E186" s="241" t="s">
        <v>1127</v>
      </c>
      <c r="F186" s="242" t="s">
        <v>1128</v>
      </c>
      <c r="G186" s="243" t="s">
        <v>192</v>
      </c>
      <c r="H186" s="244">
        <v>1.8200000000000001</v>
      </c>
      <c r="I186" s="245"/>
      <c r="J186" s="246">
        <f>ROUND(I186*H186,2)</f>
        <v>0</v>
      </c>
      <c r="K186" s="247"/>
      <c r="L186" s="45"/>
      <c r="M186" s="248" t="s">
        <v>1</v>
      </c>
      <c r="N186" s="249" t="s">
        <v>44</v>
      </c>
      <c r="O186" s="98"/>
      <c r="P186" s="250">
        <f>O186*H186</f>
        <v>0</v>
      </c>
      <c r="Q186" s="250">
        <v>2.3225600000000002</v>
      </c>
      <c r="R186" s="250">
        <f>Q186*H186</f>
        <v>4.2270592000000002</v>
      </c>
      <c r="S186" s="250">
        <v>0</v>
      </c>
      <c r="T186" s="25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52" t="s">
        <v>168</v>
      </c>
      <c r="AT186" s="252" t="s">
        <v>164</v>
      </c>
      <c r="AU186" s="252" t="s">
        <v>90</v>
      </c>
      <c r="AY186" s="18" t="s">
        <v>162</v>
      </c>
      <c r="BE186" s="253">
        <f>IF(N186="základná",J186,0)</f>
        <v>0</v>
      </c>
      <c r="BF186" s="253">
        <f>IF(N186="znížená",J186,0)</f>
        <v>0</v>
      </c>
      <c r="BG186" s="253">
        <f>IF(N186="zákl. prenesená",J186,0)</f>
        <v>0</v>
      </c>
      <c r="BH186" s="253">
        <f>IF(N186="zníž. prenesená",J186,0)</f>
        <v>0</v>
      </c>
      <c r="BI186" s="253">
        <f>IF(N186="nulová",J186,0)</f>
        <v>0</v>
      </c>
      <c r="BJ186" s="18" t="s">
        <v>90</v>
      </c>
      <c r="BK186" s="253">
        <f>ROUND(I186*H186,2)</f>
        <v>0</v>
      </c>
      <c r="BL186" s="18" t="s">
        <v>168</v>
      </c>
      <c r="BM186" s="252" t="s">
        <v>1307</v>
      </c>
    </row>
    <row r="187" s="14" customFormat="1">
      <c r="A187" s="14"/>
      <c r="B187" s="265"/>
      <c r="C187" s="266"/>
      <c r="D187" s="256" t="s">
        <v>170</v>
      </c>
      <c r="E187" s="267" t="s">
        <v>1</v>
      </c>
      <c r="F187" s="268" t="s">
        <v>1308</v>
      </c>
      <c r="G187" s="266"/>
      <c r="H187" s="269">
        <v>1.8200000000000001</v>
      </c>
      <c r="I187" s="270"/>
      <c r="J187" s="266"/>
      <c r="K187" s="266"/>
      <c r="L187" s="271"/>
      <c r="M187" s="272"/>
      <c r="N187" s="273"/>
      <c r="O187" s="273"/>
      <c r="P187" s="273"/>
      <c r="Q187" s="273"/>
      <c r="R187" s="273"/>
      <c r="S187" s="273"/>
      <c r="T187" s="27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75" t="s">
        <v>170</v>
      </c>
      <c r="AU187" s="275" t="s">
        <v>90</v>
      </c>
      <c r="AV187" s="14" t="s">
        <v>90</v>
      </c>
      <c r="AW187" s="14" t="s">
        <v>34</v>
      </c>
      <c r="AX187" s="14" t="s">
        <v>85</v>
      </c>
      <c r="AY187" s="275" t="s">
        <v>162</v>
      </c>
    </row>
    <row r="188" s="2" customFormat="1" ht="19.8" customHeight="1">
      <c r="A188" s="39"/>
      <c r="B188" s="40"/>
      <c r="C188" s="240" t="s">
        <v>286</v>
      </c>
      <c r="D188" s="240" t="s">
        <v>164</v>
      </c>
      <c r="E188" s="241" t="s">
        <v>1005</v>
      </c>
      <c r="F188" s="242" t="s">
        <v>1131</v>
      </c>
      <c r="G188" s="243" t="s">
        <v>167</v>
      </c>
      <c r="H188" s="244">
        <v>3.8399999999999999</v>
      </c>
      <c r="I188" s="245"/>
      <c r="J188" s="246">
        <f>ROUND(I188*H188,2)</f>
        <v>0</v>
      </c>
      <c r="K188" s="247"/>
      <c r="L188" s="45"/>
      <c r="M188" s="248" t="s">
        <v>1</v>
      </c>
      <c r="N188" s="249" t="s">
        <v>44</v>
      </c>
      <c r="O188" s="98"/>
      <c r="P188" s="250">
        <f>O188*H188</f>
        <v>0</v>
      </c>
      <c r="Q188" s="250">
        <v>0.00346</v>
      </c>
      <c r="R188" s="250">
        <f>Q188*H188</f>
        <v>0.013286399999999999</v>
      </c>
      <c r="S188" s="250">
        <v>0</v>
      </c>
      <c r="T188" s="251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52" t="s">
        <v>168</v>
      </c>
      <c r="AT188" s="252" t="s">
        <v>164</v>
      </c>
      <c r="AU188" s="252" t="s">
        <v>90</v>
      </c>
      <c r="AY188" s="18" t="s">
        <v>162</v>
      </c>
      <c r="BE188" s="253">
        <f>IF(N188="základná",J188,0)</f>
        <v>0</v>
      </c>
      <c r="BF188" s="253">
        <f>IF(N188="znížená",J188,0)</f>
        <v>0</v>
      </c>
      <c r="BG188" s="253">
        <f>IF(N188="zákl. prenesená",J188,0)</f>
        <v>0</v>
      </c>
      <c r="BH188" s="253">
        <f>IF(N188="zníž. prenesená",J188,0)</f>
        <v>0</v>
      </c>
      <c r="BI188" s="253">
        <f>IF(N188="nulová",J188,0)</f>
        <v>0</v>
      </c>
      <c r="BJ188" s="18" t="s">
        <v>90</v>
      </c>
      <c r="BK188" s="253">
        <f>ROUND(I188*H188,2)</f>
        <v>0</v>
      </c>
      <c r="BL188" s="18" t="s">
        <v>168</v>
      </c>
      <c r="BM188" s="252" t="s">
        <v>1309</v>
      </c>
    </row>
    <row r="189" s="14" customFormat="1">
      <c r="A189" s="14"/>
      <c r="B189" s="265"/>
      <c r="C189" s="266"/>
      <c r="D189" s="256" t="s">
        <v>170</v>
      </c>
      <c r="E189" s="267" t="s">
        <v>1</v>
      </c>
      <c r="F189" s="268" t="s">
        <v>1310</v>
      </c>
      <c r="G189" s="266"/>
      <c r="H189" s="269">
        <v>3.8399999999999999</v>
      </c>
      <c r="I189" s="270"/>
      <c r="J189" s="266"/>
      <c r="K189" s="266"/>
      <c r="L189" s="271"/>
      <c r="M189" s="272"/>
      <c r="N189" s="273"/>
      <c r="O189" s="273"/>
      <c r="P189" s="273"/>
      <c r="Q189" s="273"/>
      <c r="R189" s="273"/>
      <c r="S189" s="273"/>
      <c r="T189" s="27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75" t="s">
        <v>170</v>
      </c>
      <c r="AU189" s="275" t="s">
        <v>90</v>
      </c>
      <c r="AV189" s="14" t="s">
        <v>90</v>
      </c>
      <c r="AW189" s="14" t="s">
        <v>34</v>
      </c>
      <c r="AX189" s="14" t="s">
        <v>85</v>
      </c>
      <c r="AY189" s="275" t="s">
        <v>162</v>
      </c>
    </row>
    <row r="190" s="2" customFormat="1" ht="19.8" customHeight="1">
      <c r="A190" s="39"/>
      <c r="B190" s="40"/>
      <c r="C190" s="240" t="s">
        <v>291</v>
      </c>
      <c r="D190" s="240" t="s">
        <v>164</v>
      </c>
      <c r="E190" s="241" t="s">
        <v>1009</v>
      </c>
      <c r="F190" s="242" t="s">
        <v>1010</v>
      </c>
      <c r="G190" s="243" t="s">
        <v>167</v>
      </c>
      <c r="H190" s="244">
        <v>3.8399999999999999</v>
      </c>
      <c r="I190" s="245"/>
      <c r="J190" s="246">
        <f>ROUND(I190*H190,2)</f>
        <v>0</v>
      </c>
      <c r="K190" s="247"/>
      <c r="L190" s="45"/>
      <c r="M190" s="248" t="s">
        <v>1</v>
      </c>
      <c r="N190" s="249" t="s">
        <v>44</v>
      </c>
      <c r="O190" s="98"/>
      <c r="P190" s="250">
        <f>O190*H190</f>
        <v>0</v>
      </c>
      <c r="Q190" s="250">
        <v>5.0000000000000002E-05</v>
      </c>
      <c r="R190" s="250">
        <f>Q190*H190</f>
        <v>0.00019200000000000001</v>
      </c>
      <c r="S190" s="250">
        <v>0</v>
      </c>
      <c r="T190" s="251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2" t="s">
        <v>168</v>
      </c>
      <c r="AT190" s="252" t="s">
        <v>164</v>
      </c>
      <c r="AU190" s="252" t="s">
        <v>90</v>
      </c>
      <c r="AY190" s="18" t="s">
        <v>162</v>
      </c>
      <c r="BE190" s="253">
        <f>IF(N190="základná",J190,0)</f>
        <v>0</v>
      </c>
      <c r="BF190" s="253">
        <f>IF(N190="znížená",J190,0)</f>
        <v>0</v>
      </c>
      <c r="BG190" s="253">
        <f>IF(N190="zákl. prenesená",J190,0)</f>
        <v>0</v>
      </c>
      <c r="BH190" s="253">
        <f>IF(N190="zníž. prenesená",J190,0)</f>
        <v>0</v>
      </c>
      <c r="BI190" s="253">
        <f>IF(N190="nulová",J190,0)</f>
        <v>0</v>
      </c>
      <c r="BJ190" s="18" t="s">
        <v>90</v>
      </c>
      <c r="BK190" s="253">
        <f>ROUND(I190*H190,2)</f>
        <v>0</v>
      </c>
      <c r="BL190" s="18" t="s">
        <v>168</v>
      </c>
      <c r="BM190" s="252" t="s">
        <v>1311</v>
      </c>
    </row>
    <row r="191" s="2" customFormat="1" ht="19.8" customHeight="1">
      <c r="A191" s="39"/>
      <c r="B191" s="40"/>
      <c r="C191" s="240" t="s">
        <v>298</v>
      </c>
      <c r="D191" s="240" t="s">
        <v>164</v>
      </c>
      <c r="E191" s="241" t="s">
        <v>1012</v>
      </c>
      <c r="F191" s="242" t="s">
        <v>1013</v>
      </c>
      <c r="G191" s="243" t="s">
        <v>545</v>
      </c>
      <c r="H191" s="244">
        <v>0.01</v>
      </c>
      <c r="I191" s="245"/>
      <c r="J191" s="246">
        <f>ROUND(I191*H191,2)</f>
        <v>0</v>
      </c>
      <c r="K191" s="247"/>
      <c r="L191" s="45"/>
      <c r="M191" s="248" t="s">
        <v>1</v>
      </c>
      <c r="N191" s="249" t="s">
        <v>44</v>
      </c>
      <c r="O191" s="98"/>
      <c r="P191" s="250">
        <f>O191*H191</f>
        <v>0</v>
      </c>
      <c r="Q191" s="250">
        <v>1.03816</v>
      </c>
      <c r="R191" s="250">
        <f>Q191*H191</f>
        <v>0.0103816</v>
      </c>
      <c r="S191" s="250">
        <v>0</v>
      </c>
      <c r="T191" s="251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52" t="s">
        <v>168</v>
      </c>
      <c r="AT191" s="252" t="s">
        <v>164</v>
      </c>
      <c r="AU191" s="252" t="s">
        <v>90</v>
      </c>
      <c r="AY191" s="18" t="s">
        <v>162</v>
      </c>
      <c r="BE191" s="253">
        <f>IF(N191="základná",J191,0)</f>
        <v>0</v>
      </c>
      <c r="BF191" s="253">
        <f>IF(N191="znížená",J191,0)</f>
        <v>0</v>
      </c>
      <c r="BG191" s="253">
        <f>IF(N191="zákl. prenesená",J191,0)</f>
        <v>0</v>
      </c>
      <c r="BH191" s="253">
        <f>IF(N191="zníž. prenesená",J191,0)</f>
        <v>0</v>
      </c>
      <c r="BI191" s="253">
        <f>IF(N191="nulová",J191,0)</f>
        <v>0</v>
      </c>
      <c r="BJ191" s="18" t="s">
        <v>90</v>
      </c>
      <c r="BK191" s="253">
        <f>ROUND(I191*H191,2)</f>
        <v>0</v>
      </c>
      <c r="BL191" s="18" t="s">
        <v>168</v>
      </c>
      <c r="BM191" s="252" t="s">
        <v>1312</v>
      </c>
    </row>
    <row r="192" s="14" customFormat="1">
      <c r="A192" s="14"/>
      <c r="B192" s="265"/>
      <c r="C192" s="266"/>
      <c r="D192" s="256" t="s">
        <v>170</v>
      </c>
      <c r="E192" s="267" t="s">
        <v>1</v>
      </c>
      <c r="F192" s="268" t="s">
        <v>1136</v>
      </c>
      <c r="G192" s="266"/>
      <c r="H192" s="269">
        <v>0.01</v>
      </c>
      <c r="I192" s="270"/>
      <c r="J192" s="266"/>
      <c r="K192" s="266"/>
      <c r="L192" s="271"/>
      <c r="M192" s="272"/>
      <c r="N192" s="273"/>
      <c r="O192" s="273"/>
      <c r="P192" s="273"/>
      <c r="Q192" s="273"/>
      <c r="R192" s="273"/>
      <c r="S192" s="273"/>
      <c r="T192" s="27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75" t="s">
        <v>170</v>
      </c>
      <c r="AU192" s="275" t="s">
        <v>90</v>
      </c>
      <c r="AV192" s="14" t="s">
        <v>90</v>
      </c>
      <c r="AW192" s="14" t="s">
        <v>34</v>
      </c>
      <c r="AX192" s="14" t="s">
        <v>85</v>
      </c>
      <c r="AY192" s="275" t="s">
        <v>162</v>
      </c>
    </row>
    <row r="193" s="12" customFormat="1" ht="22.8" customHeight="1">
      <c r="A193" s="12"/>
      <c r="B193" s="224"/>
      <c r="C193" s="225"/>
      <c r="D193" s="226" t="s">
        <v>77</v>
      </c>
      <c r="E193" s="238" t="s">
        <v>168</v>
      </c>
      <c r="F193" s="238" t="s">
        <v>847</v>
      </c>
      <c r="G193" s="225"/>
      <c r="H193" s="225"/>
      <c r="I193" s="228"/>
      <c r="J193" s="239">
        <f>BK193</f>
        <v>0</v>
      </c>
      <c r="K193" s="225"/>
      <c r="L193" s="230"/>
      <c r="M193" s="231"/>
      <c r="N193" s="232"/>
      <c r="O193" s="232"/>
      <c r="P193" s="233">
        <f>SUM(P194:P207)</f>
        <v>0</v>
      </c>
      <c r="Q193" s="232"/>
      <c r="R193" s="233">
        <f>SUM(R194:R207)</f>
        <v>27.129138179999998</v>
      </c>
      <c r="S193" s="232"/>
      <c r="T193" s="234">
        <f>SUM(T194:T207)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35" t="s">
        <v>85</v>
      </c>
      <c r="AT193" s="236" t="s">
        <v>77</v>
      </c>
      <c r="AU193" s="236" t="s">
        <v>85</v>
      </c>
      <c r="AY193" s="235" t="s">
        <v>162</v>
      </c>
      <c r="BK193" s="237">
        <f>SUM(BK194:BK207)</f>
        <v>0</v>
      </c>
    </row>
    <row r="194" s="2" customFormat="1" ht="22.2" customHeight="1">
      <c r="A194" s="39"/>
      <c r="B194" s="40"/>
      <c r="C194" s="240" t="s">
        <v>303</v>
      </c>
      <c r="D194" s="240" t="s">
        <v>164</v>
      </c>
      <c r="E194" s="241" t="s">
        <v>1137</v>
      </c>
      <c r="F194" s="242" t="s">
        <v>1138</v>
      </c>
      <c r="G194" s="243" t="s">
        <v>192</v>
      </c>
      <c r="H194" s="244">
        <v>1.472</v>
      </c>
      <c r="I194" s="245"/>
      <c r="J194" s="246">
        <f>ROUND(I194*H194,2)</f>
        <v>0</v>
      </c>
      <c r="K194" s="247"/>
      <c r="L194" s="45"/>
      <c r="M194" s="248" t="s">
        <v>1</v>
      </c>
      <c r="N194" s="249" t="s">
        <v>44</v>
      </c>
      <c r="O194" s="98"/>
      <c r="P194" s="250">
        <f>O194*H194</f>
        <v>0</v>
      </c>
      <c r="Q194" s="250">
        <v>2.3856000000000002</v>
      </c>
      <c r="R194" s="250">
        <f>Q194*H194</f>
        <v>3.5116032000000001</v>
      </c>
      <c r="S194" s="250">
        <v>0</v>
      </c>
      <c r="T194" s="251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52" t="s">
        <v>168</v>
      </c>
      <c r="AT194" s="252" t="s">
        <v>164</v>
      </c>
      <c r="AU194" s="252" t="s">
        <v>90</v>
      </c>
      <c r="AY194" s="18" t="s">
        <v>162</v>
      </c>
      <c r="BE194" s="253">
        <f>IF(N194="základná",J194,0)</f>
        <v>0</v>
      </c>
      <c r="BF194" s="253">
        <f>IF(N194="znížená",J194,0)</f>
        <v>0</v>
      </c>
      <c r="BG194" s="253">
        <f>IF(N194="zákl. prenesená",J194,0)</f>
        <v>0</v>
      </c>
      <c r="BH194" s="253">
        <f>IF(N194="zníž. prenesená",J194,0)</f>
        <v>0</v>
      </c>
      <c r="BI194" s="253">
        <f>IF(N194="nulová",J194,0)</f>
        <v>0</v>
      </c>
      <c r="BJ194" s="18" t="s">
        <v>90</v>
      </c>
      <c r="BK194" s="253">
        <f>ROUND(I194*H194,2)</f>
        <v>0</v>
      </c>
      <c r="BL194" s="18" t="s">
        <v>168</v>
      </c>
      <c r="BM194" s="252" t="s">
        <v>1313</v>
      </c>
    </row>
    <row r="195" s="14" customFormat="1">
      <c r="A195" s="14"/>
      <c r="B195" s="265"/>
      <c r="C195" s="266"/>
      <c r="D195" s="256" t="s">
        <v>170</v>
      </c>
      <c r="E195" s="267" t="s">
        <v>1</v>
      </c>
      <c r="F195" s="268" t="s">
        <v>1314</v>
      </c>
      <c r="G195" s="266"/>
      <c r="H195" s="269">
        <v>1.472</v>
      </c>
      <c r="I195" s="270"/>
      <c r="J195" s="266"/>
      <c r="K195" s="266"/>
      <c r="L195" s="271"/>
      <c r="M195" s="272"/>
      <c r="N195" s="273"/>
      <c r="O195" s="273"/>
      <c r="P195" s="273"/>
      <c r="Q195" s="273"/>
      <c r="R195" s="273"/>
      <c r="S195" s="273"/>
      <c r="T195" s="27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75" t="s">
        <v>170</v>
      </c>
      <c r="AU195" s="275" t="s">
        <v>90</v>
      </c>
      <c r="AV195" s="14" t="s">
        <v>90</v>
      </c>
      <c r="AW195" s="14" t="s">
        <v>34</v>
      </c>
      <c r="AX195" s="14" t="s">
        <v>85</v>
      </c>
      <c r="AY195" s="275" t="s">
        <v>162</v>
      </c>
    </row>
    <row r="196" s="2" customFormat="1" ht="22.2" customHeight="1">
      <c r="A196" s="39"/>
      <c r="B196" s="40"/>
      <c r="C196" s="240" t="s">
        <v>307</v>
      </c>
      <c r="D196" s="240" t="s">
        <v>164</v>
      </c>
      <c r="E196" s="241" t="s">
        <v>1141</v>
      </c>
      <c r="F196" s="242" t="s">
        <v>1142</v>
      </c>
      <c r="G196" s="243" t="s">
        <v>167</v>
      </c>
      <c r="H196" s="244">
        <v>1.3799999999999999</v>
      </c>
      <c r="I196" s="245"/>
      <c r="J196" s="246">
        <f>ROUND(I196*H196,2)</f>
        <v>0</v>
      </c>
      <c r="K196" s="247"/>
      <c r="L196" s="45"/>
      <c r="M196" s="248" t="s">
        <v>1</v>
      </c>
      <c r="N196" s="249" t="s">
        <v>44</v>
      </c>
      <c r="O196" s="98"/>
      <c r="P196" s="250">
        <f>O196*H196</f>
        <v>0</v>
      </c>
      <c r="Q196" s="250">
        <v>0.01099</v>
      </c>
      <c r="R196" s="250">
        <f>Q196*H196</f>
        <v>0.015166199999999998</v>
      </c>
      <c r="S196" s="250">
        <v>0</v>
      </c>
      <c r="T196" s="251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52" t="s">
        <v>168</v>
      </c>
      <c r="AT196" s="252" t="s">
        <v>164</v>
      </c>
      <c r="AU196" s="252" t="s">
        <v>90</v>
      </c>
      <c r="AY196" s="18" t="s">
        <v>162</v>
      </c>
      <c r="BE196" s="253">
        <f>IF(N196="základná",J196,0)</f>
        <v>0</v>
      </c>
      <c r="BF196" s="253">
        <f>IF(N196="znížená",J196,0)</f>
        <v>0</v>
      </c>
      <c r="BG196" s="253">
        <f>IF(N196="zákl. prenesená",J196,0)</f>
        <v>0</v>
      </c>
      <c r="BH196" s="253">
        <f>IF(N196="zníž. prenesená",J196,0)</f>
        <v>0</v>
      </c>
      <c r="BI196" s="253">
        <f>IF(N196="nulová",J196,0)</f>
        <v>0</v>
      </c>
      <c r="BJ196" s="18" t="s">
        <v>90</v>
      </c>
      <c r="BK196" s="253">
        <f>ROUND(I196*H196,2)</f>
        <v>0</v>
      </c>
      <c r="BL196" s="18" t="s">
        <v>168</v>
      </c>
      <c r="BM196" s="252" t="s">
        <v>1315</v>
      </c>
    </row>
    <row r="197" s="14" customFormat="1">
      <c r="A197" s="14"/>
      <c r="B197" s="265"/>
      <c r="C197" s="266"/>
      <c r="D197" s="256" t="s">
        <v>170</v>
      </c>
      <c r="E197" s="267" t="s">
        <v>1</v>
      </c>
      <c r="F197" s="268" t="s">
        <v>1316</v>
      </c>
      <c r="G197" s="266"/>
      <c r="H197" s="269">
        <v>1.3799999999999999</v>
      </c>
      <c r="I197" s="270"/>
      <c r="J197" s="266"/>
      <c r="K197" s="266"/>
      <c r="L197" s="271"/>
      <c r="M197" s="272"/>
      <c r="N197" s="273"/>
      <c r="O197" s="273"/>
      <c r="P197" s="273"/>
      <c r="Q197" s="273"/>
      <c r="R197" s="273"/>
      <c r="S197" s="273"/>
      <c r="T197" s="27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75" t="s">
        <v>170</v>
      </c>
      <c r="AU197" s="275" t="s">
        <v>90</v>
      </c>
      <c r="AV197" s="14" t="s">
        <v>90</v>
      </c>
      <c r="AW197" s="14" t="s">
        <v>34</v>
      </c>
      <c r="AX197" s="14" t="s">
        <v>85</v>
      </c>
      <c r="AY197" s="275" t="s">
        <v>162</v>
      </c>
    </row>
    <row r="198" s="2" customFormat="1" ht="22.2" customHeight="1">
      <c r="A198" s="39"/>
      <c r="B198" s="40"/>
      <c r="C198" s="240" t="s">
        <v>311</v>
      </c>
      <c r="D198" s="240" t="s">
        <v>164</v>
      </c>
      <c r="E198" s="241" t="s">
        <v>1145</v>
      </c>
      <c r="F198" s="242" t="s">
        <v>1146</v>
      </c>
      <c r="G198" s="243" t="s">
        <v>167</v>
      </c>
      <c r="H198" s="244">
        <v>1.3799999999999999</v>
      </c>
      <c r="I198" s="245"/>
      <c r="J198" s="246">
        <f>ROUND(I198*H198,2)</f>
        <v>0</v>
      </c>
      <c r="K198" s="247"/>
      <c r="L198" s="45"/>
      <c r="M198" s="248" t="s">
        <v>1</v>
      </c>
      <c r="N198" s="249" t="s">
        <v>44</v>
      </c>
      <c r="O198" s="98"/>
      <c r="P198" s="250">
        <f>O198*H198</f>
        <v>0</v>
      </c>
      <c r="Q198" s="250">
        <v>4.0000000000000003E-05</v>
      </c>
      <c r="R198" s="250">
        <f>Q198*H198</f>
        <v>5.52E-05</v>
      </c>
      <c r="S198" s="250">
        <v>0</v>
      </c>
      <c r="T198" s="251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52" t="s">
        <v>168</v>
      </c>
      <c r="AT198" s="252" t="s">
        <v>164</v>
      </c>
      <c r="AU198" s="252" t="s">
        <v>90</v>
      </c>
      <c r="AY198" s="18" t="s">
        <v>162</v>
      </c>
      <c r="BE198" s="253">
        <f>IF(N198="základná",J198,0)</f>
        <v>0</v>
      </c>
      <c r="BF198" s="253">
        <f>IF(N198="znížená",J198,0)</f>
        <v>0</v>
      </c>
      <c r="BG198" s="253">
        <f>IF(N198="zákl. prenesená",J198,0)</f>
        <v>0</v>
      </c>
      <c r="BH198" s="253">
        <f>IF(N198="zníž. prenesená",J198,0)</f>
        <v>0</v>
      </c>
      <c r="BI198" s="253">
        <f>IF(N198="nulová",J198,0)</f>
        <v>0</v>
      </c>
      <c r="BJ198" s="18" t="s">
        <v>90</v>
      </c>
      <c r="BK198" s="253">
        <f>ROUND(I198*H198,2)</f>
        <v>0</v>
      </c>
      <c r="BL198" s="18" t="s">
        <v>168</v>
      </c>
      <c r="BM198" s="252" t="s">
        <v>1317</v>
      </c>
    </row>
    <row r="199" s="2" customFormat="1" ht="22.2" customHeight="1">
      <c r="A199" s="39"/>
      <c r="B199" s="40"/>
      <c r="C199" s="240" t="s">
        <v>315</v>
      </c>
      <c r="D199" s="240" t="s">
        <v>164</v>
      </c>
      <c r="E199" s="241" t="s">
        <v>1148</v>
      </c>
      <c r="F199" s="242" t="s">
        <v>1149</v>
      </c>
      <c r="G199" s="243" t="s">
        <v>545</v>
      </c>
      <c r="H199" s="244">
        <v>0.40300000000000002</v>
      </c>
      <c r="I199" s="245"/>
      <c r="J199" s="246">
        <f>ROUND(I199*H199,2)</f>
        <v>0</v>
      </c>
      <c r="K199" s="247"/>
      <c r="L199" s="45"/>
      <c r="M199" s="248" t="s">
        <v>1</v>
      </c>
      <c r="N199" s="249" t="s">
        <v>44</v>
      </c>
      <c r="O199" s="98"/>
      <c r="P199" s="250">
        <f>O199*H199</f>
        <v>0</v>
      </c>
      <c r="Q199" s="250">
        <v>1.0490999999999999</v>
      </c>
      <c r="R199" s="250">
        <f>Q199*H199</f>
        <v>0.42278729999999998</v>
      </c>
      <c r="S199" s="250">
        <v>0</v>
      </c>
      <c r="T199" s="251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52" t="s">
        <v>168</v>
      </c>
      <c r="AT199" s="252" t="s">
        <v>164</v>
      </c>
      <c r="AU199" s="252" t="s">
        <v>90</v>
      </c>
      <c r="AY199" s="18" t="s">
        <v>162</v>
      </c>
      <c r="BE199" s="253">
        <f>IF(N199="základná",J199,0)</f>
        <v>0</v>
      </c>
      <c r="BF199" s="253">
        <f>IF(N199="znížená",J199,0)</f>
        <v>0</v>
      </c>
      <c r="BG199" s="253">
        <f>IF(N199="zákl. prenesená",J199,0)</f>
        <v>0</v>
      </c>
      <c r="BH199" s="253">
        <f>IF(N199="zníž. prenesená",J199,0)</f>
        <v>0</v>
      </c>
      <c r="BI199" s="253">
        <f>IF(N199="nulová",J199,0)</f>
        <v>0</v>
      </c>
      <c r="BJ199" s="18" t="s">
        <v>90</v>
      </c>
      <c r="BK199" s="253">
        <f>ROUND(I199*H199,2)</f>
        <v>0</v>
      </c>
      <c r="BL199" s="18" t="s">
        <v>168</v>
      </c>
      <c r="BM199" s="252" t="s">
        <v>1318</v>
      </c>
    </row>
    <row r="200" s="14" customFormat="1">
      <c r="A200" s="14"/>
      <c r="B200" s="265"/>
      <c r="C200" s="266"/>
      <c r="D200" s="256" t="s">
        <v>170</v>
      </c>
      <c r="E200" s="267" t="s">
        <v>1</v>
      </c>
      <c r="F200" s="268" t="s">
        <v>1319</v>
      </c>
      <c r="G200" s="266"/>
      <c r="H200" s="269">
        <v>0.40300000000000002</v>
      </c>
      <c r="I200" s="270"/>
      <c r="J200" s="266"/>
      <c r="K200" s="266"/>
      <c r="L200" s="271"/>
      <c r="M200" s="272"/>
      <c r="N200" s="273"/>
      <c r="O200" s="273"/>
      <c r="P200" s="273"/>
      <c r="Q200" s="273"/>
      <c r="R200" s="273"/>
      <c r="S200" s="273"/>
      <c r="T200" s="27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75" t="s">
        <v>170</v>
      </c>
      <c r="AU200" s="275" t="s">
        <v>90</v>
      </c>
      <c r="AV200" s="14" t="s">
        <v>90</v>
      </c>
      <c r="AW200" s="14" t="s">
        <v>34</v>
      </c>
      <c r="AX200" s="14" t="s">
        <v>85</v>
      </c>
      <c r="AY200" s="275" t="s">
        <v>162</v>
      </c>
    </row>
    <row r="201" s="2" customFormat="1" ht="22.2" customHeight="1">
      <c r="A201" s="39"/>
      <c r="B201" s="40"/>
      <c r="C201" s="240" t="s">
        <v>319</v>
      </c>
      <c r="D201" s="240" t="s">
        <v>164</v>
      </c>
      <c r="E201" s="241" t="s">
        <v>1152</v>
      </c>
      <c r="F201" s="242" t="s">
        <v>1153</v>
      </c>
      <c r="G201" s="243" t="s">
        <v>294</v>
      </c>
      <c r="H201" s="244">
        <v>2</v>
      </c>
      <c r="I201" s="245"/>
      <c r="J201" s="246">
        <f>ROUND(I201*H201,2)</f>
        <v>0</v>
      </c>
      <c r="K201" s="247"/>
      <c r="L201" s="45"/>
      <c r="M201" s="248" t="s">
        <v>1</v>
      </c>
      <c r="N201" s="249" t="s">
        <v>44</v>
      </c>
      <c r="O201" s="98"/>
      <c r="P201" s="250">
        <f>O201*H201</f>
        <v>0</v>
      </c>
      <c r="Q201" s="250">
        <v>0.0028500000000000001</v>
      </c>
      <c r="R201" s="250">
        <f>Q201*H201</f>
        <v>0.0057000000000000002</v>
      </c>
      <c r="S201" s="250">
        <v>0</v>
      </c>
      <c r="T201" s="25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2" t="s">
        <v>168</v>
      </c>
      <c r="AT201" s="252" t="s">
        <v>164</v>
      </c>
      <c r="AU201" s="252" t="s">
        <v>90</v>
      </c>
      <c r="AY201" s="18" t="s">
        <v>162</v>
      </c>
      <c r="BE201" s="253">
        <f>IF(N201="základná",J201,0)</f>
        <v>0</v>
      </c>
      <c r="BF201" s="253">
        <f>IF(N201="znížená",J201,0)</f>
        <v>0</v>
      </c>
      <c r="BG201" s="253">
        <f>IF(N201="zákl. prenesená",J201,0)</f>
        <v>0</v>
      </c>
      <c r="BH201" s="253">
        <f>IF(N201="zníž. prenesená",J201,0)</f>
        <v>0</v>
      </c>
      <c r="BI201" s="253">
        <f>IF(N201="nulová",J201,0)</f>
        <v>0</v>
      </c>
      <c r="BJ201" s="18" t="s">
        <v>90</v>
      </c>
      <c r="BK201" s="253">
        <f>ROUND(I201*H201,2)</f>
        <v>0</v>
      </c>
      <c r="BL201" s="18" t="s">
        <v>168</v>
      </c>
      <c r="BM201" s="252" t="s">
        <v>1320</v>
      </c>
    </row>
    <row r="202" s="2" customFormat="1" ht="22.2" customHeight="1">
      <c r="A202" s="39"/>
      <c r="B202" s="40"/>
      <c r="C202" s="299" t="s">
        <v>325</v>
      </c>
      <c r="D202" s="299" t="s">
        <v>267</v>
      </c>
      <c r="E202" s="300" t="s">
        <v>1155</v>
      </c>
      <c r="F202" s="301" t="s">
        <v>1321</v>
      </c>
      <c r="G202" s="302" t="s">
        <v>294</v>
      </c>
      <c r="H202" s="303">
        <v>2</v>
      </c>
      <c r="I202" s="304"/>
      <c r="J202" s="305">
        <f>ROUND(I202*H202,2)</f>
        <v>0</v>
      </c>
      <c r="K202" s="306"/>
      <c r="L202" s="307"/>
      <c r="M202" s="308" t="s">
        <v>1</v>
      </c>
      <c r="N202" s="309" t="s">
        <v>44</v>
      </c>
      <c r="O202" s="98"/>
      <c r="P202" s="250">
        <f>O202*H202</f>
        <v>0</v>
      </c>
      <c r="Q202" s="250">
        <v>11.550000000000001</v>
      </c>
      <c r="R202" s="250">
        <f>Q202*H202</f>
        <v>23.100000000000001</v>
      </c>
      <c r="S202" s="250">
        <v>0</v>
      </c>
      <c r="T202" s="251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52" t="s">
        <v>215</v>
      </c>
      <c r="AT202" s="252" t="s">
        <v>267</v>
      </c>
      <c r="AU202" s="252" t="s">
        <v>90</v>
      </c>
      <c r="AY202" s="18" t="s">
        <v>162</v>
      </c>
      <c r="BE202" s="253">
        <f>IF(N202="základná",J202,0)</f>
        <v>0</v>
      </c>
      <c r="BF202" s="253">
        <f>IF(N202="znížená",J202,0)</f>
        <v>0</v>
      </c>
      <c r="BG202" s="253">
        <f>IF(N202="zákl. prenesená",J202,0)</f>
        <v>0</v>
      </c>
      <c r="BH202" s="253">
        <f>IF(N202="zníž. prenesená",J202,0)</f>
        <v>0</v>
      </c>
      <c r="BI202" s="253">
        <f>IF(N202="nulová",J202,0)</f>
        <v>0</v>
      </c>
      <c r="BJ202" s="18" t="s">
        <v>90</v>
      </c>
      <c r="BK202" s="253">
        <f>ROUND(I202*H202,2)</f>
        <v>0</v>
      </c>
      <c r="BL202" s="18" t="s">
        <v>168</v>
      </c>
      <c r="BM202" s="252" t="s">
        <v>1322</v>
      </c>
    </row>
    <row r="203" s="2" customFormat="1" ht="19.8" customHeight="1">
      <c r="A203" s="39"/>
      <c r="B203" s="40"/>
      <c r="C203" s="240" t="s">
        <v>331</v>
      </c>
      <c r="D203" s="240" t="s">
        <v>164</v>
      </c>
      <c r="E203" s="241" t="s">
        <v>848</v>
      </c>
      <c r="F203" s="242" t="s">
        <v>849</v>
      </c>
      <c r="G203" s="243" t="s">
        <v>167</v>
      </c>
      <c r="H203" s="244">
        <v>0.13800000000000001</v>
      </c>
      <c r="I203" s="245"/>
      <c r="J203" s="246">
        <f>ROUND(I203*H203,2)</f>
        <v>0</v>
      </c>
      <c r="K203" s="247"/>
      <c r="L203" s="45"/>
      <c r="M203" s="248" t="s">
        <v>1</v>
      </c>
      <c r="N203" s="249" t="s">
        <v>44</v>
      </c>
      <c r="O203" s="98"/>
      <c r="P203" s="250">
        <f>O203*H203</f>
        <v>0</v>
      </c>
      <c r="Q203" s="250">
        <v>0.02266</v>
      </c>
      <c r="R203" s="250">
        <f>Q203*H203</f>
        <v>0.0031270800000000004</v>
      </c>
      <c r="S203" s="250">
        <v>0</v>
      </c>
      <c r="T203" s="251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52" t="s">
        <v>168</v>
      </c>
      <c r="AT203" s="252" t="s">
        <v>164</v>
      </c>
      <c r="AU203" s="252" t="s">
        <v>90</v>
      </c>
      <c r="AY203" s="18" t="s">
        <v>162</v>
      </c>
      <c r="BE203" s="253">
        <f>IF(N203="základná",J203,0)</f>
        <v>0</v>
      </c>
      <c r="BF203" s="253">
        <f>IF(N203="znížená",J203,0)</f>
        <v>0</v>
      </c>
      <c r="BG203" s="253">
        <f>IF(N203="zákl. prenesená",J203,0)</f>
        <v>0</v>
      </c>
      <c r="BH203" s="253">
        <f>IF(N203="zníž. prenesená",J203,0)</f>
        <v>0</v>
      </c>
      <c r="BI203" s="253">
        <f>IF(N203="nulová",J203,0)</f>
        <v>0</v>
      </c>
      <c r="BJ203" s="18" t="s">
        <v>90</v>
      </c>
      <c r="BK203" s="253">
        <f>ROUND(I203*H203,2)</f>
        <v>0</v>
      </c>
      <c r="BL203" s="18" t="s">
        <v>168</v>
      </c>
      <c r="BM203" s="252" t="s">
        <v>1323</v>
      </c>
    </row>
    <row r="204" s="13" customFormat="1">
      <c r="A204" s="13"/>
      <c r="B204" s="254"/>
      <c r="C204" s="255"/>
      <c r="D204" s="256" t="s">
        <v>170</v>
      </c>
      <c r="E204" s="257" t="s">
        <v>1</v>
      </c>
      <c r="F204" s="258" t="s">
        <v>851</v>
      </c>
      <c r="G204" s="255"/>
      <c r="H204" s="257" t="s">
        <v>1</v>
      </c>
      <c r="I204" s="259"/>
      <c r="J204" s="255"/>
      <c r="K204" s="255"/>
      <c r="L204" s="260"/>
      <c r="M204" s="261"/>
      <c r="N204" s="262"/>
      <c r="O204" s="262"/>
      <c r="P204" s="262"/>
      <c r="Q204" s="262"/>
      <c r="R204" s="262"/>
      <c r="S204" s="262"/>
      <c r="T204" s="26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64" t="s">
        <v>170</v>
      </c>
      <c r="AU204" s="264" t="s">
        <v>90</v>
      </c>
      <c r="AV204" s="13" t="s">
        <v>85</v>
      </c>
      <c r="AW204" s="13" t="s">
        <v>34</v>
      </c>
      <c r="AX204" s="13" t="s">
        <v>78</v>
      </c>
      <c r="AY204" s="264" t="s">
        <v>162</v>
      </c>
    </row>
    <row r="205" s="14" customFormat="1">
      <c r="A205" s="14"/>
      <c r="B205" s="265"/>
      <c r="C205" s="266"/>
      <c r="D205" s="256" t="s">
        <v>170</v>
      </c>
      <c r="E205" s="267" t="s">
        <v>1</v>
      </c>
      <c r="F205" s="268" t="s">
        <v>1324</v>
      </c>
      <c r="G205" s="266"/>
      <c r="H205" s="269">
        <v>0.13800000000000001</v>
      </c>
      <c r="I205" s="270"/>
      <c r="J205" s="266"/>
      <c r="K205" s="266"/>
      <c r="L205" s="271"/>
      <c r="M205" s="272"/>
      <c r="N205" s="273"/>
      <c r="O205" s="273"/>
      <c r="P205" s="273"/>
      <c r="Q205" s="273"/>
      <c r="R205" s="273"/>
      <c r="S205" s="273"/>
      <c r="T205" s="27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75" t="s">
        <v>170</v>
      </c>
      <c r="AU205" s="275" t="s">
        <v>90</v>
      </c>
      <c r="AV205" s="14" t="s">
        <v>90</v>
      </c>
      <c r="AW205" s="14" t="s">
        <v>34</v>
      </c>
      <c r="AX205" s="14" t="s">
        <v>85</v>
      </c>
      <c r="AY205" s="275" t="s">
        <v>162</v>
      </c>
    </row>
    <row r="206" s="2" customFormat="1" ht="19.8" customHeight="1">
      <c r="A206" s="39"/>
      <c r="B206" s="40"/>
      <c r="C206" s="240" t="s">
        <v>339</v>
      </c>
      <c r="D206" s="240" t="s">
        <v>164</v>
      </c>
      <c r="E206" s="241" t="s">
        <v>1160</v>
      </c>
      <c r="F206" s="242" t="s">
        <v>1161</v>
      </c>
      <c r="G206" s="243" t="s">
        <v>167</v>
      </c>
      <c r="H206" s="244">
        <v>3.1200000000000001</v>
      </c>
      <c r="I206" s="245"/>
      <c r="J206" s="246">
        <f>ROUND(I206*H206,2)</f>
        <v>0</v>
      </c>
      <c r="K206" s="247"/>
      <c r="L206" s="45"/>
      <c r="M206" s="248" t="s">
        <v>1</v>
      </c>
      <c r="N206" s="249" t="s">
        <v>44</v>
      </c>
      <c r="O206" s="98"/>
      <c r="P206" s="250">
        <f>O206*H206</f>
        <v>0</v>
      </c>
      <c r="Q206" s="250">
        <v>0.02266</v>
      </c>
      <c r="R206" s="250">
        <f>Q206*H206</f>
        <v>0.070699200000000004</v>
      </c>
      <c r="S206" s="250">
        <v>0</v>
      </c>
      <c r="T206" s="251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52" t="s">
        <v>168</v>
      </c>
      <c r="AT206" s="252" t="s">
        <v>164</v>
      </c>
      <c r="AU206" s="252" t="s">
        <v>90</v>
      </c>
      <c r="AY206" s="18" t="s">
        <v>162</v>
      </c>
      <c r="BE206" s="253">
        <f>IF(N206="základná",J206,0)</f>
        <v>0</v>
      </c>
      <c r="BF206" s="253">
        <f>IF(N206="znížená",J206,0)</f>
        <v>0</v>
      </c>
      <c r="BG206" s="253">
        <f>IF(N206="zákl. prenesená",J206,0)</f>
        <v>0</v>
      </c>
      <c r="BH206" s="253">
        <f>IF(N206="zníž. prenesená",J206,0)</f>
        <v>0</v>
      </c>
      <c r="BI206" s="253">
        <f>IF(N206="nulová",J206,0)</f>
        <v>0</v>
      </c>
      <c r="BJ206" s="18" t="s">
        <v>90</v>
      </c>
      <c r="BK206" s="253">
        <f>ROUND(I206*H206,2)</f>
        <v>0</v>
      </c>
      <c r="BL206" s="18" t="s">
        <v>168</v>
      </c>
      <c r="BM206" s="252" t="s">
        <v>1325</v>
      </c>
    </row>
    <row r="207" s="14" customFormat="1">
      <c r="A207" s="14"/>
      <c r="B207" s="265"/>
      <c r="C207" s="266"/>
      <c r="D207" s="256" t="s">
        <v>170</v>
      </c>
      <c r="E207" s="267" t="s">
        <v>1</v>
      </c>
      <c r="F207" s="268" t="s">
        <v>1326</v>
      </c>
      <c r="G207" s="266"/>
      <c r="H207" s="269">
        <v>3.1200000000000001</v>
      </c>
      <c r="I207" s="270"/>
      <c r="J207" s="266"/>
      <c r="K207" s="266"/>
      <c r="L207" s="271"/>
      <c r="M207" s="272"/>
      <c r="N207" s="273"/>
      <c r="O207" s="273"/>
      <c r="P207" s="273"/>
      <c r="Q207" s="273"/>
      <c r="R207" s="273"/>
      <c r="S207" s="273"/>
      <c r="T207" s="27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75" t="s">
        <v>170</v>
      </c>
      <c r="AU207" s="275" t="s">
        <v>90</v>
      </c>
      <c r="AV207" s="14" t="s">
        <v>90</v>
      </c>
      <c r="AW207" s="14" t="s">
        <v>34</v>
      </c>
      <c r="AX207" s="14" t="s">
        <v>85</v>
      </c>
      <c r="AY207" s="275" t="s">
        <v>162</v>
      </c>
    </row>
    <row r="208" s="12" customFormat="1" ht="22.8" customHeight="1">
      <c r="A208" s="12"/>
      <c r="B208" s="224"/>
      <c r="C208" s="225"/>
      <c r="D208" s="226" t="s">
        <v>77</v>
      </c>
      <c r="E208" s="238" t="s">
        <v>200</v>
      </c>
      <c r="F208" s="238" t="s">
        <v>290</v>
      </c>
      <c r="G208" s="225"/>
      <c r="H208" s="225"/>
      <c r="I208" s="228"/>
      <c r="J208" s="239">
        <f>BK208</f>
        <v>0</v>
      </c>
      <c r="K208" s="225"/>
      <c r="L208" s="230"/>
      <c r="M208" s="231"/>
      <c r="N208" s="232"/>
      <c r="O208" s="232"/>
      <c r="P208" s="233">
        <f>SUM(P209:P228)</f>
        <v>0</v>
      </c>
      <c r="Q208" s="232"/>
      <c r="R208" s="233">
        <f>SUM(R209:R228)</f>
        <v>7.0234820000000004</v>
      </c>
      <c r="S208" s="232"/>
      <c r="T208" s="234">
        <f>SUM(T209:T228)</f>
        <v>12.311840000000002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35" t="s">
        <v>85</v>
      </c>
      <c r="AT208" s="236" t="s">
        <v>77</v>
      </c>
      <c r="AU208" s="236" t="s">
        <v>85</v>
      </c>
      <c r="AY208" s="235" t="s">
        <v>162</v>
      </c>
      <c r="BK208" s="237">
        <f>SUM(BK209:BK228)</f>
        <v>0</v>
      </c>
    </row>
    <row r="209" s="2" customFormat="1" ht="22.2" customHeight="1">
      <c r="A209" s="39"/>
      <c r="B209" s="40"/>
      <c r="C209" s="240" t="s">
        <v>344</v>
      </c>
      <c r="D209" s="240" t="s">
        <v>164</v>
      </c>
      <c r="E209" s="241" t="s">
        <v>693</v>
      </c>
      <c r="F209" s="242" t="s">
        <v>694</v>
      </c>
      <c r="G209" s="243" t="s">
        <v>192</v>
      </c>
      <c r="H209" s="244">
        <v>5.9800000000000004</v>
      </c>
      <c r="I209" s="245"/>
      <c r="J209" s="246">
        <f>ROUND(I209*H209,2)</f>
        <v>0</v>
      </c>
      <c r="K209" s="247"/>
      <c r="L209" s="45"/>
      <c r="M209" s="248" t="s">
        <v>1</v>
      </c>
      <c r="N209" s="249" t="s">
        <v>44</v>
      </c>
      <c r="O209" s="98"/>
      <c r="P209" s="250">
        <f>O209*H209</f>
        <v>0</v>
      </c>
      <c r="Q209" s="250">
        <v>0</v>
      </c>
      <c r="R209" s="250">
        <f>Q209*H209</f>
        <v>0</v>
      </c>
      <c r="S209" s="250">
        <v>1.8080000000000001</v>
      </c>
      <c r="T209" s="251">
        <f>S209*H209</f>
        <v>10.811840000000002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52" t="s">
        <v>168</v>
      </c>
      <c r="AT209" s="252" t="s">
        <v>164</v>
      </c>
      <c r="AU209" s="252" t="s">
        <v>90</v>
      </c>
      <c r="AY209" s="18" t="s">
        <v>162</v>
      </c>
      <c r="BE209" s="253">
        <f>IF(N209="základná",J209,0)</f>
        <v>0</v>
      </c>
      <c r="BF209" s="253">
        <f>IF(N209="znížená",J209,0)</f>
        <v>0</v>
      </c>
      <c r="BG209" s="253">
        <f>IF(N209="zákl. prenesená",J209,0)</f>
        <v>0</v>
      </c>
      <c r="BH209" s="253">
        <f>IF(N209="zníž. prenesená",J209,0)</f>
        <v>0</v>
      </c>
      <c r="BI209" s="253">
        <f>IF(N209="nulová",J209,0)</f>
        <v>0</v>
      </c>
      <c r="BJ209" s="18" t="s">
        <v>90</v>
      </c>
      <c r="BK209" s="253">
        <f>ROUND(I209*H209,2)</f>
        <v>0</v>
      </c>
      <c r="BL209" s="18" t="s">
        <v>168</v>
      </c>
      <c r="BM209" s="252" t="s">
        <v>1327</v>
      </c>
    </row>
    <row r="210" s="13" customFormat="1">
      <c r="A210" s="13"/>
      <c r="B210" s="254"/>
      <c r="C210" s="255"/>
      <c r="D210" s="256" t="s">
        <v>170</v>
      </c>
      <c r="E210" s="257" t="s">
        <v>1</v>
      </c>
      <c r="F210" s="258" t="s">
        <v>1165</v>
      </c>
      <c r="G210" s="255"/>
      <c r="H210" s="257" t="s">
        <v>1</v>
      </c>
      <c r="I210" s="259"/>
      <c r="J210" s="255"/>
      <c r="K210" s="255"/>
      <c r="L210" s="260"/>
      <c r="M210" s="261"/>
      <c r="N210" s="262"/>
      <c r="O210" s="262"/>
      <c r="P210" s="262"/>
      <c r="Q210" s="262"/>
      <c r="R210" s="262"/>
      <c r="S210" s="262"/>
      <c r="T210" s="26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64" t="s">
        <v>170</v>
      </c>
      <c r="AU210" s="264" t="s">
        <v>90</v>
      </c>
      <c r="AV210" s="13" t="s">
        <v>85</v>
      </c>
      <c r="AW210" s="13" t="s">
        <v>34</v>
      </c>
      <c r="AX210" s="13" t="s">
        <v>78</v>
      </c>
      <c r="AY210" s="264" t="s">
        <v>162</v>
      </c>
    </row>
    <row r="211" s="14" customFormat="1">
      <c r="A211" s="14"/>
      <c r="B211" s="265"/>
      <c r="C211" s="266"/>
      <c r="D211" s="256" t="s">
        <v>170</v>
      </c>
      <c r="E211" s="267" t="s">
        <v>1</v>
      </c>
      <c r="F211" s="268" t="s">
        <v>1328</v>
      </c>
      <c r="G211" s="266"/>
      <c r="H211" s="269">
        <v>5.9800000000000004</v>
      </c>
      <c r="I211" s="270"/>
      <c r="J211" s="266"/>
      <c r="K211" s="266"/>
      <c r="L211" s="271"/>
      <c r="M211" s="272"/>
      <c r="N211" s="273"/>
      <c r="O211" s="273"/>
      <c r="P211" s="273"/>
      <c r="Q211" s="273"/>
      <c r="R211" s="273"/>
      <c r="S211" s="273"/>
      <c r="T211" s="27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75" t="s">
        <v>170</v>
      </c>
      <c r="AU211" s="275" t="s">
        <v>90</v>
      </c>
      <c r="AV211" s="14" t="s">
        <v>90</v>
      </c>
      <c r="AW211" s="14" t="s">
        <v>34</v>
      </c>
      <c r="AX211" s="14" t="s">
        <v>85</v>
      </c>
      <c r="AY211" s="275" t="s">
        <v>162</v>
      </c>
    </row>
    <row r="212" s="2" customFormat="1" ht="14.4" customHeight="1">
      <c r="A212" s="39"/>
      <c r="B212" s="40"/>
      <c r="C212" s="240" t="s">
        <v>352</v>
      </c>
      <c r="D212" s="240" t="s">
        <v>164</v>
      </c>
      <c r="E212" s="241" t="s">
        <v>292</v>
      </c>
      <c r="F212" s="242" t="s">
        <v>293</v>
      </c>
      <c r="G212" s="243" t="s">
        <v>294</v>
      </c>
      <c r="H212" s="244">
        <v>10</v>
      </c>
      <c r="I212" s="245"/>
      <c r="J212" s="246">
        <f>ROUND(I212*H212,2)</f>
        <v>0</v>
      </c>
      <c r="K212" s="247"/>
      <c r="L212" s="45"/>
      <c r="M212" s="248" t="s">
        <v>1</v>
      </c>
      <c r="N212" s="249" t="s">
        <v>44</v>
      </c>
      <c r="O212" s="98"/>
      <c r="P212" s="250">
        <f>O212*H212</f>
        <v>0</v>
      </c>
      <c r="Q212" s="250">
        <v>0</v>
      </c>
      <c r="R212" s="250">
        <f>Q212*H212</f>
        <v>0</v>
      </c>
      <c r="S212" s="250">
        <v>0.14999999999999999</v>
      </c>
      <c r="T212" s="251">
        <f>S212*H212</f>
        <v>1.5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52" t="s">
        <v>168</v>
      </c>
      <c r="AT212" s="252" t="s">
        <v>164</v>
      </c>
      <c r="AU212" s="252" t="s">
        <v>90</v>
      </c>
      <c r="AY212" s="18" t="s">
        <v>162</v>
      </c>
      <c r="BE212" s="253">
        <f>IF(N212="základná",J212,0)</f>
        <v>0</v>
      </c>
      <c r="BF212" s="253">
        <f>IF(N212="znížená",J212,0)</f>
        <v>0</v>
      </c>
      <c r="BG212" s="253">
        <f>IF(N212="zákl. prenesená",J212,0)</f>
        <v>0</v>
      </c>
      <c r="BH212" s="253">
        <f>IF(N212="zníž. prenesená",J212,0)</f>
        <v>0</v>
      </c>
      <c r="BI212" s="253">
        <f>IF(N212="nulová",J212,0)</f>
        <v>0</v>
      </c>
      <c r="BJ212" s="18" t="s">
        <v>90</v>
      </c>
      <c r="BK212" s="253">
        <f>ROUND(I212*H212,2)</f>
        <v>0</v>
      </c>
      <c r="BL212" s="18" t="s">
        <v>168</v>
      </c>
      <c r="BM212" s="252" t="s">
        <v>1329</v>
      </c>
    </row>
    <row r="213" s="2" customFormat="1" ht="22.2" customHeight="1">
      <c r="A213" s="39"/>
      <c r="B213" s="40"/>
      <c r="C213" s="240" t="s">
        <v>356</v>
      </c>
      <c r="D213" s="240" t="s">
        <v>164</v>
      </c>
      <c r="E213" s="241" t="s">
        <v>299</v>
      </c>
      <c r="F213" s="242" t="s">
        <v>858</v>
      </c>
      <c r="G213" s="243" t="s">
        <v>167</v>
      </c>
      <c r="H213" s="244">
        <v>7</v>
      </c>
      <c r="I213" s="245"/>
      <c r="J213" s="246">
        <f>ROUND(I213*H213,2)</f>
        <v>0</v>
      </c>
      <c r="K213" s="247"/>
      <c r="L213" s="45"/>
      <c r="M213" s="248" t="s">
        <v>1</v>
      </c>
      <c r="N213" s="249" t="s">
        <v>44</v>
      </c>
      <c r="O213" s="98"/>
      <c r="P213" s="250">
        <f>O213*H213</f>
        <v>0</v>
      </c>
      <c r="Q213" s="250">
        <v>0.27994000000000002</v>
      </c>
      <c r="R213" s="250">
        <f>Q213*H213</f>
        <v>1.9595800000000001</v>
      </c>
      <c r="S213" s="250">
        <v>0</v>
      </c>
      <c r="T213" s="25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52" t="s">
        <v>168</v>
      </c>
      <c r="AT213" s="252" t="s">
        <v>164</v>
      </c>
      <c r="AU213" s="252" t="s">
        <v>90</v>
      </c>
      <c r="AY213" s="18" t="s">
        <v>162</v>
      </c>
      <c r="BE213" s="253">
        <f>IF(N213="základná",J213,0)</f>
        <v>0</v>
      </c>
      <c r="BF213" s="253">
        <f>IF(N213="znížená",J213,0)</f>
        <v>0</v>
      </c>
      <c r="BG213" s="253">
        <f>IF(N213="zákl. prenesená",J213,0)</f>
        <v>0</v>
      </c>
      <c r="BH213" s="253">
        <f>IF(N213="zníž. prenesená",J213,0)</f>
        <v>0</v>
      </c>
      <c r="BI213" s="253">
        <f>IF(N213="nulová",J213,0)</f>
        <v>0</v>
      </c>
      <c r="BJ213" s="18" t="s">
        <v>90</v>
      </c>
      <c r="BK213" s="253">
        <f>ROUND(I213*H213,2)</f>
        <v>0</v>
      </c>
      <c r="BL213" s="18" t="s">
        <v>168</v>
      </c>
      <c r="BM213" s="252" t="s">
        <v>1330</v>
      </c>
    </row>
    <row r="214" s="14" customFormat="1">
      <c r="A214" s="14"/>
      <c r="B214" s="265"/>
      <c r="C214" s="266"/>
      <c r="D214" s="256" t="s">
        <v>170</v>
      </c>
      <c r="E214" s="267" t="s">
        <v>1</v>
      </c>
      <c r="F214" s="268" t="s">
        <v>1331</v>
      </c>
      <c r="G214" s="266"/>
      <c r="H214" s="269">
        <v>7</v>
      </c>
      <c r="I214" s="270"/>
      <c r="J214" s="266"/>
      <c r="K214" s="266"/>
      <c r="L214" s="271"/>
      <c r="M214" s="272"/>
      <c r="N214" s="273"/>
      <c r="O214" s="273"/>
      <c r="P214" s="273"/>
      <c r="Q214" s="273"/>
      <c r="R214" s="273"/>
      <c r="S214" s="273"/>
      <c r="T214" s="27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75" t="s">
        <v>170</v>
      </c>
      <c r="AU214" s="275" t="s">
        <v>90</v>
      </c>
      <c r="AV214" s="14" t="s">
        <v>90</v>
      </c>
      <c r="AW214" s="14" t="s">
        <v>34</v>
      </c>
      <c r="AX214" s="14" t="s">
        <v>85</v>
      </c>
      <c r="AY214" s="275" t="s">
        <v>162</v>
      </c>
    </row>
    <row r="215" s="2" customFormat="1" ht="30" customHeight="1">
      <c r="A215" s="39"/>
      <c r="B215" s="40"/>
      <c r="C215" s="240" t="s">
        <v>360</v>
      </c>
      <c r="D215" s="240" t="s">
        <v>164</v>
      </c>
      <c r="E215" s="241" t="s">
        <v>861</v>
      </c>
      <c r="F215" s="242" t="s">
        <v>1022</v>
      </c>
      <c r="G215" s="243" t="s">
        <v>167</v>
      </c>
      <c r="H215" s="244">
        <v>29.399999999999999</v>
      </c>
      <c r="I215" s="245"/>
      <c r="J215" s="246">
        <f>ROUND(I215*H215,2)</f>
        <v>0</v>
      </c>
      <c r="K215" s="247"/>
      <c r="L215" s="45"/>
      <c r="M215" s="248" t="s">
        <v>1</v>
      </c>
      <c r="N215" s="249" t="s">
        <v>44</v>
      </c>
      <c r="O215" s="98"/>
      <c r="P215" s="250">
        <f>O215*H215</f>
        <v>0</v>
      </c>
      <c r="Q215" s="250">
        <v>0.00080000000000000004</v>
      </c>
      <c r="R215" s="250">
        <f>Q215*H215</f>
        <v>0.023519999999999999</v>
      </c>
      <c r="S215" s="250">
        <v>0</v>
      </c>
      <c r="T215" s="251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52" t="s">
        <v>168</v>
      </c>
      <c r="AT215" s="252" t="s">
        <v>164</v>
      </c>
      <c r="AU215" s="252" t="s">
        <v>90</v>
      </c>
      <c r="AY215" s="18" t="s">
        <v>162</v>
      </c>
      <c r="BE215" s="253">
        <f>IF(N215="základná",J215,0)</f>
        <v>0</v>
      </c>
      <c r="BF215" s="253">
        <f>IF(N215="znížená",J215,0)</f>
        <v>0</v>
      </c>
      <c r="BG215" s="253">
        <f>IF(N215="zákl. prenesená",J215,0)</f>
        <v>0</v>
      </c>
      <c r="BH215" s="253">
        <f>IF(N215="zníž. prenesená",J215,0)</f>
        <v>0</v>
      </c>
      <c r="BI215" s="253">
        <f>IF(N215="nulová",J215,0)</f>
        <v>0</v>
      </c>
      <c r="BJ215" s="18" t="s">
        <v>90</v>
      </c>
      <c r="BK215" s="253">
        <f>ROUND(I215*H215,2)</f>
        <v>0</v>
      </c>
      <c r="BL215" s="18" t="s">
        <v>168</v>
      </c>
      <c r="BM215" s="252" t="s">
        <v>1332</v>
      </c>
    </row>
    <row r="216" s="14" customFormat="1">
      <c r="A216" s="14"/>
      <c r="B216" s="265"/>
      <c r="C216" s="266"/>
      <c r="D216" s="256" t="s">
        <v>170</v>
      </c>
      <c r="E216" s="267" t="s">
        <v>1</v>
      </c>
      <c r="F216" s="268" t="s">
        <v>1333</v>
      </c>
      <c r="G216" s="266"/>
      <c r="H216" s="269">
        <v>22.399999999999999</v>
      </c>
      <c r="I216" s="270"/>
      <c r="J216" s="266"/>
      <c r="K216" s="266"/>
      <c r="L216" s="271"/>
      <c r="M216" s="272"/>
      <c r="N216" s="273"/>
      <c r="O216" s="273"/>
      <c r="P216" s="273"/>
      <c r="Q216" s="273"/>
      <c r="R216" s="273"/>
      <c r="S216" s="273"/>
      <c r="T216" s="27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75" t="s">
        <v>170</v>
      </c>
      <c r="AU216" s="275" t="s">
        <v>90</v>
      </c>
      <c r="AV216" s="14" t="s">
        <v>90</v>
      </c>
      <c r="AW216" s="14" t="s">
        <v>34</v>
      </c>
      <c r="AX216" s="14" t="s">
        <v>78</v>
      </c>
      <c r="AY216" s="275" t="s">
        <v>162</v>
      </c>
    </row>
    <row r="217" s="14" customFormat="1">
      <c r="A217" s="14"/>
      <c r="B217" s="265"/>
      <c r="C217" s="266"/>
      <c r="D217" s="256" t="s">
        <v>170</v>
      </c>
      <c r="E217" s="267" t="s">
        <v>1</v>
      </c>
      <c r="F217" s="268" t="s">
        <v>1334</v>
      </c>
      <c r="G217" s="266"/>
      <c r="H217" s="269">
        <v>7</v>
      </c>
      <c r="I217" s="270"/>
      <c r="J217" s="266"/>
      <c r="K217" s="266"/>
      <c r="L217" s="271"/>
      <c r="M217" s="272"/>
      <c r="N217" s="273"/>
      <c r="O217" s="273"/>
      <c r="P217" s="273"/>
      <c r="Q217" s="273"/>
      <c r="R217" s="273"/>
      <c r="S217" s="273"/>
      <c r="T217" s="27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75" t="s">
        <v>170</v>
      </c>
      <c r="AU217" s="275" t="s">
        <v>90</v>
      </c>
      <c r="AV217" s="14" t="s">
        <v>90</v>
      </c>
      <c r="AW217" s="14" t="s">
        <v>34</v>
      </c>
      <c r="AX217" s="14" t="s">
        <v>78</v>
      </c>
      <c r="AY217" s="275" t="s">
        <v>162</v>
      </c>
    </row>
    <row r="218" s="16" customFormat="1">
      <c r="A218" s="16"/>
      <c r="B218" s="287"/>
      <c r="C218" s="288"/>
      <c r="D218" s="256" t="s">
        <v>170</v>
      </c>
      <c r="E218" s="289" t="s">
        <v>1</v>
      </c>
      <c r="F218" s="290" t="s">
        <v>180</v>
      </c>
      <c r="G218" s="288"/>
      <c r="H218" s="291">
        <v>29.399999999999999</v>
      </c>
      <c r="I218" s="292"/>
      <c r="J218" s="288"/>
      <c r="K218" s="288"/>
      <c r="L218" s="293"/>
      <c r="M218" s="294"/>
      <c r="N218" s="295"/>
      <c r="O218" s="295"/>
      <c r="P218" s="295"/>
      <c r="Q218" s="295"/>
      <c r="R218" s="295"/>
      <c r="S218" s="295"/>
      <c r="T218" s="29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T218" s="297" t="s">
        <v>170</v>
      </c>
      <c r="AU218" s="297" t="s">
        <v>90</v>
      </c>
      <c r="AV218" s="16" t="s">
        <v>168</v>
      </c>
      <c r="AW218" s="16" t="s">
        <v>34</v>
      </c>
      <c r="AX218" s="16" t="s">
        <v>85</v>
      </c>
      <c r="AY218" s="297" t="s">
        <v>162</v>
      </c>
    </row>
    <row r="219" s="2" customFormat="1" ht="30" customHeight="1">
      <c r="A219" s="39"/>
      <c r="B219" s="40"/>
      <c r="C219" s="240" t="s">
        <v>365</v>
      </c>
      <c r="D219" s="240" t="s">
        <v>164</v>
      </c>
      <c r="E219" s="241" t="s">
        <v>866</v>
      </c>
      <c r="F219" s="242" t="s">
        <v>867</v>
      </c>
      <c r="G219" s="243" t="s">
        <v>167</v>
      </c>
      <c r="H219" s="244">
        <v>18.199999999999999</v>
      </c>
      <c r="I219" s="245"/>
      <c r="J219" s="246">
        <f>ROUND(I219*H219,2)</f>
        <v>0</v>
      </c>
      <c r="K219" s="247"/>
      <c r="L219" s="45"/>
      <c r="M219" s="248" t="s">
        <v>1</v>
      </c>
      <c r="N219" s="249" t="s">
        <v>44</v>
      </c>
      <c r="O219" s="98"/>
      <c r="P219" s="250">
        <f>O219*H219</f>
        <v>0</v>
      </c>
      <c r="Q219" s="250">
        <v>0.10373</v>
      </c>
      <c r="R219" s="250">
        <f>Q219*H219</f>
        <v>1.887886</v>
      </c>
      <c r="S219" s="250">
        <v>0</v>
      </c>
      <c r="T219" s="251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52" t="s">
        <v>168</v>
      </c>
      <c r="AT219" s="252" t="s">
        <v>164</v>
      </c>
      <c r="AU219" s="252" t="s">
        <v>90</v>
      </c>
      <c r="AY219" s="18" t="s">
        <v>162</v>
      </c>
      <c r="BE219" s="253">
        <f>IF(N219="základná",J219,0)</f>
        <v>0</v>
      </c>
      <c r="BF219" s="253">
        <f>IF(N219="znížená",J219,0)</f>
        <v>0</v>
      </c>
      <c r="BG219" s="253">
        <f>IF(N219="zákl. prenesená",J219,0)</f>
        <v>0</v>
      </c>
      <c r="BH219" s="253">
        <f>IF(N219="zníž. prenesená",J219,0)</f>
        <v>0</v>
      </c>
      <c r="BI219" s="253">
        <f>IF(N219="nulová",J219,0)</f>
        <v>0</v>
      </c>
      <c r="BJ219" s="18" t="s">
        <v>90</v>
      </c>
      <c r="BK219" s="253">
        <f>ROUND(I219*H219,2)</f>
        <v>0</v>
      </c>
      <c r="BL219" s="18" t="s">
        <v>168</v>
      </c>
      <c r="BM219" s="252" t="s">
        <v>1335</v>
      </c>
    </row>
    <row r="220" s="14" customFormat="1">
      <c r="A220" s="14"/>
      <c r="B220" s="265"/>
      <c r="C220" s="266"/>
      <c r="D220" s="256" t="s">
        <v>170</v>
      </c>
      <c r="E220" s="267" t="s">
        <v>1</v>
      </c>
      <c r="F220" s="268" t="s">
        <v>1336</v>
      </c>
      <c r="G220" s="266"/>
      <c r="H220" s="269">
        <v>11.199999999999999</v>
      </c>
      <c r="I220" s="270"/>
      <c r="J220" s="266"/>
      <c r="K220" s="266"/>
      <c r="L220" s="271"/>
      <c r="M220" s="272"/>
      <c r="N220" s="273"/>
      <c r="O220" s="273"/>
      <c r="P220" s="273"/>
      <c r="Q220" s="273"/>
      <c r="R220" s="273"/>
      <c r="S220" s="273"/>
      <c r="T220" s="27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75" t="s">
        <v>170</v>
      </c>
      <c r="AU220" s="275" t="s">
        <v>90</v>
      </c>
      <c r="AV220" s="14" t="s">
        <v>90</v>
      </c>
      <c r="AW220" s="14" t="s">
        <v>34</v>
      </c>
      <c r="AX220" s="14" t="s">
        <v>78</v>
      </c>
      <c r="AY220" s="275" t="s">
        <v>162</v>
      </c>
    </row>
    <row r="221" s="14" customFormat="1">
      <c r="A221" s="14"/>
      <c r="B221" s="265"/>
      <c r="C221" s="266"/>
      <c r="D221" s="256" t="s">
        <v>170</v>
      </c>
      <c r="E221" s="267" t="s">
        <v>1</v>
      </c>
      <c r="F221" s="268" t="s">
        <v>1337</v>
      </c>
      <c r="G221" s="266"/>
      <c r="H221" s="269">
        <v>7</v>
      </c>
      <c r="I221" s="270"/>
      <c r="J221" s="266"/>
      <c r="K221" s="266"/>
      <c r="L221" s="271"/>
      <c r="M221" s="272"/>
      <c r="N221" s="273"/>
      <c r="O221" s="273"/>
      <c r="P221" s="273"/>
      <c r="Q221" s="273"/>
      <c r="R221" s="273"/>
      <c r="S221" s="273"/>
      <c r="T221" s="27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75" t="s">
        <v>170</v>
      </c>
      <c r="AU221" s="275" t="s">
        <v>90</v>
      </c>
      <c r="AV221" s="14" t="s">
        <v>90</v>
      </c>
      <c r="AW221" s="14" t="s">
        <v>34</v>
      </c>
      <c r="AX221" s="14" t="s">
        <v>78</v>
      </c>
      <c r="AY221" s="275" t="s">
        <v>162</v>
      </c>
    </row>
    <row r="222" s="16" customFormat="1">
      <c r="A222" s="16"/>
      <c r="B222" s="287"/>
      <c r="C222" s="288"/>
      <c r="D222" s="256" t="s">
        <v>170</v>
      </c>
      <c r="E222" s="289" t="s">
        <v>1</v>
      </c>
      <c r="F222" s="290" t="s">
        <v>180</v>
      </c>
      <c r="G222" s="288"/>
      <c r="H222" s="291">
        <v>18.199999999999999</v>
      </c>
      <c r="I222" s="292"/>
      <c r="J222" s="288"/>
      <c r="K222" s="288"/>
      <c r="L222" s="293"/>
      <c r="M222" s="294"/>
      <c r="N222" s="295"/>
      <c r="O222" s="295"/>
      <c r="P222" s="295"/>
      <c r="Q222" s="295"/>
      <c r="R222" s="295"/>
      <c r="S222" s="295"/>
      <c r="T222" s="29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T222" s="297" t="s">
        <v>170</v>
      </c>
      <c r="AU222" s="297" t="s">
        <v>90</v>
      </c>
      <c r="AV222" s="16" t="s">
        <v>168</v>
      </c>
      <c r="AW222" s="16" t="s">
        <v>34</v>
      </c>
      <c r="AX222" s="16" t="s">
        <v>85</v>
      </c>
      <c r="AY222" s="297" t="s">
        <v>162</v>
      </c>
    </row>
    <row r="223" s="2" customFormat="1" ht="34.8" customHeight="1">
      <c r="A223" s="39"/>
      <c r="B223" s="40"/>
      <c r="C223" s="240" t="s">
        <v>370</v>
      </c>
      <c r="D223" s="240" t="s">
        <v>164</v>
      </c>
      <c r="E223" s="241" t="s">
        <v>870</v>
      </c>
      <c r="F223" s="242" t="s">
        <v>871</v>
      </c>
      <c r="G223" s="243" t="s">
        <v>167</v>
      </c>
      <c r="H223" s="244">
        <v>11.199999999999999</v>
      </c>
      <c r="I223" s="245"/>
      <c r="J223" s="246">
        <f>ROUND(I223*H223,2)</f>
        <v>0</v>
      </c>
      <c r="K223" s="247"/>
      <c r="L223" s="45"/>
      <c r="M223" s="248" t="s">
        <v>1</v>
      </c>
      <c r="N223" s="249" t="s">
        <v>44</v>
      </c>
      <c r="O223" s="98"/>
      <c r="P223" s="250">
        <f>O223*H223</f>
        <v>0</v>
      </c>
      <c r="Q223" s="250">
        <v>0.15559000000000001</v>
      </c>
      <c r="R223" s="250">
        <f>Q223*H223</f>
        <v>1.7426079999999999</v>
      </c>
      <c r="S223" s="250">
        <v>0</v>
      </c>
      <c r="T223" s="251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2" t="s">
        <v>168</v>
      </c>
      <c r="AT223" s="252" t="s">
        <v>164</v>
      </c>
      <c r="AU223" s="252" t="s">
        <v>90</v>
      </c>
      <c r="AY223" s="18" t="s">
        <v>162</v>
      </c>
      <c r="BE223" s="253">
        <f>IF(N223="základná",J223,0)</f>
        <v>0</v>
      </c>
      <c r="BF223" s="253">
        <f>IF(N223="znížená",J223,0)</f>
        <v>0</v>
      </c>
      <c r="BG223" s="253">
        <f>IF(N223="zákl. prenesená",J223,0)</f>
        <v>0</v>
      </c>
      <c r="BH223" s="253">
        <f>IF(N223="zníž. prenesená",J223,0)</f>
        <v>0</v>
      </c>
      <c r="BI223" s="253">
        <f>IF(N223="nulová",J223,0)</f>
        <v>0</v>
      </c>
      <c r="BJ223" s="18" t="s">
        <v>90</v>
      </c>
      <c r="BK223" s="253">
        <f>ROUND(I223*H223,2)</f>
        <v>0</v>
      </c>
      <c r="BL223" s="18" t="s">
        <v>168</v>
      </c>
      <c r="BM223" s="252" t="s">
        <v>1338</v>
      </c>
    </row>
    <row r="224" s="14" customFormat="1">
      <c r="A224" s="14"/>
      <c r="B224" s="265"/>
      <c r="C224" s="266"/>
      <c r="D224" s="256" t="s">
        <v>170</v>
      </c>
      <c r="E224" s="267" t="s">
        <v>1</v>
      </c>
      <c r="F224" s="268" t="s">
        <v>1339</v>
      </c>
      <c r="G224" s="266"/>
      <c r="H224" s="269">
        <v>11.199999999999999</v>
      </c>
      <c r="I224" s="270"/>
      <c r="J224" s="266"/>
      <c r="K224" s="266"/>
      <c r="L224" s="271"/>
      <c r="M224" s="272"/>
      <c r="N224" s="273"/>
      <c r="O224" s="273"/>
      <c r="P224" s="273"/>
      <c r="Q224" s="273"/>
      <c r="R224" s="273"/>
      <c r="S224" s="273"/>
      <c r="T224" s="27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75" t="s">
        <v>170</v>
      </c>
      <c r="AU224" s="275" t="s">
        <v>90</v>
      </c>
      <c r="AV224" s="14" t="s">
        <v>90</v>
      </c>
      <c r="AW224" s="14" t="s">
        <v>34</v>
      </c>
      <c r="AX224" s="14" t="s">
        <v>85</v>
      </c>
      <c r="AY224" s="275" t="s">
        <v>162</v>
      </c>
    </row>
    <row r="225" s="2" customFormat="1" ht="34.8" customHeight="1">
      <c r="A225" s="39"/>
      <c r="B225" s="40"/>
      <c r="C225" s="240" t="s">
        <v>376</v>
      </c>
      <c r="D225" s="240" t="s">
        <v>164</v>
      </c>
      <c r="E225" s="241" t="s">
        <v>873</v>
      </c>
      <c r="F225" s="242" t="s">
        <v>874</v>
      </c>
      <c r="G225" s="243" t="s">
        <v>167</v>
      </c>
      <c r="H225" s="244">
        <v>7</v>
      </c>
      <c r="I225" s="245"/>
      <c r="J225" s="246">
        <f>ROUND(I225*H225,2)</f>
        <v>0</v>
      </c>
      <c r="K225" s="247"/>
      <c r="L225" s="45"/>
      <c r="M225" s="248" t="s">
        <v>1</v>
      </c>
      <c r="N225" s="249" t="s">
        <v>44</v>
      </c>
      <c r="O225" s="98"/>
      <c r="P225" s="250">
        <f>O225*H225</f>
        <v>0</v>
      </c>
      <c r="Q225" s="250">
        <v>0.18151999999999999</v>
      </c>
      <c r="R225" s="250">
        <f>Q225*H225</f>
        <v>1.27064</v>
      </c>
      <c r="S225" s="250">
        <v>0</v>
      </c>
      <c r="T225" s="251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52" t="s">
        <v>168</v>
      </c>
      <c r="AT225" s="252" t="s">
        <v>164</v>
      </c>
      <c r="AU225" s="252" t="s">
        <v>90</v>
      </c>
      <c r="AY225" s="18" t="s">
        <v>162</v>
      </c>
      <c r="BE225" s="253">
        <f>IF(N225="základná",J225,0)</f>
        <v>0</v>
      </c>
      <c r="BF225" s="253">
        <f>IF(N225="znížená",J225,0)</f>
        <v>0</v>
      </c>
      <c r="BG225" s="253">
        <f>IF(N225="zákl. prenesená",J225,0)</f>
        <v>0</v>
      </c>
      <c r="BH225" s="253">
        <f>IF(N225="zníž. prenesená",J225,0)</f>
        <v>0</v>
      </c>
      <c r="BI225" s="253">
        <f>IF(N225="nulová",J225,0)</f>
        <v>0</v>
      </c>
      <c r="BJ225" s="18" t="s">
        <v>90</v>
      </c>
      <c r="BK225" s="253">
        <f>ROUND(I225*H225,2)</f>
        <v>0</v>
      </c>
      <c r="BL225" s="18" t="s">
        <v>168</v>
      </c>
      <c r="BM225" s="252" t="s">
        <v>1340</v>
      </c>
    </row>
    <row r="226" s="14" customFormat="1">
      <c r="A226" s="14"/>
      <c r="B226" s="265"/>
      <c r="C226" s="266"/>
      <c r="D226" s="256" t="s">
        <v>170</v>
      </c>
      <c r="E226" s="267" t="s">
        <v>1</v>
      </c>
      <c r="F226" s="268" t="s">
        <v>1341</v>
      </c>
      <c r="G226" s="266"/>
      <c r="H226" s="269">
        <v>7</v>
      </c>
      <c r="I226" s="270"/>
      <c r="J226" s="266"/>
      <c r="K226" s="266"/>
      <c r="L226" s="271"/>
      <c r="M226" s="272"/>
      <c r="N226" s="273"/>
      <c r="O226" s="273"/>
      <c r="P226" s="273"/>
      <c r="Q226" s="273"/>
      <c r="R226" s="273"/>
      <c r="S226" s="273"/>
      <c r="T226" s="27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75" t="s">
        <v>170</v>
      </c>
      <c r="AU226" s="275" t="s">
        <v>90</v>
      </c>
      <c r="AV226" s="14" t="s">
        <v>90</v>
      </c>
      <c r="AW226" s="14" t="s">
        <v>34</v>
      </c>
      <c r="AX226" s="14" t="s">
        <v>85</v>
      </c>
      <c r="AY226" s="275" t="s">
        <v>162</v>
      </c>
    </row>
    <row r="227" s="2" customFormat="1" ht="22.2" customHeight="1">
      <c r="A227" s="39"/>
      <c r="B227" s="40"/>
      <c r="C227" s="240" t="s">
        <v>380</v>
      </c>
      <c r="D227" s="240" t="s">
        <v>164</v>
      </c>
      <c r="E227" s="241" t="s">
        <v>1342</v>
      </c>
      <c r="F227" s="242" t="s">
        <v>1343</v>
      </c>
      <c r="G227" s="243" t="s">
        <v>167</v>
      </c>
      <c r="H227" s="244">
        <v>0.23999999999999999</v>
      </c>
      <c r="I227" s="245"/>
      <c r="J227" s="246">
        <f>ROUND(I227*H227,2)</f>
        <v>0</v>
      </c>
      <c r="K227" s="247"/>
      <c r="L227" s="45"/>
      <c r="M227" s="248" t="s">
        <v>1</v>
      </c>
      <c r="N227" s="249" t="s">
        <v>44</v>
      </c>
      <c r="O227" s="98"/>
      <c r="P227" s="250">
        <f>O227*H227</f>
        <v>0</v>
      </c>
      <c r="Q227" s="250">
        <v>0.58020000000000005</v>
      </c>
      <c r="R227" s="250">
        <f>Q227*H227</f>
        <v>0.13924800000000001</v>
      </c>
      <c r="S227" s="250">
        <v>0</v>
      </c>
      <c r="T227" s="251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52" t="s">
        <v>168</v>
      </c>
      <c r="AT227" s="252" t="s">
        <v>164</v>
      </c>
      <c r="AU227" s="252" t="s">
        <v>90</v>
      </c>
      <c r="AY227" s="18" t="s">
        <v>162</v>
      </c>
      <c r="BE227" s="253">
        <f>IF(N227="základná",J227,0)</f>
        <v>0</v>
      </c>
      <c r="BF227" s="253">
        <f>IF(N227="znížená",J227,0)</f>
        <v>0</v>
      </c>
      <c r="BG227" s="253">
        <f>IF(N227="zákl. prenesená",J227,0)</f>
        <v>0</v>
      </c>
      <c r="BH227" s="253">
        <f>IF(N227="zníž. prenesená",J227,0)</f>
        <v>0</v>
      </c>
      <c r="BI227" s="253">
        <f>IF(N227="nulová",J227,0)</f>
        <v>0</v>
      </c>
      <c r="BJ227" s="18" t="s">
        <v>90</v>
      </c>
      <c r="BK227" s="253">
        <f>ROUND(I227*H227,2)</f>
        <v>0</v>
      </c>
      <c r="BL227" s="18" t="s">
        <v>168</v>
      </c>
      <c r="BM227" s="252" t="s">
        <v>1344</v>
      </c>
    </row>
    <row r="228" s="14" customFormat="1">
      <c r="A228" s="14"/>
      <c r="B228" s="265"/>
      <c r="C228" s="266"/>
      <c r="D228" s="256" t="s">
        <v>170</v>
      </c>
      <c r="E228" s="267" t="s">
        <v>1</v>
      </c>
      <c r="F228" s="268" t="s">
        <v>1345</v>
      </c>
      <c r="G228" s="266"/>
      <c r="H228" s="269">
        <v>0.23999999999999999</v>
      </c>
      <c r="I228" s="270"/>
      <c r="J228" s="266"/>
      <c r="K228" s="266"/>
      <c r="L228" s="271"/>
      <c r="M228" s="272"/>
      <c r="N228" s="273"/>
      <c r="O228" s="273"/>
      <c r="P228" s="273"/>
      <c r="Q228" s="273"/>
      <c r="R228" s="273"/>
      <c r="S228" s="273"/>
      <c r="T228" s="27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75" t="s">
        <v>170</v>
      </c>
      <c r="AU228" s="275" t="s">
        <v>90</v>
      </c>
      <c r="AV228" s="14" t="s">
        <v>90</v>
      </c>
      <c r="AW228" s="14" t="s">
        <v>34</v>
      </c>
      <c r="AX228" s="14" t="s">
        <v>85</v>
      </c>
      <c r="AY228" s="275" t="s">
        <v>162</v>
      </c>
    </row>
    <row r="229" s="12" customFormat="1" ht="22.8" customHeight="1">
      <c r="A229" s="12"/>
      <c r="B229" s="224"/>
      <c r="C229" s="225"/>
      <c r="D229" s="226" t="s">
        <v>77</v>
      </c>
      <c r="E229" s="238" t="s">
        <v>206</v>
      </c>
      <c r="F229" s="238" t="s">
        <v>364</v>
      </c>
      <c r="G229" s="225"/>
      <c r="H229" s="225"/>
      <c r="I229" s="228"/>
      <c r="J229" s="239">
        <f>BK229</f>
        <v>0</v>
      </c>
      <c r="K229" s="225"/>
      <c r="L229" s="230"/>
      <c r="M229" s="231"/>
      <c r="N229" s="232"/>
      <c r="O229" s="232"/>
      <c r="P229" s="233">
        <f>SUM(P230:P236)</f>
        <v>0</v>
      </c>
      <c r="Q229" s="232"/>
      <c r="R229" s="233">
        <f>SUM(R230:R236)</f>
        <v>1.6330105199999998</v>
      </c>
      <c r="S229" s="232"/>
      <c r="T229" s="234">
        <f>SUM(T230:T236)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35" t="s">
        <v>85</v>
      </c>
      <c r="AT229" s="236" t="s">
        <v>77</v>
      </c>
      <c r="AU229" s="236" t="s">
        <v>85</v>
      </c>
      <c r="AY229" s="235" t="s">
        <v>162</v>
      </c>
      <c r="BK229" s="237">
        <f>SUM(BK230:BK236)</f>
        <v>0</v>
      </c>
    </row>
    <row r="230" s="2" customFormat="1" ht="22.2" customHeight="1">
      <c r="A230" s="39"/>
      <c r="B230" s="40"/>
      <c r="C230" s="240" t="s">
        <v>385</v>
      </c>
      <c r="D230" s="240" t="s">
        <v>164</v>
      </c>
      <c r="E230" s="241" t="s">
        <v>880</v>
      </c>
      <c r="F230" s="242" t="s">
        <v>881</v>
      </c>
      <c r="G230" s="243" t="s">
        <v>167</v>
      </c>
      <c r="H230" s="244">
        <v>5.2199999999999998</v>
      </c>
      <c r="I230" s="245"/>
      <c r="J230" s="246">
        <f>ROUND(I230*H230,2)</f>
        <v>0</v>
      </c>
      <c r="K230" s="247"/>
      <c r="L230" s="45"/>
      <c r="M230" s="248" t="s">
        <v>1</v>
      </c>
      <c r="N230" s="249" t="s">
        <v>44</v>
      </c>
      <c r="O230" s="98"/>
      <c r="P230" s="250">
        <f>O230*H230</f>
        <v>0</v>
      </c>
      <c r="Q230" s="250">
        <v>0.041349999999999998</v>
      </c>
      <c r="R230" s="250">
        <f>Q230*H230</f>
        <v>0.21584699999999998</v>
      </c>
      <c r="S230" s="250">
        <v>0</v>
      </c>
      <c r="T230" s="251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52" t="s">
        <v>168</v>
      </c>
      <c r="AT230" s="252" t="s">
        <v>164</v>
      </c>
      <c r="AU230" s="252" t="s">
        <v>90</v>
      </c>
      <c r="AY230" s="18" t="s">
        <v>162</v>
      </c>
      <c r="BE230" s="253">
        <f>IF(N230="základná",J230,0)</f>
        <v>0</v>
      </c>
      <c r="BF230" s="253">
        <f>IF(N230="znížená",J230,0)</f>
        <v>0</v>
      </c>
      <c r="BG230" s="253">
        <f>IF(N230="zákl. prenesená",J230,0)</f>
        <v>0</v>
      </c>
      <c r="BH230" s="253">
        <f>IF(N230="zníž. prenesená",J230,0)</f>
        <v>0</v>
      </c>
      <c r="BI230" s="253">
        <f>IF(N230="nulová",J230,0)</f>
        <v>0</v>
      </c>
      <c r="BJ230" s="18" t="s">
        <v>90</v>
      </c>
      <c r="BK230" s="253">
        <f>ROUND(I230*H230,2)</f>
        <v>0</v>
      </c>
      <c r="BL230" s="18" t="s">
        <v>168</v>
      </c>
      <c r="BM230" s="252" t="s">
        <v>1346</v>
      </c>
    </row>
    <row r="231" s="13" customFormat="1">
      <c r="A231" s="13"/>
      <c r="B231" s="254"/>
      <c r="C231" s="255"/>
      <c r="D231" s="256" t="s">
        <v>170</v>
      </c>
      <c r="E231" s="257" t="s">
        <v>1</v>
      </c>
      <c r="F231" s="258" t="s">
        <v>1031</v>
      </c>
      <c r="G231" s="255"/>
      <c r="H231" s="257" t="s">
        <v>1</v>
      </c>
      <c r="I231" s="259"/>
      <c r="J231" s="255"/>
      <c r="K231" s="255"/>
      <c r="L231" s="260"/>
      <c r="M231" s="261"/>
      <c r="N231" s="262"/>
      <c r="O231" s="262"/>
      <c r="P231" s="262"/>
      <c r="Q231" s="262"/>
      <c r="R231" s="262"/>
      <c r="S231" s="262"/>
      <c r="T231" s="26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64" t="s">
        <v>170</v>
      </c>
      <c r="AU231" s="264" t="s">
        <v>90</v>
      </c>
      <c r="AV231" s="13" t="s">
        <v>85</v>
      </c>
      <c r="AW231" s="13" t="s">
        <v>34</v>
      </c>
      <c r="AX231" s="13" t="s">
        <v>78</v>
      </c>
      <c r="AY231" s="264" t="s">
        <v>162</v>
      </c>
    </row>
    <row r="232" s="14" customFormat="1">
      <c r="A232" s="14"/>
      <c r="B232" s="265"/>
      <c r="C232" s="266"/>
      <c r="D232" s="256" t="s">
        <v>170</v>
      </c>
      <c r="E232" s="267" t="s">
        <v>1</v>
      </c>
      <c r="F232" s="268" t="s">
        <v>1347</v>
      </c>
      <c r="G232" s="266"/>
      <c r="H232" s="269">
        <v>5.2199999999999998</v>
      </c>
      <c r="I232" s="270"/>
      <c r="J232" s="266"/>
      <c r="K232" s="266"/>
      <c r="L232" s="271"/>
      <c r="M232" s="272"/>
      <c r="N232" s="273"/>
      <c r="O232" s="273"/>
      <c r="P232" s="273"/>
      <c r="Q232" s="273"/>
      <c r="R232" s="273"/>
      <c r="S232" s="273"/>
      <c r="T232" s="27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75" t="s">
        <v>170</v>
      </c>
      <c r="AU232" s="275" t="s">
        <v>90</v>
      </c>
      <c r="AV232" s="14" t="s">
        <v>90</v>
      </c>
      <c r="AW232" s="14" t="s">
        <v>34</v>
      </c>
      <c r="AX232" s="14" t="s">
        <v>85</v>
      </c>
      <c r="AY232" s="275" t="s">
        <v>162</v>
      </c>
    </row>
    <row r="233" s="2" customFormat="1" ht="22.2" customHeight="1">
      <c r="A233" s="39"/>
      <c r="B233" s="40"/>
      <c r="C233" s="240" t="s">
        <v>389</v>
      </c>
      <c r="D233" s="240" t="s">
        <v>164</v>
      </c>
      <c r="E233" s="241" t="s">
        <v>885</v>
      </c>
      <c r="F233" s="242" t="s">
        <v>886</v>
      </c>
      <c r="G233" s="243" t="s">
        <v>192</v>
      </c>
      <c r="H233" s="244">
        <v>0.57599999999999996</v>
      </c>
      <c r="I233" s="245"/>
      <c r="J233" s="246">
        <f>ROUND(I233*H233,2)</f>
        <v>0</v>
      </c>
      <c r="K233" s="247"/>
      <c r="L233" s="45"/>
      <c r="M233" s="248" t="s">
        <v>1</v>
      </c>
      <c r="N233" s="249" t="s">
        <v>44</v>
      </c>
      <c r="O233" s="98"/>
      <c r="P233" s="250">
        <f>O233*H233</f>
        <v>0</v>
      </c>
      <c r="Q233" s="250">
        <v>2.4157199999999999</v>
      </c>
      <c r="R233" s="250">
        <f>Q233*H233</f>
        <v>1.3914547199999998</v>
      </c>
      <c r="S233" s="250">
        <v>0</v>
      </c>
      <c r="T233" s="251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52" t="s">
        <v>168</v>
      </c>
      <c r="AT233" s="252" t="s">
        <v>164</v>
      </c>
      <c r="AU233" s="252" t="s">
        <v>90</v>
      </c>
      <c r="AY233" s="18" t="s">
        <v>162</v>
      </c>
      <c r="BE233" s="253">
        <f>IF(N233="základná",J233,0)</f>
        <v>0</v>
      </c>
      <c r="BF233" s="253">
        <f>IF(N233="znížená",J233,0)</f>
        <v>0</v>
      </c>
      <c r="BG233" s="253">
        <f>IF(N233="zákl. prenesená",J233,0)</f>
        <v>0</v>
      </c>
      <c r="BH233" s="253">
        <f>IF(N233="zníž. prenesená",J233,0)</f>
        <v>0</v>
      </c>
      <c r="BI233" s="253">
        <f>IF(N233="nulová",J233,0)</f>
        <v>0</v>
      </c>
      <c r="BJ233" s="18" t="s">
        <v>90</v>
      </c>
      <c r="BK233" s="253">
        <f>ROUND(I233*H233,2)</f>
        <v>0</v>
      </c>
      <c r="BL233" s="18" t="s">
        <v>168</v>
      </c>
      <c r="BM233" s="252" t="s">
        <v>1348</v>
      </c>
    </row>
    <row r="234" s="14" customFormat="1">
      <c r="A234" s="14"/>
      <c r="B234" s="265"/>
      <c r="C234" s="266"/>
      <c r="D234" s="256" t="s">
        <v>170</v>
      </c>
      <c r="E234" s="267" t="s">
        <v>1</v>
      </c>
      <c r="F234" s="268" t="s">
        <v>1349</v>
      </c>
      <c r="G234" s="266"/>
      <c r="H234" s="269">
        <v>0.57599999999999996</v>
      </c>
      <c r="I234" s="270"/>
      <c r="J234" s="266"/>
      <c r="K234" s="266"/>
      <c r="L234" s="271"/>
      <c r="M234" s="272"/>
      <c r="N234" s="273"/>
      <c r="O234" s="273"/>
      <c r="P234" s="273"/>
      <c r="Q234" s="273"/>
      <c r="R234" s="273"/>
      <c r="S234" s="273"/>
      <c r="T234" s="27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75" t="s">
        <v>170</v>
      </c>
      <c r="AU234" s="275" t="s">
        <v>90</v>
      </c>
      <c r="AV234" s="14" t="s">
        <v>90</v>
      </c>
      <c r="AW234" s="14" t="s">
        <v>34</v>
      </c>
      <c r="AX234" s="14" t="s">
        <v>85</v>
      </c>
      <c r="AY234" s="275" t="s">
        <v>162</v>
      </c>
    </row>
    <row r="235" s="2" customFormat="1" ht="22.2" customHeight="1">
      <c r="A235" s="39"/>
      <c r="B235" s="40"/>
      <c r="C235" s="240" t="s">
        <v>394</v>
      </c>
      <c r="D235" s="240" t="s">
        <v>164</v>
      </c>
      <c r="E235" s="241" t="s">
        <v>1350</v>
      </c>
      <c r="F235" s="242" t="s">
        <v>1351</v>
      </c>
      <c r="G235" s="243" t="s">
        <v>167</v>
      </c>
      <c r="H235" s="244">
        <v>0.83199999999999996</v>
      </c>
      <c r="I235" s="245"/>
      <c r="J235" s="246">
        <f>ROUND(I235*H235,2)</f>
        <v>0</v>
      </c>
      <c r="K235" s="247"/>
      <c r="L235" s="45"/>
      <c r="M235" s="248" t="s">
        <v>1</v>
      </c>
      <c r="N235" s="249" t="s">
        <v>44</v>
      </c>
      <c r="O235" s="98"/>
      <c r="P235" s="250">
        <f>O235*H235</f>
        <v>0</v>
      </c>
      <c r="Q235" s="250">
        <v>0.0309</v>
      </c>
      <c r="R235" s="250">
        <f>Q235*H235</f>
        <v>0.0257088</v>
      </c>
      <c r="S235" s="250">
        <v>0</v>
      </c>
      <c r="T235" s="251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52" t="s">
        <v>168</v>
      </c>
      <c r="AT235" s="252" t="s">
        <v>164</v>
      </c>
      <c r="AU235" s="252" t="s">
        <v>90</v>
      </c>
      <c r="AY235" s="18" t="s">
        <v>162</v>
      </c>
      <c r="BE235" s="253">
        <f>IF(N235="základná",J235,0)</f>
        <v>0</v>
      </c>
      <c r="BF235" s="253">
        <f>IF(N235="znížená",J235,0)</f>
        <v>0</v>
      </c>
      <c r="BG235" s="253">
        <f>IF(N235="zákl. prenesená",J235,0)</f>
        <v>0</v>
      </c>
      <c r="BH235" s="253">
        <f>IF(N235="zníž. prenesená",J235,0)</f>
        <v>0</v>
      </c>
      <c r="BI235" s="253">
        <f>IF(N235="nulová",J235,0)</f>
        <v>0</v>
      </c>
      <c r="BJ235" s="18" t="s">
        <v>90</v>
      </c>
      <c r="BK235" s="253">
        <f>ROUND(I235*H235,2)</f>
        <v>0</v>
      </c>
      <c r="BL235" s="18" t="s">
        <v>168</v>
      </c>
      <c r="BM235" s="252" t="s">
        <v>1352</v>
      </c>
    </row>
    <row r="236" s="14" customFormat="1">
      <c r="A236" s="14"/>
      <c r="B236" s="265"/>
      <c r="C236" s="266"/>
      <c r="D236" s="256" t="s">
        <v>170</v>
      </c>
      <c r="E236" s="267" t="s">
        <v>1</v>
      </c>
      <c r="F236" s="268" t="s">
        <v>1353</v>
      </c>
      <c r="G236" s="266"/>
      <c r="H236" s="269">
        <v>0.83199999999999996</v>
      </c>
      <c r="I236" s="270"/>
      <c r="J236" s="266"/>
      <c r="K236" s="266"/>
      <c r="L236" s="271"/>
      <c r="M236" s="272"/>
      <c r="N236" s="273"/>
      <c r="O236" s="273"/>
      <c r="P236" s="273"/>
      <c r="Q236" s="273"/>
      <c r="R236" s="273"/>
      <c r="S236" s="273"/>
      <c r="T236" s="27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75" t="s">
        <v>170</v>
      </c>
      <c r="AU236" s="275" t="s">
        <v>90</v>
      </c>
      <c r="AV236" s="14" t="s">
        <v>90</v>
      </c>
      <c r="AW236" s="14" t="s">
        <v>34</v>
      </c>
      <c r="AX236" s="14" t="s">
        <v>85</v>
      </c>
      <c r="AY236" s="275" t="s">
        <v>162</v>
      </c>
    </row>
    <row r="237" s="12" customFormat="1" ht="22.8" customHeight="1">
      <c r="A237" s="12"/>
      <c r="B237" s="224"/>
      <c r="C237" s="225"/>
      <c r="D237" s="226" t="s">
        <v>77</v>
      </c>
      <c r="E237" s="238" t="s">
        <v>221</v>
      </c>
      <c r="F237" s="238" t="s">
        <v>369</v>
      </c>
      <c r="G237" s="225"/>
      <c r="H237" s="225"/>
      <c r="I237" s="228"/>
      <c r="J237" s="239">
        <f>BK237</f>
        <v>0</v>
      </c>
      <c r="K237" s="225"/>
      <c r="L237" s="230"/>
      <c r="M237" s="231"/>
      <c r="N237" s="232"/>
      <c r="O237" s="232"/>
      <c r="P237" s="233">
        <f>SUM(P238:P275)</f>
        <v>0</v>
      </c>
      <c r="Q237" s="232"/>
      <c r="R237" s="233">
        <f>SUM(R238:R275)</f>
        <v>3.0657249400000004</v>
      </c>
      <c r="S237" s="232"/>
      <c r="T237" s="234">
        <f>SUM(T238:T275)</f>
        <v>8.1796000000000006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35" t="s">
        <v>85</v>
      </c>
      <c r="AT237" s="236" t="s">
        <v>77</v>
      </c>
      <c r="AU237" s="236" t="s">
        <v>85</v>
      </c>
      <c r="AY237" s="235" t="s">
        <v>162</v>
      </c>
      <c r="BK237" s="237">
        <f>SUM(BK238:BK275)</f>
        <v>0</v>
      </c>
    </row>
    <row r="238" s="2" customFormat="1" ht="30" customHeight="1">
      <c r="A238" s="39"/>
      <c r="B238" s="40"/>
      <c r="C238" s="240" t="s">
        <v>399</v>
      </c>
      <c r="D238" s="240" t="s">
        <v>164</v>
      </c>
      <c r="E238" s="241" t="s">
        <v>1354</v>
      </c>
      <c r="F238" s="242" t="s">
        <v>1355</v>
      </c>
      <c r="G238" s="243" t="s">
        <v>427</v>
      </c>
      <c r="H238" s="244">
        <v>1.53</v>
      </c>
      <c r="I238" s="245"/>
      <c r="J238" s="246">
        <f>ROUND(I238*H238,2)</f>
        <v>0</v>
      </c>
      <c r="K238" s="247"/>
      <c r="L238" s="45"/>
      <c r="M238" s="248" t="s">
        <v>1</v>
      </c>
      <c r="N238" s="249" t="s">
        <v>44</v>
      </c>
      <c r="O238" s="98"/>
      <c r="P238" s="250">
        <f>O238*H238</f>
        <v>0</v>
      </c>
      <c r="Q238" s="250">
        <v>0.12662000000000001</v>
      </c>
      <c r="R238" s="250">
        <f>Q238*H238</f>
        <v>0.19372860000000003</v>
      </c>
      <c r="S238" s="250">
        <v>0</v>
      </c>
      <c r="T238" s="251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52" t="s">
        <v>168</v>
      </c>
      <c r="AT238" s="252" t="s">
        <v>164</v>
      </c>
      <c r="AU238" s="252" t="s">
        <v>90</v>
      </c>
      <c r="AY238" s="18" t="s">
        <v>162</v>
      </c>
      <c r="BE238" s="253">
        <f>IF(N238="základná",J238,0)</f>
        <v>0</v>
      </c>
      <c r="BF238" s="253">
        <f>IF(N238="znížená",J238,0)</f>
        <v>0</v>
      </c>
      <c r="BG238" s="253">
        <f>IF(N238="zákl. prenesená",J238,0)</f>
        <v>0</v>
      </c>
      <c r="BH238" s="253">
        <f>IF(N238="zníž. prenesená",J238,0)</f>
        <v>0</v>
      </c>
      <c r="BI238" s="253">
        <f>IF(N238="nulová",J238,0)</f>
        <v>0</v>
      </c>
      <c r="BJ238" s="18" t="s">
        <v>90</v>
      </c>
      <c r="BK238" s="253">
        <f>ROUND(I238*H238,2)</f>
        <v>0</v>
      </c>
      <c r="BL238" s="18" t="s">
        <v>168</v>
      </c>
      <c r="BM238" s="252" t="s">
        <v>1356</v>
      </c>
    </row>
    <row r="239" s="14" customFormat="1">
      <c r="A239" s="14"/>
      <c r="B239" s="265"/>
      <c r="C239" s="266"/>
      <c r="D239" s="256" t="s">
        <v>170</v>
      </c>
      <c r="E239" s="267" t="s">
        <v>1</v>
      </c>
      <c r="F239" s="268" t="s">
        <v>1357</v>
      </c>
      <c r="G239" s="266"/>
      <c r="H239" s="269">
        <v>1.53</v>
      </c>
      <c r="I239" s="270"/>
      <c r="J239" s="266"/>
      <c r="K239" s="266"/>
      <c r="L239" s="271"/>
      <c r="M239" s="272"/>
      <c r="N239" s="273"/>
      <c r="O239" s="273"/>
      <c r="P239" s="273"/>
      <c r="Q239" s="273"/>
      <c r="R239" s="273"/>
      <c r="S239" s="273"/>
      <c r="T239" s="27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75" t="s">
        <v>170</v>
      </c>
      <c r="AU239" s="275" t="s">
        <v>90</v>
      </c>
      <c r="AV239" s="14" t="s">
        <v>90</v>
      </c>
      <c r="AW239" s="14" t="s">
        <v>34</v>
      </c>
      <c r="AX239" s="14" t="s">
        <v>85</v>
      </c>
      <c r="AY239" s="275" t="s">
        <v>162</v>
      </c>
    </row>
    <row r="240" s="2" customFormat="1" ht="14.4" customHeight="1">
      <c r="A240" s="39"/>
      <c r="B240" s="40"/>
      <c r="C240" s="299" t="s">
        <v>403</v>
      </c>
      <c r="D240" s="299" t="s">
        <v>267</v>
      </c>
      <c r="E240" s="300" t="s">
        <v>1358</v>
      </c>
      <c r="F240" s="301" t="s">
        <v>1359</v>
      </c>
      <c r="G240" s="302" t="s">
        <v>294</v>
      </c>
      <c r="H240" s="303">
        <v>3.0750000000000002</v>
      </c>
      <c r="I240" s="304"/>
      <c r="J240" s="305">
        <f>ROUND(I240*H240,2)</f>
        <v>0</v>
      </c>
      <c r="K240" s="306"/>
      <c r="L240" s="307"/>
      <c r="M240" s="308" t="s">
        <v>1</v>
      </c>
      <c r="N240" s="309" t="s">
        <v>44</v>
      </c>
      <c r="O240" s="98"/>
      <c r="P240" s="250">
        <f>O240*H240</f>
        <v>0</v>
      </c>
      <c r="Q240" s="250">
        <v>0.021000000000000001</v>
      </c>
      <c r="R240" s="250">
        <f>Q240*H240</f>
        <v>0.064575000000000007</v>
      </c>
      <c r="S240" s="250">
        <v>0</v>
      </c>
      <c r="T240" s="251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52" t="s">
        <v>215</v>
      </c>
      <c r="AT240" s="252" t="s">
        <v>267</v>
      </c>
      <c r="AU240" s="252" t="s">
        <v>90</v>
      </c>
      <c r="AY240" s="18" t="s">
        <v>162</v>
      </c>
      <c r="BE240" s="253">
        <f>IF(N240="základná",J240,0)</f>
        <v>0</v>
      </c>
      <c r="BF240" s="253">
        <f>IF(N240="znížená",J240,0)</f>
        <v>0</v>
      </c>
      <c r="BG240" s="253">
        <f>IF(N240="zákl. prenesená",J240,0)</f>
        <v>0</v>
      </c>
      <c r="BH240" s="253">
        <f>IF(N240="zníž. prenesená",J240,0)</f>
        <v>0</v>
      </c>
      <c r="BI240" s="253">
        <f>IF(N240="nulová",J240,0)</f>
        <v>0</v>
      </c>
      <c r="BJ240" s="18" t="s">
        <v>90</v>
      </c>
      <c r="BK240" s="253">
        <f>ROUND(I240*H240,2)</f>
        <v>0</v>
      </c>
      <c r="BL240" s="18" t="s">
        <v>168</v>
      </c>
      <c r="BM240" s="252" t="s">
        <v>1360</v>
      </c>
    </row>
    <row r="241" s="14" customFormat="1">
      <c r="A241" s="14"/>
      <c r="B241" s="265"/>
      <c r="C241" s="266"/>
      <c r="D241" s="256" t="s">
        <v>170</v>
      </c>
      <c r="E241" s="266"/>
      <c r="F241" s="268" t="s">
        <v>1361</v>
      </c>
      <c r="G241" s="266"/>
      <c r="H241" s="269">
        <v>3.0750000000000002</v>
      </c>
      <c r="I241" s="270"/>
      <c r="J241" s="266"/>
      <c r="K241" s="266"/>
      <c r="L241" s="271"/>
      <c r="M241" s="272"/>
      <c r="N241" s="273"/>
      <c r="O241" s="273"/>
      <c r="P241" s="273"/>
      <c r="Q241" s="273"/>
      <c r="R241" s="273"/>
      <c r="S241" s="273"/>
      <c r="T241" s="27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75" t="s">
        <v>170</v>
      </c>
      <c r="AU241" s="275" t="s">
        <v>90</v>
      </c>
      <c r="AV241" s="14" t="s">
        <v>90</v>
      </c>
      <c r="AW241" s="14" t="s">
        <v>4</v>
      </c>
      <c r="AX241" s="14" t="s">
        <v>85</v>
      </c>
      <c r="AY241" s="275" t="s">
        <v>162</v>
      </c>
    </row>
    <row r="242" s="2" customFormat="1" ht="22.2" customHeight="1">
      <c r="A242" s="39"/>
      <c r="B242" s="40"/>
      <c r="C242" s="240" t="s">
        <v>408</v>
      </c>
      <c r="D242" s="240" t="s">
        <v>164</v>
      </c>
      <c r="E242" s="241" t="s">
        <v>889</v>
      </c>
      <c r="F242" s="242" t="s">
        <v>890</v>
      </c>
      <c r="G242" s="243" t="s">
        <v>427</v>
      </c>
      <c r="H242" s="244">
        <v>7</v>
      </c>
      <c r="I242" s="245"/>
      <c r="J242" s="246">
        <f>ROUND(I242*H242,2)</f>
        <v>0</v>
      </c>
      <c r="K242" s="247"/>
      <c r="L242" s="45"/>
      <c r="M242" s="248" t="s">
        <v>1</v>
      </c>
      <c r="N242" s="249" t="s">
        <v>44</v>
      </c>
      <c r="O242" s="98"/>
      <c r="P242" s="250">
        <f>O242*H242</f>
        <v>0</v>
      </c>
      <c r="Q242" s="250">
        <v>1.0000000000000001E-05</v>
      </c>
      <c r="R242" s="250">
        <f>Q242*H242</f>
        <v>7.0000000000000007E-05</v>
      </c>
      <c r="S242" s="250">
        <v>0</v>
      </c>
      <c r="T242" s="251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52" t="s">
        <v>168</v>
      </c>
      <c r="AT242" s="252" t="s">
        <v>164</v>
      </c>
      <c r="AU242" s="252" t="s">
        <v>90</v>
      </c>
      <c r="AY242" s="18" t="s">
        <v>162</v>
      </c>
      <c r="BE242" s="253">
        <f>IF(N242="základná",J242,0)</f>
        <v>0</v>
      </c>
      <c r="BF242" s="253">
        <f>IF(N242="znížená",J242,0)</f>
        <v>0</v>
      </c>
      <c r="BG242" s="253">
        <f>IF(N242="zákl. prenesená",J242,0)</f>
        <v>0</v>
      </c>
      <c r="BH242" s="253">
        <f>IF(N242="zníž. prenesená",J242,0)</f>
        <v>0</v>
      </c>
      <c r="BI242" s="253">
        <f>IF(N242="nulová",J242,0)</f>
        <v>0</v>
      </c>
      <c r="BJ242" s="18" t="s">
        <v>90</v>
      </c>
      <c r="BK242" s="253">
        <f>ROUND(I242*H242,2)</f>
        <v>0</v>
      </c>
      <c r="BL242" s="18" t="s">
        <v>168</v>
      </c>
      <c r="BM242" s="252" t="s">
        <v>1362</v>
      </c>
    </row>
    <row r="243" s="14" customFormat="1">
      <c r="A243" s="14"/>
      <c r="B243" s="265"/>
      <c r="C243" s="266"/>
      <c r="D243" s="256" t="s">
        <v>170</v>
      </c>
      <c r="E243" s="267" t="s">
        <v>1</v>
      </c>
      <c r="F243" s="268" t="s">
        <v>1363</v>
      </c>
      <c r="G243" s="266"/>
      <c r="H243" s="269">
        <v>7</v>
      </c>
      <c r="I243" s="270"/>
      <c r="J243" s="266"/>
      <c r="K243" s="266"/>
      <c r="L243" s="271"/>
      <c r="M243" s="272"/>
      <c r="N243" s="273"/>
      <c r="O243" s="273"/>
      <c r="P243" s="273"/>
      <c r="Q243" s="273"/>
      <c r="R243" s="273"/>
      <c r="S243" s="273"/>
      <c r="T243" s="27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75" t="s">
        <v>170</v>
      </c>
      <c r="AU243" s="275" t="s">
        <v>90</v>
      </c>
      <c r="AV243" s="14" t="s">
        <v>90</v>
      </c>
      <c r="AW243" s="14" t="s">
        <v>34</v>
      </c>
      <c r="AX243" s="14" t="s">
        <v>85</v>
      </c>
      <c r="AY243" s="275" t="s">
        <v>162</v>
      </c>
    </row>
    <row r="244" s="2" customFormat="1" ht="22.2" customHeight="1">
      <c r="A244" s="39"/>
      <c r="B244" s="40"/>
      <c r="C244" s="240" t="s">
        <v>412</v>
      </c>
      <c r="D244" s="240" t="s">
        <v>164</v>
      </c>
      <c r="E244" s="241" t="s">
        <v>894</v>
      </c>
      <c r="F244" s="242" t="s">
        <v>895</v>
      </c>
      <c r="G244" s="243" t="s">
        <v>427</v>
      </c>
      <c r="H244" s="244">
        <v>7</v>
      </c>
      <c r="I244" s="245"/>
      <c r="J244" s="246">
        <f>ROUND(I244*H244,2)</f>
        <v>0</v>
      </c>
      <c r="K244" s="247"/>
      <c r="L244" s="45"/>
      <c r="M244" s="248" t="s">
        <v>1</v>
      </c>
      <c r="N244" s="249" t="s">
        <v>44</v>
      </c>
      <c r="O244" s="98"/>
      <c r="P244" s="250">
        <f>O244*H244</f>
        <v>0</v>
      </c>
      <c r="Q244" s="250">
        <v>0.00024000000000000001</v>
      </c>
      <c r="R244" s="250">
        <f>Q244*H244</f>
        <v>0.0016800000000000001</v>
      </c>
      <c r="S244" s="250">
        <v>0</v>
      </c>
      <c r="T244" s="251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52" t="s">
        <v>168</v>
      </c>
      <c r="AT244" s="252" t="s">
        <v>164</v>
      </c>
      <c r="AU244" s="252" t="s">
        <v>90</v>
      </c>
      <c r="AY244" s="18" t="s">
        <v>162</v>
      </c>
      <c r="BE244" s="253">
        <f>IF(N244="základná",J244,0)</f>
        <v>0</v>
      </c>
      <c r="BF244" s="253">
        <f>IF(N244="znížená",J244,0)</f>
        <v>0</v>
      </c>
      <c r="BG244" s="253">
        <f>IF(N244="zákl. prenesená",J244,0)</f>
        <v>0</v>
      </c>
      <c r="BH244" s="253">
        <f>IF(N244="zníž. prenesená",J244,0)</f>
        <v>0</v>
      </c>
      <c r="BI244" s="253">
        <f>IF(N244="nulová",J244,0)</f>
        <v>0</v>
      </c>
      <c r="BJ244" s="18" t="s">
        <v>90</v>
      </c>
      <c r="BK244" s="253">
        <f>ROUND(I244*H244,2)</f>
        <v>0</v>
      </c>
      <c r="BL244" s="18" t="s">
        <v>168</v>
      </c>
      <c r="BM244" s="252" t="s">
        <v>1364</v>
      </c>
    </row>
    <row r="245" s="14" customFormat="1">
      <c r="A245" s="14"/>
      <c r="B245" s="265"/>
      <c r="C245" s="266"/>
      <c r="D245" s="256" t="s">
        <v>170</v>
      </c>
      <c r="E245" s="267" t="s">
        <v>1</v>
      </c>
      <c r="F245" s="268" t="s">
        <v>1365</v>
      </c>
      <c r="G245" s="266"/>
      <c r="H245" s="269">
        <v>7</v>
      </c>
      <c r="I245" s="270"/>
      <c r="J245" s="266"/>
      <c r="K245" s="266"/>
      <c r="L245" s="271"/>
      <c r="M245" s="272"/>
      <c r="N245" s="273"/>
      <c r="O245" s="273"/>
      <c r="P245" s="273"/>
      <c r="Q245" s="273"/>
      <c r="R245" s="273"/>
      <c r="S245" s="273"/>
      <c r="T245" s="27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75" t="s">
        <v>170</v>
      </c>
      <c r="AU245" s="275" t="s">
        <v>90</v>
      </c>
      <c r="AV245" s="14" t="s">
        <v>90</v>
      </c>
      <c r="AW245" s="14" t="s">
        <v>34</v>
      </c>
      <c r="AX245" s="14" t="s">
        <v>85</v>
      </c>
      <c r="AY245" s="275" t="s">
        <v>162</v>
      </c>
    </row>
    <row r="246" s="2" customFormat="1" ht="19.8" customHeight="1">
      <c r="A246" s="39"/>
      <c r="B246" s="40"/>
      <c r="C246" s="240" t="s">
        <v>416</v>
      </c>
      <c r="D246" s="240" t="s">
        <v>164</v>
      </c>
      <c r="E246" s="241" t="s">
        <v>1192</v>
      </c>
      <c r="F246" s="242" t="s">
        <v>1193</v>
      </c>
      <c r="G246" s="243" t="s">
        <v>427</v>
      </c>
      <c r="H246" s="244">
        <v>4.4000000000000004</v>
      </c>
      <c r="I246" s="245"/>
      <c r="J246" s="246">
        <f>ROUND(I246*H246,2)</f>
        <v>0</v>
      </c>
      <c r="K246" s="247"/>
      <c r="L246" s="45"/>
      <c r="M246" s="248" t="s">
        <v>1</v>
      </c>
      <c r="N246" s="249" t="s">
        <v>44</v>
      </c>
      <c r="O246" s="98"/>
      <c r="P246" s="250">
        <f>O246*H246</f>
        <v>0</v>
      </c>
      <c r="Q246" s="250">
        <v>0.11743000000000001</v>
      </c>
      <c r="R246" s="250">
        <f>Q246*H246</f>
        <v>0.51669200000000004</v>
      </c>
      <c r="S246" s="250">
        <v>0</v>
      </c>
      <c r="T246" s="251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52" t="s">
        <v>168</v>
      </c>
      <c r="AT246" s="252" t="s">
        <v>164</v>
      </c>
      <c r="AU246" s="252" t="s">
        <v>90</v>
      </c>
      <c r="AY246" s="18" t="s">
        <v>162</v>
      </c>
      <c r="BE246" s="253">
        <f>IF(N246="základná",J246,0)</f>
        <v>0</v>
      </c>
      <c r="BF246" s="253">
        <f>IF(N246="znížená",J246,0)</f>
        <v>0</v>
      </c>
      <c r="BG246" s="253">
        <f>IF(N246="zákl. prenesená",J246,0)</f>
        <v>0</v>
      </c>
      <c r="BH246" s="253">
        <f>IF(N246="zníž. prenesená",J246,0)</f>
        <v>0</v>
      </c>
      <c r="BI246" s="253">
        <f>IF(N246="nulová",J246,0)</f>
        <v>0</v>
      </c>
      <c r="BJ246" s="18" t="s">
        <v>90</v>
      </c>
      <c r="BK246" s="253">
        <f>ROUND(I246*H246,2)</f>
        <v>0</v>
      </c>
      <c r="BL246" s="18" t="s">
        <v>168</v>
      </c>
      <c r="BM246" s="252" t="s">
        <v>1366</v>
      </c>
    </row>
    <row r="247" s="14" customFormat="1">
      <c r="A247" s="14"/>
      <c r="B247" s="265"/>
      <c r="C247" s="266"/>
      <c r="D247" s="256" t="s">
        <v>170</v>
      </c>
      <c r="E247" s="267" t="s">
        <v>1</v>
      </c>
      <c r="F247" s="268" t="s">
        <v>1367</v>
      </c>
      <c r="G247" s="266"/>
      <c r="H247" s="269">
        <v>4.4000000000000004</v>
      </c>
      <c r="I247" s="270"/>
      <c r="J247" s="266"/>
      <c r="K247" s="266"/>
      <c r="L247" s="271"/>
      <c r="M247" s="272"/>
      <c r="N247" s="273"/>
      <c r="O247" s="273"/>
      <c r="P247" s="273"/>
      <c r="Q247" s="273"/>
      <c r="R247" s="273"/>
      <c r="S247" s="273"/>
      <c r="T247" s="27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75" t="s">
        <v>170</v>
      </c>
      <c r="AU247" s="275" t="s">
        <v>90</v>
      </c>
      <c r="AV247" s="14" t="s">
        <v>90</v>
      </c>
      <c r="AW247" s="14" t="s">
        <v>34</v>
      </c>
      <c r="AX247" s="14" t="s">
        <v>85</v>
      </c>
      <c r="AY247" s="275" t="s">
        <v>162</v>
      </c>
    </row>
    <row r="248" s="2" customFormat="1" ht="14.4" customHeight="1">
      <c r="A248" s="39"/>
      <c r="B248" s="40"/>
      <c r="C248" s="299" t="s">
        <v>420</v>
      </c>
      <c r="D248" s="299" t="s">
        <v>267</v>
      </c>
      <c r="E248" s="300" t="s">
        <v>1195</v>
      </c>
      <c r="F248" s="301" t="s">
        <v>1196</v>
      </c>
      <c r="G248" s="302" t="s">
        <v>294</v>
      </c>
      <c r="H248" s="303">
        <v>11.220000000000001</v>
      </c>
      <c r="I248" s="304"/>
      <c r="J248" s="305">
        <f>ROUND(I248*H248,2)</f>
        <v>0</v>
      </c>
      <c r="K248" s="306"/>
      <c r="L248" s="307"/>
      <c r="M248" s="308" t="s">
        <v>1</v>
      </c>
      <c r="N248" s="309" t="s">
        <v>44</v>
      </c>
      <c r="O248" s="98"/>
      <c r="P248" s="250">
        <f>O248*H248</f>
        <v>0</v>
      </c>
      <c r="Q248" s="250">
        <v>0.052999999999999998</v>
      </c>
      <c r="R248" s="250">
        <f>Q248*H248</f>
        <v>0.59465999999999997</v>
      </c>
      <c r="S248" s="250">
        <v>0</v>
      </c>
      <c r="T248" s="251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52" t="s">
        <v>215</v>
      </c>
      <c r="AT248" s="252" t="s">
        <v>267</v>
      </c>
      <c r="AU248" s="252" t="s">
        <v>90</v>
      </c>
      <c r="AY248" s="18" t="s">
        <v>162</v>
      </c>
      <c r="BE248" s="253">
        <f>IF(N248="základná",J248,0)</f>
        <v>0</v>
      </c>
      <c r="BF248" s="253">
        <f>IF(N248="znížená",J248,0)</f>
        <v>0</v>
      </c>
      <c r="BG248" s="253">
        <f>IF(N248="zákl. prenesená",J248,0)</f>
        <v>0</v>
      </c>
      <c r="BH248" s="253">
        <f>IF(N248="zníž. prenesená",J248,0)</f>
        <v>0</v>
      </c>
      <c r="BI248" s="253">
        <f>IF(N248="nulová",J248,0)</f>
        <v>0</v>
      </c>
      <c r="BJ248" s="18" t="s">
        <v>90</v>
      </c>
      <c r="BK248" s="253">
        <f>ROUND(I248*H248,2)</f>
        <v>0</v>
      </c>
      <c r="BL248" s="18" t="s">
        <v>168</v>
      </c>
      <c r="BM248" s="252" t="s">
        <v>1368</v>
      </c>
    </row>
    <row r="249" s="14" customFormat="1">
      <c r="A249" s="14"/>
      <c r="B249" s="265"/>
      <c r="C249" s="266"/>
      <c r="D249" s="256" t="s">
        <v>170</v>
      </c>
      <c r="E249" s="266"/>
      <c r="F249" s="268" t="s">
        <v>1369</v>
      </c>
      <c r="G249" s="266"/>
      <c r="H249" s="269">
        <v>11.220000000000001</v>
      </c>
      <c r="I249" s="270"/>
      <c r="J249" s="266"/>
      <c r="K249" s="266"/>
      <c r="L249" s="271"/>
      <c r="M249" s="272"/>
      <c r="N249" s="273"/>
      <c r="O249" s="273"/>
      <c r="P249" s="273"/>
      <c r="Q249" s="273"/>
      <c r="R249" s="273"/>
      <c r="S249" s="273"/>
      <c r="T249" s="27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75" t="s">
        <v>170</v>
      </c>
      <c r="AU249" s="275" t="s">
        <v>90</v>
      </c>
      <c r="AV249" s="14" t="s">
        <v>90</v>
      </c>
      <c r="AW249" s="14" t="s">
        <v>4</v>
      </c>
      <c r="AX249" s="14" t="s">
        <v>85</v>
      </c>
      <c r="AY249" s="275" t="s">
        <v>162</v>
      </c>
    </row>
    <row r="250" s="2" customFormat="1" ht="22.2" customHeight="1">
      <c r="A250" s="39"/>
      <c r="B250" s="40"/>
      <c r="C250" s="240" t="s">
        <v>424</v>
      </c>
      <c r="D250" s="240" t="s">
        <v>164</v>
      </c>
      <c r="E250" s="241" t="s">
        <v>1199</v>
      </c>
      <c r="F250" s="242" t="s">
        <v>1200</v>
      </c>
      <c r="G250" s="243" t="s">
        <v>167</v>
      </c>
      <c r="H250" s="244">
        <v>2.2000000000000002</v>
      </c>
      <c r="I250" s="245"/>
      <c r="J250" s="246">
        <f>ROUND(I250*H250,2)</f>
        <v>0</v>
      </c>
      <c r="K250" s="247"/>
      <c r="L250" s="45"/>
      <c r="M250" s="248" t="s">
        <v>1</v>
      </c>
      <c r="N250" s="249" t="s">
        <v>44</v>
      </c>
      <c r="O250" s="98"/>
      <c r="P250" s="250">
        <f>O250*H250</f>
        <v>0</v>
      </c>
      <c r="Q250" s="250">
        <v>0.023380000000000001</v>
      </c>
      <c r="R250" s="250">
        <f>Q250*H250</f>
        <v>0.051436000000000009</v>
      </c>
      <c r="S250" s="250">
        <v>0</v>
      </c>
      <c r="T250" s="251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52" t="s">
        <v>168</v>
      </c>
      <c r="AT250" s="252" t="s">
        <v>164</v>
      </c>
      <c r="AU250" s="252" t="s">
        <v>90</v>
      </c>
      <c r="AY250" s="18" t="s">
        <v>162</v>
      </c>
      <c r="BE250" s="253">
        <f>IF(N250="základná",J250,0)</f>
        <v>0</v>
      </c>
      <c r="BF250" s="253">
        <f>IF(N250="znížená",J250,0)</f>
        <v>0</v>
      </c>
      <c r="BG250" s="253">
        <f>IF(N250="zákl. prenesená",J250,0)</f>
        <v>0</v>
      </c>
      <c r="BH250" s="253">
        <f>IF(N250="zníž. prenesená",J250,0)</f>
        <v>0</v>
      </c>
      <c r="BI250" s="253">
        <f>IF(N250="nulová",J250,0)</f>
        <v>0</v>
      </c>
      <c r="BJ250" s="18" t="s">
        <v>90</v>
      </c>
      <c r="BK250" s="253">
        <f>ROUND(I250*H250,2)</f>
        <v>0</v>
      </c>
      <c r="BL250" s="18" t="s">
        <v>168</v>
      </c>
      <c r="BM250" s="252" t="s">
        <v>1370</v>
      </c>
    </row>
    <row r="251" s="14" customFormat="1">
      <c r="A251" s="14"/>
      <c r="B251" s="265"/>
      <c r="C251" s="266"/>
      <c r="D251" s="256" t="s">
        <v>170</v>
      </c>
      <c r="E251" s="267" t="s">
        <v>1</v>
      </c>
      <c r="F251" s="268" t="s">
        <v>1371</v>
      </c>
      <c r="G251" s="266"/>
      <c r="H251" s="269">
        <v>2.2000000000000002</v>
      </c>
      <c r="I251" s="270"/>
      <c r="J251" s="266"/>
      <c r="K251" s="266"/>
      <c r="L251" s="271"/>
      <c r="M251" s="272"/>
      <c r="N251" s="273"/>
      <c r="O251" s="273"/>
      <c r="P251" s="273"/>
      <c r="Q251" s="273"/>
      <c r="R251" s="273"/>
      <c r="S251" s="273"/>
      <c r="T251" s="27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75" t="s">
        <v>170</v>
      </c>
      <c r="AU251" s="275" t="s">
        <v>90</v>
      </c>
      <c r="AV251" s="14" t="s">
        <v>90</v>
      </c>
      <c r="AW251" s="14" t="s">
        <v>34</v>
      </c>
      <c r="AX251" s="14" t="s">
        <v>85</v>
      </c>
      <c r="AY251" s="275" t="s">
        <v>162</v>
      </c>
    </row>
    <row r="252" s="2" customFormat="1" ht="34.8" customHeight="1">
      <c r="A252" s="39"/>
      <c r="B252" s="40"/>
      <c r="C252" s="240" t="s">
        <v>430</v>
      </c>
      <c r="D252" s="240" t="s">
        <v>164</v>
      </c>
      <c r="E252" s="241" t="s">
        <v>1372</v>
      </c>
      <c r="F252" s="242" t="s">
        <v>1373</v>
      </c>
      <c r="G252" s="243" t="s">
        <v>427</v>
      </c>
      <c r="H252" s="244">
        <v>6.4000000000000004</v>
      </c>
      <c r="I252" s="245"/>
      <c r="J252" s="246">
        <f>ROUND(I252*H252,2)</f>
        <v>0</v>
      </c>
      <c r="K252" s="247"/>
      <c r="L252" s="45"/>
      <c r="M252" s="248" t="s">
        <v>1</v>
      </c>
      <c r="N252" s="249" t="s">
        <v>44</v>
      </c>
      <c r="O252" s="98"/>
      <c r="P252" s="250">
        <f>O252*H252</f>
        <v>0</v>
      </c>
      <c r="Q252" s="250">
        <v>0.19399</v>
      </c>
      <c r="R252" s="250">
        <f>Q252*H252</f>
        <v>1.241536</v>
      </c>
      <c r="S252" s="250">
        <v>0</v>
      </c>
      <c r="T252" s="251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52" t="s">
        <v>168</v>
      </c>
      <c r="AT252" s="252" t="s">
        <v>164</v>
      </c>
      <c r="AU252" s="252" t="s">
        <v>90</v>
      </c>
      <c r="AY252" s="18" t="s">
        <v>162</v>
      </c>
      <c r="BE252" s="253">
        <f>IF(N252="základná",J252,0)</f>
        <v>0</v>
      </c>
      <c r="BF252" s="253">
        <f>IF(N252="znížená",J252,0)</f>
        <v>0</v>
      </c>
      <c r="BG252" s="253">
        <f>IF(N252="zákl. prenesená",J252,0)</f>
        <v>0</v>
      </c>
      <c r="BH252" s="253">
        <f>IF(N252="zníž. prenesená",J252,0)</f>
        <v>0</v>
      </c>
      <c r="BI252" s="253">
        <f>IF(N252="nulová",J252,0)</f>
        <v>0</v>
      </c>
      <c r="BJ252" s="18" t="s">
        <v>90</v>
      </c>
      <c r="BK252" s="253">
        <f>ROUND(I252*H252,2)</f>
        <v>0</v>
      </c>
      <c r="BL252" s="18" t="s">
        <v>168</v>
      </c>
      <c r="BM252" s="252" t="s">
        <v>1374</v>
      </c>
    </row>
    <row r="253" s="14" customFormat="1">
      <c r="A253" s="14"/>
      <c r="B253" s="265"/>
      <c r="C253" s="266"/>
      <c r="D253" s="256" t="s">
        <v>170</v>
      </c>
      <c r="E253" s="267" t="s">
        <v>1</v>
      </c>
      <c r="F253" s="268" t="s">
        <v>1375</v>
      </c>
      <c r="G253" s="266"/>
      <c r="H253" s="269">
        <v>6.4000000000000004</v>
      </c>
      <c r="I253" s="270"/>
      <c r="J253" s="266"/>
      <c r="K253" s="266"/>
      <c r="L253" s="271"/>
      <c r="M253" s="272"/>
      <c r="N253" s="273"/>
      <c r="O253" s="273"/>
      <c r="P253" s="273"/>
      <c r="Q253" s="273"/>
      <c r="R253" s="273"/>
      <c r="S253" s="273"/>
      <c r="T253" s="27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75" t="s">
        <v>170</v>
      </c>
      <c r="AU253" s="275" t="s">
        <v>90</v>
      </c>
      <c r="AV253" s="14" t="s">
        <v>90</v>
      </c>
      <c r="AW253" s="14" t="s">
        <v>34</v>
      </c>
      <c r="AX253" s="14" t="s">
        <v>85</v>
      </c>
      <c r="AY253" s="275" t="s">
        <v>162</v>
      </c>
    </row>
    <row r="254" s="2" customFormat="1" ht="50.4" customHeight="1">
      <c r="A254" s="39"/>
      <c r="B254" s="40"/>
      <c r="C254" s="299" t="s">
        <v>436</v>
      </c>
      <c r="D254" s="299" t="s">
        <v>267</v>
      </c>
      <c r="E254" s="300" t="s">
        <v>1376</v>
      </c>
      <c r="F254" s="301" t="s">
        <v>1377</v>
      </c>
      <c r="G254" s="302" t="s">
        <v>294</v>
      </c>
      <c r="H254" s="303">
        <v>6.9119999999999999</v>
      </c>
      <c r="I254" s="304"/>
      <c r="J254" s="305">
        <f>ROUND(I254*H254,2)</f>
        <v>0</v>
      </c>
      <c r="K254" s="306"/>
      <c r="L254" s="307"/>
      <c r="M254" s="308" t="s">
        <v>1</v>
      </c>
      <c r="N254" s="309" t="s">
        <v>44</v>
      </c>
      <c r="O254" s="98"/>
      <c r="P254" s="250">
        <f>O254*H254</f>
        <v>0</v>
      </c>
      <c r="Q254" s="250">
        <v>0.019599999999999999</v>
      </c>
      <c r="R254" s="250">
        <f>Q254*H254</f>
        <v>0.13547519999999999</v>
      </c>
      <c r="S254" s="250">
        <v>0</v>
      </c>
      <c r="T254" s="251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52" t="s">
        <v>215</v>
      </c>
      <c r="AT254" s="252" t="s">
        <v>267</v>
      </c>
      <c r="AU254" s="252" t="s">
        <v>90</v>
      </c>
      <c r="AY254" s="18" t="s">
        <v>162</v>
      </c>
      <c r="BE254" s="253">
        <f>IF(N254="základná",J254,0)</f>
        <v>0</v>
      </c>
      <c r="BF254" s="253">
        <f>IF(N254="znížená",J254,0)</f>
        <v>0</v>
      </c>
      <c r="BG254" s="253">
        <f>IF(N254="zákl. prenesená",J254,0)</f>
        <v>0</v>
      </c>
      <c r="BH254" s="253">
        <f>IF(N254="zníž. prenesená",J254,0)</f>
        <v>0</v>
      </c>
      <c r="BI254" s="253">
        <f>IF(N254="nulová",J254,0)</f>
        <v>0</v>
      </c>
      <c r="BJ254" s="18" t="s">
        <v>90</v>
      </c>
      <c r="BK254" s="253">
        <f>ROUND(I254*H254,2)</f>
        <v>0</v>
      </c>
      <c r="BL254" s="18" t="s">
        <v>168</v>
      </c>
      <c r="BM254" s="252" t="s">
        <v>1378</v>
      </c>
    </row>
    <row r="255" s="14" customFormat="1">
      <c r="A255" s="14"/>
      <c r="B255" s="265"/>
      <c r="C255" s="266"/>
      <c r="D255" s="256" t="s">
        <v>170</v>
      </c>
      <c r="E255" s="266"/>
      <c r="F255" s="268" t="s">
        <v>1379</v>
      </c>
      <c r="G255" s="266"/>
      <c r="H255" s="269">
        <v>6.9119999999999999</v>
      </c>
      <c r="I255" s="270"/>
      <c r="J255" s="266"/>
      <c r="K255" s="266"/>
      <c r="L255" s="271"/>
      <c r="M255" s="272"/>
      <c r="N255" s="273"/>
      <c r="O255" s="273"/>
      <c r="P255" s="273"/>
      <c r="Q255" s="273"/>
      <c r="R255" s="273"/>
      <c r="S255" s="273"/>
      <c r="T255" s="27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75" t="s">
        <v>170</v>
      </c>
      <c r="AU255" s="275" t="s">
        <v>90</v>
      </c>
      <c r="AV255" s="14" t="s">
        <v>90</v>
      </c>
      <c r="AW255" s="14" t="s">
        <v>4</v>
      </c>
      <c r="AX255" s="14" t="s">
        <v>85</v>
      </c>
      <c r="AY255" s="275" t="s">
        <v>162</v>
      </c>
    </row>
    <row r="256" s="2" customFormat="1" ht="34.8" customHeight="1">
      <c r="A256" s="39"/>
      <c r="B256" s="40"/>
      <c r="C256" s="240" t="s">
        <v>440</v>
      </c>
      <c r="D256" s="240" t="s">
        <v>164</v>
      </c>
      <c r="E256" s="241" t="s">
        <v>897</v>
      </c>
      <c r="F256" s="242" t="s">
        <v>898</v>
      </c>
      <c r="G256" s="243" t="s">
        <v>167</v>
      </c>
      <c r="H256" s="244">
        <v>5.7999999999999998</v>
      </c>
      <c r="I256" s="245"/>
      <c r="J256" s="246">
        <f>ROUND(I256*H256,2)</f>
        <v>0</v>
      </c>
      <c r="K256" s="247"/>
      <c r="L256" s="45"/>
      <c r="M256" s="248" t="s">
        <v>1</v>
      </c>
      <c r="N256" s="249" t="s">
        <v>44</v>
      </c>
      <c r="O256" s="98"/>
      <c r="P256" s="250">
        <f>O256*H256</f>
        <v>0</v>
      </c>
      <c r="Q256" s="250">
        <v>0</v>
      </c>
      <c r="R256" s="250">
        <f>Q256*H256</f>
        <v>0</v>
      </c>
      <c r="S256" s="250">
        <v>0</v>
      </c>
      <c r="T256" s="251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52" t="s">
        <v>168</v>
      </c>
      <c r="AT256" s="252" t="s">
        <v>164</v>
      </c>
      <c r="AU256" s="252" t="s">
        <v>90</v>
      </c>
      <c r="AY256" s="18" t="s">
        <v>162</v>
      </c>
      <c r="BE256" s="253">
        <f>IF(N256="základná",J256,0)</f>
        <v>0</v>
      </c>
      <c r="BF256" s="253">
        <f>IF(N256="znížená",J256,0)</f>
        <v>0</v>
      </c>
      <c r="BG256" s="253">
        <f>IF(N256="zákl. prenesená",J256,0)</f>
        <v>0</v>
      </c>
      <c r="BH256" s="253">
        <f>IF(N256="zníž. prenesená",J256,0)</f>
        <v>0</v>
      </c>
      <c r="BI256" s="253">
        <f>IF(N256="nulová",J256,0)</f>
        <v>0</v>
      </c>
      <c r="BJ256" s="18" t="s">
        <v>90</v>
      </c>
      <c r="BK256" s="253">
        <f>ROUND(I256*H256,2)</f>
        <v>0</v>
      </c>
      <c r="BL256" s="18" t="s">
        <v>168</v>
      </c>
      <c r="BM256" s="252" t="s">
        <v>1380</v>
      </c>
    </row>
    <row r="257" s="13" customFormat="1">
      <c r="A257" s="13"/>
      <c r="B257" s="254"/>
      <c r="C257" s="255"/>
      <c r="D257" s="256" t="s">
        <v>170</v>
      </c>
      <c r="E257" s="257" t="s">
        <v>1</v>
      </c>
      <c r="F257" s="258" t="s">
        <v>1204</v>
      </c>
      <c r="G257" s="255"/>
      <c r="H257" s="257" t="s">
        <v>1</v>
      </c>
      <c r="I257" s="259"/>
      <c r="J257" s="255"/>
      <c r="K257" s="255"/>
      <c r="L257" s="260"/>
      <c r="M257" s="261"/>
      <c r="N257" s="262"/>
      <c r="O257" s="262"/>
      <c r="P257" s="262"/>
      <c r="Q257" s="262"/>
      <c r="R257" s="262"/>
      <c r="S257" s="262"/>
      <c r="T257" s="26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64" t="s">
        <v>170</v>
      </c>
      <c r="AU257" s="264" t="s">
        <v>90</v>
      </c>
      <c r="AV257" s="13" t="s">
        <v>85</v>
      </c>
      <c r="AW257" s="13" t="s">
        <v>34</v>
      </c>
      <c r="AX257" s="13" t="s">
        <v>78</v>
      </c>
      <c r="AY257" s="264" t="s">
        <v>162</v>
      </c>
    </row>
    <row r="258" s="14" customFormat="1">
      <c r="A258" s="14"/>
      <c r="B258" s="265"/>
      <c r="C258" s="266"/>
      <c r="D258" s="256" t="s">
        <v>170</v>
      </c>
      <c r="E258" s="267" t="s">
        <v>1</v>
      </c>
      <c r="F258" s="268" t="s">
        <v>1381</v>
      </c>
      <c r="G258" s="266"/>
      <c r="H258" s="269">
        <v>5.7999999999999998</v>
      </c>
      <c r="I258" s="270"/>
      <c r="J258" s="266"/>
      <c r="K258" s="266"/>
      <c r="L258" s="271"/>
      <c r="M258" s="272"/>
      <c r="N258" s="273"/>
      <c r="O258" s="273"/>
      <c r="P258" s="273"/>
      <c r="Q258" s="273"/>
      <c r="R258" s="273"/>
      <c r="S258" s="273"/>
      <c r="T258" s="27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75" t="s">
        <v>170</v>
      </c>
      <c r="AU258" s="275" t="s">
        <v>90</v>
      </c>
      <c r="AV258" s="14" t="s">
        <v>90</v>
      </c>
      <c r="AW258" s="14" t="s">
        <v>34</v>
      </c>
      <c r="AX258" s="14" t="s">
        <v>85</v>
      </c>
      <c r="AY258" s="275" t="s">
        <v>162</v>
      </c>
    </row>
    <row r="259" s="2" customFormat="1" ht="50.4" customHeight="1">
      <c r="A259" s="39"/>
      <c r="B259" s="40"/>
      <c r="C259" s="240" t="s">
        <v>446</v>
      </c>
      <c r="D259" s="240" t="s">
        <v>164</v>
      </c>
      <c r="E259" s="241" t="s">
        <v>1206</v>
      </c>
      <c r="F259" s="242" t="s">
        <v>1207</v>
      </c>
      <c r="G259" s="243" t="s">
        <v>167</v>
      </c>
      <c r="H259" s="244">
        <v>9</v>
      </c>
      <c r="I259" s="245"/>
      <c r="J259" s="246">
        <f>ROUND(I259*H259,2)</f>
        <v>0</v>
      </c>
      <c r="K259" s="247"/>
      <c r="L259" s="45"/>
      <c r="M259" s="248" t="s">
        <v>1</v>
      </c>
      <c r="N259" s="249" t="s">
        <v>44</v>
      </c>
      <c r="O259" s="98"/>
      <c r="P259" s="250">
        <f>O259*H259</f>
        <v>0</v>
      </c>
      <c r="Q259" s="250">
        <v>0.028680000000000001</v>
      </c>
      <c r="R259" s="250">
        <f>Q259*H259</f>
        <v>0.25812000000000002</v>
      </c>
      <c r="S259" s="250">
        <v>0</v>
      </c>
      <c r="T259" s="251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52" t="s">
        <v>168</v>
      </c>
      <c r="AT259" s="252" t="s">
        <v>164</v>
      </c>
      <c r="AU259" s="252" t="s">
        <v>90</v>
      </c>
      <c r="AY259" s="18" t="s">
        <v>162</v>
      </c>
      <c r="BE259" s="253">
        <f>IF(N259="základná",J259,0)</f>
        <v>0</v>
      </c>
      <c r="BF259" s="253">
        <f>IF(N259="znížená",J259,0)</f>
        <v>0</v>
      </c>
      <c r="BG259" s="253">
        <f>IF(N259="zákl. prenesená",J259,0)</f>
        <v>0</v>
      </c>
      <c r="BH259" s="253">
        <f>IF(N259="zníž. prenesená",J259,0)</f>
        <v>0</v>
      </c>
      <c r="BI259" s="253">
        <f>IF(N259="nulová",J259,0)</f>
        <v>0</v>
      </c>
      <c r="BJ259" s="18" t="s">
        <v>90</v>
      </c>
      <c r="BK259" s="253">
        <f>ROUND(I259*H259,2)</f>
        <v>0</v>
      </c>
      <c r="BL259" s="18" t="s">
        <v>168</v>
      </c>
      <c r="BM259" s="252" t="s">
        <v>1382</v>
      </c>
    </row>
    <row r="260" s="14" customFormat="1">
      <c r="A260" s="14"/>
      <c r="B260" s="265"/>
      <c r="C260" s="266"/>
      <c r="D260" s="256" t="s">
        <v>170</v>
      </c>
      <c r="E260" s="267" t="s">
        <v>1</v>
      </c>
      <c r="F260" s="268" t="s">
        <v>1383</v>
      </c>
      <c r="G260" s="266"/>
      <c r="H260" s="269">
        <v>9</v>
      </c>
      <c r="I260" s="270"/>
      <c r="J260" s="266"/>
      <c r="K260" s="266"/>
      <c r="L260" s="271"/>
      <c r="M260" s="272"/>
      <c r="N260" s="273"/>
      <c r="O260" s="273"/>
      <c r="P260" s="273"/>
      <c r="Q260" s="273"/>
      <c r="R260" s="273"/>
      <c r="S260" s="273"/>
      <c r="T260" s="27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75" t="s">
        <v>170</v>
      </c>
      <c r="AU260" s="275" t="s">
        <v>90</v>
      </c>
      <c r="AV260" s="14" t="s">
        <v>90</v>
      </c>
      <c r="AW260" s="14" t="s">
        <v>34</v>
      </c>
      <c r="AX260" s="14" t="s">
        <v>85</v>
      </c>
      <c r="AY260" s="275" t="s">
        <v>162</v>
      </c>
    </row>
    <row r="261" s="2" customFormat="1" ht="30" customHeight="1">
      <c r="A261" s="39"/>
      <c r="B261" s="40"/>
      <c r="C261" s="240" t="s">
        <v>451</v>
      </c>
      <c r="D261" s="240" t="s">
        <v>164</v>
      </c>
      <c r="E261" s="241" t="s">
        <v>1040</v>
      </c>
      <c r="F261" s="242" t="s">
        <v>1041</v>
      </c>
      <c r="G261" s="243" t="s">
        <v>192</v>
      </c>
      <c r="H261" s="244">
        <v>3.718</v>
      </c>
      <c r="I261" s="245"/>
      <c r="J261" s="246">
        <f>ROUND(I261*H261,2)</f>
        <v>0</v>
      </c>
      <c r="K261" s="247"/>
      <c r="L261" s="45"/>
      <c r="M261" s="248" t="s">
        <v>1</v>
      </c>
      <c r="N261" s="249" t="s">
        <v>44</v>
      </c>
      <c r="O261" s="98"/>
      <c r="P261" s="250">
        <f>O261*H261</f>
        <v>0</v>
      </c>
      <c r="Q261" s="250">
        <v>0.00173</v>
      </c>
      <c r="R261" s="250">
        <f>Q261*H261</f>
        <v>0.0064321400000000003</v>
      </c>
      <c r="S261" s="250">
        <v>2.2000000000000002</v>
      </c>
      <c r="T261" s="251">
        <f>S261*H261</f>
        <v>8.1796000000000006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52" t="s">
        <v>168</v>
      </c>
      <c r="AT261" s="252" t="s">
        <v>164</v>
      </c>
      <c r="AU261" s="252" t="s">
        <v>90</v>
      </c>
      <c r="AY261" s="18" t="s">
        <v>162</v>
      </c>
      <c r="BE261" s="253">
        <f>IF(N261="základná",J261,0)</f>
        <v>0</v>
      </c>
      <c r="BF261" s="253">
        <f>IF(N261="znížená",J261,0)</f>
        <v>0</v>
      </c>
      <c r="BG261" s="253">
        <f>IF(N261="zákl. prenesená",J261,0)</f>
        <v>0</v>
      </c>
      <c r="BH261" s="253">
        <f>IF(N261="zníž. prenesená",J261,0)</f>
        <v>0</v>
      </c>
      <c r="BI261" s="253">
        <f>IF(N261="nulová",J261,0)</f>
        <v>0</v>
      </c>
      <c r="BJ261" s="18" t="s">
        <v>90</v>
      </c>
      <c r="BK261" s="253">
        <f>ROUND(I261*H261,2)</f>
        <v>0</v>
      </c>
      <c r="BL261" s="18" t="s">
        <v>168</v>
      </c>
      <c r="BM261" s="252" t="s">
        <v>1384</v>
      </c>
    </row>
    <row r="262" s="13" customFormat="1">
      <c r="A262" s="13"/>
      <c r="B262" s="254"/>
      <c r="C262" s="255"/>
      <c r="D262" s="256" t="s">
        <v>170</v>
      </c>
      <c r="E262" s="257" t="s">
        <v>1</v>
      </c>
      <c r="F262" s="258" t="s">
        <v>1211</v>
      </c>
      <c r="G262" s="255"/>
      <c r="H262" s="257" t="s">
        <v>1</v>
      </c>
      <c r="I262" s="259"/>
      <c r="J262" s="255"/>
      <c r="K262" s="255"/>
      <c r="L262" s="260"/>
      <c r="M262" s="261"/>
      <c r="N262" s="262"/>
      <c r="O262" s="262"/>
      <c r="P262" s="262"/>
      <c r="Q262" s="262"/>
      <c r="R262" s="262"/>
      <c r="S262" s="262"/>
      <c r="T262" s="26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64" t="s">
        <v>170</v>
      </c>
      <c r="AU262" s="264" t="s">
        <v>90</v>
      </c>
      <c r="AV262" s="13" t="s">
        <v>85</v>
      </c>
      <c r="AW262" s="13" t="s">
        <v>34</v>
      </c>
      <c r="AX262" s="13" t="s">
        <v>78</v>
      </c>
      <c r="AY262" s="264" t="s">
        <v>162</v>
      </c>
    </row>
    <row r="263" s="14" customFormat="1">
      <c r="A263" s="14"/>
      <c r="B263" s="265"/>
      <c r="C263" s="266"/>
      <c r="D263" s="256" t="s">
        <v>170</v>
      </c>
      <c r="E263" s="267" t="s">
        <v>1</v>
      </c>
      <c r="F263" s="268" t="s">
        <v>1385</v>
      </c>
      <c r="G263" s="266"/>
      <c r="H263" s="269">
        <v>1.859</v>
      </c>
      <c r="I263" s="270"/>
      <c r="J263" s="266"/>
      <c r="K263" s="266"/>
      <c r="L263" s="271"/>
      <c r="M263" s="272"/>
      <c r="N263" s="273"/>
      <c r="O263" s="273"/>
      <c r="P263" s="273"/>
      <c r="Q263" s="273"/>
      <c r="R263" s="273"/>
      <c r="S263" s="273"/>
      <c r="T263" s="27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75" t="s">
        <v>170</v>
      </c>
      <c r="AU263" s="275" t="s">
        <v>90</v>
      </c>
      <c r="AV263" s="14" t="s">
        <v>90</v>
      </c>
      <c r="AW263" s="14" t="s">
        <v>34</v>
      </c>
      <c r="AX263" s="14" t="s">
        <v>78</v>
      </c>
      <c r="AY263" s="275" t="s">
        <v>162</v>
      </c>
    </row>
    <row r="264" s="14" customFormat="1">
      <c r="A264" s="14"/>
      <c r="B264" s="265"/>
      <c r="C264" s="266"/>
      <c r="D264" s="256" t="s">
        <v>170</v>
      </c>
      <c r="E264" s="267" t="s">
        <v>1</v>
      </c>
      <c r="F264" s="268" t="s">
        <v>1386</v>
      </c>
      <c r="G264" s="266"/>
      <c r="H264" s="269">
        <v>1.859</v>
      </c>
      <c r="I264" s="270"/>
      <c r="J264" s="266"/>
      <c r="K264" s="266"/>
      <c r="L264" s="271"/>
      <c r="M264" s="272"/>
      <c r="N264" s="273"/>
      <c r="O264" s="273"/>
      <c r="P264" s="273"/>
      <c r="Q264" s="273"/>
      <c r="R264" s="273"/>
      <c r="S264" s="273"/>
      <c r="T264" s="27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75" t="s">
        <v>170</v>
      </c>
      <c r="AU264" s="275" t="s">
        <v>90</v>
      </c>
      <c r="AV264" s="14" t="s">
        <v>90</v>
      </c>
      <c r="AW264" s="14" t="s">
        <v>34</v>
      </c>
      <c r="AX264" s="14" t="s">
        <v>78</v>
      </c>
      <c r="AY264" s="275" t="s">
        <v>162</v>
      </c>
    </row>
    <row r="265" s="16" customFormat="1">
      <c r="A265" s="16"/>
      <c r="B265" s="287"/>
      <c r="C265" s="288"/>
      <c r="D265" s="256" t="s">
        <v>170</v>
      </c>
      <c r="E265" s="289" t="s">
        <v>1</v>
      </c>
      <c r="F265" s="290" t="s">
        <v>180</v>
      </c>
      <c r="G265" s="288"/>
      <c r="H265" s="291">
        <v>3.718</v>
      </c>
      <c r="I265" s="292"/>
      <c r="J265" s="288"/>
      <c r="K265" s="288"/>
      <c r="L265" s="293"/>
      <c r="M265" s="294"/>
      <c r="N265" s="295"/>
      <c r="O265" s="295"/>
      <c r="P265" s="295"/>
      <c r="Q265" s="295"/>
      <c r="R265" s="295"/>
      <c r="S265" s="295"/>
      <c r="T265" s="29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T265" s="297" t="s">
        <v>170</v>
      </c>
      <c r="AU265" s="297" t="s">
        <v>90</v>
      </c>
      <c r="AV265" s="16" t="s">
        <v>168</v>
      </c>
      <c r="AW265" s="16" t="s">
        <v>34</v>
      </c>
      <c r="AX265" s="16" t="s">
        <v>85</v>
      </c>
      <c r="AY265" s="297" t="s">
        <v>162</v>
      </c>
    </row>
    <row r="266" s="2" customFormat="1" ht="22.2" customHeight="1">
      <c r="A266" s="39"/>
      <c r="B266" s="40"/>
      <c r="C266" s="240" t="s">
        <v>457</v>
      </c>
      <c r="D266" s="240" t="s">
        <v>164</v>
      </c>
      <c r="E266" s="241" t="s">
        <v>1044</v>
      </c>
      <c r="F266" s="242" t="s">
        <v>1045</v>
      </c>
      <c r="G266" s="243" t="s">
        <v>294</v>
      </c>
      <c r="H266" s="244">
        <v>22</v>
      </c>
      <c r="I266" s="245"/>
      <c r="J266" s="246">
        <f>ROUND(I266*H266,2)</f>
        <v>0</v>
      </c>
      <c r="K266" s="247"/>
      <c r="L266" s="45"/>
      <c r="M266" s="248" t="s">
        <v>1</v>
      </c>
      <c r="N266" s="249" t="s">
        <v>44</v>
      </c>
      <c r="O266" s="98"/>
      <c r="P266" s="250">
        <f>O266*H266</f>
        <v>0</v>
      </c>
      <c r="Q266" s="250">
        <v>6.0000000000000002E-05</v>
      </c>
      <c r="R266" s="250">
        <f>Q266*H266</f>
        <v>0.00132</v>
      </c>
      <c r="S266" s="250">
        <v>0</v>
      </c>
      <c r="T266" s="251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52" t="s">
        <v>168</v>
      </c>
      <c r="AT266" s="252" t="s">
        <v>164</v>
      </c>
      <c r="AU266" s="252" t="s">
        <v>90</v>
      </c>
      <c r="AY266" s="18" t="s">
        <v>162</v>
      </c>
      <c r="BE266" s="253">
        <f>IF(N266="základná",J266,0)</f>
        <v>0</v>
      </c>
      <c r="BF266" s="253">
        <f>IF(N266="znížená",J266,0)</f>
        <v>0</v>
      </c>
      <c r="BG266" s="253">
        <f>IF(N266="zákl. prenesená",J266,0)</f>
        <v>0</v>
      </c>
      <c r="BH266" s="253">
        <f>IF(N266="zníž. prenesená",J266,0)</f>
        <v>0</v>
      </c>
      <c r="BI266" s="253">
        <f>IF(N266="nulová",J266,0)</f>
        <v>0</v>
      </c>
      <c r="BJ266" s="18" t="s">
        <v>90</v>
      </c>
      <c r="BK266" s="253">
        <f>ROUND(I266*H266,2)</f>
        <v>0</v>
      </c>
      <c r="BL266" s="18" t="s">
        <v>168</v>
      </c>
      <c r="BM266" s="252" t="s">
        <v>1387</v>
      </c>
    </row>
    <row r="267" s="14" customFormat="1">
      <c r="A267" s="14"/>
      <c r="B267" s="265"/>
      <c r="C267" s="266"/>
      <c r="D267" s="256" t="s">
        <v>170</v>
      </c>
      <c r="E267" s="267" t="s">
        <v>1</v>
      </c>
      <c r="F267" s="268" t="s">
        <v>1388</v>
      </c>
      <c r="G267" s="266"/>
      <c r="H267" s="269">
        <v>22</v>
      </c>
      <c r="I267" s="270"/>
      <c r="J267" s="266"/>
      <c r="K267" s="266"/>
      <c r="L267" s="271"/>
      <c r="M267" s="272"/>
      <c r="N267" s="273"/>
      <c r="O267" s="273"/>
      <c r="P267" s="273"/>
      <c r="Q267" s="273"/>
      <c r="R267" s="273"/>
      <c r="S267" s="273"/>
      <c r="T267" s="27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75" t="s">
        <v>170</v>
      </c>
      <c r="AU267" s="275" t="s">
        <v>90</v>
      </c>
      <c r="AV267" s="14" t="s">
        <v>90</v>
      </c>
      <c r="AW267" s="14" t="s">
        <v>34</v>
      </c>
      <c r="AX267" s="14" t="s">
        <v>85</v>
      </c>
      <c r="AY267" s="275" t="s">
        <v>162</v>
      </c>
    </row>
    <row r="268" s="2" customFormat="1" ht="22.2" customHeight="1">
      <c r="A268" s="39"/>
      <c r="B268" s="40"/>
      <c r="C268" s="240" t="s">
        <v>462</v>
      </c>
      <c r="D268" s="240" t="s">
        <v>164</v>
      </c>
      <c r="E268" s="241" t="s">
        <v>572</v>
      </c>
      <c r="F268" s="242" t="s">
        <v>720</v>
      </c>
      <c r="G268" s="243" t="s">
        <v>545</v>
      </c>
      <c r="H268" s="244">
        <v>9.6799999999999997</v>
      </c>
      <c r="I268" s="245"/>
      <c r="J268" s="246">
        <f>ROUND(I268*H268,2)</f>
        <v>0</v>
      </c>
      <c r="K268" s="247"/>
      <c r="L268" s="45"/>
      <c r="M268" s="248" t="s">
        <v>1</v>
      </c>
      <c r="N268" s="249" t="s">
        <v>44</v>
      </c>
      <c r="O268" s="98"/>
      <c r="P268" s="250">
        <f>O268*H268</f>
        <v>0</v>
      </c>
      <c r="Q268" s="250">
        <v>0</v>
      </c>
      <c r="R268" s="250">
        <f>Q268*H268</f>
        <v>0</v>
      </c>
      <c r="S268" s="250">
        <v>0</v>
      </c>
      <c r="T268" s="251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52" t="s">
        <v>168</v>
      </c>
      <c r="AT268" s="252" t="s">
        <v>164</v>
      </c>
      <c r="AU268" s="252" t="s">
        <v>90</v>
      </c>
      <c r="AY268" s="18" t="s">
        <v>162</v>
      </c>
      <c r="BE268" s="253">
        <f>IF(N268="základná",J268,0)</f>
        <v>0</v>
      </c>
      <c r="BF268" s="253">
        <f>IF(N268="znížená",J268,0)</f>
        <v>0</v>
      </c>
      <c r="BG268" s="253">
        <f>IF(N268="zákl. prenesená",J268,0)</f>
        <v>0</v>
      </c>
      <c r="BH268" s="253">
        <f>IF(N268="zníž. prenesená",J268,0)</f>
        <v>0</v>
      </c>
      <c r="BI268" s="253">
        <f>IF(N268="nulová",J268,0)</f>
        <v>0</v>
      </c>
      <c r="BJ268" s="18" t="s">
        <v>90</v>
      </c>
      <c r="BK268" s="253">
        <f>ROUND(I268*H268,2)</f>
        <v>0</v>
      </c>
      <c r="BL268" s="18" t="s">
        <v>168</v>
      </c>
      <c r="BM268" s="252" t="s">
        <v>1389</v>
      </c>
    </row>
    <row r="269" s="14" customFormat="1">
      <c r="A269" s="14"/>
      <c r="B269" s="265"/>
      <c r="C269" s="266"/>
      <c r="D269" s="256" t="s">
        <v>170</v>
      </c>
      <c r="E269" s="267" t="s">
        <v>1</v>
      </c>
      <c r="F269" s="268" t="s">
        <v>1390</v>
      </c>
      <c r="G269" s="266"/>
      <c r="H269" s="269">
        <v>9.6799999999999997</v>
      </c>
      <c r="I269" s="270"/>
      <c r="J269" s="266"/>
      <c r="K269" s="266"/>
      <c r="L269" s="271"/>
      <c r="M269" s="272"/>
      <c r="N269" s="273"/>
      <c r="O269" s="273"/>
      <c r="P269" s="273"/>
      <c r="Q269" s="273"/>
      <c r="R269" s="273"/>
      <c r="S269" s="273"/>
      <c r="T269" s="27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75" t="s">
        <v>170</v>
      </c>
      <c r="AU269" s="275" t="s">
        <v>90</v>
      </c>
      <c r="AV269" s="14" t="s">
        <v>90</v>
      </c>
      <c r="AW269" s="14" t="s">
        <v>34</v>
      </c>
      <c r="AX269" s="14" t="s">
        <v>85</v>
      </c>
      <c r="AY269" s="275" t="s">
        <v>162</v>
      </c>
    </row>
    <row r="270" s="2" customFormat="1" ht="22.2" customHeight="1">
      <c r="A270" s="39"/>
      <c r="B270" s="40"/>
      <c r="C270" s="240" t="s">
        <v>466</v>
      </c>
      <c r="D270" s="240" t="s">
        <v>164</v>
      </c>
      <c r="E270" s="241" t="s">
        <v>723</v>
      </c>
      <c r="F270" s="242" t="s">
        <v>724</v>
      </c>
      <c r="G270" s="243" t="s">
        <v>545</v>
      </c>
      <c r="H270" s="244">
        <v>19.25</v>
      </c>
      <c r="I270" s="245"/>
      <c r="J270" s="246">
        <f>ROUND(I270*H270,2)</f>
        <v>0</v>
      </c>
      <c r="K270" s="247"/>
      <c r="L270" s="45"/>
      <c r="M270" s="248" t="s">
        <v>1</v>
      </c>
      <c r="N270" s="249" t="s">
        <v>44</v>
      </c>
      <c r="O270" s="98"/>
      <c r="P270" s="250">
        <f>O270*H270</f>
        <v>0</v>
      </c>
      <c r="Q270" s="250">
        <v>0</v>
      </c>
      <c r="R270" s="250">
        <f>Q270*H270</f>
        <v>0</v>
      </c>
      <c r="S270" s="250">
        <v>0</v>
      </c>
      <c r="T270" s="251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52" t="s">
        <v>168</v>
      </c>
      <c r="AT270" s="252" t="s">
        <v>164</v>
      </c>
      <c r="AU270" s="252" t="s">
        <v>90</v>
      </c>
      <c r="AY270" s="18" t="s">
        <v>162</v>
      </c>
      <c r="BE270" s="253">
        <f>IF(N270="základná",J270,0)</f>
        <v>0</v>
      </c>
      <c r="BF270" s="253">
        <f>IF(N270="znížená",J270,0)</f>
        <v>0</v>
      </c>
      <c r="BG270" s="253">
        <f>IF(N270="zákl. prenesená",J270,0)</f>
        <v>0</v>
      </c>
      <c r="BH270" s="253">
        <f>IF(N270="zníž. prenesená",J270,0)</f>
        <v>0</v>
      </c>
      <c r="BI270" s="253">
        <f>IF(N270="nulová",J270,0)</f>
        <v>0</v>
      </c>
      <c r="BJ270" s="18" t="s">
        <v>90</v>
      </c>
      <c r="BK270" s="253">
        <f>ROUND(I270*H270,2)</f>
        <v>0</v>
      </c>
      <c r="BL270" s="18" t="s">
        <v>168</v>
      </c>
      <c r="BM270" s="252" t="s">
        <v>1391</v>
      </c>
    </row>
    <row r="271" s="14" customFormat="1">
      <c r="A271" s="14"/>
      <c r="B271" s="265"/>
      <c r="C271" s="266"/>
      <c r="D271" s="256" t="s">
        <v>170</v>
      </c>
      <c r="E271" s="267" t="s">
        <v>1</v>
      </c>
      <c r="F271" s="268" t="s">
        <v>1392</v>
      </c>
      <c r="G271" s="266"/>
      <c r="H271" s="269">
        <v>8.1799999999999997</v>
      </c>
      <c r="I271" s="270"/>
      <c r="J271" s="266"/>
      <c r="K271" s="266"/>
      <c r="L271" s="271"/>
      <c r="M271" s="272"/>
      <c r="N271" s="273"/>
      <c r="O271" s="273"/>
      <c r="P271" s="273"/>
      <c r="Q271" s="273"/>
      <c r="R271" s="273"/>
      <c r="S271" s="273"/>
      <c r="T271" s="27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75" t="s">
        <v>170</v>
      </c>
      <c r="AU271" s="275" t="s">
        <v>90</v>
      </c>
      <c r="AV271" s="14" t="s">
        <v>90</v>
      </c>
      <c r="AW271" s="14" t="s">
        <v>34</v>
      </c>
      <c r="AX271" s="14" t="s">
        <v>78</v>
      </c>
      <c r="AY271" s="275" t="s">
        <v>162</v>
      </c>
    </row>
    <row r="272" s="14" customFormat="1">
      <c r="A272" s="14"/>
      <c r="B272" s="265"/>
      <c r="C272" s="266"/>
      <c r="D272" s="256" t="s">
        <v>170</v>
      </c>
      <c r="E272" s="267" t="s">
        <v>1</v>
      </c>
      <c r="F272" s="268" t="s">
        <v>1393</v>
      </c>
      <c r="G272" s="266"/>
      <c r="H272" s="269">
        <v>9.5700000000000003</v>
      </c>
      <c r="I272" s="270"/>
      <c r="J272" s="266"/>
      <c r="K272" s="266"/>
      <c r="L272" s="271"/>
      <c r="M272" s="272"/>
      <c r="N272" s="273"/>
      <c r="O272" s="273"/>
      <c r="P272" s="273"/>
      <c r="Q272" s="273"/>
      <c r="R272" s="273"/>
      <c r="S272" s="273"/>
      <c r="T272" s="27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75" t="s">
        <v>170</v>
      </c>
      <c r="AU272" s="275" t="s">
        <v>90</v>
      </c>
      <c r="AV272" s="14" t="s">
        <v>90</v>
      </c>
      <c r="AW272" s="14" t="s">
        <v>34</v>
      </c>
      <c r="AX272" s="14" t="s">
        <v>78</v>
      </c>
      <c r="AY272" s="275" t="s">
        <v>162</v>
      </c>
    </row>
    <row r="273" s="14" customFormat="1">
      <c r="A273" s="14"/>
      <c r="B273" s="265"/>
      <c r="C273" s="266"/>
      <c r="D273" s="256" t="s">
        <v>170</v>
      </c>
      <c r="E273" s="267" t="s">
        <v>1</v>
      </c>
      <c r="F273" s="268" t="s">
        <v>1394</v>
      </c>
      <c r="G273" s="266"/>
      <c r="H273" s="269">
        <v>1.5</v>
      </c>
      <c r="I273" s="270"/>
      <c r="J273" s="266"/>
      <c r="K273" s="266"/>
      <c r="L273" s="271"/>
      <c r="M273" s="272"/>
      <c r="N273" s="273"/>
      <c r="O273" s="273"/>
      <c r="P273" s="273"/>
      <c r="Q273" s="273"/>
      <c r="R273" s="273"/>
      <c r="S273" s="273"/>
      <c r="T273" s="27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75" t="s">
        <v>170</v>
      </c>
      <c r="AU273" s="275" t="s">
        <v>90</v>
      </c>
      <c r="AV273" s="14" t="s">
        <v>90</v>
      </c>
      <c r="AW273" s="14" t="s">
        <v>34</v>
      </c>
      <c r="AX273" s="14" t="s">
        <v>78</v>
      </c>
      <c r="AY273" s="275" t="s">
        <v>162</v>
      </c>
    </row>
    <row r="274" s="16" customFormat="1">
      <c r="A274" s="16"/>
      <c r="B274" s="287"/>
      <c r="C274" s="288"/>
      <c r="D274" s="256" t="s">
        <v>170</v>
      </c>
      <c r="E274" s="289" t="s">
        <v>1</v>
      </c>
      <c r="F274" s="290" t="s">
        <v>180</v>
      </c>
      <c r="G274" s="288"/>
      <c r="H274" s="291">
        <v>19.25</v>
      </c>
      <c r="I274" s="292"/>
      <c r="J274" s="288"/>
      <c r="K274" s="288"/>
      <c r="L274" s="293"/>
      <c r="M274" s="294"/>
      <c r="N274" s="295"/>
      <c r="O274" s="295"/>
      <c r="P274" s="295"/>
      <c r="Q274" s="295"/>
      <c r="R274" s="295"/>
      <c r="S274" s="295"/>
      <c r="T274" s="29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T274" s="297" t="s">
        <v>170</v>
      </c>
      <c r="AU274" s="297" t="s">
        <v>90</v>
      </c>
      <c r="AV274" s="16" t="s">
        <v>168</v>
      </c>
      <c r="AW274" s="16" t="s">
        <v>34</v>
      </c>
      <c r="AX274" s="16" t="s">
        <v>85</v>
      </c>
      <c r="AY274" s="297" t="s">
        <v>162</v>
      </c>
    </row>
    <row r="275" s="2" customFormat="1" ht="14.4" customHeight="1">
      <c r="A275" s="39"/>
      <c r="B275" s="40"/>
      <c r="C275" s="240" t="s">
        <v>471</v>
      </c>
      <c r="D275" s="240" t="s">
        <v>164</v>
      </c>
      <c r="E275" s="241" t="s">
        <v>729</v>
      </c>
      <c r="F275" s="242" t="s">
        <v>730</v>
      </c>
      <c r="G275" s="243" t="s">
        <v>545</v>
      </c>
      <c r="H275" s="244">
        <v>19.25</v>
      </c>
      <c r="I275" s="245"/>
      <c r="J275" s="246">
        <f>ROUND(I275*H275,2)</f>
        <v>0</v>
      </c>
      <c r="K275" s="247"/>
      <c r="L275" s="45"/>
      <c r="M275" s="248" t="s">
        <v>1</v>
      </c>
      <c r="N275" s="249" t="s">
        <v>44</v>
      </c>
      <c r="O275" s="98"/>
      <c r="P275" s="250">
        <f>O275*H275</f>
        <v>0</v>
      </c>
      <c r="Q275" s="250">
        <v>0</v>
      </c>
      <c r="R275" s="250">
        <f>Q275*H275</f>
        <v>0</v>
      </c>
      <c r="S275" s="250">
        <v>0</v>
      </c>
      <c r="T275" s="251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52" t="s">
        <v>168</v>
      </c>
      <c r="AT275" s="252" t="s">
        <v>164</v>
      </c>
      <c r="AU275" s="252" t="s">
        <v>90</v>
      </c>
      <c r="AY275" s="18" t="s">
        <v>162</v>
      </c>
      <c r="BE275" s="253">
        <f>IF(N275="základná",J275,0)</f>
        <v>0</v>
      </c>
      <c r="BF275" s="253">
        <f>IF(N275="znížená",J275,0)</f>
        <v>0</v>
      </c>
      <c r="BG275" s="253">
        <f>IF(N275="zákl. prenesená",J275,0)</f>
        <v>0</v>
      </c>
      <c r="BH275" s="253">
        <f>IF(N275="zníž. prenesená",J275,0)</f>
        <v>0</v>
      </c>
      <c r="BI275" s="253">
        <f>IF(N275="nulová",J275,0)</f>
        <v>0</v>
      </c>
      <c r="BJ275" s="18" t="s">
        <v>90</v>
      </c>
      <c r="BK275" s="253">
        <f>ROUND(I275*H275,2)</f>
        <v>0</v>
      </c>
      <c r="BL275" s="18" t="s">
        <v>168</v>
      </c>
      <c r="BM275" s="252" t="s">
        <v>1395</v>
      </c>
    </row>
    <row r="276" s="12" customFormat="1" ht="22.8" customHeight="1">
      <c r="A276" s="12"/>
      <c r="B276" s="224"/>
      <c r="C276" s="225"/>
      <c r="D276" s="226" t="s">
        <v>77</v>
      </c>
      <c r="E276" s="238" t="s">
        <v>583</v>
      </c>
      <c r="F276" s="238" t="s">
        <v>584</v>
      </c>
      <c r="G276" s="225"/>
      <c r="H276" s="225"/>
      <c r="I276" s="228"/>
      <c r="J276" s="239">
        <f>BK276</f>
        <v>0</v>
      </c>
      <c r="K276" s="225"/>
      <c r="L276" s="230"/>
      <c r="M276" s="231"/>
      <c r="N276" s="232"/>
      <c r="O276" s="232"/>
      <c r="P276" s="233">
        <f>SUM(P277:P281)</f>
        <v>0</v>
      </c>
      <c r="Q276" s="232"/>
      <c r="R276" s="233">
        <f>SUM(R277:R281)</f>
        <v>0.01108</v>
      </c>
      <c r="S276" s="232"/>
      <c r="T276" s="234">
        <f>SUM(T277:T281)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35" t="s">
        <v>85</v>
      </c>
      <c r="AT276" s="236" t="s">
        <v>77</v>
      </c>
      <c r="AU276" s="236" t="s">
        <v>85</v>
      </c>
      <c r="AY276" s="235" t="s">
        <v>162</v>
      </c>
      <c r="BK276" s="237">
        <f>SUM(BK277:BK281)</f>
        <v>0</v>
      </c>
    </row>
    <row r="277" s="2" customFormat="1" ht="22.2" customHeight="1">
      <c r="A277" s="39"/>
      <c r="B277" s="40"/>
      <c r="C277" s="240" t="s">
        <v>476</v>
      </c>
      <c r="D277" s="240" t="s">
        <v>164</v>
      </c>
      <c r="E277" s="241" t="s">
        <v>1223</v>
      </c>
      <c r="F277" s="242" t="s">
        <v>1224</v>
      </c>
      <c r="G277" s="243" t="s">
        <v>294</v>
      </c>
      <c r="H277" s="244">
        <v>2</v>
      </c>
      <c r="I277" s="245"/>
      <c r="J277" s="246">
        <f>ROUND(I277*H277,2)</f>
        <v>0</v>
      </c>
      <c r="K277" s="247"/>
      <c r="L277" s="45"/>
      <c r="M277" s="248" t="s">
        <v>1</v>
      </c>
      <c r="N277" s="249" t="s">
        <v>44</v>
      </c>
      <c r="O277" s="98"/>
      <c r="P277" s="250">
        <f>O277*H277</f>
        <v>0</v>
      </c>
      <c r="Q277" s="250">
        <v>0.0027699999999999999</v>
      </c>
      <c r="R277" s="250">
        <f>Q277*H277</f>
        <v>0.0055399999999999998</v>
      </c>
      <c r="S277" s="250">
        <v>0</v>
      </c>
      <c r="T277" s="251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52" t="s">
        <v>168</v>
      </c>
      <c r="AT277" s="252" t="s">
        <v>164</v>
      </c>
      <c r="AU277" s="252" t="s">
        <v>90</v>
      </c>
      <c r="AY277" s="18" t="s">
        <v>162</v>
      </c>
      <c r="BE277" s="253">
        <f>IF(N277="základná",J277,0)</f>
        <v>0</v>
      </c>
      <c r="BF277" s="253">
        <f>IF(N277="znížená",J277,0)</f>
        <v>0</v>
      </c>
      <c r="BG277" s="253">
        <f>IF(N277="zákl. prenesená",J277,0)</f>
        <v>0</v>
      </c>
      <c r="BH277" s="253">
        <f>IF(N277="zníž. prenesená",J277,0)</f>
        <v>0</v>
      </c>
      <c r="BI277" s="253">
        <f>IF(N277="nulová",J277,0)</f>
        <v>0</v>
      </c>
      <c r="BJ277" s="18" t="s">
        <v>90</v>
      </c>
      <c r="BK277" s="253">
        <f>ROUND(I277*H277,2)</f>
        <v>0</v>
      </c>
      <c r="BL277" s="18" t="s">
        <v>168</v>
      </c>
      <c r="BM277" s="252" t="s">
        <v>1396</v>
      </c>
    </row>
    <row r="278" s="2" customFormat="1" ht="30" customHeight="1">
      <c r="A278" s="39"/>
      <c r="B278" s="40"/>
      <c r="C278" s="240" t="s">
        <v>483</v>
      </c>
      <c r="D278" s="240" t="s">
        <v>164</v>
      </c>
      <c r="E278" s="241" t="s">
        <v>1226</v>
      </c>
      <c r="F278" s="242" t="s">
        <v>1227</v>
      </c>
      <c r="G278" s="243" t="s">
        <v>294</v>
      </c>
      <c r="H278" s="244">
        <v>60</v>
      </c>
      <c r="I278" s="245"/>
      <c r="J278" s="246">
        <f>ROUND(I278*H278,2)</f>
        <v>0</v>
      </c>
      <c r="K278" s="247"/>
      <c r="L278" s="45"/>
      <c r="M278" s="248" t="s">
        <v>1</v>
      </c>
      <c r="N278" s="249" t="s">
        <v>44</v>
      </c>
      <c r="O278" s="98"/>
      <c r="P278" s="250">
        <f>O278*H278</f>
        <v>0</v>
      </c>
      <c r="Q278" s="250">
        <v>0</v>
      </c>
      <c r="R278" s="250">
        <f>Q278*H278</f>
        <v>0</v>
      </c>
      <c r="S278" s="250">
        <v>0</v>
      </c>
      <c r="T278" s="251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52" t="s">
        <v>168</v>
      </c>
      <c r="AT278" s="252" t="s">
        <v>164</v>
      </c>
      <c r="AU278" s="252" t="s">
        <v>90</v>
      </c>
      <c r="AY278" s="18" t="s">
        <v>162</v>
      </c>
      <c r="BE278" s="253">
        <f>IF(N278="základná",J278,0)</f>
        <v>0</v>
      </c>
      <c r="BF278" s="253">
        <f>IF(N278="znížená",J278,0)</f>
        <v>0</v>
      </c>
      <c r="BG278" s="253">
        <f>IF(N278="zákl. prenesená",J278,0)</f>
        <v>0</v>
      </c>
      <c r="BH278" s="253">
        <f>IF(N278="zníž. prenesená",J278,0)</f>
        <v>0</v>
      </c>
      <c r="BI278" s="253">
        <f>IF(N278="nulová",J278,0)</f>
        <v>0</v>
      </c>
      <c r="BJ278" s="18" t="s">
        <v>90</v>
      </c>
      <c r="BK278" s="253">
        <f>ROUND(I278*H278,2)</f>
        <v>0</v>
      </c>
      <c r="BL278" s="18" t="s">
        <v>168</v>
      </c>
      <c r="BM278" s="252" t="s">
        <v>1397</v>
      </c>
    </row>
    <row r="279" s="14" customFormat="1">
      <c r="A279" s="14"/>
      <c r="B279" s="265"/>
      <c r="C279" s="266"/>
      <c r="D279" s="256" t="s">
        <v>170</v>
      </c>
      <c r="E279" s="266"/>
      <c r="F279" s="268" t="s">
        <v>1229</v>
      </c>
      <c r="G279" s="266"/>
      <c r="H279" s="269">
        <v>60</v>
      </c>
      <c r="I279" s="270"/>
      <c r="J279" s="266"/>
      <c r="K279" s="266"/>
      <c r="L279" s="271"/>
      <c r="M279" s="272"/>
      <c r="N279" s="273"/>
      <c r="O279" s="273"/>
      <c r="P279" s="273"/>
      <c r="Q279" s="273"/>
      <c r="R279" s="273"/>
      <c r="S279" s="273"/>
      <c r="T279" s="27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75" t="s">
        <v>170</v>
      </c>
      <c r="AU279" s="275" t="s">
        <v>90</v>
      </c>
      <c r="AV279" s="14" t="s">
        <v>90</v>
      </c>
      <c r="AW279" s="14" t="s">
        <v>4</v>
      </c>
      <c r="AX279" s="14" t="s">
        <v>85</v>
      </c>
      <c r="AY279" s="275" t="s">
        <v>162</v>
      </c>
    </row>
    <row r="280" s="2" customFormat="1" ht="22.2" customHeight="1">
      <c r="A280" s="39"/>
      <c r="B280" s="40"/>
      <c r="C280" s="240" t="s">
        <v>488</v>
      </c>
      <c r="D280" s="240" t="s">
        <v>164</v>
      </c>
      <c r="E280" s="241" t="s">
        <v>1230</v>
      </c>
      <c r="F280" s="242" t="s">
        <v>1231</v>
      </c>
      <c r="G280" s="243" t="s">
        <v>294</v>
      </c>
      <c r="H280" s="244">
        <v>2</v>
      </c>
      <c r="I280" s="245"/>
      <c r="J280" s="246">
        <f>ROUND(I280*H280,2)</f>
        <v>0</v>
      </c>
      <c r="K280" s="247"/>
      <c r="L280" s="45"/>
      <c r="M280" s="248" t="s">
        <v>1</v>
      </c>
      <c r="N280" s="249" t="s">
        <v>44</v>
      </c>
      <c r="O280" s="98"/>
      <c r="P280" s="250">
        <f>O280*H280</f>
        <v>0</v>
      </c>
      <c r="Q280" s="250">
        <v>0.0027699999999999999</v>
      </c>
      <c r="R280" s="250">
        <f>Q280*H280</f>
        <v>0.0055399999999999998</v>
      </c>
      <c r="S280" s="250">
        <v>0</v>
      </c>
      <c r="T280" s="251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52" t="s">
        <v>168</v>
      </c>
      <c r="AT280" s="252" t="s">
        <v>164</v>
      </c>
      <c r="AU280" s="252" t="s">
        <v>90</v>
      </c>
      <c r="AY280" s="18" t="s">
        <v>162</v>
      </c>
      <c r="BE280" s="253">
        <f>IF(N280="základná",J280,0)</f>
        <v>0</v>
      </c>
      <c r="BF280" s="253">
        <f>IF(N280="znížená",J280,0)</f>
        <v>0</v>
      </c>
      <c r="BG280" s="253">
        <f>IF(N280="zákl. prenesená",J280,0)</f>
        <v>0</v>
      </c>
      <c r="BH280" s="253">
        <f>IF(N280="zníž. prenesená",J280,0)</f>
        <v>0</v>
      </c>
      <c r="BI280" s="253">
        <f>IF(N280="nulová",J280,0)</f>
        <v>0</v>
      </c>
      <c r="BJ280" s="18" t="s">
        <v>90</v>
      </c>
      <c r="BK280" s="253">
        <f>ROUND(I280*H280,2)</f>
        <v>0</v>
      </c>
      <c r="BL280" s="18" t="s">
        <v>168</v>
      </c>
      <c r="BM280" s="252" t="s">
        <v>1398</v>
      </c>
    </row>
    <row r="281" s="2" customFormat="1" ht="22.2" customHeight="1">
      <c r="A281" s="39"/>
      <c r="B281" s="40"/>
      <c r="C281" s="240" t="s">
        <v>492</v>
      </c>
      <c r="D281" s="240" t="s">
        <v>164</v>
      </c>
      <c r="E281" s="241" t="s">
        <v>732</v>
      </c>
      <c r="F281" s="242" t="s">
        <v>910</v>
      </c>
      <c r="G281" s="243" t="s">
        <v>545</v>
      </c>
      <c r="H281" s="244">
        <v>58.488</v>
      </c>
      <c r="I281" s="245"/>
      <c r="J281" s="246">
        <f>ROUND(I281*H281,2)</f>
        <v>0</v>
      </c>
      <c r="K281" s="247"/>
      <c r="L281" s="45"/>
      <c r="M281" s="248" t="s">
        <v>1</v>
      </c>
      <c r="N281" s="249" t="s">
        <v>44</v>
      </c>
      <c r="O281" s="98"/>
      <c r="P281" s="250">
        <f>O281*H281</f>
        <v>0</v>
      </c>
      <c r="Q281" s="250">
        <v>0</v>
      </c>
      <c r="R281" s="250">
        <f>Q281*H281</f>
        <v>0</v>
      </c>
      <c r="S281" s="250">
        <v>0</v>
      </c>
      <c r="T281" s="251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52" t="s">
        <v>168</v>
      </c>
      <c r="AT281" s="252" t="s">
        <v>164</v>
      </c>
      <c r="AU281" s="252" t="s">
        <v>90</v>
      </c>
      <c r="AY281" s="18" t="s">
        <v>162</v>
      </c>
      <c r="BE281" s="253">
        <f>IF(N281="základná",J281,0)</f>
        <v>0</v>
      </c>
      <c r="BF281" s="253">
        <f>IF(N281="znížená",J281,0)</f>
        <v>0</v>
      </c>
      <c r="BG281" s="253">
        <f>IF(N281="zákl. prenesená",J281,0)</f>
        <v>0</v>
      </c>
      <c r="BH281" s="253">
        <f>IF(N281="zníž. prenesená",J281,0)</f>
        <v>0</v>
      </c>
      <c r="BI281" s="253">
        <f>IF(N281="nulová",J281,0)</f>
        <v>0</v>
      </c>
      <c r="BJ281" s="18" t="s">
        <v>90</v>
      </c>
      <c r="BK281" s="253">
        <f>ROUND(I281*H281,2)</f>
        <v>0</v>
      </c>
      <c r="BL281" s="18" t="s">
        <v>168</v>
      </c>
      <c r="BM281" s="252" t="s">
        <v>1399</v>
      </c>
    </row>
    <row r="282" s="12" customFormat="1" ht="25.92" customHeight="1">
      <c r="A282" s="12"/>
      <c r="B282" s="224"/>
      <c r="C282" s="225"/>
      <c r="D282" s="226" t="s">
        <v>77</v>
      </c>
      <c r="E282" s="227" t="s">
        <v>589</v>
      </c>
      <c r="F282" s="227" t="s">
        <v>590</v>
      </c>
      <c r="G282" s="225"/>
      <c r="H282" s="225"/>
      <c r="I282" s="228"/>
      <c r="J282" s="229">
        <f>BK282</f>
        <v>0</v>
      </c>
      <c r="K282" s="225"/>
      <c r="L282" s="230"/>
      <c r="M282" s="231"/>
      <c r="N282" s="232"/>
      <c r="O282" s="232"/>
      <c r="P282" s="233">
        <f>P283+P297+P305+P309</f>
        <v>0</v>
      </c>
      <c r="Q282" s="232"/>
      <c r="R282" s="233">
        <f>R283+R297+R305+R309</f>
        <v>0.1356752</v>
      </c>
      <c r="S282" s="232"/>
      <c r="T282" s="234">
        <f>T283+T297+T305+T309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35" t="s">
        <v>90</v>
      </c>
      <c r="AT282" s="236" t="s">
        <v>77</v>
      </c>
      <c r="AU282" s="236" t="s">
        <v>78</v>
      </c>
      <c r="AY282" s="235" t="s">
        <v>162</v>
      </c>
      <c r="BK282" s="237">
        <f>BK283+BK297+BK305+BK309</f>
        <v>0</v>
      </c>
    </row>
    <row r="283" s="12" customFormat="1" ht="22.8" customHeight="1">
      <c r="A283" s="12"/>
      <c r="B283" s="224"/>
      <c r="C283" s="225"/>
      <c r="D283" s="226" t="s">
        <v>77</v>
      </c>
      <c r="E283" s="238" t="s">
        <v>912</v>
      </c>
      <c r="F283" s="238" t="s">
        <v>913</v>
      </c>
      <c r="G283" s="225"/>
      <c r="H283" s="225"/>
      <c r="I283" s="228"/>
      <c r="J283" s="239">
        <f>BK283</f>
        <v>0</v>
      </c>
      <c r="K283" s="225"/>
      <c r="L283" s="230"/>
      <c r="M283" s="231"/>
      <c r="N283" s="232"/>
      <c r="O283" s="232"/>
      <c r="P283" s="233">
        <f>SUM(P284:P296)</f>
        <v>0</v>
      </c>
      <c r="Q283" s="232"/>
      <c r="R283" s="233">
        <f>SUM(R284:R296)</f>
        <v>0.070788000000000004</v>
      </c>
      <c r="S283" s="232"/>
      <c r="T283" s="234">
        <f>SUM(T284:T296)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35" t="s">
        <v>90</v>
      </c>
      <c r="AT283" s="236" t="s">
        <v>77</v>
      </c>
      <c r="AU283" s="236" t="s">
        <v>85</v>
      </c>
      <c r="AY283" s="235" t="s">
        <v>162</v>
      </c>
      <c r="BK283" s="237">
        <f>SUM(BK284:BK296)</f>
        <v>0</v>
      </c>
    </row>
    <row r="284" s="2" customFormat="1" ht="22.2" customHeight="1">
      <c r="A284" s="39"/>
      <c r="B284" s="40"/>
      <c r="C284" s="240" t="s">
        <v>496</v>
      </c>
      <c r="D284" s="240" t="s">
        <v>164</v>
      </c>
      <c r="E284" s="241" t="s">
        <v>1053</v>
      </c>
      <c r="F284" s="242" t="s">
        <v>1054</v>
      </c>
      <c r="G284" s="243" t="s">
        <v>167</v>
      </c>
      <c r="H284" s="244">
        <v>3.8999999999999999</v>
      </c>
      <c r="I284" s="245"/>
      <c r="J284" s="246">
        <f>ROUND(I284*H284,2)</f>
        <v>0</v>
      </c>
      <c r="K284" s="247"/>
      <c r="L284" s="45"/>
      <c r="M284" s="248" t="s">
        <v>1</v>
      </c>
      <c r="N284" s="249" t="s">
        <v>44</v>
      </c>
      <c r="O284" s="98"/>
      <c r="P284" s="250">
        <f>O284*H284</f>
        <v>0</v>
      </c>
      <c r="Q284" s="250">
        <v>0</v>
      </c>
      <c r="R284" s="250">
        <f>Q284*H284</f>
        <v>0</v>
      </c>
      <c r="S284" s="250">
        <v>0</v>
      </c>
      <c r="T284" s="251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52" t="s">
        <v>253</v>
      </c>
      <c r="AT284" s="252" t="s">
        <v>164</v>
      </c>
      <c r="AU284" s="252" t="s">
        <v>90</v>
      </c>
      <c r="AY284" s="18" t="s">
        <v>162</v>
      </c>
      <c r="BE284" s="253">
        <f>IF(N284="základná",J284,0)</f>
        <v>0</v>
      </c>
      <c r="BF284" s="253">
        <f>IF(N284="znížená",J284,0)</f>
        <v>0</v>
      </c>
      <c r="BG284" s="253">
        <f>IF(N284="zákl. prenesená",J284,0)</f>
        <v>0</v>
      </c>
      <c r="BH284" s="253">
        <f>IF(N284="zníž. prenesená",J284,0)</f>
        <v>0</v>
      </c>
      <c r="BI284" s="253">
        <f>IF(N284="nulová",J284,0)</f>
        <v>0</v>
      </c>
      <c r="BJ284" s="18" t="s">
        <v>90</v>
      </c>
      <c r="BK284" s="253">
        <f>ROUND(I284*H284,2)</f>
        <v>0</v>
      </c>
      <c r="BL284" s="18" t="s">
        <v>253</v>
      </c>
      <c r="BM284" s="252" t="s">
        <v>1400</v>
      </c>
    </row>
    <row r="285" s="14" customFormat="1">
      <c r="A285" s="14"/>
      <c r="B285" s="265"/>
      <c r="C285" s="266"/>
      <c r="D285" s="256" t="s">
        <v>170</v>
      </c>
      <c r="E285" s="267" t="s">
        <v>1</v>
      </c>
      <c r="F285" s="268" t="s">
        <v>1401</v>
      </c>
      <c r="G285" s="266"/>
      <c r="H285" s="269">
        <v>3.8999999999999999</v>
      </c>
      <c r="I285" s="270"/>
      <c r="J285" s="266"/>
      <c r="K285" s="266"/>
      <c r="L285" s="271"/>
      <c r="M285" s="272"/>
      <c r="N285" s="273"/>
      <c r="O285" s="273"/>
      <c r="P285" s="273"/>
      <c r="Q285" s="273"/>
      <c r="R285" s="273"/>
      <c r="S285" s="273"/>
      <c r="T285" s="27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75" t="s">
        <v>170</v>
      </c>
      <c r="AU285" s="275" t="s">
        <v>90</v>
      </c>
      <c r="AV285" s="14" t="s">
        <v>90</v>
      </c>
      <c r="AW285" s="14" t="s">
        <v>34</v>
      </c>
      <c r="AX285" s="14" t="s">
        <v>85</v>
      </c>
      <c r="AY285" s="275" t="s">
        <v>162</v>
      </c>
    </row>
    <row r="286" s="2" customFormat="1" ht="14.4" customHeight="1">
      <c r="A286" s="39"/>
      <c r="B286" s="40"/>
      <c r="C286" s="299" t="s">
        <v>501</v>
      </c>
      <c r="D286" s="299" t="s">
        <v>267</v>
      </c>
      <c r="E286" s="300" t="s">
        <v>1057</v>
      </c>
      <c r="F286" s="301" t="s">
        <v>1058</v>
      </c>
      <c r="G286" s="302" t="s">
        <v>545</v>
      </c>
      <c r="H286" s="303">
        <v>0.001</v>
      </c>
      <c r="I286" s="304"/>
      <c r="J286" s="305">
        <f>ROUND(I286*H286,2)</f>
        <v>0</v>
      </c>
      <c r="K286" s="306"/>
      <c r="L286" s="307"/>
      <c r="M286" s="308" t="s">
        <v>1</v>
      </c>
      <c r="N286" s="309" t="s">
        <v>44</v>
      </c>
      <c r="O286" s="98"/>
      <c r="P286" s="250">
        <f>O286*H286</f>
        <v>0</v>
      </c>
      <c r="Q286" s="250">
        <v>1</v>
      </c>
      <c r="R286" s="250">
        <f>Q286*H286</f>
        <v>0.001</v>
      </c>
      <c r="S286" s="250">
        <v>0</v>
      </c>
      <c r="T286" s="251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52" t="s">
        <v>344</v>
      </c>
      <c r="AT286" s="252" t="s">
        <v>267</v>
      </c>
      <c r="AU286" s="252" t="s">
        <v>90</v>
      </c>
      <c r="AY286" s="18" t="s">
        <v>162</v>
      </c>
      <c r="BE286" s="253">
        <f>IF(N286="základná",J286,0)</f>
        <v>0</v>
      </c>
      <c r="BF286" s="253">
        <f>IF(N286="znížená",J286,0)</f>
        <v>0</v>
      </c>
      <c r="BG286" s="253">
        <f>IF(N286="zákl. prenesená",J286,0)</f>
        <v>0</v>
      </c>
      <c r="BH286" s="253">
        <f>IF(N286="zníž. prenesená",J286,0)</f>
        <v>0</v>
      </c>
      <c r="BI286" s="253">
        <f>IF(N286="nulová",J286,0)</f>
        <v>0</v>
      </c>
      <c r="BJ286" s="18" t="s">
        <v>90</v>
      </c>
      <c r="BK286" s="253">
        <f>ROUND(I286*H286,2)</f>
        <v>0</v>
      </c>
      <c r="BL286" s="18" t="s">
        <v>253</v>
      </c>
      <c r="BM286" s="252" t="s">
        <v>1402</v>
      </c>
    </row>
    <row r="287" s="14" customFormat="1">
      <c r="A287" s="14"/>
      <c r="B287" s="265"/>
      <c r="C287" s="266"/>
      <c r="D287" s="256" t="s">
        <v>170</v>
      </c>
      <c r="E287" s="266"/>
      <c r="F287" s="268" t="s">
        <v>1403</v>
      </c>
      <c r="G287" s="266"/>
      <c r="H287" s="269">
        <v>0.001</v>
      </c>
      <c r="I287" s="270"/>
      <c r="J287" s="266"/>
      <c r="K287" s="266"/>
      <c r="L287" s="271"/>
      <c r="M287" s="272"/>
      <c r="N287" s="273"/>
      <c r="O287" s="273"/>
      <c r="P287" s="273"/>
      <c r="Q287" s="273"/>
      <c r="R287" s="273"/>
      <c r="S287" s="273"/>
      <c r="T287" s="27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75" t="s">
        <v>170</v>
      </c>
      <c r="AU287" s="275" t="s">
        <v>90</v>
      </c>
      <c r="AV287" s="14" t="s">
        <v>90</v>
      </c>
      <c r="AW287" s="14" t="s">
        <v>4</v>
      </c>
      <c r="AX287" s="14" t="s">
        <v>85</v>
      </c>
      <c r="AY287" s="275" t="s">
        <v>162</v>
      </c>
    </row>
    <row r="288" s="2" customFormat="1" ht="22.2" customHeight="1">
      <c r="A288" s="39"/>
      <c r="B288" s="40"/>
      <c r="C288" s="240" t="s">
        <v>505</v>
      </c>
      <c r="D288" s="240" t="s">
        <v>164</v>
      </c>
      <c r="E288" s="241" t="s">
        <v>1061</v>
      </c>
      <c r="F288" s="242" t="s">
        <v>1062</v>
      </c>
      <c r="G288" s="243" t="s">
        <v>167</v>
      </c>
      <c r="H288" s="244">
        <v>7.7999999999999998</v>
      </c>
      <c r="I288" s="245"/>
      <c r="J288" s="246">
        <f>ROUND(I288*H288,2)</f>
        <v>0</v>
      </c>
      <c r="K288" s="247"/>
      <c r="L288" s="45"/>
      <c r="M288" s="248" t="s">
        <v>1</v>
      </c>
      <c r="N288" s="249" t="s">
        <v>44</v>
      </c>
      <c r="O288" s="98"/>
      <c r="P288" s="250">
        <f>O288*H288</f>
        <v>0</v>
      </c>
      <c r="Q288" s="250">
        <v>0</v>
      </c>
      <c r="R288" s="250">
        <f>Q288*H288</f>
        <v>0</v>
      </c>
      <c r="S288" s="250">
        <v>0</v>
      </c>
      <c r="T288" s="251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52" t="s">
        <v>253</v>
      </c>
      <c r="AT288" s="252" t="s">
        <v>164</v>
      </c>
      <c r="AU288" s="252" t="s">
        <v>90</v>
      </c>
      <c r="AY288" s="18" t="s">
        <v>162</v>
      </c>
      <c r="BE288" s="253">
        <f>IF(N288="základná",J288,0)</f>
        <v>0</v>
      </c>
      <c r="BF288" s="253">
        <f>IF(N288="znížená",J288,0)</f>
        <v>0</v>
      </c>
      <c r="BG288" s="253">
        <f>IF(N288="zákl. prenesená",J288,0)</f>
        <v>0</v>
      </c>
      <c r="BH288" s="253">
        <f>IF(N288="zníž. prenesená",J288,0)</f>
        <v>0</v>
      </c>
      <c r="BI288" s="253">
        <f>IF(N288="nulová",J288,0)</f>
        <v>0</v>
      </c>
      <c r="BJ288" s="18" t="s">
        <v>90</v>
      </c>
      <c r="BK288" s="253">
        <f>ROUND(I288*H288,2)</f>
        <v>0</v>
      </c>
      <c r="BL288" s="18" t="s">
        <v>253</v>
      </c>
      <c r="BM288" s="252" t="s">
        <v>1404</v>
      </c>
    </row>
    <row r="289" s="14" customFormat="1">
      <c r="A289" s="14"/>
      <c r="B289" s="265"/>
      <c r="C289" s="266"/>
      <c r="D289" s="256" t="s">
        <v>170</v>
      </c>
      <c r="E289" s="267" t="s">
        <v>1</v>
      </c>
      <c r="F289" s="268" t="s">
        <v>1405</v>
      </c>
      <c r="G289" s="266"/>
      <c r="H289" s="269">
        <v>7.7999999999999998</v>
      </c>
      <c r="I289" s="270"/>
      <c r="J289" s="266"/>
      <c r="K289" s="266"/>
      <c r="L289" s="271"/>
      <c r="M289" s="272"/>
      <c r="N289" s="273"/>
      <c r="O289" s="273"/>
      <c r="P289" s="273"/>
      <c r="Q289" s="273"/>
      <c r="R289" s="273"/>
      <c r="S289" s="273"/>
      <c r="T289" s="27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75" t="s">
        <v>170</v>
      </c>
      <c r="AU289" s="275" t="s">
        <v>90</v>
      </c>
      <c r="AV289" s="14" t="s">
        <v>90</v>
      </c>
      <c r="AW289" s="14" t="s">
        <v>34</v>
      </c>
      <c r="AX289" s="14" t="s">
        <v>85</v>
      </c>
      <c r="AY289" s="275" t="s">
        <v>162</v>
      </c>
    </row>
    <row r="290" s="2" customFormat="1" ht="14.4" customHeight="1">
      <c r="A290" s="39"/>
      <c r="B290" s="40"/>
      <c r="C290" s="299" t="s">
        <v>510</v>
      </c>
      <c r="D290" s="299" t="s">
        <v>267</v>
      </c>
      <c r="E290" s="300" t="s">
        <v>1065</v>
      </c>
      <c r="F290" s="301" t="s">
        <v>1066</v>
      </c>
      <c r="G290" s="302" t="s">
        <v>545</v>
      </c>
      <c r="H290" s="303">
        <v>0.0089999999999999993</v>
      </c>
      <c r="I290" s="304"/>
      <c r="J290" s="305">
        <f>ROUND(I290*H290,2)</f>
        <v>0</v>
      </c>
      <c r="K290" s="306"/>
      <c r="L290" s="307"/>
      <c r="M290" s="308" t="s">
        <v>1</v>
      </c>
      <c r="N290" s="309" t="s">
        <v>44</v>
      </c>
      <c r="O290" s="98"/>
      <c r="P290" s="250">
        <f>O290*H290</f>
        <v>0</v>
      </c>
      <c r="Q290" s="250">
        <v>1</v>
      </c>
      <c r="R290" s="250">
        <f>Q290*H290</f>
        <v>0.0089999999999999993</v>
      </c>
      <c r="S290" s="250">
        <v>0</v>
      </c>
      <c r="T290" s="251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52" t="s">
        <v>344</v>
      </c>
      <c r="AT290" s="252" t="s">
        <v>267</v>
      </c>
      <c r="AU290" s="252" t="s">
        <v>90</v>
      </c>
      <c r="AY290" s="18" t="s">
        <v>162</v>
      </c>
      <c r="BE290" s="253">
        <f>IF(N290="základná",J290,0)</f>
        <v>0</v>
      </c>
      <c r="BF290" s="253">
        <f>IF(N290="znížená",J290,0)</f>
        <v>0</v>
      </c>
      <c r="BG290" s="253">
        <f>IF(N290="zákl. prenesená",J290,0)</f>
        <v>0</v>
      </c>
      <c r="BH290" s="253">
        <f>IF(N290="zníž. prenesená",J290,0)</f>
        <v>0</v>
      </c>
      <c r="BI290" s="253">
        <f>IF(N290="nulová",J290,0)</f>
        <v>0</v>
      </c>
      <c r="BJ290" s="18" t="s">
        <v>90</v>
      </c>
      <c r="BK290" s="253">
        <f>ROUND(I290*H290,2)</f>
        <v>0</v>
      </c>
      <c r="BL290" s="18" t="s">
        <v>253</v>
      </c>
      <c r="BM290" s="252" t="s">
        <v>1406</v>
      </c>
    </row>
    <row r="291" s="14" customFormat="1">
      <c r="A291" s="14"/>
      <c r="B291" s="265"/>
      <c r="C291" s="266"/>
      <c r="D291" s="256" t="s">
        <v>170</v>
      </c>
      <c r="E291" s="266"/>
      <c r="F291" s="268" t="s">
        <v>1407</v>
      </c>
      <c r="G291" s="266"/>
      <c r="H291" s="269">
        <v>0.0089999999999999993</v>
      </c>
      <c r="I291" s="270"/>
      <c r="J291" s="266"/>
      <c r="K291" s="266"/>
      <c r="L291" s="271"/>
      <c r="M291" s="272"/>
      <c r="N291" s="273"/>
      <c r="O291" s="273"/>
      <c r="P291" s="273"/>
      <c r="Q291" s="273"/>
      <c r="R291" s="273"/>
      <c r="S291" s="273"/>
      <c r="T291" s="27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75" t="s">
        <v>170</v>
      </c>
      <c r="AU291" s="275" t="s">
        <v>90</v>
      </c>
      <c r="AV291" s="14" t="s">
        <v>90</v>
      </c>
      <c r="AW291" s="14" t="s">
        <v>4</v>
      </c>
      <c r="AX291" s="14" t="s">
        <v>85</v>
      </c>
      <c r="AY291" s="275" t="s">
        <v>162</v>
      </c>
    </row>
    <row r="292" s="2" customFormat="1" ht="22.2" customHeight="1">
      <c r="A292" s="39"/>
      <c r="B292" s="40"/>
      <c r="C292" s="240" t="s">
        <v>515</v>
      </c>
      <c r="D292" s="240" t="s">
        <v>164</v>
      </c>
      <c r="E292" s="241" t="s">
        <v>914</v>
      </c>
      <c r="F292" s="242" t="s">
        <v>915</v>
      </c>
      <c r="G292" s="243" t="s">
        <v>167</v>
      </c>
      <c r="H292" s="244">
        <v>11.199999999999999</v>
      </c>
      <c r="I292" s="245"/>
      <c r="J292" s="246">
        <f>ROUND(I292*H292,2)</f>
        <v>0</v>
      </c>
      <c r="K292" s="247"/>
      <c r="L292" s="45"/>
      <c r="M292" s="248" t="s">
        <v>1</v>
      </c>
      <c r="N292" s="249" t="s">
        <v>44</v>
      </c>
      <c r="O292" s="98"/>
      <c r="P292" s="250">
        <f>O292*H292</f>
        <v>0</v>
      </c>
      <c r="Q292" s="250">
        <v>0.00054000000000000001</v>
      </c>
      <c r="R292" s="250">
        <f>Q292*H292</f>
        <v>0.0060479999999999996</v>
      </c>
      <c r="S292" s="250">
        <v>0</v>
      </c>
      <c r="T292" s="251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52" t="s">
        <v>253</v>
      </c>
      <c r="AT292" s="252" t="s">
        <v>164</v>
      </c>
      <c r="AU292" s="252" t="s">
        <v>90</v>
      </c>
      <c r="AY292" s="18" t="s">
        <v>162</v>
      </c>
      <c r="BE292" s="253">
        <f>IF(N292="základná",J292,0)</f>
        <v>0</v>
      </c>
      <c r="BF292" s="253">
        <f>IF(N292="znížená",J292,0)</f>
        <v>0</v>
      </c>
      <c r="BG292" s="253">
        <f>IF(N292="zákl. prenesená",J292,0)</f>
        <v>0</v>
      </c>
      <c r="BH292" s="253">
        <f>IF(N292="zníž. prenesená",J292,0)</f>
        <v>0</v>
      </c>
      <c r="BI292" s="253">
        <f>IF(N292="nulová",J292,0)</f>
        <v>0</v>
      </c>
      <c r="BJ292" s="18" t="s">
        <v>90</v>
      </c>
      <c r="BK292" s="253">
        <f>ROUND(I292*H292,2)</f>
        <v>0</v>
      </c>
      <c r="BL292" s="18" t="s">
        <v>253</v>
      </c>
      <c r="BM292" s="252" t="s">
        <v>1408</v>
      </c>
    </row>
    <row r="293" s="14" customFormat="1">
      <c r="A293" s="14"/>
      <c r="B293" s="265"/>
      <c r="C293" s="266"/>
      <c r="D293" s="256" t="s">
        <v>170</v>
      </c>
      <c r="E293" s="267" t="s">
        <v>1</v>
      </c>
      <c r="F293" s="268" t="s">
        <v>1409</v>
      </c>
      <c r="G293" s="266"/>
      <c r="H293" s="269">
        <v>11.199999999999999</v>
      </c>
      <c r="I293" s="270"/>
      <c r="J293" s="266"/>
      <c r="K293" s="266"/>
      <c r="L293" s="271"/>
      <c r="M293" s="272"/>
      <c r="N293" s="273"/>
      <c r="O293" s="273"/>
      <c r="P293" s="273"/>
      <c r="Q293" s="273"/>
      <c r="R293" s="273"/>
      <c r="S293" s="273"/>
      <c r="T293" s="27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75" t="s">
        <v>170</v>
      </c>
      <c r="AU293" s="275" t="s">
        <v>90</v>
      </c>
      <c r="AV293" s="14" t="s">
        <v>90</v>
      </c>
      <c r="AW293" s="14" t="s">
        <v>34</v>
      </c>
      <c r="AX293" s="14" t="s">
        <v>85</v>
      </c>
      <c r="AY293" s="275" t="s">
        <v>162</v>
      </c>
    </row>
    <row r="294" s="2" customFormat="1" ht="22.2" customHeight="1">
      <c r="A294" s="39"/>
      <c r="B294" s="40"/>
      <c r="C294" s="299" t="s">
        <v>519</v>
      </c>
      <c r="D294" s="299" t="s">
        <v>267</v>
      </c>
      <c r="E294" s="300" t="s">
        <v>918</v>
      </c>
      <c r="F294" s="301" t="s">
        <v>919</v>
      </c>
      <c r="G294" s="302" t="s">
        <v>167</v>
      </c>
      <c r="H294" s="303">
        <v>12.880000000000001</v>
      </c>
      <c r="I294" s="304"/>
      <c r="J294" s="305">
        <f>ROUND(I294*H294,2)</f>
        <v>0</v>
      </c>
      <c r="K294" s="306"/>
      <c r="L294" s="307"/>
      <c r="M294" s="308" t="s">
        <v>1</v>
      </c>
      <c r="N294" s="309" t="s">
        <v>44</v>
      </c>
      <c r="O294" s="98"/>
      <c r="P294" s="250">
        <f>O294*H294</f>
        <v>0</v>
      </c>
      <c r="Q294" s="250">
        <v>0.0042500000000000003</v>
      </c>
      <c r="R294" s="250">
        <f>Q294*H294</f>
        <v>0.054740000000000004</v>
      </c>
      <c r="S294" s="250">
        <v>0</v>
      </c>
      <c r="T294" s="251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52" t="s">
        <v>344</v>
      </c>
      <c r="AT294" s="252" t="s">
        <v>267</v>
      </c>
      <c r="AU294" s="252" t="s">
        <v>90</v>
      </c>
      <c r="AY294" s="18" t="s">
        <v>162</v>
      </c>
      <c r="BE294" s="253">
        <f>IF(N294="základná",J294,0)</f>
        <v>0</v>
      </c>
      <c r="BF294" s="253">
        <f>IF(N294="znížená",J294,0)</f>
        <v>0</v>
      </c>
      <c r="BG294" s="253">
        <f>IF(N294="zákl. prenesená",J294,0)</f>
        <v>0</v>
      </c>
      <c r="BH294" s="253">
        <f>IF(N294="zníž. prenesená",J294,0)</f>
        <v>0</v>
      </c>
      <c r="BI294" s="253">
        <f>IF(N294="nulová",J294,0)</f>
        <v>0</v>
      </c>
      <c r="BJ294" s="18" t="s">
        <v>90</v>
      </c>
      <c r="BK294" s="253">
        <f>ROUND(I294*H294,2)</f>
        <v>0</v>
      </c>
      <c r="BL294" s="18" t="s">
        <v>253</v>
      </c>
      <c r="BM294" s="252" t="s">
        <v>1410</v>
      </c>
    </row>
    <row r="295" s="14" customFormat="1">
      <c r="A295" s="14"/>
      <c r="B295" s="265"/>
      <c r="C295" s="266"/>
      <c r="D295" s="256" t="s">
        <v>170</v>
      </c>
      <c r="E295" s="266"/>
      <c r="F295" s="268" t="s">
        <v>1411</v>
      </c>
      <c r="G295" s="266"/>
      <c r="H295" s="269">
        <v>12.880000000000001</v>
      </c>
      <c r="I295" s="270"/>
      <c r="J295" s="266"/>
      <c r="K295" s="266"/>
      <c r="L295" s="271"/>
      <c r="M295" s="272"/>
      <c r="N295" s="273"/>
      <c r="O295" s="273"/>
      <c r="P295" s="273"/>
      <c r="Q295" s="273"/>
      <c r="R295" s="273"/>
      <c r="S295" s="273"/>
      <c r="T295" s="27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75" t="s">
        <v>170</v>
      </c>
      <c r="AU295" s="275" t="s">
        <v>90</v>
      </c>
      <c r="AV295" s="14" t="s">
        <v>90</v>
      </c>
      <c r="AW295" s="14" t="s">
        <v>4</v>
      </c>
      <c r="AX295" s="14" t="s">
        <v>85</v>
      </c>
      <c r="AY295" s="275" t="s">
        <v>162</v>
      </c>
    </row>
    <row r="296" s="2" customFormat="1" ht="22.2" customHeight="1">
      <c r="A296" s="39"/>
      <c r="B296" s="40"/>
      <c r="C296" s="240" t="s">
        <v>525</v>
      </c>
      <c r="D296" s="240" t="s">
        <v>164</v>
      </c>
      <c r="E296" s="241" t="s">
        <v>922</v>
      </c>
      <c r="F296" s="242" t="s">
        <v>923</v>
      </c>
      <c r="G296" s="243" t="s">
        <v>602</v>
      </c>
      <c r="H296" s="310"/>
      <c r="I296" s="245"/>
      <c r="J296" s="246">
        <f>ROUND(I296*H296,2)</f>
        <v>0</v>
      </c>
      <c r="K296" s="247"/>
      <c r="L296" s="45"/>
      <c r="M296" s="248" t="s">
        <v>1</v>
      </c>
      <c r="N296" s="249" t="s">
        <v>44</v>
      </c>
      <c r="O296" s="98"/>
      <c r="P296" s="250">
        <f>O296*H296</f>
        <v>0</v>
      </c>
      <c r="Q296" s="250">
        <v>0</v>
      </c>
      <c r="R296" s="250">
        <f>Q296*H296</f>
        <v>0</v>
      </c>
      <c r="S296" s="250">
        <v>0</v>
      </c>
      <c r="T296" s="251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52" t="s">
        <v>253</v>
      </c>
      <c r="AT296" s="252" t="s">
        <v>164</v>
      </c>
      <c r="AU296" s="252" t="s">
        <v>90</v>
      </c>
      <c r="AY296" s="18" t="s">
        <v>162</v>
      </c>
      <c r="BE296" s="253">
        <f>IF(N296="základná",J296,0)</f>
        <v>0</v>
      </c>
      <c r="BF296" s="253">
        <f>IF(N296="znížená",J296,0)</f>
        <v>0</v>
      </c>
      <c r="BG296" s="253">
        <f>IF(N296="zákl. prenesená",J296,0)</f>
        <v>0</v>
      </c>
      <c r="BH296" s="253">
        <f>IF(N296="zníž. prenesená",J296,0)</f>
        <v>0</v>
      </c>
      <c r="BI296" s="253">
        <f>IF(N296="nulová",J296,0)</f>
        <v>0</v>
      </c>
      <c r="BJ296" s="18" t="s">
        <v>90</v>
      </c>
      <c r="BK296" s="253">
        <f>ROUND(I296*H296,2)</f>
        <v>0</v>
      </c>
      <c r="BL296" s="18" t="s">
        <v>253</v>
      </c>
      <c r="BM296" s="252" t="s">
        <v>1412</v>
      </c>
    </row>
    <row r="297" s="12" customFormat="1" ht="22.8" customHeight="1">
      <c r="A297" s="12"/>
      <c r="B297" s="224"/>
      <c r="C297" s="225"/>
      <c r="D297" s="226" t="s">
        <v>77</v>
      </c>
      <c r="E297" s="238" t="s">
        <v>591</v>
      </c>
      <c r="F297" s="238" t="s">
        <v>592</v>
      </c>
      <c r="G297" s="225"/>
      <c r="H297" s="225"/>
      <c r="I297" s="228"/>
      <c r="J297" s="239">
        <f>BK297</f>
        <v>0</v>
      </c>
      <c r="K297" s="225"/>
      <c r="L297" s="230"/>
      <c r="M297" s="231"/>
      <c r="N297" s="232"/>
      <c r="O297" s="232"/>
      <c r="P297" s="233">
        <f>SUM(P298:P304)</f>
        <v>0</v>
      </c>
      <c r="Q297" s="232"/>
      <c r="R297" s="233">
        <f>SUM(R298:R304)</f>
        <v>0.028179000000000003</v>
      </c>
      <c r="S297" s="232"/>
      <c r="T297" s="234">
        <f>SUM(T298:T304)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35" t="s">
        <v>90</v>
      </c>
      <c r="AT297" s="236" t="s">
        <v>77</v>
      </c>
      <c r="AU297" s="236" t="s">
        <v>85</v>
      </c>
      <c r="AY297" s="235" t="s">
        <v>162</v>
      </c>
      <c r="BK297" s="237">
        <f>SUM(BK298:BK304)</f>
        <v>0</v>
      </c>
    </row>
    <row r="298" s="2" customFormat="1" ht="34.8" customHeight="1">
      <c r="A298" s="39"/>
      <c r="B298" s="40"/>
      <c r="C298" s="240" t="s">
        <v>531</v>
      </c>
      <c r="D298" s="240" t="s">
        <v>164</v>
      </c>
      <c r="E298" s="241" t="s">
        <v>925</v>
      </c>
      <c r="F298" s="242" t="s">
        <v>1070</v>
      </c>
      <c r="G298" s="243" t="s">
        <v>427</v>
      </c>
      <c r="H298" s="244">
        <v>5.5800000000000001</v>
      </c>
      <c r="I298" s="245"/>
      <c r="J298" s="246">
        <f>ROUND(I298*H298,2)</f>
        <v>0</v>
      </c>
      <c r="K298" s="247"/>
      <c r="L298" s="45"/>
      <c r="M298" s="248" t="s">
        <v>1</v>
      </c>
      <c r="N298" s="249" t="s">
        <v>44</v>
      </c>
      <c r="O298" s="98"/>
      <c r="P298" s="250">
        <f>O298*H298</f>
        <v>0</v>
      </c>
      <c r="Q298" s="250">
        <v>5.0000000000000002E-05</v>
      </c>
      <c r="R298" s="250">
        <f>Q298*H298</f>
        <v>0.00027900000000000001</v>
      </c>
      <c r="S298" s="250">
        <v>0</v>
      </c>
      <c r="T298" s="251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52" t="s">
        <v>253</v>
      </c>
      <c r="AT298" s="252" t="s">
        <v>164</v>
      </c>
      <c r="AU298" s="252" t="s">
        <v>90</v>
      </c>
      <c r="AY298" s="18" t="s">
        <v>162</v>
      </c>
      <c r="BE298" s="253">
        <f>IF(N298="základná",J298,0)</f>
        <v>0</v>
      </c>
      <c r="BF298" s="253">
        <f>IF(N298="znížená",J298,0)</f>
        <v>0</v>
      </c>
      <c r="BG298" s="253">
        <f>IF(N298="zákl. prenesená",J298,0)</f>
        <v>0</v>
      </c>
      <c r="BH298" s="253">
        <f>IF(N298="zníž. prenesená",J298,0)</f>
        <v>0</v>
      </c>
      <c r="BI298" s="253">
        <f>IF(N298="nulová",J298,0)</f>
        <v>0</v>
      </c>
      <c r="BJ298" s="18" t="s">
        <v>90</v>
      </c>
      <c r="BK298" s="253">
        <f>ROUND(I298*H298,2)</f>
        <v>0</v>
      </c>
      <c r="BL298" s="18" t="s">
        <v>253</v>
      </c>
      <c r="BM298" s="252" t="s">
        <v>1413</v>
      </c>
    </row>
    <row r="299" s="14" customFormat="1">
      <c r="A299" s="14"/>
      <c r="B299" s="265"/>
      <c r="C299" s="266"/>
      <c r="D299" s="256" t="s">
        <v>170</v>
      </c>
      <c r="E299" s="267" t="s">
        <v>1</v>
      </c>
      <c r="F299" s="268" t="s">
        <v>1248</v>
      </c>
      <c r="G299" s="266"/>
      <c r="H299" s="269">
        <v>5.5800000000000001</v>
      </c>
      <c r="I299" s="270"/>
      <c r="J299" s="266"/>
      <c r="K299" s="266"/>
      <c r="L299" s="271"/>
      <c r="M299" s="272"/>
      <c r="N299" s="273"/>
      <c r="O299" s="273"/>
      <c r="P299" s="273"/>
      <c r="Q299" s="273"/>
      <c r="R299" s="273"/>
      <c r="S299" s="273"/>
      <c r="T299" s="27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75" t="s">
        <v>170</v>
      </c>
      <c r="AU299" s="275" t="s">
        <v>90</v>
      </c>
      <c r="AV299" s="14" t="s">
        <v>90</v>
      </c>
      <c r="AW299" s="14" t="s">
        <v>34</v>
      </c>
      <c r="AX299" s="14" t="s">
        <v>85</v>
      </c>
      <c r="AY299" s="275" t="s">
        <v>162</v>
      </c>
    </row>
    <row r="300" s="2" customFormat="1" ht="22.2" customHeight="1">
      <c r="A300" s="39"/>
      <c r="B300" s="40"/>
      <c r="C300" s="299" t="s">
        <v>538</v>
      </c>
      <c r="D300" s="299" t="s">
        <v>267</v>
      </c>
      <c r="E300" s="300" t="s">
        <v>1073</v>
      </c>
      <c r="F300" s="301" t="s">
        <v>1414</v>
      </c>
      <c r="G300" s="302" t="s">
        <v>427</v>
      </c>
      <c r="H300" s="303">
        <v>5.5800000000000001</v>
      </c>
      <c r="I300" s="304"/>
      <c r="J300" s="305">
        <f>ROUND(I300*H300,2)</f>
        <v>0</v>
      </c>
      <c r="K300" s="306"/>
      <c r="L300" s="307"/>
      <c r="M300" s="308" t="s">
        <v>1</v>
      </c>
      <c r="N300" s="309" t="s">
        <v>44</v>
      </c>
      <c r="O300" s="98"/>
      <c r="P300" s="250">
        <f>O300*H300</f>
        <v>0</v>
      </c>
      <c r="Q300" s="250">
        <v>0.0050000000000000001</v>
      </c>
      <c r="R300" s="250">
        <f>Q300*H300</f>
        <v>0.027900000000000001</v>
      </c>
      <c r="S300" s="250">
        <v>0</v>
      </c>
      <c r="T300" s="251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52" t="s">
        <v>344</v>
      </c>
      <c r="AT300" s="252" t="s">
        <v>267</v>
      </c>
      <c r="AU300" s="252" t="s">
        <v>90</v>
      </c>
      <c r="AY300" s="18" t="s">
        <v>162</v>
      </c>
      <c r="BE300" s="253">
        <f>IF(N300="základná",J300,0)</f>
        <v>0</v>
      </c>
      <c r="BF300" s="253">
        <f>IF(N300="znížená",J300,0)</f>
        <v>0</v>
      </c>
      <c r="BG300" s="253">
        <f>IF(N300="zákl. prenesená",J300,0)</f>
        <v>0</v>
      </c>
      <c r="BH300" s="253">
        <f>IF(N300="zníž. prenesená",J300,0)</f>
        <v>0</v>
      </c>
      <c r="BI300" s="253">
        <f>IF(N300="nulová",J300,0)</f>
        <v>0</v>
      </c>
      <c r="BJ300" s="18" t="s">
        <v>90</v>
      </c>
      <c r="BK300" s="253">
        <f>ROUND(I300*H300,2)</f>
        <v>0</v>
      </c>
      <c r="BL300" s="18" t="s">
        <v>253</v>
      </c>
      <c r="BM300" s="252" t="s">
        <v>1415</v>
      </c>
    </row>
    <row r="301" s="13" customFormat="1">
      <c r="A301" s="13"/>
      <c r="B301" s="254"/>
      <c r="C301" s="255"/>
      <c r="D301" s="256" t="s">
        <v>170</v>
      </c>
      <c r="E301" s="257" t="s">
        <v>1</v>
      </c>
      <c r="F301" s="258" t="s">
        <v>1251</v>
      </c>
      <c r="G301" s="255"/>
      <c r="H301" s="257" t="s">
        <v>1</v>
      </c>
      <c r="I301" s="259"/>
      <c r="J301" s="255"/>
      <c r="K301" s="255"/>
      <c r="L301" s="260"/>
      <c r="M301" s="261"/>
      <c r="N301" s="262"/>
      <c r="O301" s="262"/>
      <c r="P301" s="262"/>
      <c r="Q301" s="262"/>
      <c r="R301" s="262"/>
      <c r="S301" s="262"/>
      <c r="T301" s="26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64" t="s">
        <v>170</v>
      </c>
      <c r="AU301" s="264" t="s">
        <v>90</v>
      </c>
      <c r="AV301" s="13" t="s">
        <v>85</v>
      </c>
      <c r="AW301" s="13" t="s">
        <v>34</v>
      </c>
      <c r="AX301" s="13" t="s">
        <v>78</v>
      </c>
      <c r="AY301" s="264" t="s">
        <v>162</v>
      </c>
    </row>
    <row r="302" s="13" customFormat="1">
      <c r="A302" s="13"/>
      <c r="B302" s="254"/>
      <c r="C302" s="255"/>
      <c r="D302" s="256" t="s">
        <v>170</v>
      </c>
      <c r="E302" s="257" t="s">
        <v>1</v>
      </c>
      <c r="F302" s="258" t="s">
        <v>1252</v>
      </c>
      <c r="G302" s="255"/>
      <c r="H302" s="257" t="s">
        <v>1</v>
      </c>
      <c r="I302" s="259"/>
      <c r="J302" s="255"/>
      <c r="K302" s="255"/>
      <c r="L302" s="260"/>
      <c r="M302" s="261"/>
      <c r="N302" s="262"/>
      <c r="O302" s="262"/>
      <c r="P302" s="262"/>
      <c r="Q302" s="262"/>
      <c r="R302" s="262"/>
      <c r="S302" s="262"/>
      <c r="T302" s="26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64" t="s">
        <v>170</v>
      </c>
      <c r="AU302" s="264" t="s">
        <v>90</v>
      </c>
      <c r="AV302" s="13" t="s">
        <v>85</v>
      </c>
      <c r="AW302" s="13" t="s">
        <v>34</v>
      </c>
      <c r="AX302" s="13" t="s">
        <v>78</v>
      </c>
      <c r="AY302" s="264" t="s">
        <v>162</v>
      </c>
    </row>
    <row r="303" s="14" customFormat="1">
      <c r="A303" s="14"/>
      <c r="B303" s="265"/>
      <c r="C303" s="266"/>
      <c r="D303" s="256" t="s">
        <v>170</v>
      </c>
      <c r="E303" s="267" t="s">
        <v>1</v>
      </c>
      <c r="F303" s="268" t="s">
        <v>1248</v>
      </c>
      <c r="G303" s="266"/>
      <c r="H303" s="269">
        <v>5.5800000000000001</v>
      </c>
      <c r="I303" s="270"/>
      <c r="J303" s="266"/>
      <c r="K303" s="266"/>
      <c r="L303" s="271"/>
      <c r="M303" s="272"/>
      <c r="N303" s="273"/>
      <c r="O303" s="273"/>
      <c r="P303" s="273"/>
      <c r="Q303" s="273"/>
      <c r="R303" s="273"/>
      <c r="S303" s="273"/>
      <c r="T303" s="27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75" t="s">
        <v>170</v>
      </c>
      <c r="AU303" s="275" t="s">
        <v>90</v>
      </c>
      <c r="AV303" s="14" t="s">
        <v>90</v>
      </c>
      <c r="AW303" s="14" t="s">
        <v>34</v>
      </c>
      <c r="AX303" s="14" t="s">
        <v>85</v>
      </c>
      <c r="AY303" s="275" t="s">
        <v>162</v>
      </c>
    </row>
    <row r="304" s="2" customFormat="1" ht="22.2" customHeight="1">
      <c r="A304" s="39"/>
      <c r="B304" s="40"/>
      <c r="C304" s="240" t="s">
        <v>542</v>
      </c>
      <c r="D304" s="240" t="s">
        <v>164</v>
      </c>
      <c r="E304" s="241" t="s">
        <v>600</v>
      </c>
      <c r="F304" s="242" t="s">
        <v>601</v>
      </c>
      <c r="G304" s="243" t="s">
        <v>602</v>
      </c>
      <c r="H304" s="310"/>
      <c r="I304" s="245"/>
      <c r="J304" s="246">
        <f>ROUND(I304*H304,2)</f>
        <v>0</v>
      </c>
      <c r="K304" s="247"/>
      <c r="L304" s="45"/>
      <c r="M304" s="248" t="s">
        <v>1</v>
      </c>
      <c r="N304" s="249" t="s">
        <v>44</v>
      </c>
      <c r="O304" s="98"/>
      <c r="P304" s="250">
        <f>O304*H304</f>
        <v>0</v>
      </c>
      <c r="Q304" s="250">
        <v>0</v>
      </c>
      <c r="R304" s="250">
        <f>Q304*H304</f>
        <v>0</v>
      </c>
      <c r="S304" s="250">
        <v>0</v>
      </c>
      <c r="T304" s="251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52" t="s">
        <v>253</v>
      </c>
      <c r="AT304" s="252" t="s">
        <v>164</v>
      </c>
      <c r="AU304" s="252" t="s">
        <v>90</v>
      </c>
      <c r="AY304" s="18" t="s">
        <v>162</v>
      </c>
      <c r="BE304" s="253">
        <f>IF(N304="základná",J304,0)</f>
        <v>0</v>
      </c>
      <c r="BF304" s="253">
        <f>IF(N304="znížená",J304,0)</f>
        <v>0</v>
      </c>
      <c r="BG304" s="253">
        <f>IF(N304="zákl. prenesená",J304,0)</f>
        <v>0</v>
      </c>
      <c r="BH304" s="253">
        <f>IF(N304="zníž. prenesená",J304,0)</f>
        <v>0</v>
      </c>
      <c r="BI304" s="253">
        <f>IF(N304="nulová",J304,0)</f>
        <v>0</v>
      </c>
      <c r="BJ304" s="18" t="s">
        <v>90</v>
      </c>
      <c r="BK304" s="253">
        <f>ROUND(I304*H304,2)</f>
        <v>0</v>
      </c>
      <c r="BL304" s="18" t="s">
        <v>253</v>
      </c>
      <c r="BM304" s="252" t="s">
        <v>1416</v>
      </c>
    </row>
    <row r="305" s="12" customFormat="1" ht="22.8" customHeight="1">
      <c r="A305" s="12"/>
      <c r="B305" s="224"/>
      <c r="C305" s="225"/>
      <c r="D305" s="226" t="s">
        <v>77</v>
      </c>
      <c r="E305" s="238" t="s">
        <v>936</v>
      </c>
      <c r="F305" s="238" t="s">
        <v>937</v>
      </c>
      <c r="G305" s="225"/>
      <c r="H305" s="225"/>
      <c r="I305" s="228"/>
      <c r="J305" s="239">
        <f>BK305</f>
        <v>0</v>
      </c>
      <c r="K305" s="225"/>
      <c r="L305" s="230"/>
      <c r="M305" s="231"/>
      <c r="N305" s="232"/>
      <c r="O305" s="232"/>
      <c r="P305" s="233">
        <f>SUM(P306:P308)</f>
        <v>0</v>
      </c>
      <c r="Q305" s="232"/>
      <c r="R305" s="233">
        <f>SUM(R306:R308)</f>
        <v>0.0044930000000000005</v>
      </c>
      <c r="S305" s="232"/>
      <c r="T305" s="234">
        <f>SUM(T306:T308)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35" t="s">
        <v>90</v>
      </c>
      <c r="AT305" s="236" t="s">
        <v>77</v>
      </c>
      <c r="AU305" s="236" t="s">
        <v>85</v>
      </c>
      <c r="AY305" s="235" t="s">
        <v>162</v>
      </c>
      <c r="BK305" s="237">
        <f>SUM(BK306:BK308)</f>
        <v>0</v>
      </c>
    </row>
    <row r="306" s="2" customFormat="1" ht="22.2" customHeight="1">
      <c r="A306" s="39"/>
      <c r="B306" s="40"/>
      <c r="C306" s="240" t="s">
        <v>549</v>
      </c>
      <c r="D306" s="240" t="s">
        <v>164</v>
      </c>
      <c r="E306" s="241" t="s">
        <v>938</v>
      </c>
      <c r="F306" s="242" t="s">
        <v>939</v>
      </c>
      <c r="G306" s="243" t="s">
        <v>167</v>
      </c>
      <c r="H306" s="244">
        <v>17.972000000000001</v>
      </c>
      <c r="I306" s="245"/>
      <c r="J306" s="246">
        <f>ROUND(I306*H306,2)</f>
        <v>0</v>
      </c>
      <c r="K306" s="247"/>
      <c r="L306" s="45"/>
      <c r="M306" s="248" t="s">
        <v>1</v>
      </c>
      <c r="N306" s="249" t="s">
        <v>44</v>
      </c>
      <c r="O306" s="98"/>
      <c r="P306" s="250">
        <f>O306*H306</f>
        <v>0</v>
      </c>
      <c r="Q306" s="250">
        <v>0.00025000000000000001</v>
      </c>
      <c r="R306" s="250">
        <f>Q306*H306</f>
        <v>0.0044930000000000005</v>
      </c>
      <c r="S306" s="250">
        <v>0</v>
      </c>
      <c r="T306" s="251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52" t="s">
        <v>253</v>
      </c>
      <c r="AT306" s="252" t="s">
        <v>164</v>
      </c>
      <c r="AU306" s="252" t="s">
        <v>90</v>
      </c>
      <c r="AY306" s="18" t="s">
        <v>162</v>
      </c>
      <c r="BE306" s="253">
        <f>IF(N306="základná",J306,0)</f>
        <v>0</v>
      </c>
      <c r="BF306" s="253">
        <f>IF(N306="znížená",J306,0)</f>
        <v>0</v>
      </c>
      <c r="BG306" s="253">
        <f>IF(N306="zákl. prenesená",J306,0)</f>
        <v>0</v>
      </c>
      <c r="BH306" s="253">
        <f>IF(N306="zníž. prenesená",J306,0)</f>
        <v>0</v>
      </c>
      <c r="BI306" s="253">
        <f>IF(N306="nulová",J306,0)</f>
        <v>0</v>
      </c>
      <c r="BJ306" s="18" t="s">
        <v>90</v>
      </c>
      <c r="BK306" s="253">
        <f>ROUND(I306*H306,2)</f>
        <v>0</v>
      </c>
      <c r="BL306" s="18" t="s">
        <v>253</v>
      </c>
      <c r="BM306" s="252" t="s">
        <v>1417</v>
      </c>
    </row>
    <row r="307" s="14" customFormat="1">
      <c r="A307" s="14"/>
      <c r="B307" s="265"/>
      <c r="C307" s="266"/>
      <c r="D307" s="256" t="s">
        <v>170</v>
      </c>
      <c r="E307" s="267" t="s">
        <v>1</v>
      </c>
      <c r="F307" s="268" t="s">
        <v>1418</v>
      </c>
      <c r="G307" s="266"/>
      <c r="H307" s="269">
        <v>17.972000000000001</v>
      </c>
      <c r="I307" s="270"/>
      <c r="J307" s="266"/>
      <c r="K307" s="266"/>
      <c r="L307" s="271"/>
      <c r="M307" s="272"/>
      <c r="N307" s="273"/>
      <c r="O307" s="273"/>
      <c r="P307" s="273"/>
      <c r="Q307" s="273"/>
      <c r="R307" s="273"/>
      <c r="S307" s="273"/>
      <c r="T307" s="27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75" t="s">
        <v>170</v>
      </c>
      <c r="AU307" s="275" t="s">
        <v>90</v>
      </c>
      <c r="AV307" s="14" t="s">
        <v>90</v>
      </c>
      <c r="AW307" s="14" t="s">
        <v>34</v>
      </c>
      <c r="AX307" s="14" t="s">
        <v>85</v>
      </c>
      <c r="AY307" s="275" t="s">
        <v>162</v>
      </c>
    </row>
    <row r="308" s="2" customFormat="1" ht="22.2" customHeight="1">
      <c r="A308" s="39"/>
      <c r="B308" s="40"/>
      <c r="C308" s="240" t="s">
        <v>554</v>
      </c>
      <c r="D308" s="240" t="s">
        <v>164</v>
      </c>
      <c r="E308" s="241" t="s">
        <v>942</v>
      </c>
      <c r="F308" s="242" t="s">
        <v>943</v>
      </c>
      <c r="G308" s="243" t="s">
        <v>602</v>
      </c>
      <c r="H308" s="310"/>
      <c r="I308" s="245"/>
      <c r="J308" s="246">
        <f>ROUND(I308*H308,2)</f>
        <v>0</v>
      </c>
      <c r="K308" s="247"/>
      <c r="L308" s="45"/>
      <c r="M308" s="248" t="s">
        <v>1</v>
      </c>
      <c r="N308" s="249" t="s">
        <v>44</v>
      </c>
      <c r="O308" s="98"/>
      <c r="P308" s="250">
        <f>O308*H308</f>
        <v>0</v>
      </c>
      <c r="Q308" s="250">
        <v>0</v>
      </c>
      <c r="R308" s="250">
        <f>Q308*H308</f>
        <v>0</v>
      </c>
      <c r="S308" s="250">
        <v>0</v>
      </c>
      <c r="T308" s="251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52" t="s">
        <v>253</v>
      </c>
      <c r="AT308" s="252" t="s">
        <v>164</v>
      </c>
      <c r="AU308" s="252" t="s">
        <v>90</v>
      </c>
      <c r="AY308" s="18" t="s">
        <v>162</v>
      </c>
      <c r="BE308" s="253">
        <f>IF(N308="základná",J308,0)</f>
        <v>0</v>
      </c>
      <c r="BF308" s="253">
        <f>IF(N308="znížená",J308,0)</f>
        <v>0</v>
      </c>
      <c r="BG308" s="253">
        <f>IF(N308="zákl. prenesená",J308,0)</f>
        <v>0</v>
      </c>
      <c r="BH308" s="253">
        <f>IF(N308="zníž. prenesená",J308,0)</f>
        <v>0</v>
      </c>
      <c r="BI308" s="253">
        <f>IF(N308="nulová",J308,0)</f>
        <v>0</v>
      </c>
      <c r="BJ308" s="18" t="s">
        <v>90</v>
      </c>
      <c r="BK308" s="253">
        <f>ROUND(I308*H308,2)</f>
        <v>0</v>
      </c>
      <c r="BL308" s="18" t="s">
        <v>253</v>
      </c>
      <c r="BM308" s="252" t="s">
        <v>1419</v>
      </c>
    </row>
    <row r="309" s="12" customFormat="1" ht="22.8" customHeight="1">
      <c r="A309" s="12"/>
      <c r="B309" s="224"/>
      <c r="C309" s="225"/>
      <c r="D309" s="226" t="s">
        <v>77</v>
      </c>
      <c r="E309" s="238" t="s">
        <v>735</v>
      </c>
      <c r="F309" s="238" t="s">
        <v>736</v>
      </c>
      <c r="G309" s="225"/>
      <c r="H309" s="225"/>
      <c r="I309" s="228"/>
      <c r="J309" s="239">
        <f>BK309</f>
        <v>0</v>
      </c>
      <c r="K309" s="225"/>
      <c r="L309" s="230"/>
      <c r="M309" s="231"/>
      <c r="N309" s="232"/>
      <c r="O309" s="232"/>
      <c r="P309" s="233">
        <f>SUM(P310:P314)</f>
        <v>0</v>
      </c>
      <c r="Q309" s="232"/>
      <c r="R309" s="233">
        <f>SUM(R310:R314)</f>
        <v>0.032215199999999999</v>
      </c>
      <c r="S309" s="232"/>
      <c r="T309" s="234">
        <f>SUM(T310:T314)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235" t="s">
        <v>90</v>
      </c>
      <c r="AT309" s="236" t="s">
        <v>77</v>
      </c>
      <c r="AU309" s="236" t="s">
        <v>85</v>
      </c>
      <c r="AY309" s="235" t="s">
        <v>162</v>
      </c>
      <c r="BK309" s="237">
        <f>SUM(BK310:BK314)</f>
        <v>0</v>
      </c>
    </row>
    <row r="310" s="2" customFormat="1" ht="30" customHeight="1">
      <c r="A310" s="39"/>
      <c r="B310" s="40"/>
      <c r="C310" s="240" t="s">
        <v>558</v>
      </c>
      <c r="D310" s="240" t="s">
        <v>164</v>
      </c>
      <c r="E310" s="241" t="s">
        <v>945</v>
      </c>
      <c r="F310" s="242" t="s">
        <v>946</v>
      </c>
      <c r="G310" s="243" t="s">
        <v>167</v>
      </c>
      <c r="H310" s="244">
        <v>17.32</v>
      </c>
      <c r="I310" s="245"/>
      <c r="J310" s="246">
        <f>ROUND(I310*H310,2)</f>
        <v>0</v>
      </c>
      <c r="K310" s="247"/>
      <c r="L310" s="45"/>
      <c r="M310" s="248" t="s">
        <v>1</v>
      </c>
      <c r="N310" s="249" t="s">
        <v>44</v>
      </c>
      <c r="O310" s="98"/>
      <c r="P310" s="250">
        <f>O310*H310</f>
        <v>0</v>
      </c>
      <c r="Q310" s="250">
        <v>0.00093000000000000005</v>
      </c>
      <c r="R310" s="250">
        <f>Q310*H310</f>
        <v>0.0161076</v>
      </c>
      <c r="S310" s="250">
        <v>0</v>
      </c>
      <c r="T310" s="251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52" t="s">
        <v>253</v>
      </c>
      <c r="AT310" s="252" t="s">
        <v>164</v>
      </c>
      <c r="AU310" s="252" t="s">
        <v>90</v>
      </c>
      <c r="AY310" s="18" t="s">
        <v>162</v>
      </c>
      <c r="BE310" s="253">
        <f>IF(N310="základná",J310,0)</f>
        <v>0</v>
      </c>
      <c r="BF310" s="253">
        <f>IF(N310="znížená",J310,0)</f>
        <v>0</v>
      </c>
      <c r="BG310" s="253">
        <f>IF(N310="zákl. prenesená",J310,0)</f>
        <v>0</v>
      </c>
      <c r="BH310" s="253">
        <f>IF(N310="zníž. prenesená",J310,0)</f>
        <v>0</v>
      </c>
      <c r="BI310" s="253">
        <f>IF(N310="nulová",J310,0)</f>
        <v>0</v>
      </c>
      <c r="BJ310" s="18" t="s">
        <v>90</v>
      </c>
      <c r="BK310" s="253">
        <f>ROUND(I310*H310,2)</f>
        <v>0</v>
      </c>
      <c r="BL310" s="18" t="s">
        <v>253</v>
      </c>
      <c r="BM310" s="252" t="s">
        <v>1420</v>
      </c>
    </row>
    <row r="311" s="14" customFormat="1">
      <c r="A311" s="14"/>
      <c r="B311" s="265"/>
      <c r="C311" s="266"/>
      <c r="D311" s="256" t="s">
        <v>170</v>
      </c>
      <c r="E311" s="267" t="s">
        <v>1</v>
      </c>
      <c r="F311" s="268" t="s">
        <v>1258</v>
      </c>
      <c r="G311" s="266"/>
      <c r="H311" s="269">
        <v>9</v>
      </c>
      <c r="I311" s="270"/>
      <c r="J311" s="266"/>
      <c r="K311" s="266"/>
      <c r="L311" s="271"/>
      <c r="M311" s="272"/>
      <c r="N311" s="273"/>
      <c r="O311" s="273"/>
      <c r="P311" s="273"/>
      <c r="Q311" s="273"/>
      <c r="R311" s="273"/>
      <c r="S311" s="273"/>
      <c r="T311" s="27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75" t="s">
        <v>170</v>
      </c>
      <c r="AU311" s="275" t="s">
        <v>90</v>
      </c>
      <c r="AV311" s="14" t="s">
        <v>90</v>
      </c>
      <c r="AW311" s="14" t="s">
        <v>34</v>
      </c>
      <c r="AX311" s="14" t="s">
        <v>78</v>
      </c>
      <c r="AY311" s="275" t="s">
        <v>162</v>
      </c>
    </row>
    <row r="312" s="14" customFormat="1">
      <c r="A312" s="14"/>
      <c r="B312" s="265"/>
      <c r="C312" s="266"/>
      <c r="D312" s="256" t="s">
        <v>170</v>
      </c>
      <c r="E312" s="267" t="s">
        <v>1</v>
      </c>
      <c r="F312" s="268" t="s">
        <v>1259</v>
      </c>
      <c r="G312" s="266"/>
      <c r="H312" s="269">
        <v>8.3200000000000003</v>
      </c>
      <c r="I312" s="270"/>
      <c r="J312" s="266"/>
      <c r="K312" s="266"/>
      <c r="L312" s="271"/>
      <c r="M312" s="272"/>
      <c r="N312" s="273"/>
      <c r="O312" s="273"/>
      <c r="P312" s="273"/>
      <c r="Q312" s="273"/>
      <c r="R312" s="273"/>
      <c r="S312" s="273"/>
      <c r="T312" s="27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75" t="s">
        <v>170</v>
      </c>
      <c r="AU312" s="275" t="s">
        <v>90</v>
      </c>
      <c r="AV312" s="14" t="s">
        <v>90</v>
      </c>
      <c r="AW312" s="14" t="s">
        <v>34</v>
      </c>
      <c r="AX312" s="14" t="s">
        <v>78</v>
      </c>
      <c r="AY312" s="275" t="s">
        <v>162</v>
      </c>
    </row>
    <row r="313" s="16" customFormat="1">
      <c r="A313" s="16"/>
      <c r="B313" s="287"/>
      <c r="C313" s="288"/>
      <c r="D313" s="256" t="s">
        <v>170</v>
      </c>
      <c r="E313" s="289" t="s">
        <v>1</v>
      </c>
      <c r="F313" s="290" t="s">
        <v>180</v>
      </c>
      <c r="G313" s="288"/>
      <c r="H313" s="291">
        <v>17.32</v>
      </c>
      <c r="I313" s="292"/>
      <c r="J313" s="288"/>
      <c r="K313" s="288"/>
      <c r="L313" s="293"/>
      <c r="M313" s="294"/>
      <c r="N313" s="295"/>
      <c r="O313" s="295"/>
      <c r="P313" s="295"/>
      <c r="Q313" s="295"/>
      <c r="R313" s="295"/>
      <c r="S313" s="295"/>
      <c r="T313" s="29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T313" s="297" t="s">
        <v>170</v>
      </c>
      <c r="AU313" s="297" t="s">
        <v>90</v>
      </c>
      <c r="AV313" s="16" t="s">
        <v>168</v>
      </c>
      <c r="AW313" s="16" t="s">
        <v>34</v>
      </c>
      <c r="AX313" s="16" t="s">
        <v>85</v>
      </c>
      <c r="AY313" s="297" t="s">
        <v>162</v>
      </c>
    </row>
    <row r="314" s="2" customFormat="1" ht="22.2" customHeight="1">
      <c r="A314" s="39"/>
      <c r="B314" s="40"/>
      <c r="C314" s="240" t="s">
        <v>562</v>
      </c>
      <c r="D314" s="240" t="s">
        <v>164</v>
      </c>
      <c r="E314" s="241" t="s">
        <v>741</v>
      </c>
      <c r="F314" s="242" t="s">
        <v>950</v>
      </c>
      <c r="G314" s="243" t="s">
        <v>167</v>
      </c>
      <c r="H314" s="244">
        <v>17.32</v>
      </c>
      <c r="I314" s="245"/>
      <c r="J314" s="246">
        <f>ROUND(I314*H314,2)</f>
        <v>0</v>
      </c>
      <c r="K314" s="247"/>
      <c r="L314" s="45"/>
      <c r="M314" s="311" t="s">
        <v>1</v>
      </c>
      <c r="N314" s="312" t="s">
        <v>44</v>
      </c>
      <c r="O314" s="313"/>
      <c r="P314" s="314">
        <f>O314*H314</f>
        <v>0</v>
      </c>
      <c r="Q314" s="314">
        <v>0.00093000000000000005</v>
      </c>
      <c r="R314" s="314">
        <f>Q314*H314</f>
        <v>0.0161076</v>
      </c>
      <c r="S314" s="314">
        <v>0</v>
      </c>
      <c r="T314" s="315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52" t="s">
        <v>253</v>
      </c>
      <c r="AT314" s="252" t="s">
        <v>164</v>
      </c>
      <c r="AU314" s="252" t="s">
        <v>90</v>
      </c>
      <c r="AY314" s="18" t="s">
        <v>162</v>
      </c>
      <c r="BE314" s="253">
        <f>IF(N314="základná",J314,0)</f>
        <v>0</v>
      </c>
      <c r="BF314" s="253">
        <f>IF(N314="znížená",J314,0)</f>
        <v>0</v>
      </c>
      <c r="BG314" s="253">
        <f>IF(N314="zákl. prenesená",J314,0)</f>
        <v>0</v>
      </c>
      <c r="BH314" s="253">
        <f>IF(N314="zníž. prenesená",J314,0)</f>
        <v>0</v>
      </c>
      <c r="BI314" s="253">
        <f>IF(N314="nulová",J314,0)</f>
        <v>0</v>
      </c>
      <c r="BJ314" s="18" t="s">
        <v>90</v>
      </c>
      <c r="BK314" s="253">
        <f>ROUND(I314*H314,2)</f>
        <v>0</v>
      </c>
      <c r="BL314" s="18" t="s">
        <v>253</v>
      </c>
      <c r="BM314" s="252" t="s">
        <v>1421</v>
      </c>
    </row>
    <row r="315" s="2" customFormat="1" ht="6.96" customHeight="1">
      <c r="A315" s="39"/>
      <c r="B315" s="73"/>
      <c r="C315" s="74"/>
      <c r="D315" s="74"/>
      <c r="E315" s="74"/>
      <c r="F315" s="74"/>
      <c r="G315" s="74"/>
      <c r="H315" s="74"/>
      <c r="I315" s="74"/>
      <c r="J315" s="74"/>
      <c r="K315" s="74"/>
      <c r="L315" s="45"/>
      <c r="M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</row>
  </sheetData>
  <sheetProtection sheet="1" autoFilter="0" formatColumns="0" formatRows="0" objects="1" scenarios="1" spinCount="100000" saltValue="j6ysWU0ayhklx7MtCBwjPgG1TecwnY50GZICq3nuYAvZ0RHEwH7bF9NiKcMmBO0xxjsJ/MTiCOm1hVPFBf8sLw==" hashValue="LGS2rdiSYZxWkLBKDyPqDiJQ9pFLxsLlaUPJeqdbwT+ABiDH8C/BMuC7loMKTc5JGDlAKLpAjNgsAetW2oeLiQ==" algorithmName="SHA-512" password="CC35"/>
  <autoFilter ref="C133:K31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2:H122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117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78</v>
      </c>
    </row>
    <row r="4" s="1" customFormat="1" ht="24.96" customHeight="1">
      <c r="B4" s="21"/>
      <c r="D4" s="156" t="s">
        <v>127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14.4" customHeight="1">
      <c r="B7" s="21"/>
      <c r="E7" s="159" t="str">
        <f>'Rekapitulácia stavby'!K6</f>
        <v>Cyklotrasa Rimavská Sobota - Poltár</v>
      </c>
      <c r="F7" s="158"/>
      <c r="G7" s="158"/>
      <c r="H7" s="158"/>
      <c r="L7" s="21"/>
    </row>
    <row r="8" s="1" customFormat="1" ht="12" customHeight="1">
      <c r="B8" s="21"/>
      <c r="D8" s="158" t="s">
        <v>128</v>
      </c>
      <c r="L8" s="21"/>
    </row>
    <row r="9" s="2" customFormat="1" ht="14.4" customHeight="1">
      <c r="A9" s="39"/>
      <c r="B9" s="45"/>
      <c r="C9" s="39"/>
      <c r="D9" s="39"/>
      <c r="E9" s="159" t="s">
        <v>952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8" t="s">
        <v>130</v>
      </c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5.6" customHeight="1">
      <c r="A11" s="39"/>
      <c r="B11" s="45"/>
      <c r="C11" s="39"/>
      <c r="D11" s="39"/>
      <c r="E11" s="161" t="s">
        <v>1422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8" t="s">
        <v>17</v>
      </c>
      <c r="E13" s="39"/>
      <c r="F13" s="148" t="s">
        <v>1</v>
      </c>
      <c r="G13" s="39"/>
      <c r="H13" s="39"/>
      <c r="I13" s="158" t="s">
        <v>18</v>
      </c>
      <c r="J13" s="148" t="s">
        <v>1</v>
      </c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8" t="s">
        <v>19</v>
      </c>
      <c r="E14" s="39"/>
      <c r="F14" s="148" t="s">
        <v>20</v>
      </c>
      <c r="G14" s="39"/>
      <c r="H14" s="39"/>
      <c r="I14" s="158" t="s">
        <v>21</v>
      </c>
      <c r="J14" s="162" t="str">
        <f>'Rekapitulácia stavby'!AN8</f>
        <v>24. 11. 2020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23</v>
      </c>
      <c r="E16" s="39"/>
      <c r="F16" s="39"/>
      <c r="G16" s="39"/>
      <c r="H16" s="39"/>
      <c r="I16" s="158" t="s">
        <v>24</v>
      </c>
      <c r="J16" s="148" t="s">
        <v>25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8" t="s">
        <v>26</v>
      </c>
      <c r="F17" s="39"/>
      <c r="G17" s="39"/>
      <c r="H17" s="39"/>
      <c r="I17" s="158" t="s">
        <v>27</v>
      </c>
      <c r="J17" s="148" t="s">
        <v>1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8" t="s">
        <v>28</v>
      </c>
      <c r="E19" s="39"/>
      <c r="F19" s="39"/>
      <c r="G19" s="39"/>
      <c r="H19" s="39"/>
      <c r="I19" s="158" t="s">
        <v>24</v>
      </c>
      <c r="J19" s="34" t="str">
        <f>'Rekapitulácia stavby'!AN13</f>
        <v>Vyplň údaj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'Rekapitulácia stavby'!E14</f>
        <v>Vyplň údaj</v>
      </c>
      <c r="F20" s="148"/>
      <c r="G20" s="148"/>
      <c r="H20" s="148"/>
      <c r="I20" s="158" t="s">
        <v>27</v>
      </c>
      <c r="J20" s="34" t="str">
        <f>'Rekapitulácia stavby'!AN14</f>
        <v>Vyplň údaj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8" t="s">
        <v>30</v>
      </c>
      <c r="E22" s="39"/>
      <c r="F22" s="39"/>
      <c r="G22" s="39"/>
      <c r="H22" s="39"/>
      <c r="I22" s="158" t="s">
        <v>24</v>
      </c>
      <c r="J22" s="148" t="s">
        <v>31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8" t="s">
        <v>32</v>
      </c>
      <c r="F23" s="39"/>
      <c r="G23" s="39"/>
      <c r="H23" s="39"/>
      <c r="I23" s="158" t="s">
        <v>27</v>
      </c>
      <c r="J23" s="148" t="s">
        <v>33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8" t="s">
        <v>35</v>
      </c>
      <c r="E25" s="39"/>
      <c r="F25" s="39"/>
      <c r="G25" s="39"/>
      <c r="H25" s="39"/>
      <c r="I25" s="158" t="s">
        <v>24</v>
      </c>
      <c r="J25" s="148" t="str">
        <f>IF('Rekapitulácia stavby'!AN19="","",'Rekapitulácia stavby'!AN19)</f>
        <v/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8" t="str">
        <f>IF('Rekapitulácia stavby'!E20="","",'Rekapitulácia stavby'!E20)</f>
        <v xml:space="preserve"> </v>
      </c>
      <c r="F26" s="39"/>
      <c r="G26" s="39"/>
      <c r="H26" s="39"/>
      <c r="I26" s="158" t="s">
        <v>27</v>
      </c>
      <c r="J26" s="148" t="str">
        <f>IF('Rekapitulácia stavby'!AN20="","",'Rekapitulácia stavby'!AN20)</f>
        <v/>
      </c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8" t="s">
        <v>37</v>
      </c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4.4" customHeight="1">
      <c r="A29" s="163"/>
      <c r="B29" s="164"/>
      <c r="C29" s="163"/>
      <c r="D29" s="163"/>
      <c r="E29" s="165" t="s">
        <v>1</v>
      </c>
      <c r="F29" s="165"/>
      <c r="G29" s="165"/>
      <c r="H29" s="165"/>
      <c r="I29" s="163"/>
      <c r="J29" s="163"/>
      <c r="K29" s="163"/>
      <c r="L29" s="166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7"/>
      <c r="E31" s="167"/>
      <c r="F31" s="167"/>
      <c r="G31" s="167"/>
      <c r="H31" s="167"/>
      <c r="I31" s="167"/>
      <c r="J31" s="167"/>
      <c r="K31" s="167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8" t="s">
        <v>38</v>
      </c>
      <c r="E32" s="39"/>
      <c r="F32" s="39"/>
      <c r="G32" s="39"/>
      <c r="H32" s="39"/>
      <c r="I32" s="39"/>
      <c r="J32" s="169">
        <f>ROUND(J130, 2)</f>
        <v>0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7"/>
      <c r="E33" s="167"/>
      <c r="F33" s="167"/>
      <c r="G33" s="167"/>
      <c r="H33" s="167"/>
      <c r="I33" s="167"/>
      <c r="J33" s="167"/>
      <c r="K33" s="167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70" t="s">
        <v>40</v>
      </c>
      <c r="G34" s="39"/>
      <c r="H34" s="39"/>
      <c r="I34" s="170" t="s">
        <v>39</v>
      </c>
      <c r="J34" s="170" t="s">
        <v>41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0" t="s">
        <v>42</v>
      </c>
      <c r="E35" s="171" t="s">
        <v>43</v>
      </c>
      <c r="F35" s="172">
        <f>ROUND((SUM(BE130:BE223)),  2)</f>
        <v>0</v>
      </c>
      <c r="G35" s="173"/>
      <c r="H35" s="173"/>
      <c r="I35" s="174">
        <v>0.20000000000000001</v>
      </c>
      <c r="J35" s="172">
        <f>ROUND(((SUM(BE130:BE223))*I35),  2)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71" t="s">
        <v>44</v>
      </c>
      <c r="F36" s="172">
        <f>ROUND((SUM(BF130:BF223)),  2)</f>
        <v>0</v>
      </c>
      <c r="G36" s="173"/>
      <c r="H36" s="173"/>
      <c r="I36" s="174">
        <v>0.20000000000000001</v>
      </c>
      <c r="J36" s="172">
        <f>ROUND(((SUM(BF130:BF223))*I36),  2)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8" t="s">
        <v>45</v>
      </c>
      <c r="F37" s="175">
        <f>ROUND((SUM(BG130:BG223)),  2)</f>
        <v>0</v>
      </c>
      <c r="G37" s="39"/>
      <c r="H37" s="39"/>
      <c r="I37" s="176">
        <v>0.20000000000000001</v>
      </c>
      <c r="J37" s="175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8" t="s">
        <v>46</v>
      </c>
      <c r="F38" s="175">
        <f>ROUND((SUM(BH130:BH223)),  2)</f>
        <v>0</v>
      </c>
      <c r="G38" s="39"/>
      <c r="H38" s="39"/>
      <c r="I38" s="176">
        <v>0.20000000000000001</v>
      </c>
      <c r="J38" s="175">
        <f>0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71" t="s">
        <v>47</v>
      </c>
      <c r="F39" s="172">
        <f>ROUND((SUM(BI130:BI223)),  2)</f>
        <v>0</v>
      </c>
      <c r="G39" s="173"/>
      <c r="H39" s="173"/>
      <c r="I39" s="174">
        <v>0</v>
      </c>
      <c r="J39" s="172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77"/>
      <c r="D41" s="178" t="s">
        <v>48</v>
      </c>
      <c r="E41" s="179"/>
      <c r="F41" s="179"/>
      <c r="G41" s="180" t="s">
        <v>49</v>
      </c>
      <c r="H41" s="181" t="s">
        <v>50</v>
      </c>
      <c r="I41" s="179"/>
      <c r="J41" s="182">
        <f>SUM(J32:J39)</f>
        <v>0</v>
      </c>
      <c r="K41" s="183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51</v>
      </c>
      <c r="E50" s="185"/>
      <c r="F50" s="185"/>
      <c r="G50" s="184" t="s">
        <v>52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53</v>
      </c>
      <c r="E61" s="187"/>
      <c r="F61" s="188" t="s">
        <v>54</v>
      </c>
      <c r="G61" s="186" t="s">
        <v>53</v>
      </c>
      <c r="H61" s="187"/>
      <c r="I61" s="187"/>
      <c r="J61" s="189" t="s">
        <v>54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55</v>
      </c>
      <c r="E65" s="190"/>
      <c r="F65" s="190"/>
      <c r="G65" s="184" t="s">
        <v>56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53</v>
      </c>
      <c r="E76" s="187"/>
      <c r="F76" s="188" t="s">
        <v>54</v>
      </c>
      <c r="G76" s="186" t="s">
        <v>53</v>
      </c>
      <c r="H76" s="187"/>
      <c r="I76" s="187"/>
      <c r="J76" s="189" t="s">
        <v>54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134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4.4" customHeight="1">
      <c r="A85" s="39"/>
      <c r="B85" s="40"/>
      <c r="C85" s="41"/>
      <c r="D85" s="41"/>
      <c r="E85" s="195" t="str">
        <f>E7</f>
        <v>Cyklotrasa Rimavská Sobota - Poltár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128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4.4" customHeight="1">
      <c r="A87" s="39"/>
      <c r="B87" s="40"/>
      <c r="C87" s="41"/>
      <c r="D87" s="41"/>
      <c r="E87" s="195" t="s">
        <v>952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130</v>
      </c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6" customHeight="1">
      <c r="A89" s="39"/>
      <c r="B89" s="40"/>
      <c r="C89" s="41"/>
      <c r="D89" s="41"/>
      <c r="E89" s="83" t="str">
        <f>E11</f>
        <v>1136-2-23 - SO 02.23 - Novostavba priepustu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19</v>
      </c>
      <c r="D91" s="41"/>
      <c r="E91" s="41"/>
      <c r="F91" s="28" t="str">
        <f>F14</f>
        <v>Rimavská Sobota, Poltár</v>
      </c>
      <c r="G91" s="41"/>
      <c r="H91" s="41"/>
      <c r="I91" s="33" t="s">
        <v>21</v>
      </c>
      <c r="J91" s="86" t="str">
        <f>IF(J14="","",J14)</f>
        <v>24. 11. 2020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40.8" customHeight="1">
      <c r="A93" s="39"/>
      <c r="B93" s="40"/>
      <c r="C93" s="33" t="s">
        <v>23</v>
      </c>
      <c r="D93" s="41"/>
      <c r="E93" s="41"/>
      <c r="F93" s="28" t="str">
        <f>E17</f>
        <v>Banskobystrický samosprávny kraj, B. Bystrica</v>
      </c>
      <c r="G93" s="41"/>
      <c r="H93" s="41"/>
      <c r="I93" s="33" t="s">
        <v>30</v>
      </c>
      <c r="J93" s="37" t="str">
        <f>E23</f>
        <v>Cykloprojekt s.r.o., Bratislava, Laurinská 18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6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35</v>
      </c>
      <c r="J94" s="37" t="str">
        <f>E26</f>
        <v xml:space="preserve"> </v>
      </c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97" t="s">
        <v>135</v>
      </c>
      <c r="D96" s="198"/>
      <c r="E96" s="198"/>
      <c r="F96" s="198"/>
      <c r="G96" s="198"/>
      <c r="H96" s="198"/>
      <c r="I96" s="198"/>
      <c r="J96" s="199" t="s">
        <v>136</v>
      </c>
      <c r="K96" s="198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200" t="s">
        <v>137</v>
      </c>
      <c r="D98" s="41"/>
      <c r="E98" s="41"/>
      <c r="F98" s="41"/>
      <c r="G98" s="41"/>
      <c r="H98" s="41"/>
      <c r="I98" s="41"/>
      <c r="J98" s="117">
        <f>J130</f>
        <v>0</v>
      </c>
      <c r="K98" s="41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138</v>
      </c>
    </row>
    <row r="99" s="9" customFormat="1" ht="24.96" customHeight="1">
      <c r="A99" s="9"/>
      <c r="B99" s="201"/>
      <c r="C99" s="202"/>
      <c r="D99" s="203" t="s">
        <v>139</v>
      </c>
      <c r="E99" s="204"/>
      <c r="F99" s="204"/>
      <c r="G99" s="204"/>
      <c r="H99" s="204"/>
      <c r="I99" s="204"/>
      <c r="J99" s="205">
        <f>J131</f>
        <v>0</v>
      </c>
      <c r="K99" s="202"/>
      <c r="L99" s="20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7"/>
      <c r="C100" s="139"/>
      <c r="D100" s="208" t="s">
        <v>140</v>
      </c>
      <c r="E100" s="209"/>
      <c r="F100" s="209"/>
      <c r="G100" s="209"/>
      <c r="H100" s="209"/>
      <c r="I100" s="209"/>
      <c r="J100" s="210">
        <f>J132</f>
        <v>0</v>
      </c>
      <c r="K100" s="139"/>
      <c r="L100" s="21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7"/>
      <c r="C101" s="139"/>
      <c r="D101" s="208" t="s">
        <v>141</v>
      </c>
      <c r="E101" s="209"/>
      <c r="F101" s="209"/>
      <c r="G101" s="209"/>
      <c r="H101" s="209"/>
      <c r="I101" s="209"/>
      <c r="J101" s="210">
        <f>J177</f>
        <v>0</v>
      </c>
      <c r="K101" s="139"/>
      <c r="L101" s="21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7"/>
      <c r="C102" s="139"/>
      <c r="D102" s="208" t="s">
        <v>142</v>
      </c>
      <c r="E102" s="209"/>
      <c r="F102" s="209"/>
      <c r="G102" s="209"/>
      <c r="H102" s="209"/>
      <c r="I102" s="209"/>
      <c r="J102" s="210">
        <f>J189</f>
        <v>0</v>
      </c>
      <c r="K102" s="139"/>
      <c r="L102" s="21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9"/>
      <c r="D103" s="208" t="s">
        <v>144</v>
      </c>
      <c r="E103" s="209"/>
      <c r="F103" s="209"/>
      <c r="G103" s="209"/>
      <c r="H103" s="209"/>
      <c r="I103" s="209"/>
      <c r="J103" s="210">
        <f>J197</f>
        <v>0</v>
      </c>
      <c r="K103" s="139"/>
      <c r="L103" s="21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9"/>
      <c r="D104" s="208" t="s">
        <v>145</v>
      </c>
      <c r="E104" s="209"/>
      <c r="F104" s="209"/>
      <c r="G104" s="209"/>
      <c r="H104" s="209"/>
      <c r="I104" s="209"/>
      <c r="J104" s="210">
        <f>J213</f>
        <v>0</v>
      </c>
      <c r="K104" s="139"/>
      <c r="L104" s="2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201"/>
      <c r="C105" s="202"/>
      <c r="D105" s="203" t="s">
        <v>146</v>
      </c>
      <c r="E105" s="204"/>
      <c r="F105" s="204"/>
      <c r="G105" s="204"/>
      <c r="H105" s="204"/>
      <c r="I105" s="204"/>
      <c r="J105" s="205">
        <f>J215</f>
        <v>0</v>
      </c>
      <c r="K105" s="202"/>
      <c r="L105" s="20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7"/>
      <c r="C106" s="139"/>
      <c r="D106" s="208" t="s">
        <v>605</v>
      </c>
      <c r="E106" s="209"/>
      <c r="F106" s="209"/>
      <c r="G106" s="209"/>
      <c r="H106" s="209"/>
      <c r="I106" s="209"/>
      <c r="J106" s="210">
        <f>J216</f>
        <v>0</v>
      </c>
      <c r="K106" s="139"/>
      <c r="L106" s="21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201"/>
      <c r="C107" s="202"/>
      <c r="D107" s="203" t="s">
        <v>606</v>
      </c>
      <c r="E107" s="204"/>
      <c r="F107" s="204"/>
      <c r="G107" s="204"/>
      <c r="H107" s="204"/>
      <c r="I107" s="204"/>
      <c r="J107" s="205">
        <f>J220</f>
        <v>0</v>
      </c>
      <c r="K107" s="202"/>
      <c r="L107" s="20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207"/>
      <c r="C108" s="139"/>
      <c r="D108" s="208" t="s">
        <v>607</v>
      </c>
      <c r="E108" s="209"/>
      <c r="F108" s="209"/>
      <c r="G108" s="209"/>
      <c r="H108" s="209"/>
      <c r="I108" s="209"/>
      <c r="J108" s="210">
        <f>J221</f>
        <v>0</v>
      </c>
      <c r="K108" s="139"/>
      <c r="L108" s="21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70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70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75"/>
      <c r="C114" s="76"/>
      <c r="D114" s="76"/>
      <c r="E114" s="76"/>
      <c r="F114" s="76"/>
      <c r="G114" s="76"/>
      <c r="H114" s="76"/>
      <c r="I114" s="76"/>
      <c r="J114" s="76"/>
      <c r="K114" s="76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148</v>
      </c>
      <c r="D115" s="41"/>
      <c r="E115" s="41"/>
      <c r="F115" s="41"/>
      <c r="G115" s="41"/>
      <c r="H115" s="41"/>
      <c r="I115" s="41"/>
      <c r="J115" s="41"/>
      <c r="K115" s="41"/>
      <c r="L115" s="70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70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15</v>
      </c>
      <c r="D117" s="41"/>
      <c r="E117" s="41"/>
      <c r="F117" s="41"/>
      <c r="G117" s="41"/>
      <c r="H117" s="41"/>
      <c r="I117" s="41"/>
      <c r="J117" s="41"/>
      <c r="K117" s="41"/>
      <c r="L117" s="70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4.4" customHeight="1">
      <c r="A118" s="39"/>
      <c r="B118" s="40"/>
      <c r="C118" s="41"/>
      <c r="D118" s="41"/>
      <c r="E118" s="195" t="str">
        <f>E7</f>
        <v>Cyklotrasa Rimavská Sobota - Poltár</v>
      </c>
      <c r="F118" s="33"/>
      <c r="G118" s="33"/>
      <c r="H118" s="33"/>
      <c r="I118" s="41"/>
      <c r="J118" s="41"/>
      <c r="K118" s="41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" customFormat="1" ht="12" customHeight="1">
      <c r="B119" s="22"/>
      <c r="C119" s="33" t="s">
        <v>128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="2" customFormat="1" ht="14.4" customHeight="1">
      <c r="A120" s="39"/>
      <c r="B120" s="40"/>
      <c r="C120" s="41"/>
      <c r="D120" s="41"/>
      <c r="E120" s="195" t="s">
        <v>952</v>
      </c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130</v>
      </c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6" customHeight="1">
      <c r="A122" s="39"/>
      <c r="B122" s="40"/>
      <c r="C122" s="41"/>
      <c r="D122" s="41"/>
      <c r="E122" s="83" t="str">
        <f>E11</f>
        <v>1136-2-23 - SO 02.23 - Novostavba priepustu</v>
      </c>
      <c r="F122" s="41"/>
      <c r="G122" s="41"/>
      <c r="H122" s="41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70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19</v>
      </c>
      <c r="D124" s="41"/>
      <c r="E124" s="41"/>
      <c r="F124" s="28" t="str">
        <f>F14</f>
        <v>Rimavská Sobota, Poltár</v>
      </c>
      <c r="G124" s="41"/>
      <c r="H124" s="41"/>
      <c r="I124" s="33" t="s">
        <v>21</v>
      </c>
      <c r="J124" s="86" t="str">
        <f>IF(J14="","",J14)</f>
        <v>24. 11. 2020</v>
      </c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6.96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40.8" customHeight="1">
      <c r="A126" s="39"/>
      <c r="B126" s="40"/>
      <c r="C126" s="33" t="s">
        <v>23</v>
      </c>
      <c r="D126" s="41"/>
      <c r="E126" s="41"/>
      <c r="F126" s="28" t="str">
        <f>E17</f>
        <v>Banskobystrický samosprávny kraj, B. Bystrica</v>
      </c>
      <c r="G126" s="41"/>
      <c r="H126" s="41"/>
      <c r="I126" s="33" t="s">
        <v>30</v>
      </c>
      <c r="J126" s="37" t="str">
        <f>E23</f>
        <v>Cykloprojekt s.r.o., Bratislava, Laurinská 18</v>
      </c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5.6" customHeight="1">
      <c r="A127" s="39"/>
      <c r="B127" s="40"/>
      <c r="C127" s="33" t="s">
        <v>28</v>
      </c>
      <c r="D127" s="41"/>
      <c r="E127" s="41"/>
      <c r="F127" s="28" t="str">
        <f>IF(E20="","",E20)</f>
        <v>Vyplň údaj</v>
      </c>
      <c r="G127" s="41"/>
      <c r="H127" s="41"/>
      <c r="I127" s="33" t="s">
        <v>35</v>
      </c>
      <c r="J127" s="37" t="str">
        <f>E26</f>
        <v xml:space="preserve"> </v>
      </c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0.32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11" customFormat="1" ht="29.28" customHeight="1">
      <c r="A129" s="212"/>
      <c r="B129" s="213"/>
      <c r="C129" s="214" t="s">
        <v>149</v>
      </c>
      <c r="D129" s="215" t="s">
        <v>63</v>
      </c>
      <c r="E129" s="215" t="s">
        <v>59</v>
      </c>
      <c r="F129" s="215" t="s">
        <v>60</v>
      </c>
      <c r="G129" s="215" t="s">
        <v>150</v>
      </c>
      <c r="H129" s="215" t="s">
        <v>151</v>
      </c>
      <c r="I129" s="215" t="s">
        <v>152</v>
      </c>
      <c r="J129" s="216" t="s">
        <v>136</v>
      </c>
      <c r="K129" s="217" t="s">
        <v>153</v>
      </c>
      <c r="L129" s="218"/>
      <c r="M129" s="107" t="s">
        <v>1</v>
      </c>
      <c r="N129" s="108" t="s">
        <v>42</v>
      </c>
      <c r="O129" s="108" t="s">
        <v>154</v>
      </c>
      <c r="P129" s="108" t="s">
        <v>155</v>
      </c>
      <c r="Q129" s="108" t="s">
        <v>156</v>
      </c>
      <c r="R129" s="108" t="s">
        <v>157</v>
      </c>
      <c r="S129" s="108" t="s">
        <v>158</v>
      </c>
      <c r="T129" s="109" t="s">
        <v>159</v>
      </c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</row>
    <row r="130" s="2" customFormat="1" ht="22.8" customHeight="1">
      <c r="A130" s="39"/>
      <c r="B130" s="40"/>
      <c r="C130" s="114" t="s">
        <v>137</v>
      </c>
      <c r="D130" s="41"/>
      <c r="E130" s="41"/>
      <c r="F130" s="41"/>
      <c r="G130" s="41"/>
      <c r="H130" s="41"/>
      <c r="I130" s="41"/>
      <c r="J130" s="219">
        <f>BK130</f>
        <v>0</v>
      </c>
      <c r="K130" s="41"/>
      <c r="L130" s="45"/>
      <c r="M130" s="110"/>
      <c r="N130" s="220"/>
      <c r="O130" s="111"/>
      <c r="P130" s="221">
        <f>P131+P215+P220</f>
        <v>0</v>
      </c>
      <c r="Q130" s="111"/>
      <c r="R130" s="221">
        <f>R131+R215+R220</f>
        <v>48.770740400000001</v>
      </c>
      <c r="S130" s="111"/>
      <c r="T130" s="222">
        <f>T131+T215+T220</f>
        <v>43.150000000000006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77</v>
      </c>
      <c r="AU130" s="18" t="s">
        <v>138</v>
      </c>
      <c r="BK130" s="223">
        <f>BK131+BK215+BK220</f>
        <v>0</v>
      </c>
    </row>
    <row r="131" s="12" customFormat="1" ht="25.92" customHeight="1">
      <c r="A131" s="12"/>
      <c r="B131" s="224"/>
      <c r="C131" s="225"/>
      <c r="D131" s="226" t="s">
        <v>77</v>
      </c>
      <c r="E131" s="227" t="s">
        <v>160</v>
      </c>
      <c r="F131" s="227" t="s">
        <v>161</v>
      </c>
      <c r="G131" s="225"/>
      <c r="H131" s="225"/>
      <c r="I131" s="228"/>
      <c r="J131" s="229">
        <f>BK131</f>
        <v>0</v>
      </c>
      <c r="K131" s="225"/>
      <c r="L131" s="230"/>
      <c r="M131" s="231"/>
      <c r="N131" s="232"/>
      <c r="O131" s="232"/>
      <c r="P131" s="233">
        <f>P132+P177+P189+P197+P213</f>
        <v>0</v>
      </c>
      <c r="Q131" s="232"/>
      <c r="R131" s="233">
        <f>R132+R177+R189+R197+R213</f>
        <v>48.702660399999999</v>
      </c>
      <c r="S131" s="232"/>
      <c r="T131" s="234">
        <f>T132+T177+T189+T197+T213</f>
        <v>43.150000000000006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35" t="s">
        <v>85</v>
      </c>
      <c r="AT131" s="236" t="s">
        <v>77</v>
      </c>
      <c r="AU131" s="236" t="s">
        <v>78</v>
      </c>
      <c r="AY131" s="235" t="s">
        <v>162</v>
      </c>
      <c r="BK131" s="237">
        <f>BK132+BK177+BK189+BK197+BK213</f>
        <v>0</v>
      </c>
    </row>
    <row r="132" s="12" customFormat="1" ht="22.8" customHeight="1">
      <c r="A132" s="12"/>
      <c r="B132" s="224"/>
      <c r="C132" s="225"/>
      <c r="D132" s="226" t="s">
        <v>77</v>
      </c>
      <c r="E132" s="238" t="s">
        <v>85</v>
      </c>
      <c r="F132" s="238" t="s">
        <v>163</v>
      </c>
      <c r="G132" s="225"/>
      <c r="H132" s="225"/>
      <c r="I132" s="228"/>
      <c r="J132" s="239">
        <f>BK132</f>
        <v>0</v>
      </c>
      <c r="K132" s="225"/>
      <c r="L132" s="230"/>
      <c r="M132" s="231"/>
      <c r="N132" s="232"/>
      <c r="O132" s="232"/>
      <c r="P132" s="233">
        <f>SUM(P133:P176)</f>
        <v>0</v>
      </c>
      <c r="Q132" s="232"/>
      <c r="R132" s="233">
        <f>SUM(R133:R176)</f>
        <v>0</v>
      </c>
      <c r="S132" s="232"/>
      <c r="T132" s="234">
        <f>SUM(T133:T176)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35" t="s">
        <v>85</v>
      </c>
      <c r="AT132" s="236" t="s">
        <v>77</v>
      </c>
      <c r="AU132" s="236" t="s">
        <v>85</v>
      </c>
      <c r="AY132" s="235" t="s">
        <v>162</v>
      </c>
      <c r="BK132" s="237">
        <f>SUM(BK133:BK176)</f>
        <v>0</v>
      </c>
    </row>
    <row r="133" s="2" customFormat="1" ht="22.2" customHeight="1">
      <c r="A133" s="39"/>
      <c r="B133" s="40"/>
      <c r="C133" s="240" t="s">
        <v>85</v>
      </c>
      <c r="D133" s="240" t="s">
        <v>164</v>
      </c>
      <c r="E133" s="241" t="s">
        <v>608</v>
      </c>
      <c r="F133" s="242" t="s">
        <v>609</v>
      </c>
      <c r="G133" s="243" t="s">
        <v>167</v>
      </c>
      <c r="H133" s="244">
        <v>10</v>
      </c>
      <c r="I133" s="245"/>
      <c r="J133" s="246">
        <f>ROUND(I133*H133,2)</f>
        <v>0</v>
      </c>
      <c r="K133" s="247"/>
      <c r="L133" s="45"/>
      <c r="M133" s="248" t="s">
        <v>1</v>
      </c>
      <c r="N133" s="249" t="s">
        <v>44</v>
      </c>
      <c r="O133" s="98"/>
      <c r="P133" s="250">
        <f>O133*H133</f>
        <v>0</v>
      </c>
      <c r="Q133" s="250">
        <v>0</v>
      </c>
      <c r="R133" s="250">
        <f>Q133*H133</f>
        <v>0</v>
      </c>
      <c r="S133" s="250">
        <v>0</v>
      </c>
      <c r="T133" s="25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52" t="s">
        <v>168</v>
      </c>
      <c r="AT133" s="252" t="s">
        <v>164</v>
      </c>
      <c r="AU133" s="252" t="s">
        <v>90</v>
      </c>
      <c r="AY133" s="18" t="s">
        <v>162</v>
      </c>
      <c r="BE133" s="253">
        <f>IF(N133="základná",J133,0)</f>
        <v>0</v>
      </c>
      <c r="BF133" s="253">
        <f>IF(N133="znížená",J133,0)</f>
        <v>0</v>
      </c>
      <c r="BG133" s="253">
        <f>IF(N133="zákl. prenesená",J133,0)</f>
        <v>0</v>
      </c>
      <c r="BH133" s="253">
        <f>IF(N133="zníž. prenesená",J133,0)</f>
        <v>0</v>
      </c>
      <c r="BI133" s="253">
        <f>IF(N133="nulová",J133,0)</f>
        <v>0</v>
      </c>
      <c r="BJ133" s="18" t="s">
        <v>90</v>
      </c>
      <c r="BK133" s="253">
        <f>ROUND(I133*H133,2)</f>
        <v>0</v>
      </c>
      <c r="BL133" s="18" t="s">
        <v>168</v>
      </c>
      <c r="BM133" s="252" t="s">
        <v>1423</v>
      </c>
    </row>
    <row r="134" s="14" customFormat="1">
      <c r="A134" s="14"/>
      <c r="B134" s="265"/>
      <c r="C134" s="266"/>
      <c r="D134" s="256" t="s">
        <v>170</v>
      </c>
      <c r="E134" s="267" t="s">
        <v>1</v>
      </c>
      <c r="F134" s="268" t="s">
        <v>611</v>
      </c>
      <c r="G134" s="266"/>
      <c r="H134" s="269">
        <v>10</v>
      </c>
      <c r="I134" s="270"/>
      <c r="J134" s="266"/>
      <c r="K134" s="266"/>
      <c r="L134" s="271"/>
      <c r="M134" s="272"/>
      <c r="N134" s="273"/>
      <c r="O134" s="273"/>
      <c r="P134" s="273"/>
      <c r="Q134" s="273"/>
      <c r="R134" s="273"/>
      <c r="S134" s="273"/>
      <c r="T134" s="27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75" t="s">
        <v>170</v>
      </c>
      <c r="AU134" s="275" t="s">
        <v>90</v>
      </c>
      <c r="AV134" s="14" t="s">
        <v>90</v>
      </c>
      <c r="AW134" s="14" t="s">
        <v>34</v>
      </c>
      <c r="AX134" s="14" t="s">
        <v>85</v>
      </c>
      <c r="AY134" s="275" t="s">
        <v>162</v>
      </c>
    </row>
    <row r="135" s="2" customFormat="1" ht="30" customHeight="1">
      <c r="A135" s="39"/>
      <c r="B135" s="40"/>
      <c r="C135" s="240" t="s">
        <v>90</v>
      </c>
      <c r="D135" s="240" t="s">
        <v>164</v>
      </c>
      <c r="E135" s="241" t="s">
        <v>612</v>
      </c>
      <c r="F135" s="242" t="s">
        <v>613</v>
      </c>
      <c r="G135" s="243" t="s">
        <v>192</v>
      </c>
      <c r="H135" s="244">
        <v>8</v>
      </c>
      <c r="I135" s="245"/>
      <c r="J135" s="246">
        <f>ROUND(I135*H135,2)</f>
        <v>0</v>
      </c>
      <c r="K135" s="247"/>
      <c r="L135" s="45"/>
      <c r="M135" s="248" t="s">
        <v>1</v>
      </c>
      <c r="N135" s="249" t="s">
        <v>44</v>
      </c>
      <c r="O135" s="98"/>
      <c r="P135" s="250">
        <f>O135*H135</f>
        <v>0</v>
      </c>
      <c r="Q135" s="250">
        <v>0</v>
      </c>
      <c r="R135" s="250">
        <f>Q135*H135</f>
        <v>0</v>
      </c>
      <c r="S135" s="250">
        <v>0</v>
      </c>
      <c r="T135" s="25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52" t="s">
        <v>168</v>
      </c>
      <c r="AT135" s="252" t="s">
        <v>164</v>
      </c>
      <c r="AU135" s="252" t="s">
        <v>90</v>
      </c>
      <c r="AY135" s="18" t="s">
        <v>162</v>
      </c>
      <c r="BE135" s="253">
        <f>IF(N135="základná",J135,0)</f>
        <v>0</v>
      </c>
      <c r="BF135" s="253">
        <f>IF(N135="znížená",J135,0)</f>
        <v>0</v>
      </c>
      <c r="BG135" s="253">
        <f>IF(N135="zákl. prenesená",J135,0)</f>
        <v>0</v>
      </c>
      <c r="BH135" s="253">
        <f>IF(N135="zníž. prenesená",J135,0)</f>
        <v>0</v>
      </c>
      <c r="BI135" s="253">
        <f>IF(N135="nulová",J135,0)</f>
        <v>0</v>
      </c>
      <c r="BJ135" s="18" t="s">
        <v>90</v>
      </c>
      <c r="BK135" s="253">
        <f>ROUND(I135*H135,2)</f>
        <v>0</v>
      </c>
      <c r="BL135" s="18" t="s">
        <v>168</v>
      </c>
      <c r="BM135" s="252" t="s">
        <v>1424</v>
      </c>
    </row>
    <row r="136" s="14" customFormat="1">
      <c r="A136" s="14"/>
      <c r="B136" s="265"/>
      <c r="C136" s="266"/>
      <c r="D136" s="256" t="s">
        <v>170</v>
      </c>
      <c r="E136" s="267" t="s">
        <v>1</v>
      </c>
      <c r="F136" s="268" t="s">
        <v>615</v>
      </c>
      <c r="G136" s="266"/>
      <c r="H136" s="269">
        <v>8</v>
      </c>
      <c r="I136" s="270"/>
      <c r="J136" s="266"/>
      <c r="K136" s="266"/>
      <c r="L136" s="271"/>
      <c r="M136" s="272"/>
      <c r="N136" s="273"/>
      <c r="O136" s="273"/>
      <c r="P136" s="273"/>
      <c r="Q136" s="273"/>
      <c r="R136" s="273"/>
      <c r="S136" s="273"/>
      <c r="T136" s="27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75" t="s">
        <v>170</v>
      </c>
      <c r="AU136" s="275" t="s">
        <v>90</v>
      </c>
      <c r="AV136" s="14" t="s">
        <v>90</v>
      </c>
      <c r="AW136" s="14" t="s">
        <v>34</v>
      </c>
      <c r="AX136" s="14" t="s">
        <v>85</v>
      </c>
      <c r="AY136" s="275" t="s">
        <v>162</v>
      </c>
    </row>
    <row r="137" s="2" customFormat="1" ht="22.2" customHeight="1">
      <c r="A137" s="39"/>
      <c r="B137" s="40"/>
      <c r="C137" s="240" t="s">
        <v>95</v>
      </c>
      <c r="D137" s="240" t="s">
        <v>164</v>
      </c>
      <c r="E137" s="241" t="s">
        <v>616</v>
      </c>
      <c r="F137" s="242" t="s">
        <v>617</v>
      </c>
      <c r="G137" s="243" t="s">
        <v>192</v>
      </c>
      <c r="H137" s="244">
        <v>8</v>
      </c>
      <c r="I137" s="245"/>
      <c r="J137" s="246">
        <f>ROUND(I137*H137,2)</f>
        <v>0</v>
      </c>
      <c r="K137" s="247"/>
      <c r="L137" s="45"/>
      <c r="M137" s="248" t="s">
        <v>1</v>
      </c>
      <c r="N137" s="249" t="s">
        <v>44</v>
      </c>
      <c r="O137" s="98"/>
      <c r="P137" s="250">
        <f>O137*H137</f>
        <v>0</v>
      </c>
      <c r="Q137" s="250">
        <v>0</v>
      </c>
      <c r="R137" s="250">
        <f>Q137*H137</f>
        <v>0</v>
      </c>
      <c r="S137" s="250">
        <v>0</v>
      </c>
      <c r="T137" s="25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52" t="s">
        <v>168</v>
      </c>
      <c r="AT137" s="252" t="s">
        <v>164</v>
      </c>
      <c r="AU137" s="252" t="s">
        <v>90</v>
      </c>
      <c r="AY137" s="18" t="s">
        <v>162</v>
      </c>
      <c r="BE137" s="253">
        <f>IF(N137="základná",J137,0)</f>
        <v>0</v>
      </c>
      <c r="BF137" s="253">
        <f>IF(N137="znížená",J137,0)</f>
        <v>0</v>
      </c>
      <c r="BG137" s="253">
        <f>IF(N137="zákl. prenesená",J137,0)</f>
        <v>0</v>
      </c>
      <c r="BH137" s="253">
        <f>IF(N137="zníž. prenesená",J137,0)</f>
        <v>0</v>
      </c>
      <c r="BI137" s="253">
        <f>IF(N137="nulová",J137,0)</f>
        <v>0</v>
      </c>
      <c r="BJ137" s="18" t="s">
        <v>90</v>
      </c>
      <c r="BK137" s="253">
        <f>ROUND(I137*H137,2)</f>
        <v>0</v>
      </c>
      <c r="BL137" s="18" t="s">
        <v>168</v>
      </c>
      <c r="BM137" s="252" t="s">
        <v>1425</v>
      </c>
    </row>
    <row r="138" s="13" customFormat="1">
      <c r="A138" s="13"/>
      <c r="B138" s="254"/>
      <c r="C138" s="255"/>
      <c r="D138" s="256" t="s">
        <v>170</v>
      </c>
      <c r="E138" s="257" t="s">
        <v>1</v>
      </c>
      <c r="F138" s="258" t="s">
        <v>619</v>
      </c>
      <c r="G138" s="255"/>
      <c r="H138" s="257" t="s">
        <v>1</v>
      </c>
      <c r="I138" s="259"/>
      <c r="J138" s="255"/>
      <c r="K138" s="255"/>
      <c r="L138" s="260"/>
      <c r="M138" s="261"/>
      <c r="N138" s="262"/>
      <c r="O138" s="262"/>
      <c r="P138" s="262"/>
      <c r="Q138" s="262"/>
      <c r="R138" s="262"/>
      <c r="S138" s="262"/>
      <c r="T138" s="26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4" t="s">
        <v>170</v>
      </c>
      <c r="AU138" s="264" t="s">
        <v>90</v>
      </c>
      <c r="AV138" s="13" t="s">
        <v>85</v>
      </c>
      <c r="AW138" s="13" t="s">
        <v>34</v>
      </c>
      <c r="AX138" s="13" t="s">
        <v>78</v>
      </c>
      <c r="AY138" s="264" t="s">
        <v>162</v>
      </c>
    </row>
    <row r="139" s="14" customFormat="1">
      <c r="A139" s="14"/>
      <c r="B139" s="265"/>
      <c r="C139" s="266"/>
      <c r="D139" s="256" t="s">
        <v>170</v>
      </c>
      <c r="E139" s="267" t="s">
        <v>1</v>
      </c>
      <c r="F139" s="268" t="s">
        <v>620</v>
      </c>
      <c r="G139" s="266"/>
      <c r="H139" s="269">
        <v>8</v>
      </c>
      <c r="I139" s="270"/>
      <c r="J139" s="266"/>
      <c r="K139" s="266"/>
      <c r="L139" s="271"/>
      <c r="M139" s="272"/>
      <c r="N139" s="273"/>
      <c r="O139" s="273"/>
      <c r="P139" s="273"/>
      <c r="Q139" s="273"/>
      <c r="R139" s="273"/>
      <c r="S139" s="273"/>
      <c r="T139" s="27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75" t="s">
        <v>170</v>
      </c>
      <c r="AU139" s="275" t="s">
        <v>90</v>
      </c>
      <c r="AV139" s="14" t="s">
        <v>90</v>
      </c>
      <c r="AW139" s="14" t="s">
        <v>34</v>
      </c>
      <c r="AX139" s="14" t="s">
        <v>85</v>
      </c>
      <c r="AY139" s="275" t="s">
        <v>162</v>
      </c>
    </row>
    <row r="140" s="2" customFormat="1" ht="30" customHeight="1">
      <c r="A140" s="39"/>
      <c r="B140" s="40"/>
      <c r="C140" s="240" t="s">
        <v>168</v>
      </c>
      <c r="D140" s="240" t="s">
        <v>164</v>
      </c>
      <c r="E140" s="241" t="s">
        <v>621</v>
      </c>
      <c r="F140" s="242" t="s">
        <v>622</v>
      </c>
      <c r="G140" s="243" t="s">
        <v>192</v>
      </c>
      <c r="H140" s="244">
        <v>8</v>
      </c>
      <c r="I140" s="245"/>
      <c r="J140" s="246">
        <f>ROUND(I140*H140,2)</f>
        <v>0</v>
      </c>
      <c r="K140" s="247"/>
      <c r="L140" s="45"/>
      <c r="M140" s="248" t="s">
        <v>1</v>
      </c>
      <c r="N140" s="249" t="s">
        <v>44</v>
      </c>
      <c r="O140" s="98"/>
      <c r="P140" s="250">
        <f>O140*H140</f>
        <v>0</v>
      </c>
      <c r="Q140" s="250">
        <v>0</v>
      </c>
      <c r="R140" s="250">
        <f>Q140*H140</f>
        <v>0</v>
      </c>
      <c r="S140" s="250">
        <v>0</v>
      </c>
      <c r="T140" s="25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52" t="s">
        <v>168</v>
      </c>
      <c r="AT140" s="252" t="s">
        <v>164</v>
      </c>
      <c r="AU140" s="252" t="s">
        <v>90</v>
      </c>
      <c r="AY140" s="18" t="s">
        <v>162</v>
      </c>
      <c r="BE140" s="253">
        <f>IF(N140="základná",J140,0)</f>
        <v>0</v>
      </c>
      <c r="BF140" s="253">
        <f>IF(N140="znížená",J140,0)</f>
        <v>0</v>
      </c>
      <c r="BG140" s="253">
        <f>IF(N140="zákl. prenesená",J140,0)</f>
        <v>0</v>
      </c>
      <c r="BH140" s="253">
        <f>IF(N140="zníž. prenesená",J140,0)</f>
        <v>0</v>
      </c>
      <c r="BI140" s="253">
        <f>IF(N140="nulová",J140,0)</f>
        <v>0</v>
      </c>
      <c r="BJ140" s="18" t="s">
        <v>90</v>
      </c>
      <c r="BK140" s="253">
        <f>ROUND(I140*H140,2)</f>
        <v>0</v>
      </c>
      <c r="BL140" s="18" t="s">
        <v>168</v>
      </c>
      <c r="BM140" s="252" t="s">
        <v>1426</v>
      </c>
    </row>
    <row r="141" s="2" customFormat="1" ht="14.4" customHeight="1">
      <c r="A141" s="39"/>
      <c r="B141" s="40"/>
      <c r="C141" s="240" t="s">
        <v>200</v>
      </c>
      <c r="D141" s="240" t="s">
        <v>164</v>
      </c>
      <c r="E141" s="241" t="s">
        <v>624</v>
      </c>
      <c r="F141" s="242" t="s">
        <v>625</v>
      </c>
      <c r="G141" s="243" t="s">
        <v>192</v>
      </c>
      <c r="H141" s="244">
        <v>26.5</v>
      </c>
      <c r="I141" s="245"/>
      <c r="J141" s="246">
        <f>ROUND(I141*H141,2)</f>
        <v>0</v>
      </c>
      <c r="K141" s="247"/>
      <c r="L141" s="45"/>
      <c r="M141" s="248" t="s">
        <v>1</v>
      </c>
      <c r="N141" s="249" t="s">
        <v>44</v>
      </c>
      <c r="O141" s="98"/>
      <c r="P141" s="250">
        <f>O141*H141</f>
        <v>0</v>
      </c>
      <c r="Q141" s="250">
        <v>0</v>
      </c>
      <c r="R141" s="250">
        <f>Q141*H141</f>
        <v>0</v>
      </c>
      <c r="S141" s="250">
        <v>0</v>
      </c>
      <c r="T141" s="25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52" t="s">
        <v>168</v>
      </c>
      <c r="AT141" s="252" t="s">
        <v>164</v>
      </c>
      <c r="AU141" s="252" t="s">
        <v>90</v>
      </c>
      <c r="AY141" s="18" t="s">
        <v>162</v>
      </c>
      <c r="BE141" s="253">
        <f>IF(N141="základná",J141,0)</f>
        <v>0</v>
      </c>
      <c r="BF141" s="253">
        <f>IF(N141="znížená",J141,0)</f>
        <v>0</v>
      </c>
      <c r="BG141" s="253">
        <f>IF(N141="zákl. prenesená",J141,0)</f>
        <v>0</v>
      </c>
      <c r="BH141" s="253">
        <f>IF(N141="zníž. prenesená",J141,0)</f>
        <v>0</v>
      </c>
      <c r="BI141" s="253">
        <f>IF(N141="nulová",J141,0)</f>
        <v>0</v>
      </c>
      <c r="BJ141" s="18" t="s">
        <v>90</v>
      </c>
      <c r="BK141" s="253">
        <f>ROUND(I141*H141,2)</f>
        <v>0</v>
      </c>
      <c r="BL141" s="18" t="s">
        <v>168</v>
      </c>
      <c r="BM141" s="252" t="s">
        <v>1427</v>
      </c>
    </row>
    <row r="142" s="14" customFormat="1">
      <c r="A142" s="14"/>
      <c r="B142" s="265"/>
      <c r="C142" s="266"/>
      <c r="D142" s="256" t="s">
        <v>170</v>
      </c>
      <c r="E142" s="267" t="s">
        <v>1</v>
      </c>
      <c r="F142" s="268" t="s">
        <v>627</v>
      </c>
      <c r="G142" s="266"/>
      <c r="H142" s="269">
        <v>26.5</v>
      </c>
      <c r="I142" s="270"/>
      <c r="J142" s="266"/>
      <c r="K142" s="266"/>
      <c r="L142" s="271"/>
      <c r="M142" s="272"/>
      <c r="N142" s="273"/>
      <c r="O142" s="273"/>
      <c r="P142" s="273"/>
      <c r="Q142" s="273"/>
      <c r="R142" s="273"/>
      <c r="S142" s="273"/>
      <c r="T142" s="27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75" t="s">
        <v>170</v>
      </c>
      <c r="AU142" s="275" t="s">
        <v>90</v>
      </c>
      <c r="AV142" s="14" t="s">
        <v>90</v>
      </c>
      <c r="AW142" s="14" t="s">
        <v>34</v>
      </c>
      <c r="AX142" s="14" t="s">
        <v>85</v>
      </c>
      <c r="AY142" s="275" t="s">
        <v>162</v>
      </c>
    </row>
    <row r="143" s="2" customFormat="1" ht="22.2" customHeight="1">
      <c r="A143" s="39"/>
      <c r="B143" s="40"/>
      <c r="C143" s="240" t="s">
        <v>206</v>
      </c>
      <c r="D143" s="240" t="s">
        <v>164</v>
      </c>
      <c r="E143" s="241" t="s">
        <v>628</v>
      </c>
      <c r="F143" s="242" t="s">
        <v>629</v>
      </c>
      <c r="G143" s="243" t="s">
        <v>192</v>
      </c>
      <c r="H143" s="244">
        <v>26.5</v>
      </c>
      <c r="I143" s="245"/>
      <c r="J143" s="246">
        <f>ROUND(I143*H143,2)</f>
        <v>0</v>
      </c>
      <c r="K143" s="247"/>
      <c r="L143" s="45"/>
      <c r="M143" s="248" t="s">
        <v>1</v>
      </c>
      <c r="N143" s="249" t="s">
        <v>44</v>
      </c>
      <c r="O143" s="98"/>
      <c r="P143" s="250">
        <f>O143*H143</f>
        <v>0</v>
      </c>
      <c r="Q143" s="250">
        <v>0</v>
      </c>
      <c r="R143" s="250">
        <f>Q143*H143</f>
        <v>0</v>
      </c>
      <c r="S143" s="250">
        <v>0</v>
      </c>
      <c r="T143" s="25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52" t="s">
        <v>168</v>
      </c>
      <c r="AT143" s="252" t="s">
        <v>164</v>
      </c>
      <c r="AU143" s="252" t="s">
        <v>90</v>
      </c>
      <c r="AY143" s="18" t="s">
        <v>162</v>
      </c>
      <c r="BE143" s="253">
        <f>IF(N143="základná",J143,0)</f>
        <v>0</v>
      </c>
      <c r="BF143" s="253">
        <f>IF(N143="znížená",J143,0)</f>
        <v>0</v>
      </c>
      <c r="BG143" s="253">
        <f>IF(N143="zákl. prenesená",J143,0)</f>
        <v>0</v>
      </c>
      <c r="BH143" s="253">
        <f>IF(N143="zníž. prenesená",J143,0)</f>
        <v>0</v>
      </c>
      <c r="BI143" s="253">
        <f>IF(N143="nulová",J143,0)</f>
        <v>0</v>
      </c>
      <c r="BJ143" s="18" t="s">
        <v>90</v>
      </c>
      <c r="BK143" s="253">
        <f>ROUND(I143*H143,2)</f>
        <v>0</v>
      </c>
      <c r="BL143" s="18" t="s">
        <v>168</v>
      </c>
      <c r="BM143" s="252" t="s">
        <v>1428</v>
      </c>
    </row>
    <row r="144" s="2" customFormat="1" ht="22.2" customHeight="1">
      <c r="A144" s="39"/>
      <c r="B144" s="40"/>
      <c r="C144" s="240" t="s">
        <v>210</v>
      </c>
      <c r="D144" s="240" t="s">
        <v>164</v>
      </c>
      <c r="E144" s="241" t="s">
        <v>631</v>
      </c>
      <c r="F144" s="242" t="s">
        <v>632</v>
      </c>
      <c r="G144" s="243" t="s">
        <v>192</v>
      </c>
      <c r="H144" s="244">
        <v>69</v>
      </c>
      <c r="I144" s="245"/>
      <c r="J144" s="246">
        <f>ROUND(I144*H144,2)</f>
        <v>0</v>
      </c>
      <c r="K144" s="247"/>
      <c r="L144" s="45"/>
      <c r="M144" s="248" t="s">
        <v>1</v>
      </c>
      <c r="N144" s="249" t="s">
        <v>44</v>
      </c>
      <c r="O144" s="98"/>
      <c r="P144" s="250">
        <f>O144*H144</f>
        <v>0</v>
      </c>
      <c r="Q144" s="250">
        <v>0</v>
      </c>
      <c r="R144" s="250">
        <f>Q144*H144</f>
        <v>0</v>
      </c>
      <c r="S144" s="250">
        <v>0</v>
      </c>
      <c r="T144" s="25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52" t="s">
        <v>168</v>
      </c>
      <c r="AT144" s="252" t="s">
        <v>164</v>
      </c>
      <c r="AU144" s="252" t="s">
        <v>90</v>
      </c>
      <c r="AY144" s="18" t="s">
        <v>162</v>
      </c>
      <c r="BE144" s="253">
        <f>IF(N144="základná",J144,0)</f>
        <v>0</v>
      </c>
      <c r="BF144" s="253">
        <f>IF(N144="znížená",J144,0)</f>
        <v>0</v>
      </c>
      <c r="BG144" s="253">
        <f>IF(N144="zákl. prenesená",J144,0)</f>
        <v>0</v>
      </c>
      <c r="BH144" s="253">
        <f>IF(N144="zníž. prenesená",J144,0)</f>
        <v>0</v>
      </c>
      <c r="BI144" s="253">
        <f>IF(N144="nulová",J144,0)</f>
        <v>0</v>
      </c>
      <c r="BJ144" s="18" t="s">
        <v>90</v>
      </c>
      <c r="BK144" s="253">
        <f>ROUND(I144*H144,2)</f>
        <v>0</v>
      </c>
      <c r="BL144" s="18" t="s">
        <v>168</v>
      </c>
      <c r="BM144" s="252" t="s">
        <v>1429</v>
      </c>
    </row>
    <row r="145" s="14" customFormat="1">
      <c r="A145" s="14"/>
      <c r="B145" s="265"/>
      <c r="C145" s="266"/>
      <c r="D145" s="256" t="s">
        <v>170</v>
      </c>
      <c r="E145" s="267" t="s">
        <v>1</v>
      </c>
      <c r="F145" s="268" t="s">
        <v>634</v>
      </c>
      <c r="G145" s="266"/>
      <c r="H145" s="269">
        <v>34.5</v>
      </c>
      <c r="I145" s="270"/>
      <c r="J145" s="266"/>
      <c r="K145" s="266"/>
      <c r="L145" s="271"/>
      <c r="M145" s="272"/>
      <c r="N145" s="273"/>
      <c r="O145" s="273"/>
      <c r="P145" s="273"/>
      <c r="Q145" s="273"/>
      <c r="R145" s="273"/>
      <c r="S145" s="273"/>
      <c r="T145" s="27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75" t="s">
        <v>170</v>
      </c>
      <c r="AU145" s="275" t="s">
        <v>90</v>
      </c>
      <c r="AV145" s="14" t="s">
        <v>90</v>
      </c>
      <c r="AW145" s="14" t="s">
        <v>34</v>
      </c>
      <c r="AX145" s="14" t="s">
        <v>78</v>
      </c>
      <c r="AY145" s="275" t="s">
        <v>162</v>
      </c>
    </row>
    <row r="146" s="14" customFormat="1">
      <c r="A146" s="14"/>
      <c r="B146" s="265"/>
      <c r="C146" s="266"/>
      <c r="D146" s="256" t="s">
        <v>170</v>
      </c>
      <c r="E146" s="267" t="s">
        <v>1</v>
      </c>
      <c r="F146" s="268" t="s">
        <v>635</v>
      </c>
      <c r="G146" s="266"/>
      <c r="H146" s="269">
        <v>34.5</v>
      </c>
      <c r="I146" s="270"/>
      <c r="J146" s="266"/>
      <c r="K146" s="266"/>
      <c r="L146" s="271"/>
      <c r="M146" s="272"/>
      <c r="N146" s="273"/>
      <c r="O146" s="273"/>
      <c r="P146" s="273"/>
      <c r="Q146" s="273"/>
      <c r="R146" s="273"/>
      <c r="S146" s="273"/>
      <c r="T146" s="27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75" t="s">
        <v>170</v>
      </c>
      <c r="AU146" s="275" t="s">
        <v>90</v>
      </c>
      <c r="AV146" s="14" t="s">
        <v>90</v>
      </c>
      <c r="AW146" s="14" t="s">
        <v>34</v>
      </c>
      <c r="AX146" s="14" t="s">
        <v>78</v>
      </c>
      <c r="AY146" s="275" t="s">
        <v>162</v>
      </c>
    </row>
    <row r="147" s="16" customFormat="1">
      <c r="A147" s="16"/>
      <c r="B147" s="287"/>
      <c r="C147" s="288"/>
      <c r="D147" s="256" t="s">
        <v>170</v>
      </c>
      <c r="E147" s="289" t="s">
        <v>1</v>
      </c>
      <c r="F147" s="290" t="s">
        <v>180</v>
      </c>
      <c r="G147" s="288"/>
      <c r="H147" s="291">
        <v>69</v>
      </c>
      <c r="I147" s="292"/>
      <c r="J147" s="288"/>
      <c r="K147" s="288"/>
      <c r="L147" s="293"/>
      <c r="M147" s="294"/>
      <c r="N147" s="295"/>
      <c r="O147" s="295"/>
      <c r="P147" s="295"/>
      <c r="Q147" s="295"/>
      <c r="R147" s="295"/>
      <c r="S147" s="295"/>
      <c r="T147" s="29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T147" s="297" t="s">
        <v>170</v>
      </c>
      <c r="AU147" s="297" t="s">
        <v>90</v>
      </c>
      <c r="AV147" s="16" t="s">
        <v>168</v>
      </c>
      <c r="AW147" s="16" t="s">
        <v>34</v>
      </c>
      <c r="AX147" s="16" t="s">
        <v>85</v>
      </c>
      <c r="AY147" s="297" t="s">
        <v>162</v>
      </c>
    </row>
    <row r="148" s="2" customFormat="1" ht="30" customHeight="1">
      <c r="A148" s="39"/>
      <c r="B148" s="40"/>
      <c r="C148" s="240" t="s">
        <v>215</v>
      </c>
      <c r="D148" s="240" t="s">
        <v>164</v>
      </c>
      <c r="E148" s="241" t="s">
        <v>235</v>
      </c>
      <c r="F148" s="242" t="s">
        <v>236</v>
      </c>
      <c r="G148" s="243" t="s">
        <v>192</v>
      </c>
      <c r="H148" s="244">
        <v>8</v>
      </c>
      <c r="I148" s="245"/>
      <c r="J148" s="246">
        <f>ROUND(I148*H148,2)</f>
        <v>0</v>
      </c>
      <c r="K148" s="247"/>
      <c r="L148" s="45"/>
      <c r="M148" s="248" t="s">
        <v>1</v>
      </c>
      <c r="N148" s="249" t="s">
        <v>44</v>
      </c>
      <c r="O148" s="98"/>
      <c r="P148" s="250">
        <f>O148*H148</f>
        <v>0</v>
      </c>
      <c r="Q148" s="250">
        <v>0</v>
      </c>
      <c r="R148" s="250">
        <f>Q148*H148</f>
        <v>0</v>
      </c>
      <c r="S148" s="250">
        <v>0</v>
      </c>
      <c r="T148" s="25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52" t="s">
        <v>168</v>
      </c>
      <c r="AT148" s="252" t="s">
        <v>164</v>
      </c>
      <c r="AU148" s="252" t="s">
        <v>90</v>
      </c>
      <c r="AY148" s="18" t="s">
        <v>162</v>
      </c>
      <c r="BE148" s="253">
        <f>IF(N148="základná",J148,0)</f>
        <v>0</v>
      </c>
      <c r="BF148" s="253">
        <f>IF(N148="znížená",J148,0)</f>
        <v>0</v>
      </c>
      <c r="BG148" s="253">
        <f>IF(N148="zákl. prenesená",J148,0)</f>
        <v>0</v>
      </c>
      <c r="BH148" s="253">
        <f>IF(N148="zníž. prenesená",J148,0)</f>
        <v>0</v>
      </c>
      <c r="BI148" s="253">
        <f>IF(N148="nulová",J148,0)</f>
        <v>0</v>
      </c>
      <c r="BJ148" s="18" t="s">
        <v>90</v>
      </c>
      <c r="BK148" s="253">
        <f>ROUND(I148*H148,2)</f>
        <v>0</v>
      </c>
      <c r="BL148" s="18" t="s">
        <v>168</v>
      </c>
      <c r="BM148" s="252" t="s">
        <v>1430</v>
      </c>
    </row>
    <row r="149" s="14" customFormat="1">
      <c r="A149" s="14"/>
      <c r="B149" s="265"/>
      <c r="C149" s="266"/>
      <c r="D149" s="256" t="s">
        <v>170</v>
      </c>
      <c r="E149" s="267" t="s">
        <v>1</v>
      </c>
      <c r="F149" s="268" t="s">
        <v>637</v>
      </c>
      <c r="G149" s="266"/>
      <c r="H149" s="269">
        <v>26.5</v>
      </c>
      <c r="I149" s="270"/>
      <c r="J149" s="266"/>
      <c r="K149" s="266"/>
      <c r="L149" s="271"/>
      <c r="M149" s="272"/>
      <c r="N149" s="273"/>
      <c r="O149" s="273"/>
      <c r="P149" s="273"/>
      <c r="Q149" s="273"/>
      <c r="R149" s="273"/>
      <c r="S149" s="273"/>
      <c r="T149" s="27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75" t="s">
        <v>170</v>
      </c>
      <c r="AU149" s="275" t="s">
        <v>90</v>
      </c>
      <c r="AV149" s="14" t="s">
        <v>90</v>
      </c>
      <c r="AW149" s="14" t="s">
        <v>34</v>
      </c>
      <c r="AX149" s="14" t="s">
        <v>78</v>
      </c>
      <c r="AY149" s="275" t="s">
        <v>162</v>
      </c>
    </row>
    <row r="150" s="14" customFormat="1">
      <c r="A150" s="14"/>
      <c r="B150" s="265"/>
      <c r="C150" s="266"/>
      <c r="D150" s="256" t="s">
        <v>170</v>
      </c>
      <c r="E150" s="267" t="s">
        <v>1</v>
      </c>
      <c r="F150" s="268" t="s">
        <v>638</v>
      </c>
      <c r="G150" s="266"/>
      <c r="H150" s="269">
        <v>8</v>
      </c>
      <c r="I150" s="270"/>
      <c r="J150" s="266"/>
      <c r="K150" s="266"/>
      <c r="L150" s="271"/>
      <c r="M150" s="272"/>
      <c r="N150" s="273"/>
      <c r="O150" s="273"/>
      <c r="P150" s="273"/>
      <c r="Q150" s="273"/>
      <c r="R150" s="273"/>
      <c r="S150" s="273"/>
      <c r="T150" s="27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75" t="s">
        <v>170</v>
      </c>
      <c r="AU150" s="275" t="s">
        <v>90</v>
      </c>
      <c r="AV150" s="14" t="s">
        <v>90</v>
      </c>
      <c r="AW150" s="14" t="s">
        <v>34</v>
      </c>
      <c r="AX150" s="14" t="s">
        <v>78</v>
      </c>
      <c r="AY150" s="275" t="s">
        <v>162</v>
      </c>
    </row>
    <row r="151" s="14" customFormat="1">
      <c r="A151" s="14"/>
      <c r="B151" s="265"/>
      <c r="C151" s="266"/>
      <c r="D151" s="256" t="s">
        <v>170</v>
      </c>
      <c r="E151" s="267" t="s">
        <v>1</v>
      </c>
      <c r="F151" s="268" t="s">
        <v>639</v>
      </c>
      <c r="G151" s="266"/>
      <c r="H151" s="269">
        <v>8</v>
      </c>
      <c r="I151" s="270"/>
      <c r="J151" s="266"/>
      <c r="K151" s="266"/>
      <c r="L151" s="271"/>
      <c r="M151" s="272"/>
      <c r="N151" s="273"/>
      <c r="O151" s="273"/>
      <c r="P151" s="273"/>
      <c r="Q151" s="273"/>
      <c r="R151" s="273"/>
      <c r="S151" s="273"/>
      <c r="T151" s="27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75" t="s">
        <v>170</v>
      </c>
      <c r="AU151" s="275" t="s">
        <v>90</v>
      </c>
      <c r="AV151" s="14" t="s">
        <v>90</v>
      </c>
      <c r="AW151" s="14" t="s">
        <v>34</v>
      </c>
      <c r="AX151" s="14" t="s">
        <v>78</v>
      </c>
      <c r="AY151" s="275" t="s">
        <v>162</v>
      </c>
    </row>
    <row r="152" s="14" customFormat="1">
      <c r="A152" s="14"/>
      <c r="B152" s="265"/>
      <c r="C152" s="266"/>
      <c r="D152" s="256" t="s">
        <v>170</v>
      </c>
      <c r="E152" s="267" t="s">
        <v>1</v>
      </c>
      <c r="F152" s="268" t="s">
        <v>640</v>
      </c>
      <c r="G152" s="266"/>
      <c r="H152" s="269">
        <v>-26.5</v>
      </c>
      <c r="I152" s="270"/>
      <c r="J152" s="266"/>
      <c r="K152" s="266"/>
      <c r="L152" s="271"/>
      <c r="M152" s="272"/>
      <c r="N152" s="273"/>
      <c r="O152" s="273"/>
      <c r="P152" s="273"/>
      <c r="Q152" s="273"/>
      <c r="R152" s="273"/>
      <c r="S152" s="273"/>
      <c r="T152" s="27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75" t="s">
        <v>170</v>
      </c>
      <c r="AU152" s="275" t="s">
        <v>90</v>
      </c>
      <c r="AV152" s="14" t="s">
        <v>90</v>
      </c>
      <c r="AW152" s="14" t="s">
        <v>34</v>
      </c>
      <c r="AX152" s="14" t="s">
        <v>78</v>
      </c>
      <c r="AY152" s="275" t="s">
        <v>162</v>
      </c>
    </row>
    <row r="153" s="14" customFormat="1">
      <c r="A153" s="14"/>
      <c r="B153" s="265"/>
      <c r="C153" s="266"/>
      <c r="D153" s="256" t="s">
        <v>170</v>
      </c>
      <c r="E153" s="267" t="s">
        <v>1</v>
      </c>
      <c r="F153" s="268" t="s">
        <v>641</v>
      </c>
      <c r="G153" s="266"/>
      <c r="H153" s="269">
        <v>-8</v>
      </c>
      <c r="I153" s="270"/>
      <c r="J153" s="266"/>
      <c r="K153" s="266"/>
      <c r="L153" s="271"/>
      <c r="M153" s="272"/>
      <c r="N153" s="273"/>
      <c r="O153" s="273"/>
      <c r="P153" s="273"/>
      <c r="Q153" s="273"/>
      <c r="R153" s="273"/>
      <c r="S153" s="273"/>
      <c r="T153" s="27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5" t="s">
        <v>170</v>
      </c>
      <c r="AU153" s="275" t="s">
        <v>90</v>
      </c>
      <c r="AV153" s="14" t="s">
        <v>90</v>
      </c>
      <c r="AW153" s="14" t="s">
        <v>34</v>
      </c>
      <c r="AX153" s="14" t="s">
        <v>78</v>
      </c>
      <c r="AY153" s="275" t="s">
        <v>162</v>
      </c>
    </row>
    <row r="154" s="16" customFormat="1">
      <c r="A154" s="16"/>
      <c r="B154" s="287"/>
      <c r="C154" s="288"/>
      <c r="D154" s="256" t="s">
        <v>170</v>
      </c>
      <c r="E154" s="289" t="s">
        <v>1</v>
      </c>
      <c r="F154" s="290" t="s">
        <v>180</v>
      </c>
      <c r="G154" s="288"/>
      <c r="H154" s="291">
        <v>8</v>
      </c>
      <c r="I154" s="292"/>
      <c r="J154" s="288"/>
      <c r="K154" s="288"/>
      <c r="L154" s="293"/>
      <c r="M154" s="294"/>
      <c r="N154" s="295"/>
      <c r="O154" s="295"/>
      <c r="P154" s="295"/>
      <c r="Q154" s="295"/>
      <c r="R154" s="295"/>
      <c r="S154" s="295"/>
      <c r="T154" s="29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T154" s="297" t="s">
        <v>170</v>
      </c>
      <c r="AU154" s="297" t="s">
        <v>90</v>
      </c>
      <c r="AV154" s="16" t="s">
        <v>168</v>
      </c>
      <c r="AW154" s="16" t="s">
        <v>34</v>
      </c>
      <c r="AX154" s="16" t="s">
        <v>85</v>
      </c>
      <c r="AY154" s="297" t="s">
        <v>162</v>
      </c>
    </row>
    <row r="155" s="2" customFormat="1" ht="30" customHeight="1">
      <c r="A155" s="39"/>
      <c r="B155" s="40"/>
      <c r="C155" s="240" t="s">
        <v>221</v>
      </c>
      <c r="D155" s="240" t="s">
        <v>164</v>
      </c>
      <c r="E155" s="241" t="s">
        <v>235</v>
      </c>
      <c r="F155" s="242" t="s">
        <v>236</v>
      </c>
      <c r="G155" s="243" t="s">
        <v>192</v>
      </c>
      <c r="H155" s="244">
        <v>18</v>
      </c>
      <c r="I155" s="245"/>
      <c r="J155" s="246">
        <f>ROUND(I155*H155,2)</f>
        <v>0</v>
      </c>
      <c r="K155" s="247"/>
      <c r="L155" s="45"/>
      <c r="M155" s="248" t="s">
        <v>1</v>
      </c>
      <c r="N155" s="249" t="s">
        <v>44</v>
      </c>
      <c r="O155" s="98"/>
      <c r="P155" s="250">
        <f>O155*H155</f>
        <v>0</v>
      </c>
      <c r="Q155" s="250">
        <v>0</v>
      </c>
      <c r="R155" s="250">
        <f>Q155*H155</f>
        <v>0</v>
      </c>
      <c r="S155" s="250">
        <v>0</v>
      </c>
      <c r="T155" s="25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52" t="s">
        <v>168</v>
      </c>
      <c r="AT155" s="252" t="s">
        <v>164</v>
      </c>
      <c r="AU155" s="252" t="s">
        <v>90</v>
      </c>
      <c r="AY155" s="18" t="s">
        <v>162</v>
      </c>
      <c r="BE155" s="253">
        <f>IF(N155="základná",J155,0)</f>
        <v>0</v>
      </c>
      <c r="BF155" s="253">
        <f>IF(N155="znížená",J155,0)</f>
        <v>0</v>
      </c>
      <c r="BG155" s="253">
        <f>IF(N155="zákl. prenesená",J155,0)</f>
        <v>0</v>
      </c>
      <c r="BH155" s="253">
        <f>IF(N155="zníž. prenesená",J155,0)</f>
        <v>0</v>
      </c>
      <c r="BI155" s="253">
        <f>IF(N155="nulová",J155,0)</f>
        <v>0</v>
      </c>
      <c r="BJ155" s="18" t="s">
        <v>90</v>
      </c>
      <c r="BK155" s="253">
        <f>ROUND(I155*H155,2)</f>
        <v>0</v>
      </c>
      <c r="BL155" s="18" t="s">
        <v>168</v>
      </c>
      <c r="BM155" s="252" t="s">
        <v>1431</v>
      </c>
    </row>
    <row r="156" s="13" customFormat="1">
      <c r="A156" s="13"/>
      <c r="B156" s="254"/>
      <c r="C156" s="255"/>
      <c r="D156" s="256" t="s">
        <v>170</v>
      </c>
      <c r="E156" s="257" t="s">
        <v>1</v>
      </c>
      <c r="F156" s="258" t="s">
        <v>643</v>
      </c>
      <c r="G156" s="255"/>
      <c r="H156" s="257" t="s">
        <v>1</v>
      </c>
      <c r="I156" s="259"/>
      <c r="J156" s="255"/>
      <c r="K156" s="255"/>
      <c r="L156" s="260"/>
      <c r="M156" s="261"/>
      <c r="N156" s="262"/>
      <c r="O156" s="262"/>
      <c r="P156" s="262"/>
      <c r="Q156" s="262"/>
      <c r="R156" s="262"/>
      <c r="S156" s="262"/>
      <c r="T156" s="26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64" t="s">
        <v>170</v>
      </c>
      <c r="AU156" s="264" t="s">
        <v>90</v>
      </c>
      <c r="AV156" s="13" t="s">
        <v>85</v>
      </c>
      <c r="AW156" s="13" t="s">
        <v>34</v>
      </c>
      <c r="AX156" s="13" t="s">
        <v>78</v>
      </c>
      <c r="AY156" s="264" t="s">
        <v>162</v>
      </c>
    </row>
    <row r="157" s="14" customFormat="1">
      <c r="A157" s="14"/>
      <c r="B157" s="265"/>
      <c r="C157" s="266"/>
      <c r="D157" s="256" t="s">
        <v>170</v>
      </c>
      <c r="E157" s="267" t="s">
        <v>1</v>
      </c>
      <c r="F157" s="268" t="s">
        <v>514</v>
      </c>
      <c r="G157" s="266"/>
      <c r="H157" s="269">
        <v>18</v>
      </c>
      <c r="I157" s="270"/>
      <c r="J157" s="266"/>
      <c r="K157" s="266"/>
      <c r="L157" s="271"/>
      <c r="M157" s="272"/>
      <c r="N157" s="273"/>
      <c r="O157" s="273"/>
      <c r="P157" s="273"/>
      <c r="Q157" s="273"/>
      <c r="R157" s="273"/>
      <c r="S157" s="273"/>
      <c r="T157" s="27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75" t="s">
        <v>170</v>
      </c>
      <c r="AU157" s="275" t="s">
        <v>90</v>
      </c>
      <c r="AV157" s="14" t="s">
        <v>90</v>
      </c>
      <c r="AW157" s="14" t="s">
        <v>34</v>
      </c>
      <c r="AX157" s="14" t="s">
        <v>85</v>
      </c>
      <c r="AY157" s="275" t="s">
        <v>162</v>
      </c>
    </row>
    <row r="158" s="2" customFormat="1" ht="34.8" customHeight="1">
      <c r="A158" s="39"/>
      <c r="B158" s="40"/>
      <c r="C158" s="240" t="s">
        <v>225</v>
      </c>
      <c r="D158" s="240" t="s">
        <v>164</v>
      </c>
      <c r="E158" s="241" t="s">
        <v>240</v>
      </c>
      <c r="F158" s="242" t="s">
        <v>241</v>
      </c>
      <c r="G158" s="243" t="s">
        <v>192</v>
      </c>
      <c r="H158" s="244">
        <v>126</v>
      </c>
      <c r="I158" s="245"/>
      <c r="J158" s="246">
        <f>ROUND(I158*H158,2)</f>
        <v>0</v>
      </c>
      <c r="K158" s="247"/>
      <c r="L158" s="45"/>
      <c r="M158" s="248" t="s">
        <v>1</v>
      </c>
      <c r="N158" s="249" t="s">
        <v>44</v>
      </c>
      <c r="O158" s="98"/>
      <c r="P158" s="250">
        <f>O158*H158</f>
        <v>0</v>
      </c>
      <c r="Q158" s="250">
        <v>0</v>
      </c>
      <c r="R158" s="250">
        <f>Q158*H158</f>
        <v>0</v>
      </c>
      <c r="S158" s="250">
        <v>0</v>
      </c>
      <c r="T158" s="25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52" t="s">
        <v>168</v>
      </c>
      <c r="AT158" s="252" t="s">
        <v>164</v>
      </c>
      <c r="AU158" s="252" t="s">
        <v>90</v>
      </c>
      <c r="AY158" s="18" t="s">
        <v>162</v>
      </c>
      <c r="BE158" s="253">
        <f>IF(N158="základná",J158,0)</f>
        <v>0</v>
      </c>
      <c r="BF158" s="253">
        <f>IF(N158="znížená",J158,0)</f>
        <v>0</v>
      </c>
      <c r="BG158" s="253">
        <f>IF(N158="zákl. prenesená",J158,0)</f>
        <v>0</v>
      </c>
      <c r="BH158" s="253">
        <f>IF(N158="zníž. prenesená",J158,0)</f>
        <v>0</v>
      </c>
      <c r="BI158" s="253">
        <f>IF(N158="nulová",J158,0)</f>
        <v>0</v>
      </c>
      <c r="BJ158" s="18" t="s">
        <v>90</v>
      </c>
      <c r="BK158" s="253">
        <f>ROUND(I158*H158,2)</f>
        <v>0</v>
      </c>
      <c r="BL158" s="18" t="s">
        <v>168</v>
      </c>
      <c r="BM158" s="252" t="s">
        <v>1432</v>
      </c>
    </row>
    <row r="159" s="14" customFormat="1">
      <c r="A159" s="14"/>
      <c r="B159" s="265"/>
      <c r="C159" s="266"/>
      <c r="D159" s="256" t="s">
        <v>170</v>
      </c>
      <c r="E159" s="267" t="s">
        <v>1</v>
      </c>
      <c r="F159" s="268" t="s">
        <v>514</v>
      </c>
      <c r="G159" s="266"/>
      <c r="H159" s="269">
        <v>18</v>
      </c>
      <c r="I159" s="270"/>
      <c r="J159" s="266"/>
      <c r="K159" s="266"/>
      <c r="L159" s="271"/>
      <c r="M159" s="272"/>
      <c r="N159" s="273"/>
      <c r="O159" s="273"/>
      <c r="P159" s="273"/>
      <c r="Q159" s="273"/>
      <c r="R159" s="273"/>
      <c r="S159" s="273"/>
      <c r="T159" s="27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75" t="s">
        <v>170</v>
      </c>
      <c r="AU159" s="275" t="s">
        <v>90</v>
      </c>
      <c r="AV159" s="14" t="s">
        <v>90</v>
      </c>
      <c r="AW159" s="14" t="s">
        <v>34</v>
      </c>
      <c r="AX159" s="14" t="s">
        <v>85</v>
      </c>
      <c r="AY159" s="275" t="s">
        <v>162</v>
      </c>
    </row>
    <row r="160" s="14" customFormat="1">
      <c r="A160" s="14"/>
      <c r="B160" s="265"/>
      <c r="C160" s="266"/>
      <c r="D160" s="256" t="s">
        <v>170</v>
      </c>
      <c r="E160" s="266"/>
      <c r="F160" s="268" t="s">
        <v>645</v>
      </c>
      <c r="G160" s="266"/>
      <c r="H160" s="269">
        <v>126</v>
      </c>
      <c r="I160" s="270"/>
      <c r="J160" s="266"/>
      <c r="K160" s="266"/>
      <c r="L160" s="271"/>
      <c r="M160" s="272"/>
      <c r="N160" s="273"/>
      <c r="O160" s="273"/>
      <c r="P160" s="273"/>
      <c r="Q160" s="273"/>
      <c r="R160" s="273"/>
      <c r="S160" s="273"/>
      <c r="T160" s="27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75" t="s">
        <v>170</v>
      </c>
      <c r="AU160" s="275" t="s">
        <v>90</v>
      </c>
      <c r="AV160" s="14" t="s">
        <v>90</v>
      </c>
      <c r="AW160" s="14" t="s">
        <v>4</v>
      </c>
      <c r="AX160" s="14" t="s">
        <v>85</v>
      </c>
      <c r="AY160" s="275" t="s">
        <v>162</v>
      </c>
    </row>
    <row r="161" s="2" customFormat="1" ht="22.2" customHeight="1">
      <c r="A161" s="39"/>
      <c r="B161" s="40"/>
      <c r="C161" s="240" t="s">
        <v>232</v>
      </c>
      <c r="D161" s="240" t="s">
        <v>164</v>
      </c>
      <c r="E161" s="241" t="s">
        <v>646</v>
      </c>
      <c r="F161" s="242" t="s">
        <v>647</v>
      </c>
      <c r="G161" s="243" t="s">
        <v>192</v>
      </c>
      <c r="H161" s="244">
        <v>52.5</v>
      </c>
      <c r="I161" s="245"/>
      <c r="J161" s="246">
        <f>ROUND(I161*H161,2)</f>
        <v>0</v>
      </c>
      <c r="K161" s="247"/>
      <c r="L161" s="45"/>
      <c r="M161" s="248" t="s">
        <v>1</v>
      </c>
      <c r="N161" s="249" t="s">
        <v>44</v>
      </c>
      <c r="O161" s="98"/>
      <c r="P161" s="250">
        <f>O161*H161</f>
        <v>0</v>
      </c>
      <c r="Q161" s="250">
        <v>0</v>
      </c>
      <c r="R161" s="250">
        <f>Q161*H161</f>
        <v>0</v>
      </c>
      <c r="S161" s="250">
        <v>0</v>
      </c>
      <c r="T161" s="25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52" t="s">
        <v>168</v>
      </c>
      <c r="AT161" s="252" t="s">
        <v>164</v>
      </c>
      <c r="AU161" s="252" t="s">
        <v>90</v>
      </c>
      <c r="AY161" s="18" t="s">
        <v>162</v>
      </c>
      <c r="BE161" s="253">
        <f>IF(N161="základná",J161,0)</f>
        <v>0</v>
      </c>
      <c r="BF161" s="253">
        <f>IF(N161="znížená",J161,0)</f>
        <v>0</v>
      </c>
      <c r="BG161" s="253">
        <f>IF(N161="zákl. prenesená",J161,0)</f>
        <v>0</v>
      </c>
      <c r="BH161" s="253">
        <f>IF(N161="zníž. prenesená",J161,0)</f>
        <v>0</v>
      </c>
      <c r="BI161" s="253">
        <f>IF(N161="nulová",J161,0)</f>
        <v>0</v>
      </c>
      <c r="BJ161" s="18" t="s">
        <v>90</v>
      </c>
      <c r="BK161" s="253">
        <f>ROUND(I161*H161,2)</f>
        <v>0</v>
      </c>
      <c r="BL161" s="18" t="s">
        <v>168</v>
      </c>
      <c r="BM161" s="252" t="s">
        <v>1433</v>
      </c>
    </row>
    <row r="162" s="14" customFormat="1">
      <c r="A162" s="14"/>
      <c r="B162" s="265"/>
      <c r="C162" s="266"/>
      <c r="D162" s="256" t="s">
        <v>170</v>
      </c>
      <c r="E162" s="267" t="s">
        <v>1</v>
      </c>
      <c r="F162" s="268" t="s">
        <v>649</v>
      </c>
      <c r="G162" s="266"/>
      <c r="H162" s="269">
        <v>34.5</v>
      </c>
      <c r="I162" s="270"/>
      <c r="J162" s="266"/>
      <c r="K162" s="266"/>
      <c r="L162" s="271"/>
      <c r="M162" s="272"/>
      <c r="N162" s="273"/>
      <c r="O162" s="273"/>
      <c r="P162" s="273"/>
      <c r="Q162" s="273"/>
      <c r="R162" s="273"/>
      <c r="S162" s="273"/>
      <c r="T162" s="27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75" t="s">
        <v>170</v>
      </c>
      <c r="AU162" s="275" t="s">
        <v>90</v>
      </c>
      <c r="AV162" s="14" t="s">
        <v>90</v>
      </c>
      <c r="AW162" s="14" t="s">
        <v>34</v>
      </c>
      <c r="AX162" s="14" t="s">
        <v>78</v>
      </c>
      <c r="AY162" s="275" t="s">
        <v>162</v>
      </c>
    </row>
    <row r="163" s="14" customFormat="1">
      <c r="A163" s="14"/>
      <c r="B163" s="265"/>
      <c r="C163" s="266"/>
      <c r="D163" s="256" t="s">
        <v>170</v>
      </c>
      <c r="E163" s="267" t="s">
        <v>1</v>
      </c>
      <c r="F163" s="268" t="s">
        <v>650</v>
      </c>
      <c r="G163" s="266"/>
      <c r="H163" s="269">
        <v>18</v>
      </c>
      <c r="I163" s="270"/>
      <c r="J163" s="266"/>
      <c r="K163" s="266"/>
      <c r="L163" s="271"/>
      <c r="M163" s="272"/>
      <c r="N163" s="273"/>
      <c r="O163" s="273"/>
      <c r="P163" s="273"/>
      <c r="Q163" s="273"/>
      <c r="R163" s="273"/>
      <c r="S163" s="273"/>
      <c r="T163" s="27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75" t="s">
        <v>170</v>
      </c>
      <c r="AU163" s="275" t="s">
        <v>90</v>
      </c>
      <c r="AV163" s="14" t="s">
        <v>90</v>
      </c>
      <c r="AW163" s="14" t="s">
        <v>34</v>
      </c>
      <c r="AX163" s="14" t="s">
        <v>78</v>
      </c>
      <c r="AY163" s="275" t="s">
        <v>162</v>
      </c>
    </row>
    <row r="164" s="16" customFormat="1">
      <c r="A164" s="16"/>
      <c r="B164" s="287"/>
      <c r="C164" s="288"/>
      <c r="D164" s="256" t="s">
        <v>170</v>
      </c>
      <c r="E164" s="289" t="s">
        <v>1</v>
      </c>
      <c r="F164" s="290" t="s">
        <v>180</v>
      </c>
      <c r="G164" s="288"/>
      <c r="H164" s="291">
        <v>52.5</v>
      </c>
      <c r="I164" s="292"/>
      <c r="J164" s="288"/>
      <c r="K164" s="288"/>
      <c r="L164" s="293"/>
      <c r="M164" s="294"/>
      <c r="N164" s="295"/>
      <c r="O164" s="295"/>
      <c r="P164" s="295"/>
      <c r="Q164" s="295"/>
      <c r="R164" s="295"/>
      <c r="S164" s="295"/>
      <c r="T164" s="29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T164" s="297" t="s">
        <v>170</v>
      </c>
      <c r="AU164" s="297" t="s">
        <v>90</v>
      </c>
      <c r="AV164" s="16" t="s">
        <v>168</v>
      </c>
      <c r="AW164" s="16" t="s">
        <v>34</v>
      </c>
      <c r="AX164" s="16" t="s">
        <v>85</v>
      </c>
      <c r="AY164" s="297" t="s">
        <v>162</v>
      </c>
    </row>
    <row r="165" s="2" customFormat="1" ht="19.8" customHeight="1">
      <c r="A165" s="39"/>
      <c r="B165" s="40"/>
      <c r="C165" s="240" t="s">
        <v>234</v>
      </c>
      <c r="D165" s="240" t="s">
        <v>164</v>
      </c>
      <c r="E165" s="241" t="s">
        <v>651</v>
      </c>
      <c r="F165" s="242" t="s">
        <v>652</v>
      </c>
      <c r="G165" s="243" t="s">
        <v>192</v>
      </c>
      <c r="H165" s="244">
        <v>34.5</v>
      </c>
      <c r="I165" s="245"/>
      <c r="J165" s="246">
        <f>ROUND(I165*H165,2)</f>
        <v>0</v>
      </c>
      <c r="K165" s="247"/>
      <c r="L165" s="45"/>
      <c r="M165" s="248" t="s">
        <v>1</v>
      </c>
      <c r="N165" s="249" t="s">
        <v>44</v>
      </c>
      <c r="O165" s="98"/>
      <c r="P165" s="250">
        <f>O165*H165</f>
        <v>0</v>
      </c>
      <c r="Q165" s="250">
        <v>0</v>
      </c>
      <c r="R165" s="250">
        <f>Q165*H165</f>
        <v>0</v>
      </c>
      <c r="S165" s="250">
        <v>0</v>
      </c>
      <c r="T165" s="25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52" t="s">
        <v>168</v>
      </c>
      <c r="AT165" s="252" t="s">
        <v>164</v>
      </c>
      <c r="AU165" s="252" t="s">
        <v>90</v>
      </c>
      <c r="AY165" s="18" t="s">
        <v>162</v>
      </c>
      <c r="BE165" s="253">
        <f>IF(N165="základná",J165,0)</f>
        <v>0</v>
      </c>
      <c r="BF165" s="253">
        <f>IF(N165="znížená",J165,0)</f>
        <v>0</v>
      </c>
      <c r="BG165" s="253">
        <f>IF(N165="zákl. prenesená",J165,0)</f>
        <v>0</v>
      </c>
      <c r="BH165" s="253">
        <f>IF(N165="zníž. prenesená",J165,0)</f>
        <v>0</v>
      </c>
      <c r="BI165" s="253">
        <f>IF(N165="nulová",J165,0)</f>
        <v>0</v>
      </c>
      <c r="BJ165" s="18" t="s">
        <v>90</v>
      </c>
      <c r="BK165" s="253">
        <f>ROUND(I165*H165,2)</f>
        <v>0</v>
      </c>
      <c r="BL165" s="18" t="s">
        <v>168</v>
      </c>
      <c r="BM165" s="252" t="s">
        <v>1434</v>
      </c>
    </row>
    <row r="166" s="2" customFormat="1" ht="14.4" customHeight="1">
      <c r="A166" s="39"/>
      <c r="B166" s="40"/>
      <c r="C166" s="240" t="s">
        <v>239</v>
      </c>
      <c r="D166" s="240" t="s">
        <v>164</v>
      </c>
      <c r="E166" s="241" t="s">
        <v>654</v>
      </c>
      <c r="F166" s="242" t="s">
        <v>655</v>
      </c>
      <c r="G166" s="243" t="s">
        <v>192</v>
      </c>
      <c r="H166" s="244">
        <v>52.5</v>
      </c>
      <c r="I166" s="245"/>
      <c r="J166" s="246">
        <f>ROUND(I166*H166,2)</f>
        <v>0</v>
      </c>
      <c r="K166" s="247"/>
      <c r="L166" s="45"/>
      <c r="M166" s="248" t="s">
        <v>1</v>
      </c>
      <c r="N166" s="249" t="s">
        <v>44</v>
      </c>
      <c r="O166" s="98"/>
      <c r="P166" s="250">
        <f>O166*H166</f>
        <v>0</v>
      </c>
      <c r="Q166" s="250">
        <v>0</v>
      </c>
      <c r="R166" s="250">
        <f>Q166*H166</f>
        <v>0</v>
      </c>
      <c r="S166" s="250">
        <v>0</v>
      </c>
      <c r="T166" s="25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52" t="s">
        <v>168</v>
      </c>
      <c r="AT166" s="252" t="s">
        <v>164</v>
      </c>
      <c r="AU166" s="252" t="s">
        <v>90</v>
      </c>
      <c r="AY166" s="18" t="s">
        <v>162</v>
      </c>
      <c r="BE166" s="253">
        <f>IF(N166="základná",J166,0)</f>
        <v>0</v>
      </c>
      <c r="BF166" s="253">
        <f>IF(N166="znížená",J166,0)</f>
        <v>0</v>
      </c>
      <c r="BG166" s="253">
        <f>IF(N166="zákl. prenesená",J166,0)</f>
        <v>0</v>
      </c>
      <c r="BH166" s="253">
        <f>IF(N166="zníž. prenesená",J166,0)</f>
        <v>0</v>
      </c>
      <c r="BI166" s="253">
        <f>IF(N166="nulová",J166,0)</f>
        <v>0</v>
      </c>
      <c r="BJ166" s="18" t="s">
        <v>90</v>
      </c>
      <c r="BK166" s="253">
        <f>ROUND(I166*H166,2)</f>
        <v>0</v>
      </c>
      <c r="BL166" s="18" t="s">
        <v>168</v>
      </c>
      <c r="BM166" s="252" t="s">
        <v>1435</v>
      </c>
    </row>
    <row r="167" s="14" customFormat="1">
      <c r="A167" s="14"/>
      <c r="B167" s="265"/>
      <c r="C167" s="266"/>
      <c r="D167" s="256" t="s">
        <v>170</v>
      </c>
      <c r="E167" s="267" t="s">
        <v>1</v>
      </c>
      <c r="F167" s="268" t="s">
        <v>657</v>
      </c>
      <c r="G167" s="266"/>
      <c r="H167" s="269">
        <v>34.5</v>
      </c>
      <c r="I167" s="270"/>
      <c r="J167" s="266"/>
      <c r="K167" s="266"/>
      <c r="L167" s="271"/>
      <c r="M167" s="272"/>
      <c r="N167" s="273"/>
      <c r="O167" s="273"/>
      <c r="P167" s="273"/>
      <c r="Q167" s="273"/>
      <c r="R167" s="273"/>
      <c r="S167" s="273"/>
      <c r="T167" s="27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75" t="s">
        <v>170</v>
      </c>
      <c r="AU167" s="275" t="s">
        <v>90</v>
      </c>
      <c r="AV167" s="14" t="s">
        <v>90</v>
      </c>
      <c r="AW167" s="14" t="s">
        <v>34</v>
      </c>
      <c r="AX167" s="14" t="s">
        <v>78</v>
      </c>
      <c r="AY167" s="275" t="s">
        <v>162</v>
      </c>
    </row>
    <row r="168" s="14" customFormat="1">
      <c r="A168" s="14"/>
      <c r="B168" s="265"/>
      <c r="C168" s="266"/>
      <c r="D168" s="256" t="s">
        <v>170</v>
      </c>
      <c r="E168" s="267" t="s">
        <v>1</v>
      </c>
      <c r="F168" s="268" t="s">
        <v>658</v>
      </c>
      <c r="G168" s="266"/>
      <c r="H168" s="269">
        <v>18</v>
      </c>
      <c r="I168" s="270"/>
      <c r="J168" s="266"/>
      <c r="K168" s="266"/>
      <c r="L168" s="271"/>
      <c r="M168" s="272"/>
      <c r="N168" s="273"/>
      <c r="O168" s="273"/>
      <c r="P168" s="273"/>
      <c r="Q168" s="273"/>
      <c r="R168" s="273"/>
      <c r="S168" s="273"/>
      <c r="T168" s="27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5" t="s">
        <v>170</v>
      </c>
      <c r="AU168" s="275" t="s">
        <v>90</v>
      </c>
      <c r="AV168" s="14" t="s">
        <v>90</v>
      </c>
      <c r="AW168" s="14" t="s">
        <v>34</v>
      </c>
      <c r="AX168" s="14" t="s">
        <v>78</v>
      </c>
      <c r="AY168" s="275" t="s">
        <v>162</v>
      </c>
    </row>
    <row r="169" s="16" customFormat="1">
      <c r="A169" s="16"/>
      <c r="B169" s="287"/>
      <c r="C169" s="288"/>
      <c r="D169" s="256" t="s">
        <v>170</v>
      </c>
      <c r="E169" s="289" t="s">
        <v>1</v>
      </c>
      <c r="F169" s="290" t="s">
        <v>180</v>
      </c>
      <c r="G169" s="288"/>
      <c r="H169" s="291">
        <v>52.5</v>
      </c>
      <c r="I169" s="292"/>
      <c r="J169" s="288"/>
      <c r="K169" s="288"/>
      <c r="L169" s="293"/>
      <c r="M169" s="294"/>
      <c r="N169" s="295"/>
      <c r="O169" s="295"/>
      <c r="P169" s="295"/>
      <c r="Q169" s="295"/>
      <c r="R169" s="295"/>
      <c r="S169" s="295"/>
      <c r="T169" s="29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T169" s="297" t="s">
        <v>170</v>
      </c>
      <c r="AU169" s="297" t="s">
        <v>90</v>
      </c>
      <c r="AV169" s="16" t="s">
        <v>168</v>
      </c>
      <c r="AW169" s="16" t="s">
        <v>34</v>
      </c>
      <c r="AX169" s="16" t="s">
        <v>85</v>
      </c>
      <c r="AY169" s="297" t="s">
        <v>162</v>
      </c>
    </row>
    <row r="170" s="2" customFormat="1" ht="22.2" customHeight="1">
      <c r="A170" s="39"/>
      <c r="B170" s="40"/>
      <c r="C170" s="240" t="s">
        <v>244</v>
      </c>
      <c r="D170" s="240" t="s">
        <v>164</v>
      </c>
      <c r="E170" s="241" t="s">
        <v>659</v>
      </c>
      <c r="F170" s="242" t="s">
        <v>660</v>
      </c>
      <c r="G170" s="243" t="s">
        <v>545</v>
      </c>
      <c r="H170" s="244">
        <v>32.399999999999999</v>
      </c>
      <c r="I170" s="245"/>
      <c r="J170" s="246">
        <f>ROUND(I170*H170,2)</f>
        <v>0</v>
      </c>
      <c r="K170" s="247"/>
      <c r="L170" s="45"/>
      <c r="M170" s="248" t="s">
        <v>1</v>
      </c>
      <c r="N170" s="249" t="s">
        <v>44</v>
      </c>
      <c r="O170" s="98"/>
      <c r="P170" s="250">
        <f>O170*H170</f>
        <v>0</v>
      </c>
      <c r="Q170" s="250">
        <v>0</v>
      </c>
      <c r="R170" s="250">
        <f>Q170*H170</f>
        <v>0</v>
      </c>
      <c r="S170" s="250">
        <v>0</v>
      </c>
      <c r="T170" s="25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52" t="s">
        <v>168</v>
      </c>
      <c r="AT170" s="252" t="s">
        <v>164</v>
      </c>
      <c r="AU170" s="252" t="s">
        <v>90</v>
      </c>
      <c r="AY170" s="18" t="s">
        <v>162</v>
      </c>
      <c r="BE170" s="253">
        <f>IF(N170="základná",J170,0)</f>
        <v>0</v>
      </c>
      <c r="BF170" s="253">
        <f>IF(N170="znížená",J170,0)</f>
        <v>0</v>
      </c>
      <c r="BG170" s="253">
        <f>IF(N170="zákl. prenesená",J170,0)</f>
        <v>0</v>
      </c>
      <c r="BH170" s="253">
        <f>IF(N170="zníž. prenesená",J170,0)</f>
        <v>0</v>
      </c>
      <c r="BI170" s="253">
        <f>IF(N170="nulová",J170,0)</f>
        <v>0</v>
      </c>
      <c r="BJ170" s="18" t="s">
        <v>90</v>
      </c>
      <c r="BK170" s="253">
        <f>ROUND(I170*H170,2)</f>
        <v>0</v>
      </c>
      <c r="BL170" s="18" t="s">
        <v>168</v>
      </c>
      <c r="BM170" s="252" t="s">
        <v>1436</v>
      </c>
    </row>
    <row r="171" s="14" customFormat="1">
      <c r="A171" s="14"/>
      <c r="B171" s="265"/>
      <c r="C171" s="266"/>
      <c r="D171" s="256" t="s">
        <v>170</v>
      </c>
      <c r="E171" s="267" t="s">
        <v>1</v>
      </c>
      <c r="F171" s="268" t="s">
        <v>662</v>
      </c>
      <c r="G171" s="266"/>
      <c r="H171" s="269">
        <v>32.399999999999999</v>
      </c>
      <c r="I171" s="270"/>
      <c r="J171" s="266"/>
      <c r="K171" s="266"/>
      <c r="L171" s="271"/>
      <c r="M171" s="272"/>
      <c r="N171" s="273"/>
      <c r="O171" s="273"/>
      <c r="P171" s="273"/>
      <c r="Q171" s="273"/>
      <c r="R171" s="273"/>
      <c r="S171" s="273"/>
      <c r="T171" s="27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5" t="s">
        <v>170</v>
      </c>
      <c r="AU171" s="275" t="s">
        <v>90</v>
      </c>
      <c r="AV171" s="14" t="s">
        <v>90</v>
      </c>
      <c r="AW171" s="14" t="s">
        <v>34</v>
      </c>
      <c r="AX171" s="14" t="s">
        <v>85</v>
      </c>
      <c r="AY171" s="275" t="s">
        <v>162</v>
      </c>
    </row>
    <row r="172" s="2" customFormat="1" ht="22.2" customHeight="1">
      <c r="A172" s="39"/>
      <c r="B172" s="40"/>
      <c r="C172" s="240" t="s">
        <v>248</v>
      </c>
      <c r="D172" s="240" t="s">
        <v>164</v>
      </c>
      <c r="E172" s="241" t="s">
        <v>663</v>
      </c>
      <c r="F172" s="242" t="s">
        <v>664</v>
      </c>
      <c r="G172" s="243" t="s">
        <v>192</v>
      </c>
      <c r="H172" s="244">
        <v>22.5</v>
      </c>
      <c r="I172" s="245"/>
      <c r="J172" s="246">
        <f>ROUND(I172*H172,2)</f>
        <v>0</v>
      </c>
      <c r="K172" s="247"/>
      <c r="L172" s="45"/>
      <c r="M172" s="248" t="s">
        <v>1</v>
      </c>
      <c r="N172" s="249" t="s">
        <v>44</v>
      </c>
      <c r="O172" s="98"/>
      <c r="P172" s="250">
        <f>O172*H172</f>
        <v>0</v>
      </c>
      <c r="Q172" s="250">
        <v>0</v>
      </c>
      <c r="R172" s="250">
        <f>Q172*H172</f>
        <v>0</v>
      </c>
      <c r="S172" s="250">
        <v>0</v>
      </c>
      <c r="T172" s="25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52" t="s">
        <v>168</v>
      </c>
      <c r="AT172" s="252" t="s">
        <v>164</v>
      </c>
      <c r="AU172" s="252" t="s">
        <v>90</v>
      </c>
      <c r="AY172" s="18" t="s">
        <v>162</v>
      </c>
      <c r="BE172" s="253">
        <f>IF(N172="základná",J172,0)</f>
        <v>0</v>
      </c>
      <c r="BF172" s="253">
        <f>IF(N172="znížená",J172,0)</f>
        <v>0</v>
      </c>
      <c r="BG172" s="253">
        <f>IF(N172="zákl. prenesená",J172,0)</f>
        <v>0</v>
      </c>
      <c r="BH172" s="253">
        <f>IF(N172="zníž. prenesená",J172,0)</f>
        <v>0</v>
      </c>
      <c r="BI172" s="253">
        <f>IF(N172="nulová",J172,0)</f>
        <v>0</v>
      </c>
      <c r="BJ172" s="18" t="s">
        <v>90</v>
      </c>
      <c r="BK172" s="253">
        <f>ROUND(I172*H172,2)</f>
        <v>0</v>
      </c>
      <c r="BL172" s="18" t="s">
        <v>168</v>
      </c>
      <c r="BM172" s="252" t="s">
        <v>1437</v>
      </c>
    </row>
    <row r="173" s="13" customFormat="1">
      <c r="A173" s="13"/>
      <c r="B173" s="254"/>
      <c r="C173" s="255"/>
      <c r="D173" s="256" t="s">
        <v>170</v>
      </c>
      <c r="E173" s="257" t="s">
        <v>1</v>
      </c>
      <c r="F173" s="258" t="s">
        <v>666</v>
      </c>
      <c r="G173" s="255"/>
      <c r="H173" s="257" t="s">
        <v>1</v>
      </c>
      <c r="I173" s="259"/>
      <c r="J173" s="255"/>
      <c r="K173" s="255"/>
      <c r="L173" s="260"/>
      <c r="M173" s="261"/>
      <c r="N173" s="262"/>
      <c r="O173" s="262"/>
      <c r="P173" s="262"/>
      <c r="Q173" s="262"/>
      <c r="R173" s="262"/>
      <c r="S173" s="262"/>
      <c r="T173" s="26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4" t="s">
        <v>170</v>
      </c>
      <c r="AU173" s="264" t="s">
        <v>90</v>
      </c>
      <c r="AV173" s="13" t="s">
        <v>85</v>
      </c>
      <c r="AW173" s="13" t="s">
        <v>34</v>
      </c>
      <c r="AX173" s="13" t="s">
        <v>78</v>
      </c>
      <c r="AY173" s="264" t="s">
        <v>162</v>
      </c>
    </row>
    <row r="174" s="14" customFormat="1">
      <c r="A174" s="14"/>
      <c r="B174" s="265"/>
      <c r="C174" s="266"/>
      <c r="D174" s="256" t="s">
        <v>170</v>
      </c>
      <c r="E174" s="267" t="s">
        <v>1</v>
      </c>
      <c r="F174" s="268" t="s">
        <v>667</v>
      </c>
      <c r="G174" s="266"/>
      <c r="H174" s="269">
        <v>22.5</v>
      </c>
      <c r="I174" s="270"/>
      <c r="J174" s="266"/>
      <c r="K174" s="266"/>
      <c r="L174" s="271"/>
      <c r="M174" s="272"/>
      <c r="N174" s="273"/>
      <c r="O174" s="273"/>
      <c r="P174" s="273"/>
      <c r="Q174" s="273"/>
      <c r="R174" s="273"/>
      <c r="S174" s="273"/>
      <c r="T174" s="27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5" t="s">
        <v>170</v>
      </c>
      <c r="AU174" s="275" t="s">
        <v>90</v>
      </c>
      <c r="AV174" s="14" t="s">
        <v>90</v>
      </c>
      <c r="AW174" s="14" t="s">
        <v>34</v>
      </c>
      <c r="AX174" s="14" t="s">
        <v>85</v>
      </c>
      <c r="AY174" s="275" t="s">
        <v>162</v>
      </c>
    </row>
    <row r="175" s="2" customFormat="1" ht="22.2" customHeight="1">
      <c r="A175" s="39"/>
      <c r="B175" s="40"/>
      <c r="C175" s="240" t="s">
        <v>253</v>
      </c>
      <c r="D175" s="240" t="s">
        <v>164</v>
      </c>
      <c r="E175" s="241" t="s">
        <v>668</v>
      </c>
      <c r="F175" s="242" t="s">
        <v>669</v>
      </c>
      <c r="G175" s="243" t="s">
        <v>167</v>
      </c>
      <c r="H175" s="244">
        <v>8</v>
      </c>
      <c r="I175" s="245"/>
      <c r="J175" s="246">
        <f>ROUND(I175*H175,2)</f>
        <v>0</v>
      </c>
      <c r="K175" s="247"/>
      <c r="L175" s="45"/>
      <c r="M175" s="248" t="s">
        <v>1</v>
      </c>
      <c r="N175" s="249" t="s">
        <v>44</v>
      </c>
      <c r="O175" s="98"/>
      <c r="P175" s="250">
        <f>O175*H175</f>
        <v>0</v>
      </c>
      <c r="Q175" s="250">
        <v>0</v>
      </c>
      <c r="R175" s="250">
        <f>Q175*H175</f>
        <v>0</v>
      </c>
      <c r="S175" s="250">
        <v>0</v>
      </c>
      <c r="T175" s="25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52" t="s">
        <v>168</v>
      </c>
      <c r="AT175" s="252" t="s">
        <v>164</v>
      </c>
      <c r="AU175" s="252" t="s">
        <v>90</v>
      </c>
      <c r="AY175" s="18" t="s">
        <v>162</v>
      </c>
      <c r="BE175" s="253">
        <f>IF(N175="základná",J175,0)</f>
        <v>0</v>
      </c>
      <c r="BF175" s="253">
        <f>IF(N175="znížená",J175,0)</f>
        <v>0</v>
      </c>
      <c r="BG175" s="253">
        <f>IF(N175="zákl. prenesená",J175,0)</f>
        <v>0</v>
      </c>
      <c r="BH175" s="253">
        <f>IF(N175="zníž. prenesená",J175,0)</f>
        <v>0</v>
      </c>
      <c r="BI175" s="253">
        <f>IF(N175="nulová",J175,0)</f>
        <v>0</v>
      </c>
      <c r="BJ175" s="18" t="s">
        <v>90</v>
      </c>
      <c r="BK175" s="253">
        <f>ROUND(I175*H175,2)</f>
        <v>0</v>
      </c>
      <c r="BL175" s="18" t="s">
        <v>168</v>
      </c>
      <c r="BM175" s="252" t="s">
        <v>1438</v>
      </c>
    </row>
    <row r="176" s="14" customFormat="1">
      <c r="A176" s="14"/>
      <c r="B176" s="265"/>
      <c r="C176" s="266"/>
      <c r="D176" s="256" t="s">
        <v>170</v>
      </c>
      <c r="E176" s="267" t="s">
        <v>1</v>
      </c>
      <c r="F176" s="268" t="s">
        <v>671</v>
      </c>
      <c r="G176" s="266"/>
      <c r="H176" s="269">
        <v>8</v>
      </c>
      <c r="I176" s="270"/>
      <c r="J176" s="266"/>
      <c r="K176" s="266"/>
      <c r="L176" s="271"/>
      <c r="M176" s="272"/>
      <c r="N176" s="273"/>
      <c r="O176" s="273"/>
      <c r="P176" s="273"/>
      <c r="Q176" s="273"/>
      <c r="R176" s="273"/>
      <c r="S176" s="273"/>
      <c r="T176" s="27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75" t="s">
        <v>170</v>
      </c>
      <c r="AU176" s="275" t="s">
        <v>90</v>
      </c>
      <c r="AV176" s="14" t="s">
        <v>90</v>
      </c>
      <c r="AW176" s="14" t="s">
        <v>34</v>
      </c>
      <c r="AX176" s="14" t="s">
        <v>85</v>
      </c>
      <c r="AY176" s="275" t="s">
        <v>162</v>
      </c>
    </row>
    <row r="177" s="12" customFormat="1" ht="22.8" customHeight="1">
      <c r="A177" s="12"/>
      <c r="B177" s="224"/>
      <c r="C177" s="225"/>
      <c r="D177" s="226" t="s">
        <v>77</v>
      </c>
      <c r="E177" s="238" t="s">
        <v>90</v>
      </c>
      <c r="F177" s="238" t="s">
        <v>252</v>
      </c>
      <c r="G177" s="225"/>
      <c r="H177" s="225"/>
      <c r="I177" s="228"/>
      <c r="J177" s="239">
        <f>BK177</f>
        <v>0</v>
      </c>
      <c r="K177" s="225"/>
      <c r="L177" s="230"/>
      <c r="M177" s="231"/>
      <c r="N177" s="232"/>
      <c r="O177" s="232"/>
      <c r="P177" s="233">
        <f>SUM(P178:P188)</f>
        <v>0</v>
      </c>
      <c r="Q177" s="232"/>
      <c r="R177" s="233">
        <f>SUM(R178:R188)</f>
        <v>25.573542399999997</v>
      </c>
      <c r="S177" s="232"/>
      <c r="T177" s="234">
        <f>SUM(T178:T188)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35" t="s">
        <v>85</v>
      </c>
      <c r="AT177" s="236" t="s">
        <v>77</v>
      </c>
      <c r="AU177" s="236" t="s">
        <v>85</v>
      </c>
      <c r="AY177" s="235" t="s">
        <v>162</v>
      </c>
      <c r="BK177" s="237">
        <f>SUM(BK178:BK188)</f>
        <v>0</v>
      </c>
    </row>
    <row r="178" s="2" customFormat="1" ht="22.2" customHeight="1">
      <c r="A178" s="39"/>
      <c r="B178" s="40"/>
      <c r="C178" s="240" t="s">
        <v>261</v>
      </c>
      <c r="D178" s="240" t="s">
        <v>164</v>
      </c>
      <c r="E178" s="241" t="s">
        <v>672</v>
      </c>
      <c r="F178" s="242" t="s">
        <v>673</v>
      </c>
      <c r="G178" s="243" t="s">
        <v>192</v>
      </c>
      <c r="H178" s="244">
        <v>1.3</v>
      </c>
      <c r="I178" s="245"/>
      <c r="J178" s="246">
        <f>ROUND(I178*H178,2)</f>
        <v>0</v>
      </c>
      <c r="K178" s="247"/>
      <c r="L178" s="45"/>
      <c r="M178" s="248" t="s">
        <v>1</v>
      </c>
      <c r="N178" s="249" t="s">
        <v>44</v>
      </c>
      <c r="O178" s="98"/>
      <c r="P178" s="250">
        <f>O178*H178</f>
        <v>0</v>
      </c>
      <c r="Q178" s="250">
        <v>1.6299999999999999</v>
      </c>
      <c r="R178" s="250">
        <f>Q178*H178</f>
        <v>2.1189999999999998</v>
      </c>
      <c r="S178" s="250">
        <v>0</v>
      </c>
      <c r="T178" s="25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2" t="s">
        <v>168</v>
      </c>
      <c r="AT178" s="252" t="s">
        <v>164</v>
      </c>
      <c r="AU178" s="252" t="s">
        <v>90</v>
      </c>
      <c r="AY178" s="18" t="s">
        <v>162</v>
      </c>
      <c r="BE178" s="253">
        <f>IF(N178="základná",J178,0)</f>
        <v>0</v>
      </c>
      <c r="BF178" s="253">
        <f>IF(N178="znížená",J178,0)</f>
        <v>0</v>
      </c>
      <c r="BG178" s="253">
        <f>IF(N178="zákl. prenesená",J178,0)</f>
        <v>0</v>
      </c>
      <c r="BH178" s="253">
        <f>IF(N178="zníž. prenesená",J178,0)</f>
        <v>0</v>
      </c>
      <c r="BI178" s="253">
        <f>IF(N178="nulová",J178,0)</f>
        <v>0</v>
      </c>
      <c r="BJ178" s="18" t="s">
        <v>90</v>
      </c>
      <c r="BK178" s="253">
        <f>ROUND(I178*H178,2)</f>
        <v>0</v>
      </c>
      <c r="BL178" s="18" t="s">
        <v>168</v>
      </c>
      <c r="BM178" s="252" t="s">
        <v>1439</v>
      </c>
    </row>
    <row r="179" s="14" customFormat="1">
      <c r="A179" s="14"/>
      <c r="B179" s="265"/>
      <c r="C179" s="266"/>
      <c r="D179" s="256" t="s">
        <v>170</v>
      </c>
      <c r="E179" s="267" t="s">
        <v>1</v>
      </c>
      <c r="F179" s="268" t="s">
        <v>675</v>
      </c>
      <c r="G179" s="266"/>
      <c r="H179" s="269">
        <v>1.3</v>
      </c>
      <c r="I179" s="270"/>
      <c r="J179" s="266"/>
      <c r="K179" s="266"/>
      <c r="L179" s="271"/>
      <c r="M179" s="272"/>
      <c r="N179" s="273"/>
      <c r="O179" s="273"/>
      <c r="P179" s="273"/>
      <c r="Q179" s="273"/>
      <c r="R179" s="273"/>
      <c r="S179" s="273"/>
      <c r="T179" s="27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75" t="s">
        <v>170</v>
      </c>
      <c r="AU179" s="275" t="s">
        <v>90</v>
      </c>
      <c r="AV179" s="14" t="s">
        <v>90</v>
      </c>
      <c r="AW179" s="14" t="s">
        <v>34</v>
      </c>
      <c r="AX179" s="14" t="s">
        <v>85</v>
      </c>
      <c r="AY179" s="275" t="s">
        <v>162</v>
      </c>
    </row>
    <row r="180" s="2" customFormat="1" ht="14.4" customHeight="1">
      <c r="A180" s="39"/>
      <c r="B180" s="40"/>
      <c r="C180" s="240" t="s">
        <v>266</v>
      </c>
      <c r="D180" s="240" t="s">
        <v>164</v>
      </c>
      <c r="E180" s="241" t="s">
        <v>676</v>
      </c>
      <c r="F180" s="242" t="s">
        <v>677</v>
      </c>
      <c r="G180" s="243" t="s">
        <v>192</v>
      </c>
      <c r="H180" s="244">
        <v>2.7000000000000002</v>
      </c>
      <c r="I180" s="245"/>
      <c r="J180" s="246">
        <f>ROUND(I180*H180,2)</f>
        <v>0</v>
      </c>
      <c r="K180" s="247"/>
      <c r="L180" s="45"/>
      <c r="M180" s="248" t="s">
        <v>1</v>
      </c>
      <c r="N180" s="249" t="s">
        <v>44</v>
      </c>
      <c r="O180" s="98"/>
      <c r="P180" s="250">
        <f>O180*H180</f>
        <v>0</v>
      </c>
      <c r="Q180" s="250">
        <v>1.9205000000000001</v>
      </c>
      <c r="R180" s="250">
        <f>Q180*H180</f>
        <v>5.1853500000000006</v>
      </c>
      <c r="S180" s="250">
        <v>0</v>
      </c>
      <c r="T180" s="25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52" t="s">
        <v>168</v>
      </c>
      <c r="AT180" s="252" t="s">
        <v>164</v>
      </c>
      <c r="AU180" s="252" t="s">
        <v>90</v>
      </c>
      <c r="AY180" s="18" t="s">
        <v>162</v>
      </c>
      <c r="BE180" s="253">
        <f>IF(N180="základná",J180,0)</f>
        <v>0</v>
      </c>
      <c r="BF180" s="253">
        <f>IF(N180="znížená",J180,0)</f>
        <v>0</v>
      </c>
      <c r="BG180" s="253">
        <f>IF(N180="zákl. prenesená",J180,0)</f>
        <v>0</v>
      </c>
      <c r="BH180" s="253">
        <f>IF(N180="zníž. prenesená",J180,0)</f>
        <v>0</v>
      </c>
      <c r="BI180" s="253">
        <f>IF(N180="nulová",J180,0)</f>
        <v>0</v>
      </c>
      <c r="BJ180" s="18" t="s">
        <v>90</v>
      </c>
      <c r="BK180" s="253">
        <f>ROUND(I180*H180,2)</f>
        <v>0</v>
      </c>
      <c r="BL180" s="18" t="s">
        <v>168</v>
      </c>
      <c r="BM180" s="252" t="s">
        <v>1440</v>
      </c>
    </row>
    <row r="181" s="14" customFormat="1">
      <c r="A181" s="14"/>
      <c r="B181" s="265"/>
      <c r="C181" s="266"/>
      <c r="D181" s="256" t="s">
        <v>170</v>
      </c>
      <c r="E181" s="267" t="s">
        <v>1</v>
      </c>
      <c r="F181" s="268" t="s">
        <v>679</v>
      </c>
      <c r="G181" s="266"/>
      <c r="H181" s="269">
        <v>2.7000000000000002</v>
      </c>
      <c r="I181" s="270"/>
      <c r="J181" s="266"/>
      <c r="K181" s="266"/>
      <c r="L181" s="271"/>
      <c r="M181" s="272"/>
      <c r="N181" s="273"/>
      <c r="O181" s="273"/>
      <c r="P181" s="273"/>
      <c r="Q181" s="273"/>
      <c r="R181" s="273"/>
      <c r="S181" s="273"/>
      <c r="T181" s="27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75" t="s">
        <v>170</v>
      </c>
      <c r="AU181" s="275" t="s">
        <v>90</v>
      </c>
      <c r="AV181" s="14" t="s">
        <v>90</v>
      </c>
      <c r="AW181" s="14" t="s">
        <v>34</v>
      </c>
      <c r="AX181" s="14" t="s">
        <v>85</v>
      </c>
      <c r="AY181" s="275" t="s">
        <v>162</v>
      </c>
    </row>
    <row r="182" s="2" customFormat="1" ht="14.4" customHeight="1">
      <c r="A182" s="39"/>
      <c r="B182" s="40"/>
      <c r="C182" s="240" t="s">
        <v>272</v>
      </c>
      <c r="D182" s="240" t="s">
        <v>164</v>
      </c>
      <c r="E182" s="241" t="s">
        <v>680</v>
      </c>
      <c r="F182" s="242" t="s">
        <v>681</v>
      </c>
      <c r="G182" s="243" t="s">
        <v>192</v>
      </c>
      <c r="H182" s="244">
        <v>7.5599999999999996</v>
      </c>
      <c r="I182" s="245"/>
      <c r="J182" s="246">
        <f>ROUND(I182*H182,2)</f>
        <v>0</v>
      </c>
      <c r="K182" s="247"/>
      <c r="L182" s="45"/>
      <c r="M182" s="248" t="s">
        <v>1</v>
      </c>
      <c r="N182" s="249" t="s">
        <v>44</v>
      </c>
      <c r="O182" s="98"/>
      <c r="P182" s="250">
        <f>O182*H182</f>
        <v>0</v>
      </c>
      <c r="Q182" s="250">
        <v>2.4157199999999999</v>
      </c>
      <c r="R182" s="250">
        <f>Q182*H182</f>
        <v>18.262843199999999</v>
      </c>
      <c r="S182" s="250">
        <v>0</v>
      </c>
      <c r="T182" s="25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52" t="s">
        <v>168</v>
      </c>
      <c r="AT182" s="252" t="s">
        <v>164</v>
      </c>
      <c r="AU182" s="252" t="s">
        <v>90</v>
      </c>
      <c r="AY182" s="18" t="s">
        <v>162</v>
      </c>
      <c r="BE182" s="253">
        <f>IF(N182="základná",J182,0)</f>
        <v>0</v>
      </c>
      <c r="BF182" s="253">
        <f>IF(N182="znížená",J182,0)</f>
        <v>0</v>
      </c>
      <c r="BG182" s="253">
        <f>IF(N182="zákl. prenesená",J182,0)</f>
        <v>0</v>
      </c>
      <c r="BH182" s="253">
        <f>IF(N182="zníž. prenesená",J182,0)</f>
        <v>0</v>
      </c>
      <c r="BI182" s="253">
        <f>IF(N182="nulová",J182,0)</f>
        <v>0</v>
      </c>
      <c r="BJ182" s="18" t="s">
        <v>90</v>
      </c>
      <c r="BK182" s="253">
        <f>ROUND(I182*H182,2)</f>
        <v>0</v>
      </c>
      <c r="BL182" s="18" t="s">
        <v>168</v>
      </c>
      <c r="BM182" s="252" t="s">
        <v>1441</v>
      </c>
    </row>
    <row r="183" s="13" customFormat="1">
      <c r="A183" s="13"/>
      <c r="B183" s="254"/>
      <c r="C183" s="255"/>
      <c r="D183" s="256" t="s">
        <v>170</v>
      </c>
      <c r="E183" s="257" t="s">
        <v>1</v>
      </c>
      <c r="F183" s="258" t="s">
        <v>683</v>
      </c>
      <c r="G183" s="255"/>
      <c r="H183" s="257" t="s">
        <v>1</v>
      </c>
      <c r="I183" s="259"/>
      <c r="J183" s="255"/>
      <c r="K183" s="255"/>
      <c r="L183" s="260"/>
      <c r="M183" s="261"/>
      <c r="N183" s="262"/>
      <c r="O183" s="262"/>
      <c r="P183" s="262"/>
      <c r="Q183" s="262"/>
      <c r="R183" s="262"/>
      <c r="S183" s="262"/>
      <c r="T183" s="26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64" t="s">
        <v>170</v>
      </c>
      <c r="AU183" s="264" t="s">
        <v>90</v>
      </c>
      <c r="AV183" s="13" t="s">
        <v>85</v>
      </c>
      <c r="AW183" s="13" t="s">
        <v>34</v>
      </c>
      <c r="AX183" s="13" t="s">
        <v>78</v>
      </c>
      <c r="AY183" s="264" t="s">
        <v>162</v>
      </c>
    </row>
    <row r="184" s="14" customFormat="1">
      <c r="A184" s="14"/>
      <c r="B184" s="265"/>
      <c r="C184" s="266"/>
      <c r="D184" s="256" t="s">
        <v>170</v>
      </c>
      <c r="E184" s="267" t="s">
        <v>1</v>
      </c>
      <c r="F184" s="268" t="s">
        <v>684</v>
      </c>
      <c r="G184" s="266"/>
      <c r="H184" s="269">
        <v>7.5599999999999996</v>
      </c>
      <c r="I184" s="270"/>
      <c r="J184" s="266"/>
      <c r="K184" s="266"/>
      <c r="L184" s="271"/>
      <c r="M184" s="272"/>
      <c r="N184" s="273"/>
      <c r="O184" s="273"/>
      <c r="P184" s="273"/>
      <c r="Q184" s="273"/>
      <c r="R184" s="273"/>
      <c r="S184" s="273"/>
      <c r="T184" s="27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75" t="s">
        <v>170</v>
      </c>
      <c r="AU184" s="275" t="s">
        <v>90</v>
      </c>
      <c r="AV184" s="14" t="s">
        <v>90</v>
      </c>
      <c r="AW184" s="14" t="s">
        <v>34</v>
      </c>
      <c r="AX184" s="14" t="s">
        <v>85</v>
      </c>
      <c r="AY184" s="275" t="s">
        <v>162</v>
      </c>
    </row>
    <row r="185" s="2" customFormat="1" ht="19.8" customHeight="1">
      <c r="A185" s="39"/>
      <c r="B185" s="40"/>
      <c r="C185" s="240" t="s">
        <v>7</v>
      </c>
      <c r="D185" s="240" t="s">
        <v>164</v>
      </c>
      <c r="E185" s="241" t="s">
        <v>685</v>
      </c>
      <c r="F185" s="242" t="s">
        <v>686</v>
      </c>
      <c r="G185" s="243" t="s">
        <v>167</v>
      </c>
      <c r="H185" s="244">
        <v>1.5600000000000001</v>
      </c>
      <c r="I185" s="245"/>
      <c r="J185" s="246">
        <f>ROUND(I185*H185,2)</f>
        <v>0</v>
      </c>
      <c r="K185" s="247"/>
      <c r="L185" s="45"/>
      <c r="M185" s="248" t="s">
        <v>1</v>
      </c>
      <c r="N185" s="249" t="s">
        <v>44</v>
      </c>
      <c r="O185" s="98"/>
      <c r="P185" s="250">
        <f>O185*H185</f>
        <v>0</v>
      </c>
      <c r="Q185" s="250">
        <v>0.0040699999999999998</v>
      </c>
      <c r="R185" s="250">
        <f>Q185*H185</f>
        <v>0.0063492000000000002</v>
      </c>
      <c r="S185" s="250">
        <v>0</v>
      </c>
      <c r="T185" s="251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52" t="s">
        <v>168</v>
      </c>
      <c r="AT185" s="252" t="s">
        <v>164</v>
      </c>
      <c r="AU185" s="252" t="s">
        <v>90</v>
      </c>
      <c r="AY185" s="18" t="s">
        <v>162</v>
      </c>
      <c r="BE185" s="253">
        <f>IF(N185="základná",J185,0)</f>
        <v>0</v>
      </c>
      <c r="BF185" s="253">
        <f>IF(N185="znížená",J185,0)</f>
        <v>0</v>
      </c>
      <c r="BG185" s="253">
        <f>IF(N185="zákl. prenesená",J185,0)</f>
        <v>0</v>
      </c>
      <c r="BH185" s="253">
        <f>IF(N185="zníž. prenesená",J185,0)</f>
        <v>0</v>
      </c>
      <c r="BI185" s="253">
        <f>IF(N185="nulová",J185,0)</f>
        <v>0</v>
      </c>
      <c r="BJ185" s="18" t="s">
        <v>90</v>
      </c>
      <c r="BK185" s="253">
        <f>ROUND(I185*H185,2)</f>
        <v>0</v>
      </c>
      <c r="BL185" s="18" t="s">
        <v>168</v>
      </c>
      <c r="BM185" s="252" t="s">
        <v>1442</v>
      </c>
    </row>
    <row r="186" s="13" customFormat="1">
      <c r="A186" s="13"/>
      <c r="B186" s="254"/>
      <c r="C186" s="255"/>
      <c r="D186" s="256" t="s">
        <v>170</v>
      </c>
      <c r="E186" s="257" t="s">
        <v>1</v>
      </c>
      <c r="F186" s="258" t="s">
        <v>688</v>
      </c>
      <c r="G186" s="255"/>
      <c r="H186" s="257" t="s">
        <v>1</v>
      </c>
      <c r="I186" s="259"/>
      <c r="J186" s="255"/>
      <c r="K186" s="255"/>
      <c r="L186" s="260"/>
      <c r="M186" s="261"/>
      <c r="N186" s="262"/>
      <c r="O186" s="262"/>
      <c r="P186" s="262"/>
      <c r="Q186" s="262"/>
      <c r="R186" s="262"/>
      <c r="S186" s="262"/>
      <c r="T186" s="26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64" t="s">
        <v>170</v>
      </c>
      <c r="AU186" s="264" t="s">
        <v>90</v>
      </c>
      <c r="AV186" s="13" t="s">
        <v>85</v>
      </c>
      <c r="AW186" s="13" t="s">
        <v>34</v>
      </c>
      <c r="AX186" s="13" t="s">
        <v>78</v>
      </c>
      <c r="AY186" s="264" t="s">
        <v>162</v>
      </c>
    </row>
    <row r="187" s="14" customFormat="1">
      <c r="A187" s="14"/>
      <c r="B187" s="265"/>
      <c r="C187" s="266"/>
      <c r="D187" s="256" t="s">
        <v>170</v>
      </c>
      <c r="E187" s="267" t="s">
        <v>1</v>
      </c>
      <c r="F187" s="268" t="s">
        <v>689</v>
      </c>
      <c r="G187" s="266"/>
      <c r="H187" s="269">
        <v>1.5600000000000001</v>
      </c>
      <c r="I187" s="270"/>
      <c r="J187" s="266"/>
      <c r="K187" s="266"/>
      <c r="L187" s="271"/>
      <c r="M187" s="272"/>
      <c r="N187" s="273"/>
      <c r="O187" s="273"/>
      <c r="P187" s="273"/>
      <c r="Q187" s="273"/>
      <c r="R187" s="273"/>
      <c r="S187" s="273"/>
      <c r="T187" s="27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75" t="s">
        <v>170</v>
      </c>
      <c r="AU187" s="275" t="s">
        <v>90</v>
      </c>
      <c r="AV187" s="14" t="s">
        <v>90</v>
      </c>
      <c r="AW187" s="14" t="s">
        <v>34</v>
      </c>
      <c r="AX187" s="14" t="s">
        <v>85</v>
      </c>
      <c r="AY187" s="275" t="s">
        <v>162</v>
      </c>
    </row>
    <row r="188" s="2" customFormat="1" ht="19.8" customHeight="1">
      <c r="A188" s="39"/>
      <c r="B188" s="40"/>
      <c r="C188" s="240" t="s">
        <v>286</v>
      </c>
      <c r="D188" s="240" t="s">
        <v>164</v>
      </c>
      <c r="E188" s="241" t="s">
        <v>690</v>
      </c>
      <c r="F188" s="242" t="s">
        <v>691</v>
      </c>
      <c r="G188" s="243" t="s">
        <v>167</v>
      </c>
      <c r="H188" s="244">
        <v>1.5600000000000001</v>
      </c>
      <c r="I188" s="245"/>
      <c r="J188" s="246">
        <f>ROUND(I188*H188,2)</f>
        <v>0</v>
      </c>
      <c r="K188" s="247"/>
      <c r="L188" s="45"/>
      <c r="M188" s="248" t="s">
        <v>1</v>
      </c>
      <c r="N188" s="249" t="s">
        <v>44</v>
      </c>
      <c r="O188" s="98"/>
      <c r="P188" s="250">
        <f>O188*H188</f>
        <v>0</v>
      </c>
      <c r="Q188" s="250">
        <v>0</v>
      </c>
      <c r="R188" s="250">
        <f>Q188*H188</f>
        <v>0</v>
      </c>
      <c r="S188" s="250">
        <v>0</v>
      </c>
      <c r="T188" s="251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52" t="s">
        <v>168</v>
      </c>
      <c r="AT188" s="252" t="s">
        <v>164</v>
      </c>
      <c r="AU188" s="252" t="s">
        <v>90</v>
      </c>
      <c r="AY188" s="18" t="s">
        <v>162</v>
      </c>
      <c r="BE188" s="253">
        <f>IF(N188="základná",J188,0)</f>
        <v>0</v>
      </c>
      <c r="BF188" s="253">
        <f>IF(N188="znížená",J188,0)</f>
        <v>0</v>
      </c>
      <c r="BG188" s="253">
        <f>IF(N188="zákl. prenesená",J188,0)</f>
        <v>0</v>
      </c>
      <c r="BH188" s="253">
        <f>IF(N188="zníž. prenesená",J188,0)</f>
        <v>0</v>
      </c>
      <c r="BI188" s="253">
        <f>IF(N188="nulová",J188,0)</f>
        <v>0</v>
      </c>
      <c r="BJ188" s="18" t="s">
        <v>90</v>
      </c>
      <c r="BK188" s="253">
        <f>ROUND(I188*H188,2)</f>
        <v>0</v>
      </c>
      <c r="BL188" s="18" t="s">
        <v>168</v>
      </c>
      <c r="BM188" s="252" t="s">
        <v>1443</v>
      </c>
    </row>
    <row r="189" s="12" customFormat="1" ht="22.8" customHeight="1">
      <c r="A189" s="12"/>
      <c r="B189" s="224"/>
      <c r="C189" s="225"/>
      <c r="D189" s="226" t="s">
        <v>77</v>
      </c>
      <c r="E189" s="238" t="s">
        <v>200</v>
      </c>
      <c r="F189" s="238" t="s">
        <v>290</v>
      </c>
      <c r="G189" s="225"/>
      <c r="H189" s="225"/>
      <c r="I189" s="228"/>
      <c r="J189" s="239">
        <f>BK189</f>
        <v>0</v>
      </c>
      <c r="K189" s="225"/>
      <c r="L189" s="230"/>
      <c r="M189" s="231"/>
      <c r="N189" s="232"/>
      <c r="O189" s="232"/>
      <c r="P189" s="233">
        <f>SUM(P190:P196)</f>
        <v>0</v>
      </c>
      <c r="Q189" s="232"/>
      <c r="R189" s="233">
        <f>SUM(R190:R196)</f>
        <v>19.435821999999998</v>
      </c>
      <c r="S189" s="232"/>
      <c r="T189" s="234">
        <f>SUM(T190:T196)</f>
        <v>16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35" t="s">
        <v>85</v>
      </c>
      <c r="AT189" s="236" t="s">
        <v>77</v>
      </c>
      <c r="AU189" s="236" t="s">
        <v>85</v>
      </c>
      <c r="AY189" s="235" t="s">
        <v>162</v>
      </c>
      <c r="BK189" s="237">
        <f>SUM(BK190:BK196)</f>
        <v>0</v>
      </c>
    </row>
    <row r="190" s="2" customFormat="1" ht="22.2" customHeight="1">
      <c r="A190" s="39"/>
      <c r="B190" s="40"/>
      <c r="C190" s="240" t="s">
        <v>291</v>
      </c>
      <c r="D190" s="240" t="s">
        <v>164</v>
      </c>
      <c r="E190" s="241" t="s">
        <v>693</v>
      </c>
      <c r="F190" s="242" t="s">
        <v>694</v>
      </c>
      <c r="G190" s="243" t="s">
        <v>192</v>
      </c>
      <c r="H190" s="244">
        <v>10</v>
      </c>
      <c r="I190" s="245"/>
      <c r="J190" s="246">
        <f>ROUND(I190*H190,2)</f>
        <v>0</v>
      </c>
      <c r="K190" s="247"/>
      <c r="L190" s="45"/>
      <c r="M190" s="248" t="s">
        <v>1</v>
      </c>
      <c r="N190" s="249" t="s">
        <v>44</v>
      </c>
      <c r="O190" s="98"/>
      <c r="P190" s="250">
        <f>O190*H190</f>
        <v>0</v>
      </c>
      <c r="Q190" s="250">
        <v>0</v>
      </c>
      <c r="R190" s="250">
        <f>Q190*H190</f>
        <v>0</v>
      </c>
      <c r="S190" s="250">
        <v>1.6000000000000001</v>
      </c>
      <c r="T190" s="251">
        <f>S190*H190</f>
        <v>16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2" t="s">
        <v>168</v>
      </c>
      <c r="AT190" s="252" t="s">
        <v>164</v>
      </c>
      <c r="AU190" s="252" t="s">
        <v>90</v>
      </c>
      <c r="AY190" s="18" t="s">
        <v>162</v>
      </c>
      <c r="BE190" s="253">
        <f>IF(N190="základná",J190,0)</f>
        <v>0</v>
      </c>
      <c r="BF190" s="253">
        <f>IF(N190="znížená",J190,0)</f>
        <v>0</v>
      </c>
      <c r="BG190" s="253">
        <f>IF(N190="zákl. prenesená",J190,0)</f>
        <v>0</v>
      </c>
      <c r="BH190" s="253">
        <f>IF(N190="zníž. prenesená",J190,0)</f>
        <v>0</v>
      </c>
      <c r="BI190" s="253">
        <f>IF(N190="nulová",J190,0)</f>
        <v>0</v>
      </c>
      <c r="BJ190" s="18" t="s">
        <v>90</v>
      </c>
      <c r="BK190" s="253">
        <f>ROUND(I190*H190,2)</f>
        <v>0</v>
      </c>
      <c r="BL190" s="18" t="s">
        <v>168</v>
      </c>
      <c r="BM190" s="252" t="s">
        <v>1444</v>
      </c>
    </row>
    <row r="191" s="13" customFormat="1">
      <c r="A191" s="13"/>
      <c r="B191" s="254"/>
      <c r="C191" s="255"/>
      <c r="D191" s="256" t="s">
        <v>170</v>
      </c>
      <c r="E191" s="257" t="s">
        <v>1</v>
      </c>
      <c r="F191" s="258" t="s">
        <v>696</v>
      </c>
      <c r="G191" s="255"/>
      <c r="H191" s="257" t="s">
        <v>1</v>
      </c>
      <c r="I191" s="259"/>
      <c r="J191" s="255"/>
      <c r="K191" s="255"/>
      <c r="L191" s="260"/>
      <c r="M191" s="261"/>
      <c r="N191" s="262"/>
      <c r="O191" s="262"/>
      <c r="P191" s="262"/>
      <c r="Q191" s="262"/>
      <c r="R191" s="262"/>
      <c r="S191" s="262"/>
      <c r="T191" s="26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4" t="s">
        <v>170</v>
      </c>
      <c r="AU191" s="264" t="s">
        <v>90</v>
      </c>
      <c r="AV191" s="13" t="s">
        <v>85</v>
      </c>
      <c r="AW191" s="13" t="s">
        <v>34</v>
      </c>
      <c r="AX191" s="13" t="s">
        <v>78</v>
      </c>
      <c r="AY191" s="264" t="s">
        <v>162</v>
      </c>
    </row>
    <row r="192" s="14" customFormat="1">
      <c r="A192" s="14"/>
      <c r="B192" s="265"/>
      <c r="C192" s="266"/>
      <c r="D192" s="256" t="s">
        <v>170</v>
      </c>
      <c r="E192" s="267" t="s">
        <v>1</v>
      </c>
      <c r="F192" s="268" t="s">
        <v>697</v>
      </c>
      <c r="G192" s="266"/>
      <c r="H192" s="269">
        <v>10</v>
      </c>
      <c r="I192" s="270"/>
      <c r="J192" s="266"/>
      <c r="K192" s="266"/>
      <c r="L192" s="271"/>
      <c r="M192" s="272"/>
      <c r="N192" s="273"/>
      <c r="O192" s="273"/>
      <c r="P192" s="273"/>
      <c r="Q192" s="273"/>
      <c r="R192" s="273"/>
      <c r="S192" s="273"/>
      <c r="T192" s="27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75" t="s">
        <v>170</v>
      </c>
      <c r="AU192" s="275" t="s">
        <v>90</v>
      </c>
      <c r="AV192" s="14" t="s">
        <v>90</v>
      </c>
      <c r="AW192" s="14" t="s">
        <v>34</v>
      </c>
      <c r="AX192" s="14" t="s">
        <v>85</v>
      </c>
      <c r="AY192" s="275" t="s">
        <v>162</v>
      </c>
    </row>
    <row r="193" s="2" customFormat="1" ht="22.2" customHeight="1">
      <c r="A193" s="39"/>
      <c r="B193" s="40"/>
      <c r="C193" s="240" t="s">
        <v>298</v>
      </c>
      <c r="D193" s="240" t="s">
        <v>164</v>
      </c>
      <c r="E193" s="241" t="s">
        <v>698</v>
      </c>
      <c r="F193" s="242" t="s">
        <v>699</v>
      </c>
      <c r="G193" s="243" t="s">
        <v>167</v>
      </c>
      <c r="H193" s="244">
        <v>23.559999999999999</v>
      </c>
      <c r="I193" s="245"/>
      <c r="J193" s="246">
        <f>ROUND(I193*H193,2)</f>
        <v>0</v>
      </c>
      <c r="K193" s="247"/>
      <c r="L193" s="45"/>
      <c r="M193" s="248" t="s">
        <v>1</v>
      </c>
      <c r="N193" s="249" t="s">
        <v>44</v>
      </c>
      <c r="O193" s="98"/>
      <c r="P193" s="250">
        <f>O193*H193</f>
        <v>0</v>
      </c>
      <c r="Q193" s="250">
        <v>0.82494999999999996</v>
      </c>
      <c r="R193" s="250">
        <f>Q193*H193</f>
        <v>19.435821999999998</v>
      </c>
      <c r="S193" s="250">
        <v>0</v>
      </c>
      <c r="T193" s="251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52" t="s">
        <v>168</v>
      </c>
      <c r="AT193" s="252" t="s">
        <v>164</v>
      </c>
      <c r="AU193" s="252" t="s">
        <v>90</v>
      </c>
      <c r="AY193" s="18" t="s">
        <v>162</v>
      </c>
      <c r="BE193" s="253">
        <f>IF(N193="základná",J193,0)</f>
        <v>0</v>
      </c>
      <c r="BF193" s="253">
        <f>IF(N193="znížená",J193,0)</f>
        <v>0</v>
      </c>
      <c r="BG193" s="253">
        <f>IF(N193="zákl. prenesená",J193,0)</f>
        <v>0</v>
      </c>
      <c r="BH193" s="253">
        <f>IF(N193="zníž. prenesená",J193,0)</f>
        <v>0</v>
      </c>
      <c r="BI193" s="253">
        <f>IF(N193="nulová",J193,0)</f>
        <v>0</v>
      </c>
      <c r="BJ193" s="18" t="s">
        <v>90</v>
      </c>
      <c r="BK193" s="253">
        <f>ROUND(I193*H193,2)</f>
        <v>0</v>
      </c>
      <c r="BL193" s="18" t="s">
        <v>168</v>
      </c>
      <c r="BM193" s="252" t="s">
        <v>1445</v>
      </c>
    </row>
    <row r="194" s="14" customFormat="1">
      <c r="A194" s="14"/>
      <c r="B194" s="265"/>
      <c r="C194" s="266"/>
      <c r="D194" s="256" t="s">
        <v>170</v>
      </c>
      <c r="E194" s="267" t="s">
        <v>1</v>
      </c>
      <c r="F194" s="268" t="s">
        <v>701</v>
      </c>
      <c r="G194" s="266"/>
      <c r="H194" s="269">
        <v>16</v>
      </c>
      <c r="I194" s="270"/>
      <c r="J194" s="266"/>
      <c r="K194" s="266"/>
      <c r="L194" s="271"/>
      <c r="M194" s="272"/>
      <c r="N194" s="273"/>
      <c r="O194" s="273"/>
      <c r="P194" s="273"/>
      <c r="Q194" s="273"/>
      <c r="R194" s="273"/>
      <c r="S194" s="273"/>
      <c r="T194" s="27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75" t="s">
        <v>170</v>
      </c>
      <c r="AU194" s="275" t="s">
        <v>90</v>
      </c>
      <c r="AV194" s="14" t="s">
        <v>90</v>
      </c>
      <c r="AW194" s="14" t="s">
        <v>34</v>
      </c>
      <c r="AX194" s="14" t="s">
        <v>78</v>
      </c>
      <c r="AY194" s="275" t="s">
        <v>162</v>
      </c>
    </row>
    <row r="195" s="14" customFormat="1">
      <c r="A195" s="14"/>
      <c r="B195" s="265"/>
      <c r="C195" s="266"/>
      <c r="D195" s="256" t="s">
        <v>170</v>
      </c>
      <c r="E195" s="267" t="s">
        <v>1</v>
      </c>
      <c r="F195" s="268" t="s">
        <v>702</v>
      </c>
      <c r="G195" s="266"/>
      <c r="H195" s="269">
        <v>7.5599999999999996</v>
      </c>
      <c r="I195" s="270"/>
      <c r="J195" s="266"/>
      <c r="K195" s="266"/>
      <c r="L195" s="271"/>
      <c r="M195" s="272"/>
      <c r="N195" s="273"/>
      <c r="O195" s="273"/>
      <c r="P195" s="273"/>
      <c r="Q195" s="273"/>
      <c r="R195" s="273"/>
      <c r="S195" s="273"/>
      <c r="T195" s="27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75" t="s">
        <v>170</v>
      </c>
      <c r="AU195" s="275" t="s">
        <v>90</v>
      </c>
      <c r="AV195" s="14" t="s">
        <v>90</v>
      </c>
      <c r="AW195" s="14" t="s">
        <v>34</v>
      </c>
      <c r="AX195" s="14" t="s">
        <v>78</v>
      </c>
      <c r="AY195" s="275" t="s">
        <v>162</v>
      </c>
    </row>
    <row r="196" s="16" customFormat="1">
      <c r="A196" s="16"/>
      <c r="B196" s="287"/>
      <c r="C196" s="288"/>
      <c r="D196" s="256" t="s">
        <v>170</v>
      </c>
      <c r="E196" s="289" t="s">
        <v>1</v>
      </c>
      <c r="F196" s="290" t="s">
        <v>180</v>
      </c>
      <c r="G196" s="288"/>
      <c r="H196" s="291">
        <v>23.559999999999999</v>
      </c>
      <c r="I196" s="292"/>
      <c r="J196" s="288"/>
      <c r="K196" s="288"/>
      <c r="L196" s="293"/>
      <c r="M196" s="294"/>
      <c r="N196" s="295"/>
      <c r="O196" s="295"/>
      <c r="P196" s="295"/>
      <c r="Q196" s="295"/>
      <c r="R196" s="295"/>
      <c r="S196" s="295"/>
      <c r="T196" s="29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T196" s="297" t="s">
        <v>170</v>
      </c>
      <c r="AU196" s="297" t="s">
        <v>90</v>
      </c>
      <c r="AV196" s="16" t="s">
        <v>168</v>
      </c>
      <c r="AW196" s="16" t="s">
        <v>34</v>
      </c>
      <c r="AX196" s="16" t="s">
        <v>85</v>
      </c>
      <c r="AY196" s="297" t="s">
        <v>162</v>
      </c>
    </row>
    <row r="197" s="12" customFormat="1" ht="22.8" customHeight="1">
      <c r="A197" s="12"/>
      <c r="B197" s="224"/>
      <c r="C197" s="225"/>
      <c r="D197" s="226" t="s">
        <v>77</v>
      </c>
      <c r="E197" s="238" t="s">
        <v>221</v>
      </c>
      <c r="F197" s="238" t="s">
        <v>369</v>
      </c>
      <c r="G197" s="225"/>
      <c r="H197" s="225"/>
      <c r="I197" s="228"/>
      <c r="J197" s="239">
        <f>BK197</f>
        <v>0</v>
      </c>
      <c r="K197" s="225"/>
      <c r="L197" s="230"/>
      <c r="M197" s="231"/>
      <c r="N197" s="232"/>
      <c r="O197" s="232"/>
      <c r="P197" s="233">
        <f>SUM(P198:P212)</f>
        <v>0</v>
      </c>
      <c r="Q197" s="232"/>
      <c r="R197" s="233">
        <f>SUM(R198:R212)</f>
        <v>3.6932960000000001</v>
      </c>
      <c r="S197" s="232"/>
      <c r="T197" s="234">
        <f>SUM(T198:T212)</f>
        <v>27.150000000000002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35" t="s">
        <v>85</v>
      </c>
      <c r="AT197" s="236" t="s">
        <v>77</v>
      </c>
      <c r="AU197" s="236" t="s">
        <v>85</v>
      </c>
      <c r="AY197" s="235" t="s">
        <v>162</v>
      </c>
      <c r="BK197" s="237">
        <f>SUM(BK198:BK212)</f>
        <v>0</v>
      </c>
    </row>
    <row r="198" s="2" customFormat="1" ht="14.4" customHeight="1">
      <c r="A198" s="39"/>
      <c r="B198" s="40"/>
      <c r="C198" s="240" t="s">
        <v>303</v>
      </c>
      <c r="D198" s="240" t="s">
        <v>164</v>
      </c>
      <c r="E198" s="241" t="s">
        <v>703</v>
      </c>
      <c r="F198" s="242" t="s">
        <v>704</v>
      </c>
      <c r="G198" s="243" t="s">
        <v>427</v>
      </c>
      <c r="H198" s="244">
        <v>12</v>
      </c>
      <c r="I198" s="245"/>
      <c r="J198" s="246">
        <f>ROUND(I198*H198,2)</f>
        <v>0</v>
      </c>
      <c r="K198" s="247"/>
      <c r="L198" s="45"/>
      <c r="M198" s="248" t="s">
        <v>1</v>
      </c>
      <c r="N198" s="249" t="s">
        <v>44</v>
      </c>
      <c r="O198" s="98"/>
      <c r="P198" s="250">
        <f>O198*H198</f>
        <v>0</v>
      </c>
      <c r="Q198" s="250">
        <v>0</v>
      </c>
      <c r="R198" s="250">
        <f>Q198*H198</f>
        <v>0</v>
      </c>
      <c r="S198" s="250">
        <v>0</v>
      </c>
      <c r="T198" s="251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52" t="s">
        <v>168</v>
      </c>
      <c r="AT198" s="252" t="s">
        <v>164</v>
      </c>
      <c r="AU198" s="252" t="s">
        <v>90</v>
      </c>
      <c r="AY198" s="18" t="s">
        <v>162</v>
      </c>
      <c r="BE198" s="253">
        <f>IF(N198="základná",J198,0)</f>
        <v>0</v>
      </c>
      <c r="BF198" s="253">
        <f>IF(N198="znížená",J198,0)</f>
        <v>0</v>
      </c>
      <c r="BG198" s="253">
        <f>IF(N198="zákl. prenesená",J198,0)</f>
        <v>0</v>
      </c>
      <c r="BH198" s="253">
        <f>IF(N198="zníž. prenesená",J198,0)</f>
        <v>0</v>
      </c>
      <c r="BI198" s="253">
        <f>IF(N198="nulová",J198,0)</f>
        <v>0</v>
      </c>
      <c r="BJ198" s="18" t="s">
        <v>90</v>
      </c>
      <c r="BK198" s="253">
        <f>ROUND(I198*H198,2)</f>
        <v>0</v>
      </c>
      <c r="BL198" s="18" t="s">
        <v>168</v>
      </c>
      <c r="BM198" s="252" t="s">
        <v>1446</v>
      </c>
    </row>
    <row r="199" s="2" customFormat="1" ht="19.8" customHeight="1">
      <c r="A199" s="39"/>
      <c r="B199" s="40"/>
      <c r="C199" s="240" t="s">
        <v>307</v>
      </c>
      <c r="D199" s="240" t="s">
        <v>164</v>
      </c>
      <c r="E199" s="241" t="s">
        <v>706</v>
      </c>
      <c r="F199" s="242" t="s">
        <v>707</v>
      </c>
      <c r="G199" s="243" t="s">
        <v>192</v>
      </c>
      <c r="H199" s="244">
        <v>1.6000000000000001</v>
      </c>
      <c r="I199" s="245"/>
      <c r="J199" s="246">
        <f>ROUND(I199*H199,2)</f>
        <v>0</v>
      </c>
      <c r="K199" s="247"/>
      <c r="L199" s="45"/>
      <c r="M199" s="248" t="s">
        <v>1</v>
      </c>
      <c r="N199" s="249" t="s">
        <v>44</v>
      </c>
      <c r="O199" s="98"/>
      <c r="P199" s="250">
        <f>O199*H199</f>
        <v>0</v>
      </c>
      <c r="Q199" s="250">
        <v>2.3083100000000001</v>
      </c>
      <c r="R199" s="250">
        <f>Q199*H199</f>
        <v>3.6932960000000001</v>
      </c>
      <c r="S199" s="250">
        <v>0</v>
      </c>
      <c r="T199" s="251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52" t="s">
        <v>168</v>
      </c>
      <c r="AT199" s="252" t="s">
        <v>164</v>
      </c>
      <c r="AU199" s="252" t="s">
        <v>90</v>
      </c>
      <c r="AY199" s="18" t="s">
        <v>162</v>
      </c>
      <c r="BE199" s="253">
        <f>IF(N199="základná",J199,0)</f>
        <v>0</v>
      </c>
      <c r="BF199" s="253">
        <f>IF(N199="znížená",J199,0)</f>
        <v>0</v>
      </c>
      <c r="BG199" s="253">
        <f>IF(N199="zákl. prenesená",J199,0)</f>
        <v>0</v>
      </c>
      <c r="BH199" s="253">
        <f>IF(N199="zníž. prenesená",J199,0)</f>
        <v>0</v>
      </c>
      <c r="BI199" s="253">
        <f>IF(N199="nulová",J199,0)</f>
        <v>0</v>
      </c>
      <c r="BJ199" s="18" t="s">
        <v>90</v>
      </c>
      <c r="BK199" s="253">
        <f>ROUND(I199*H199,2)</f>
        <v>0</v>
      </c>
      <c r="BL199" s="18" t="s">
        <v>168</v>
      </c>
      <c r="BM199" s="252" t="s">
        <v>1447</v>
      </c>
    </row>
    <row r="200" s="14" customFormat="1">
      <c r="A200" s="14"/>
      <c r="B200" s="265"/>
      <c r="C200" s="266"/>
      <c r="D200" s="256" t="s">
        <v>170</v>
      </c>
      <c r="E200" s="267" t="s">
        <v>1</v>
      </c>
      <c r="F200" s="268" t="s">
        <v>709</v>
      </c>
      <c r="G200" s="266"/>
      <c r="H200" s="269">
        <v>1.6000000000000001</v>
      </c>
      <c r="I200" s="270"/>
      <c r="J200" s="266"/>
      <c r="K200" s="266"/>
      <c r="L200" s="271"/>
      <c r="M200" s="272"/>
      <c r="N200" s="273"/>
      <c r="O200" s="273"/>
      <c r="P200" s="273"/>
      <c r="Q200" s="273"/>
      <c r="R200" s="273"/>
      <c r="S200" s="273"/>
      <c r="T200" s="27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75" t="s">
        <v>170</v>
      </c>
      <c r="AU200" s="275" t="s">
        <v>90</v>
      </c>
      <c r="AV200" s="14" t="s">
        <v>90</v>
      </c>
      <c r="AW200" s="14" t="s">
        <v>34</v>
      </c>
      <c r="AX200" s="14" t="s">
        <v>85</v>
      </c>
      <c r="AY200" s="275" t="s">
        <v>162</v>
      </c>
    </row>
    <row r="201" s="2" customFormat="1" ht="22.2" customHeight="1">
      <c r="A201" s="39"/>
      <c r="B201" s="40"/>
      <c r="C201" s="240" t="s">
        <v>311</v>
      </c>
      <c r="D201" s="240" t="s">
        <v>164</v>
      </c>
      <c r="E201" s="241" t="s">
        <v>710</v>
      </c>
      <c r="F201" s="242" t="s">
        <v>711</v>
      </c>
      <c r="G201" s="243" t="s">
        <v>427</v>
      </c>
      <c r="H201" s="244">
        <v>12</v>
      </c>
      <c r="I201" s="245"/>
      <c r="J201" s="246">
        <f>ROUND(I201*H201,2)</f>
        <v>0</v>
      </c>
      <c r="K201" s="247"/>
      <c r="L201" s="45"/>
      <c r="M201" s="248" t="s">
        <v>1</v>
      </c>
      <c r="N201" s="249" t="s">
        <v>44</v>
      </c>
      <c r="O201" s="98"/>
      <c r="P201" s="250">
        <f>O201*H201</f>
        <v>0</v>
      </c>
      <c r="Q201" s="250">
        <v>0</v>
      </c>
      <c r="R201" s="250">
        <f>Q201*H201</f>
        <v>0</v>
      </c>
      <c r="S201" s="250">
        <v>0</v>
      </c>
      <c r="T201" s="25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2" t="s">
        <v>168</v>
      </c>
      <c r="AT201" s="252" t="s">
        <v>164</v>
      </c>
      <c r="AU201" s="252" t="s">
        <v>90</v>
      </c>
      <c r="AY201" s="18" t="s">
        <v>162</v>
      </c>
      <c r="BE201" s="253">
        <f>IF(N201="základná",J201,0)</f>
        <v>0</v>
      </c>
      <c r="BF201" s="253">
        <f>IF(N201="znížená",J201,0)</f>
        <v>0</v>
      </c>
      <c r="BG201" s="253">
        <f>IF(N201="zákl. prenesená",J201,0)</f>
        <v>0</v>
      </c>
      <c r="BH201" s="253">
        <f>IF(N201="zníž. prenesená",J201,0)</f>
        <v>0</v>
      </c>
      <c r="BI201" s="253">
        <f>IF(N201="nulová",J201,0)</f>
        <v>0</v>
      </c>
      <c r="BJ201" s="18" t="s">
        <v>90</v>
      </c>
      <c r="BK201" s="253">
        <f>ROUND(I201*H201,2)</f>
        <v>0</v>
      </c>
      <c r="BL201" s="18" t="s">
        <v>168</v>
      </c>
      <c r="BM201" s="252" t="s">
        <v>1448</v>
      </c>
    </row>
    <row r="202" s="2" customFormat="1" ht="14.4" customHeight="1">
      <c r="A202" s="39"/>
      <c r="B202" s="40"/>
      <c r="C202" s="240" t="s">
        <v>315</v>
      </c>
      <c r="D202" s="240" t="s">
        <v>164</v>
      </c>
      <c r="E202" s="241" t="s">
        <v>713</v>
      </c>
      <c r="F202" s="242" t="s">
        <v>714</v>
      </c>
      <c r="G202" s="243" t="s">
        <v>192</v>
      </c>
      <c r="H202" s="244">
        <v>3</v>
      </c>
      <c r="I202" s="245"/>
      <c r="J202" s="246">
        <f>ROUND(I202*H202,2)</f>
        <v>0</v>
      </c>
      <c r="K202" s="247"/>
      <c r="L202" s="45"/>
      <c r="M202" s="248" t="s">
        <v>1</v>
      </c>
      <c r="N202" s="249" t="s">
        <v>44</v>
      </c>
      <c r="O202" s="98"/>
      <c r="P202" s="250">
        <f>O202*H202</f>
        <v>0</v>
      </c>
      <c r="Q202" s="250">
        <v>0</v>
      </c>
      <c r="R202" s="250">
        <f>Q202*H202</f>
        <v>0</v>
      </c>
      <c r="S202" s="250">
        <v>2.2000000000000002</v>
      </c>
      <c r="T202" s="251">
        <f>S202*H202</f>
        <v>6.6000000000000005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52" t="s">
        <v>168</v>
      </c>
      <c r="AT202" s="252" t="s">
        <v>164</v>
      </c>
      <c r="AU202" s="252" t="s">
        <v>90</v>
      </c>
      <c r="AY202" s="18" t="s">
        <v>162</v>
      </c>
      <c r="BE202" s="253">
        <f>IF(N202="základná",J202,0)</f>
        <v>0</v>
      </c>
      <c r="BF202" s="253">
        <f>IF(N202="znížená",J202,0)</f>
        <v>0</v>
      </c>
      <c r="BG202" s="253">
        <f>IF(N202="zákl. prenesená",J202,0)</f>
        <v>0</v>
      </c>
      <c r="BH202" s="253">
        <f>IF(N202="zníž. prenesená",J202,0)</f>
        <v>0</v>
      </c>
      <c r="BI202" s="253">
        <f>IF(N202="nulová",J202,0)</f>
        <v>0</v>
      </c>
      <c r="BJ202" s="18" t="s">
        <v>90</v>
      </c>
      <c r="BK202" s="253">
        <f>ROUND(I202*H202,2)</f>
        <v>0</v>
      </c>
      <c r="BL202" s="18" t="s">
        <v>168</v>
      </c>
      <c r="BM202" s="252" t="s">
        <v>1449</v>
      </c>
    </row>
    <row r="203" s="14" customFormat="1">
      <c r="A203" s="14"/>
      <c r="B203" s="265"/>
      <c r="C203" s="266"/>
      <c r="D203" s="256" t="s">
        <v>170</v>
      </c>
      <c r="E203" s="267" t="s">
        <v>1</v>
      </c>
      <c r="F203" s="268" t="s">
        <v>716</v>
      </c>
      <c r="G203" s="266"/>
      <c r="H203" s="269">
        <v>3</v>
      </c>
      <c r="I203" s="270"/>
      <c r="J203" s="266"/>
      <c r="K203" s="266"/>
      <c r="L203" s="271"/>
      <c r="M203" s="272"/>
      <c r="N203" s="273"/>
      <c r="O203" s="273"/>
      <c r="P203" s="273"/>
      <c r="Q203" s="273"/>
      <c r="R203" s="273"/>
      <c r="S203" s="273"/>
      <c r="T203" s="27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75" t="s">
        <v>170</v>
      </c>
      <c r="AU203" s="275" t="s">
        <v>90</v>
      </c>
      <c r="AV203" s="14" t="s">
        <v>90</v>
      </c>
      <c r="AW203" s="14" t="s">
        <v>34</v>
      </c>
      <c r="AX203" s="14" t="s">
        <v>85</v>
      </c>
      <c r="AY203" s="275" t="s">
        <v>162</v>
      </c>
    </row>
    <row r="204" s="2" customFormat="1" ht="22.2" customHeight="1">
      <c r="A204" s="39"/>
      <c r="B204" s="40"/>
      <c r="C204" s="240" t="s">
        <v>319</v>
      </c>
      <c r="D204" s="240" t="s">
        <v>164</v>
      </c>
      <c r="E204" s="241" t="s">
        <v>717</v>
      </c>
      <c r="F204" s="242" t="s">
        <v>718</v>
      </c>
      <c r="G204" s="243" t="s">
        <v>427</v>
      </c>
      <c r="H204" s="244">
        <v>10</v>
      </c>
      <c r="I204" s="245"/>
      <c r="J204" s="246">
        <f>ROUND(I204*H204,2)</f>
        <v>0</v>
      </c>
      <c r="K204" s="247"/>
      <c r="L204" s="45"/>
      <c r="M204" s="248" t="s">
        <v>1</v>
      </c>
      <c r="N204" s="249" t="s">
        <v>44</v>
      </c>
      <c r="O204" s="98"/>
      <c r="P204" s="250">
        <f>O204*H204</f>
        <v>0</v>
      </c>
      <c r="Q204" s="250">
        <v>0</v>
      </c>
      <c r="R204" s="250">
        <f>Q204*H204</f>
        <v>0</v>
      </c>
      <c r="S204" s="250">
        <v>2.0550000000000002</v>
      </c>
      <c r="T204" s="251">
        <f>S204*H204</f>
        <v>20.550000000000001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52" t="s">
        <v>168</v>
      </c>
      <c r="AT204" s="252" t="s">
        <v>164</v>
      </c>
      <c r="AU204" s="252" t="s">
        <v>90</v>
      </c>
      <c r="AY204" s="18" t="s">
        <v>162</v>
      </c>
      <c r="BE204" s="253">
        <f>IF(N204="základná",J204,0)</f>
        <v>0</v>
      </c>
      <c r="BF204" s="253">
        <f>IF(N204="znížená",J204,0)</f>
        <v>0</v>
      </c>
      <c r="BG204" s="253">
        <f>IF(N204="zákl. prenesená",J204,0)</f>
        <v>0</v>
      </c>
      <c r="BH204" s="253">
        <f>IF(N204="zníž. prenesená",J204,0)</f>
        <v>0</v>
      </c>
      <c r="BI204" s="253">
        <f>IF(N204="nulová",J204,0)</f>
        <v>0</v>
      </c>
      <c r="BJ204" s="18" t="s">
        <v>90</v>
      </c>
      <c r="BK204" s="253">
        <f>ROUND(I204*H204,2)</f>
        <v>0</v>
      </c>
      <c r="BL204" s="18" t="s">
        <v>168</v>
      </c>
      <c r="BM204" s="252" t="s">
        <v>1450</v>
      </c>
    </row>
    <row r="205" s="2" customFormat="1" ht="22.2" customHeight="1">
      <c r="A205" s="39"/>
      <c r="B205" s="40"/>
      <c r="C205" s="240" t="s">
        <v>325</v>
      </c>
      <c r="D205" s="240" t="s">
        <v>164</v>
      </c>
      <c r="E205" s="241" t="s">
        <v>572</v>
      </c>
      <c r="F205" s="242" t="s">
        <v>720</v>
      </c>
      <c r="G205" s="243" t="s">
        <v>545</v>
      </c>
      <c r="H205" s="244">
        <v>7.5999999999999996</v>
      </c>
      <c r="I205" s="245"/>
      <c r="J205" s="246">
        <f>ROUND(I205*H205,2)</f>
        <v>0</v>
      </c>
      <c r="K205" s="247"/>
      <c r="L205" s="45"/>
      <c r="M205" s="248" t="s">
        <v>1</v>
      </c>
      <c r="N205" s="249" t="s">
        <v>44</v>
      </c>
      <c r="O205" s="98"/>
      <c r="P205" s="250">
        <f>O205*H205</f>
        <v>0</v>
      </c>
      <c r="Q205" s="250">
        <v>0</v>
      </c>
      <c r="R205" s="250">
        <f>Q205*H205</f>
        <v>0</v>
      </c>
      <c r="S205" s="250">
        <v>0</v>
      </c>
      <c r="T205" s="251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52" t="s">
        <v>168</v>
      </c>
      <c r="AT205" s="252" t="s">
        <v>164</v>
      </c>
      <c r="AU205" s="252" t="s">
        <v>90</v>
      </c>
      <c r="AY205" s="18" t="s">
        <v>162</v>
      </c>
      <c r="BE205" s="253">
        <f>IF(N205="základná",J205,0)</f>
        <v>0</v>
      </c>
      <c r="BF205" s="253">
        <f>IF(N205="znížená",J205,0)</f>
        <v>0</v>
      </c>
      <c r="BG205" s="253">
        <f>IF(N205="zákl. prenesená",J205,0)</f>
        <v>0</v>
      </c>
      <c r="BH205" s="253">
        <f>IF(N205="zníž. prenesená",J205,0)</f>
        <v>0</v>
      </c>
      <c r="BI205" s="253">
        <f>IF(N205="nulová",J205,0)</f>
        <v>0</v>
      </c>
      <c r="BJ205" s="18" t="s">
        <v>90</v>
      </c>
      <c r="BK205" s="253">
        <f>ROUND(I205*H205,2)</f>
        <v>0</v>
      </c>
      <c r="BL205" s="18" t="s">
        <v>168</v>
      </c>
      <c r="BM205" s="252" t="s">
        <v>1451</v>
      </c>
    </row>
    <row r="206" s="14" customFormat="1">
      <c r="A206" s="14"/>
      <c r="B206" s="265"/>
      <c r="C206" s="266"/>
      <c r="D206" s="256" t="s">
        <v>170</v>
      </c>
      <c r="E206" s="267" t="s">
        <v>1</v>
      </c>
      <c r="F206" s="268" t="s">
        <v>722</v>
      </c>
      <c r="G206" s="266"/>
      <c r="H206" s="269">
        <v>7.5999999999999996</v>
      </c>
      <c r="I206" s="270"/>
      <c r="J206" s="266"/>
      <c r="K206" s="266"/>
      <c r="L206" s="271"/>
      <c r="M206" s="272"/>
      <c r="N206" s="273"/>
      <c r="O206" s="273"/>
      <c r="P206" s="273"/>
      <c r="Q206" s="273"/>
      <c r="R206" s="273"/>
      <c r="S206" s="273"/>
      <c r="T206" s="27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75" t="s">
        <v>170</v>
      </c>
      <c r="AU206" s="275" t="s">
        <v>90</v>
      </c>
      <c r="AV206" s="14" t="s">
        <v>90</v>
      </c>
      <c r="AW206" s="14" t="s">
        <v>34</v>
      </c>
      <c r="AX206" s="14" t="s">
        <v>85</v>
      </c>
      <c r="AY206" s="275" t="s">
        <v>162</v>
      </c>
    </row>
    <row r="207" s="2" customFormat="1" ht="22.2" customHeight="1">
      <c r="A207" s="39"/>
      <c r="B207" s="40"/>
      <c r="C207" s="240" t="s">
        <v>331</v>
      </c>
      <c r="D207" s="240" t="s">
        <v>164</v>
      </c>
      <c r="E207" s="241" t="s">
        <v>723</v>
      </c>
      <c r="F207" s="242" t="s">
        <v>724</v>
      </c>
      <c r="G207" s="243" t="s">
        <v>545</v>
      </c>
      <c r="H207" s="244">
        <v>43.149999999999999</v>
      </c>
      <c r="I207" s="245"/>
      <c r="J207" s="246">
        <f>ROUND(I207*H207,2)</f>
        <v>0</v>
      </c>
      <c r="K207" s="247"/>
      <c r="L207" s="45"/>
      <c r="M207" s="248" t="s">
        <v>1</v>
      </c>
      <c r="N207" s="249" t="s">
        <v>44</v>
      </c>
      <c r="O207" s="98"/>
      <c r="P207" s="250">
        <f>O207*H207</f>
        <v>0</v>
      </c>
      <c r="Q207" s="250">
        <v>0</v>
      </c>
      <c r="R207" s="250">
        <f>Q207*H207</f>
        <v>0</v>
      </c>
      <c r="S207" s="250">
        <v>0</v>
      </c>
      <c r="T207" s="25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52" t="s">
        <v>168</v>
      </c>
      <c r="AT207" s="252" t="s">
        <v>164</v>
      </c>
      <c r="AU207" s="252" t="s">
        <v>90</v>
      </c>
      <c r="AY207" s="18" t="s">
        <v>162</v>
      </c>
      <c r="BE207" s="253">
        <f>IF(N207="základná",J207,0)</f>
        <v>0</v>
      </c>
      <c r="BF207" s="253">
        <f>IF(N207="znížená",J207,0)</f>
        <v>0</v>
      </c>
      <c r="BG207" s="253">
        <f>IF(N207="zákl. prenesená",J207,0)</f>
        <v>0</v>
      </c>
      <c r="BH207" s="253">
        <f>IF(N207="zníž. prenesená",J207,0)</f>
        <v>0</v>
      </c>
      <c r="BI207" s="253">
        <f>IF(N207="nulová",J207,0)</f>
        <v>0</v>
      </c>
      <c r="BJ207" s="18" t="s">
        <v>90</v>
      </c>
      <c r="BK207" s="253">
        <f>ROUND(I207*H207,2)</f>
        <v>0</v>
      </c>
      <c r="BL207" s="18" t="s">
        <v>168</v>
      </c>
      <c r="BM207" s="252" t="s">
        <v>1452</v>
      </c>
    </row>
    <row r="208" s="14" customFormat="1">
      <c r="A208" s="14"/>
      <c r="B208" s="265"/>
      <c r="C208" s="266"/>
      <c r="D208" s="256" t="s">
        <v>170</v>
      </c>
      <c r="E208" s="267" t="s">
        <v>1</v>
      </c>
      <c r="F208" s="268" t="s">
        <v>726</v>
      </c>
      <c r="G208" s="266"/>
      <c r="H208" s="269">
        <v>6.5999999999999996</v>
      </c>
      <c r="I208" s="270"/>
      <c r="J208" s="266"/>
      <c r="K208" s="266"/>
      <c r="L208" s="271"/>
      <c r="M208" s="272"/>
      <c r="N208" s="273"/>
      <c r="O208" s="273"/>
      <c r="P208" s="273"/>
      <c r="Q208" s="273"/>
      <c r="R208" s="273"/>
      <c r="S208" s="273"/>
      <c r="T208" s="27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75" t="s">
        <v>170</v>
      </c>
      <c r="AU208" s="275" t="s">
        <v>90</v>
      </c>
      <c r="AV208" s="14" t="s">
        <v>90</v>
      </c>
      <c r="AW208" s="14" t="s">
        <v>34</v>
      </c>
      <c r="AX208" s="14" t="s">
        <v>78</v>
      </c>
      <c r="AY208" s="275" t="s">
        <v>162</v>
      </c>
    </row>
    <row r="209" s="14" customFormat="1">
      <c r="A209" s="14"/>
      <c r="B209" s="265"/>
      <c r="C209" s="266"/>
      <c r="D209" s="256" t="s">
        <v>170</v>
      </c>
      <c r="E209" s="267" t="s">
        <v>1</v>
      </c>
      <c r="F209" s="268" t="s">
        <v>727</v>
      </c>
      <c r="G209" s="266"/>
      <c r="H209" s="269">
        <v>16</v>
      </c>
      <c r="I209" s="270"/>
      <c r="J209" s="266"/>
      <c r="K209" s="266"/>
      <c r="L209" s="271"/>
      <c r="M209" s="272"/>
      <c r="N209" s="273"/>
      <c r="O209" s="273"/>
      <c r="P209" s="273"/>
      <c r="Q209" s="273"/>
      <c r="R209" s="273"/>
      <c r="S209" s="273"/>
      <c r="T209" s="27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75" t="s">
        <v>170</v>
      </c>
      <c r="AU209" s="275" t="s">
        <v>90</v>
      </c>
      <c r="AV209" s="14" t="s">
        <v>90</v>
      </c>
      <c r="AW209" s="14" t="s">
        <v>34</v>
      </c>
      <c r="AX209" s="14" t="s">
        <v>78</v>
      </c>
      <c r="AY209" s="275" t="s">
        <v>162</v>
      </c>
    </row>
    <row r="210" s="14" customFormat="1">
      <c r="A210" s="14"/>
      <c r="B210" s="265"/>
      <c r="C210" s="266"/>
      <c r="D210" s="256" t="s">
        <v>170</v>
      </c>
      <c r="E210" s="267" t="s">
        <v>1</v>
      </c>
      <c r="F210" s="268" t="s">
        <v>728</v>
      </c>
      <c r="G210" s="266"/>
      <c r="H210" s="269">
        <v>20.550000000000001</v>
      </c>
      <c r="I210" s="270"/>
      <c r="J210" s="266"/>
      <c r="K210" s="266"/>
      <c r="L210" s="271"/>
      <c r="M210" s="272"/>
      <c r="N210" s="273"/>
      <c r="O210" s="273"/>
      <c r="P210" s="273"/>
      <c r="Q210" s="273"/>
      <c r="R210" s="273"/>
      <c r="S210" s="273"/>
      <c r="T210" s="27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75" t="s">
        <v>170</v>
      </c>
      <c r="AU210" s="275" t="s">
        <v>90</v>
      </c>
      <c r="AV210" s="14" t="s">
        <v>90</v>
      </c>
      <c r="AW210" s="14" t="s">
        <v>34</v>
      </c>
      <c r="AX210" s="14" t="s">
        <v>78</v>
      </c>
      <c r="AY210" s="275" t="s">
        <v>162</v>
      </c>
    </row>
    <row r="211" s="16" customFormat="1">
      <c r="A211" s="16"/>
      <c r="B211" s="287"/>
      <c r="C211" s="288"/>
      <c r="D211" s="256" t="s">
        <v>170</v>
      </c>
      <c r="E211" s="289" t="s">
        <v>1</v>
      </c>
      <c r="F211" s="290" t="s">
        <v>180</v>
      </c>
      <c r="G211" s="288"/>
      <c r="H211" s="291">
        <v>43.149999999999999</v>
      </c>
      <c r="I211" s="292"/>
      <c r="J211" s="288"/>
      <c r="K211" s="288"/>
      <c r="L211" s="293"/>
      <c r="M211" s="294"/>
      <c r="N211" s="295"/>
      <c r="O211" s="295"/>
      <c r="P211" s="295"/>
      <c r="Q211" s="295"/>
      <c r="R211" s="295"/>
      <c r="S211" s="295"/>
      <c r="T211" s="29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T211" s="297" t="s">
        <v>170</v>
      </c>
      <c r="AU211" s="297" t="s">
        <v>90</v>
      </c>
      <c r="AV211" s="16" t="s">
        <v>168</v>
      </c>
      <c r="AW211" s="16" t="s">
        <v>34</v>
      </c>
      <c r="AX211" s="16" t="s">
        <v>85</v>
      </c>
      <c r="AY211" s="297" t="s">
        <v>162</v>
      </c>
    </row>
    <row r="212" s="2" customFormat="1" ht="14.4" customHeight="1">
      <c r="A212" s="39"/>
      <c r="B212" s="40"/>
      <c r="C212" s="240" t="s">
        <v>339</v>
      </c>
      <c r="D212" s="240" t="s">
        <v>164</v>
      </c>
      <c r="E212" s="241" t="s">
        <v>729</v>
      </c>
      <c r="F212" s="242" t="s">
        <v>730</v>
      </c>
      <c r="G212" s="243" t="s">
        <v>545</v>
      </c>
      <c r="H212" s="244">
        <v>43.149999999999999</v>
      </c>
      <c r="I212" s="245"/>
      <c r="J212" s="246">
        <f>ROUND(I212*H212,2)</f>
        <v>0</v>
      </c>
      <c r="K212" s="247"/>
      <c r="L212" s="45"/>
      <c r="M212" s="248" t="s">
        <v>1</v>
      </c>
      <c r="N212" s="249" t="s">
        <v>44</v>
      </c>
      <c r="O212" s="98"/>
      <c r="P212" s="250">
        <f>O212*H212</f>
        <v>0</v>
      </c>
      <c r="Q212" s="250">
        <v>0</v>
      </c>
      <c r="R212" s="250">
        <f>Q212*H212</f>
        <v>0</v>
      </c>
      <c r="S212" s="250">
        <v>0</v>
      </c>
      <c r="T212" s="251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52" t="s">
        <v>168</v>
      </c>
      <c r="AT212" s="252" t="s">
        <v>164</v>
      </c>
      <c r="AU212" s="252" t="s">
        <v>90</v>
      </c>
      <c r="AY212" s="18" t="s">
        <v>162</v>
      </c>
      <c r="BE212" s="253">
        <f>IF(N212="základná",J212,0)</f>
        <v>0</v>
      </c>
      <c r="BF212" s="253">
        <f>IF(N212="znížená",J212,0)</f>
        <v>0</v>
      </c>
      <c r="BG212" s="253">
        <f>IF(N212="zákl. prenesená",J212,0)</f>
        <v>0</v>
      </c>
      <c r="BH212" s="253">
        <f>IF(N212="zníž. prenesená",J212,0)</f>
        <v>0</v>
      </c>
      <c r="BI212" s="253">
        <f>IF(N212="nulová",J212,0)</f>
        <v>0</v>
      </c>
      <c r="BJ212" s="18" t="s">
        <v>90</v>
      </c>
      <c r="BK212" s="253">
        <f>ROUND(I212*H212,2)</f>
        <v>0</v>
      </c>
      <c r="BL212" s="18" t="s">
        <v>168</v>
      </c>
      <c r="BM212" s="252" t="s">
        <v>1453</v>
      </c>
    </row>
    <row r="213" s="12" customFormat="1" ht="22.8" customHeight="1">
      <c r="A213" s="12"/>
      <c r="B213" s="224"/>
      <c r="C213" s="225"/>
      <c r="D213" s="226" t="s">
        <v>77</v>
      </c>
      <c r="E213" s="238" t="s">
        <v>583</v>
      </c>
      <c r="F213" s="238" t="s">
        <v>584</v>
      </c>
      <c r="G213" s="225"/>
      <c r="H213" s="225"/>
      <c r="I213" s="228"/>
      <c r="J213" s="239">
        <f>BK213</f>
        <v>0</v>
      </c>
      <c r="K213" s="225"/>
      <c r="L213" s="230"/>
      <c r="M213" s="231"/>
      <c r="N213" s="232"/>
      <c r="O213" s="232"/>
      <c r="P213" s="233">
        <f>P214</f>
        <v>0</v>
      </c>
      <c r="Q213" s="232"/>
      <c r="R213" s="233">
        <f>R214</f>
        <v>0</v>
      </c>
      <c r="S213" s="232"/>
      <c r="T213" s="234">
        <f>T214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35" t="s">
        <v>85</v>
      </c>
      <c r="AT213" s="236" t="s">
        <v>77</v>
      </c>
      <c r="AU213" s="236" t="s">
        <v>85</v>
      </c>
      <c r="AY213" s="235" t="s">
        <v>162</v>
      </c>
      <c r="BK213" s="237">
        <f>BK214</f>
        <v>0</v>
      </c>
    </row>
    <row r="214" s="2" customFormat="1" ht="14.4" customHeight="1">
      <c r="A214" s="39"/>
      <c r="B214" s="40"/>
      <c r="C214" s="240" t="s">
        <v>344</v>
      </c>
      <c r="D214" s="240" t="s">
        <v>164</v>
      </c>
      <c r="E214" s="241" t="s">
        <v>732</v>
      </c>
      <c r="F214" s="242" t="s">
        <v>733</v>
      </c>
      <c r="G214" s="243" t="s">
        <v>545</v>
      </c>
      <c r="H214" s="244">
        <v>48.703000000000003</v>
      </c>
      <c r="I214" s="245"/>
      <c r="J214" s="246">
        <f>ROUND(I214*H214,2)</f>
        <v>0</v>
      </c>
      <c r="K214" s="247"/>
      <c r="L214" s="45"/>
      <c r="M214" s="248" t="s">
        <v>1</v>
      </c>
      <c r="N214" s="249" t="s">
        <v>44</v>
      </c>
      <c r="O214" s="98"/>
      <c r="P214" s="250">
        <f>O214*H214</f>
        <v>0</v>
      </c>
      <c r="Q214" s="250">
        <v>0</v>
      </c>
      <c r="R214" s="250">
        <f>Q214*H214</f>
        <v>0</v>
      </c>
      <c r="S214" s="250">
        <v>0</v>
      </c>
      <c r="T214" s="251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52" t="s">
        <v>168</v>
      </c>
      <c r="AT214" s="252" t="s">
        <v>164</v>
      </c>
      <c r="AU214" s="252" t="s">
        <v>90</v>
      </c>
      <c r="AY214" s="18" t="s">
        <v>162</v>
      </c>
      <c r="BE214" s="253">
        <f>IF(N214="základná",J214,0)</f>
        <v>0</v>
      </c>
      <c r="BF214" s="253">
        <f>IF(N214="znížená",J214,0)</f>
        <v>0</v>
      </c>
      <c r="BG214" s="253">
        <f>IF(N214="zákl. prenesená",J214,0)</f>
        <v>0</v>
      </c>
      <c r="BH214" s="253">
        <f>IF(N214="zníž. prenesená",J214,0)</f>
        <v>0</v>
      </c>
      <c r="BI214" s="253">
        <f>IF(N214="nulová",J214,0)</f>
        <v>0</v>
      </c>
      <c r="BJ214" s="18" t="s">
        <v>90</v>
      </c>
      <c r="BK214" s="253">
        <f>ROUND(I214*H214,2)</f>
        <v>0</v>
      </c>
      <c r="BL214" s="18" t="s">
        <v>168</v>
      </c>
      <c r="BM214" s="252" t="s">
        <v>1454</v>
      </c>
    </row>
    <row r="215" s="12" customFormat="1" ht="25.92" customHeight="1">
      <c r="A215" s="12"/>
      <c r="B215" s="224"/>
      <c r="C215" s="225"/>
      <c r="D215" s="226" t="s">
        <v>77</v>
      </c>
      <c r="E215" s="227" t="s">
        <v>589</v>
      </c>
      <c r="F215" s="227" t="s">
        <v>590</v>
      </c>
      <c r="G215" s="225"/>
      <c r="H215" s="225"/>
      <c r="I215" s="228"/>
      <c r="J215" s="229">
        <f>BK215</f>
        <v>0</v>
      </c>
      <c r="K215" s="225"/>
      <c r="L215" s="230"/>
      <c r="M215" s="231"/>
      <c r="N215" s="232"/>
      <c r="O215" s="232"/>
      <c r="P215" s="233">
        <f>P216</f>
        <v>0</v>
      </c>
      <c r="Q215" s="232"/>
      <c r="R215" s="233">
        <f>R216</f>
        <v>0.068080000000000002</v>
      </c>
      <c r="S215" s="232"/>
      <c r="T215" s="234">
        <f>T216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35" t="s">
        <v>90</v>
      </c>
      <c r="AT215" s="236" t="s">
        <v>77</v>
      </c>
      <c r="AU215" s="236" t="s">
        <v>78</v>
      </c>
      <c r="AY215" s="235" t="s">
        <v>162</v>
      </c>
      <c r="BK215" s="237">
        <f>BK216</f>
        <v>0</v>
      </c>
    </row>
    <row r="216" s="12" customFormat="1" ht="22.8" customHeight="1">
      <c r="A216" s="12"/>
      <c r="B216" s="224"/>
      <c r="C216" s="225"/>
      <c r="D216" s="226" t="s">
        <v>77</v>
      </c>
      <c r="E216" s="238" t="s">
        <v>735</v>
      </c>
      <c r="F216" s="238" t="s">
        <v>736</v>
      </c>
      <c r="G216" s="225"/>
      <c r="H216" s="225"/>
      <c r="I216" s="228"/>
      <c r="J216" s="239">
        <f>BK216</f>
        <v>0</v>
      </c>
      <c r="K216" s="225"/>
      <c r="L216" s="230"/>
      <c r="M216" s="231"/>
      <c r="N216" s="232"/>
      <c r="O216" s="232"/>
      <c r="P216" s="233">
        <f>SUM(P217:P219)</f>
        <v>0</v>
      </c>
      <c r="Q216" s="232"/>
      <c r="R216" s="233">
        <f>SUM(R217:R219)</f>
        <v>0.068080000000000002</v>
      </c>
      <c r="S216" s="232"/>
      <c r="T216" s="234">
        <f>SUM(T217:T219)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35" t="s">
        <v>90</v>
      </c>
      <c r="AT216" s="236" t="s">
        <v>77</v>
      </c>
      <c r="AU216" s="236" t="s">
        <v>85</v>
      </c>
      <c r="AY216" s="235" t="s">
        <v>162</v>
      </c>
      <c r="BK216" s="237">
        <f>SUM(BK217:BK219)</f>
        <v>0</v>
      </c>
    </row>
    <row r="217" s="2" customFormat="1" ht="19.8" customHeight="1">
      <c r="A217" s="39"/>
      <c r="B217" s="40"/>
      <c r="C217" s="240" t="s">
        <v>352</v>
      </c>
      <c r="D217" s="240" t="s">
        <v>164</v>
      </c>
      <c r="E217" s="241" t="s">
        <v>737</v>
      </c>
      <c r="F217" s="242" t="s">
        <v>738</v>
      </c>
      <c r="G217" s="243" t="s">
        <v>167</v>
      </c>
      <c r="H217" s="244">
        <v>46</v>
      </c>
      <c r="I217" s="245"/>
      <c r="J217" s="246">
        <f>ROUND(I217*H217,2)</f>
        <v>0</v>
      </c>
      <c r="K217" s="247"/>
      <c r="L217" s="45"/>
      <c r="M217" s="248" t="s">
        <v>1</v>
      </c>
      <c r="N217" s="249" t="s">
        <v>44</v>
      </c>
      <c r="O217" s="98"/>
      <c r="P217" s="250">
        <f>O217*H217</f>
        <v>0</v>
      </c>
      <c r="Q217" s="250">
        <v>0.00055000000000000003</v>
      </c>
      <c r="R217" s="250">
        <f>Q217*H217</f>
        <v>0.025300000000000003</v>
      </c>
      <c r="S217" s="250">
        <v>0</v>
      </c>
      <c r="T217" s="25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52" t="s">
        <v>253</v>
      </c>
      <c r="AT217" s="252" t="s">
        <v>164</v>
      </c>
      <c r="AU217" s="252" t="s">
        <v>90</v>
      </c>
      <c r="AY217" s="18" t="s">
        <v>162</v>
      </c>
      <c r="BE217" s="253">
        <f>IF(N217="základná",J217,0)</f>
        <v>0</v>
      </c>
      <c r="BF217" s="253">
        <f>IF(N217="znížená",J217,0)</f>
        <v>0</v>
      </c>
      <c r="BG217" s="253">
        <f>IF(N217="zákl. prenesená",J217,0)</f>
        <v>0</v>
      </c>
      <c r="BH217" s="253">
        <f>IF(N217="zníž. prenesená",J217,0)</f>
        <v>0</v>
      </c>
      <c r="BI217" s="253">
        <f>IF(N217="nulová",J217,0)</f>
        <v>0</v>
      </c>
      <c r="BJ217" s="18" t="s">
        <v>90</v>
      </c>
      <c r="BK217" s="253">
        <f>ROUND(I217*H217,2)</f>
        <v>0</v>
      </c>
      <c r="BL217" s="18" t="s">
        <v>253</v>
      </c>
      <c r="BM217" s="252" t="s">
        <v>1455</v>
      </c>
    </row>
    <row r="218" s="14" customFormat="1">
      <c r="A218" s="14"/>
      <c r="B218" s="265"/>
      <c r="C218" s="266"/>
      <c r="D218" s="256" t="s">
        <v>170</v>
      </c>
      <c r="E218" s="267" t="s">
        <v>1</v>
      </c>
      <c r="F218" s="268" t="s">
        <v>740</v>
      </c>
      <c r="G218" s="266"/>
      <c r="H218" s="269">
        <v>46</v>
      </c>
      <c r="I218" s="270"/>
      <c r="J218" s="266"/>
      <c r="K218" s="266"/>
      <c r="L218" s="271"/>
      <c r="M218" s="272"/>
      <c r="N218" s="273"/>
      <c r="O218" s="273"/>
      <c r="P218" s="273"/>
      <c r="Q218" s="273"/>
      <c r="R218" s="273"/>
      <c r="S218" s="273"/>
      <c r="T218" s="27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75" t="s">
        <v>170</v>
      </c>
      <c r="AU218" s="275" t="s">
        <v>90</v>
      </c>
      <c r="AV218" s="14" t="s">
        <v>90</v>
      </c>
      <c r="AW218" s="14" t="s">
        <v>34</v>
      </c>
      <c r="AX218" s="14" t="s">
        <v>85</v>
      </c>
      <c r="AY218" s="275" t="s">
        <v>162</v>
      </c>
    </row>
    <row r="219" s="2" customFormat="1" ht="19.8" customHeight="1">
      <c r="A219" s="39"/>
      <c r="B219" s="40"/>
      <c r="C219" s="240" t="s">
        <v>356</v>
      </c>
      <c r="D219" s="240" t="s">
        <v>164</v>
      </c>
      <c r="E219" s="241" t="s">
        <v>741</v>
      </c>
      <c r="F219" s="242" t="s">
        <v>742</v>
      </c>
      <c r="G219" s="243" t="s">
        <v>167</v>
      </c>
      <c r="H219" s="244">
        <v>46</v>
      </c>
      <c r="I219" s="245"/>
      <c r="J219" s="246">
        <f>ROUND(I219*H219,2)</f>
        <v>0</v>
      </c>
      <c r="K219" s="247"/>
      <c r="L219" s="45"/>
      <c r="M219" s="248" t="s">
        <v>1</v>
      </c>
      <c r="N219" s="249" t="s">
        <v>44</v>
      </c>
      <c r="O219" s="98"/>
      <c r="P219" s="250">
        <f>O219*H219</f>
        <v>0</v>
      </c>
      <c r="Q219" s="250">
        <v>0.00093000000000000005</v>
      </c>
      <c r="R219" s="250">
        <f>Q219*H219</f>
        <v>0.042780000000000006</v>
      </c>
      <c r="S219" s="250">
        <v>0</v>
      </c>
      <c r="T219" s="251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52" t="s">
        <v>253</v>
      </c>
      <c r="AT219" s="252" t="s">
        <v>164</v>
      </c>
      <c r="AU219" s="252" t="s">
        <v>90</v>
      </c>
      <c r="AY219" s="18" t="s">
        <v>162</v>
      </c>
      <c r="BE219" s="253">
        <f>IF(N219="základná",J219,0)</f>
        <v>0</v>
      </c>
      <c r="BF219" s="253">
        <f>IF(N219="znížená",J219,0)</f>
        <v>0</v>
      </c>
      <c r="BG219" s="253">
        <f>IF(N219="zákl. prenesená",J219,0)</f>
        <v>0</v>
      </c>
      <c r="BH219" s="253">
        <f>IF(N219="zníž. prenesená",J219,0)</f>
        <v>0</v>
      </c>
      <c r="BI219" s="253">
        <f>IF(N219="nulová",J219,0)</f>
        <v>0</v>
      </c>
      <c r="BJ219" s="18" t="s">
        <v>90</v>
      </c>
      <c r="BK219" s="253">
        <f>ROUND(I219*H219,2)</f>
        <v>0</v>
      </c>
      <c r="BL219" s="18" t="s">
        <v>253</v>
      </c>
      <c r="BM219" s="252" t="s">
        <v>1456</v>
      </c>
    </row>
    <row r="220" s="12" customFormat="1" ht="25.92" customHeight="1">
      <c r="A220" s="12"/>
      <c r="B220" s="224"/>
      <c r="C220" s="225"/>
      <c r="D220" s="226" t="s">
        <v>77</v>
      </c>
      <c r="E220" s="227" t="s">
        <v>744</v>
      </c>
      <c r="F220" s="227" t="s">
        <v>745</v>
      </c>
      <c r="G220" s="225"/>
      <c r="H220" s="225"/>
      <c r="I220" s="228"/>
      <c r="J220" s="229">
        <f>BK220</f>
        <v>0</v>
      </c>
      <c r="K220" s="225"/>
      <c r="L220" s="230"/>
      <c r="M220" s="231"/>
      <c r="N220" s="232"/>
      <c r="O220" s="232"/>
      <c r="P220" s="233">
        <f>P221</f>
        <v>0</v>
      </c>
      <c r="Q220" s="232"/>
      <c r="R220" s="233">
        <f>R221</f>
        <v>0</v>
      </c>
      <c r="S220" s="232"/>
      <c r="T220" s="234">
        <f>T221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35" t="s">
        <v>168</v>
      </c>
      <c r="AT220" s="236" t="s">
        <v>77</v>
      </c>
      <c r="AU220" s="236" t="s">
        <v>78</v>
      </c>
      <c r="AY220" s="235" t="s">
        <v>162</v>
      </c>
      <c r="BK220" s="237">
        <f>BK221</f>
        <v>0</v>
      </c>
    </row>
    <row r="221" s="12" customFormat="1" ht="22.8" customHeight="1">
      <c r="A221" s="12"/>
      <c r="B221" s="224"/>
      <c r="C221" s="225"/>
      <c r="D221" s="226" t="s">
        <v>77</v>
      </c>
      <c r="E221" s="238" t="s">
        <v>744</v>
      </c>
      <c r="F221" s="238" t="s">
        <v>745</v>
      </c>
      <c r="G221" s="225"/>
      <c r="H221" s="225"/>
      <c r="I221" s="228"/>
      <c r="J221" s="239">
        <f>BK221</f>
        <v>0</v>
      </c>
      <c r="K221" s="225"/>
      <c r="L221" s="230"/>
      <c r="M221" s="231"/>
      <c r="N221" s="232"/>
      <c r="O221" s="232"/>
      <c r="P221" s="233">
        <f>SUM(P222:P223)</f>
        <v>0</v>
      </c>
      <c r="Q221" s="232"/>
      <c r="R221" s="233">
        <f>SUM(R222:R223)</f>
        <v>0</v>
      </c>
      <c r="S221" s="232"/>
      <c r="T221" s="234">
        <f>SUM(T222:T223)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35" t="s">
        <v>168</v>
      </c>
      <c r="AT221" s="236" t="s">
        <v>77</v>
      </c>
      <c r="AU221" s="236" t="s">
        <v>85</v>
      </c>
      <c r="AY221" s="235" t="s">
        <v>162</v>
      </c>
      <c r="BK221" s="237">
        <f>SUM(BK222:BK223)</f>
        <v>0</v>
      </c>
    </row>
    <row r="222" s="2" customFormat="1" ht="22.2" customHeight="1">
      <c r="A222" s="39"/>
      <c r="B222" s="40"/>
      <c r="C222" s="240" t="s">
        <v>360</v>
      </c>
      <c r="D222" s="240" t="s">
        <v>164</v>
      </c>
      <c r="E222" s="241" t="s">
        <v>746</v>
      </c>
      <c r="F222" s="242" t="s">
        <v>747</v>
      </c>
      <c r="G222" s="243" t="s">
        <v>748</v>
      </c>
      <c r="H222" s="244">
        <v>1</v>
      </c>
      <c r="I222" s="245"/>
      <c r="J222" s="246">
        <f>ROUND(I222*H222,2)</f>
        <v>0</v>
      </c>
      <c r="K222" s="247"/>
      <c r="L222" s="45"/>
      <c r="M222" s="248" t="s">
        <v>1</v>
      </c>
      <c r="N222" s="249" t="s">
        <v>44</v>
      </c>
      <c r="O222" s="98"/>
      <c r="P222" s="250">
        <f>O222*H222</f>
        <v>0</v>
      </c>
      <c r="Q222" s="250">
        <v>0</v>
      </c>
      <c r="R222" s="250">
        <f>Q222*H222</f>
        <v>0</v>
      </c>
      <c r="S222" s="250">
        <v>0</v>
      </c>
      <c r="T222" s="251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52" t="s">
        <v>749</v>
      </c>
      <c r="AT222" s="252" t="s">
        <v>164</v>
      </c>
      <c r="AU222" s="252" t="s">
        <v>90</v>
      </c>
      <c r="AY222" s="18" t="s">
        <v>162</v>
      </c>
      <c r="BE222" s="253">
        <f>IF(N222="základná",J222,0)</f>
        <v>0</v>
      </c>
      <c r="BF222" s="253">
        <f>IF(N222="znížená",J222,0)</f>
        <v>0</v>
      </c>
      <c r="BG222" s="253">
        <f>IF(N222="zákl. prenesená",J222,0)</f>
        <v>0</v>
      </c>
      <c r="BH222" s="253">
        <f>IF(N222="zníž. prenesená",J222,0)</f>
        <v>0</v>
      </c>
      <c r="BI222" s="253">
        <f>IF(N222="nulová",J222,0)</f>
        <v>0</v>
      </c>
      <c r="BJ222" s="18" t="s">
        <v>90</v>
      </c>
      <c r="BK222" s="253">
        <f>ROUND(I222*H222,2)</f>
        <v>0</v>
      </c>
      <c r="BL222" s="18" t="s">
        <v>749</v>
      </c>
      <c r="BM222" s="252" t="s">
        <v>1457</v>
      </c>
    </row>
    <row r="223" s="2" customFormat="1" ht="34.8" customHeight="1">
      <c r="A223" s="39"/>
      <c r="B223" s="40"/>
      <c r="C223" s="240" t="s">
        <v>365</v>
      </c>
      <c r="D223" s="240" t="s">
        <v>164</v>
      </c>
      <c r="E223" s="241" t="s">
        <v>751</v>
      </c>
      <c r="F223" s="242" t="s">
        <v>752</v>
      </c>
      <c r="G223" s="243" t="s">
        <v>748</v>
      </c>
      <c r="H223" s="244">
        <v>1</v>
      </c>
      <c r="I223" s="245"/>
      <c r="J223" s="246">
        <f>ROUND(I223*H223,2)</f>
        <v>0</v>
      </c>
      <c r="K223" s="247"/>
      <c r="L223" s="45"/>
      <c r="M223" s="311" t="s">
        <v>1</v>
      </c>
      <c r="N223" s="312" t="s">
        <v>44</v>
      </c>
      <c r="O223" s="313"/>
      <c r="P223" s="314">
        <f>O223*H223</f>
        <v>0</v>
      </c>
      <c r="Q223" s="314">
        <v>0</v>
      </c>
      <c r="R223" s="314">
        <f>Q223*H223</f>
        <v>0</v>
      </c>
      <c r="S223" s="314">
        <v>0</v>
      </c>
      <c r="T223" s="315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2" t="s">
        <v>749</v>
      </c>
      <c r="AT223" s="252" t="s">
        <v>164</v>
      </c>
      <c r="AU223" s="252" t="s">
        <v>90</v>
      </c>
      <c r="AY223" s="18" t="s">
        <v>162</v>
      </c>
      <c r="BE223" s="253">
        <f>IF(N223="základná",J223,0)</f>
        <v>0</v>
      </c>
      <c r="BF223" s="253">
        <f>IF(N223="znížená",J223,0)</f>
        <v>0</v>
      </c>
      <c r="BG223" s="253">
        <f>IF(N223="zákl. prenesená",J223,0)</f>
        <v>0</v>
      </c>
      <c r="BH223" s="253">
        <f>IF(N223="zníž. prenesená",J223,0)</f>
        <v>0</v>
      </c>
      <c r="BI223" s="253">
        <f>IF(N223="nulová",J223,0)</f>
        <v>0</v>
      </c>
      <c r="BJ223" s="18" t="s">
        <v>90</v>
      </c>
      <c r="BK223" s="253">
        <f>ROUND(I223*H223,2)</f>
        <v>0</v>
      </c>
      <c r="BL223" s="18" t="s">
        <v>749</v>
      </c>
      <c r="BM223" s="252" t="s">
        <v>1458</v>
      </c>
    </row>
    <row r="224" s="2" customFormat="1" ht="6.96" customHeight="1">
      <c r="A224" s="39"/>
      <c r="B224" s="73"/>
      <c r="C224" s="74"/>
      <c r="D224" s="74"/>
      <c r="E224" s="74"/>
      <c r="F224" s="74"/>
      <c r="G224" s="74"/>
      <c r="H224" s="74"/>
      <c r="I224" s="74"/>
      <c r="J224" s="74"/>
      <c r="K224" s="74"/>
      <c r="L224" s="45"/>
      <c r="M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</row>
  </sheetData>
  <sheetProtection sheet="1" autoFilter="0" formatColumns="0" formatRows="0" objects="1" scenarios="1" spinCount="100000" saltValue="EY29ZBwFMc/beEkavfNDshuuRDNOHO949Iq4aAyOeuGio4UavxByMBOk6FbGh4dV2R5ens0J+hlCxt+T58nujQ==" hashValue="hnuL+auC4oxGnOtvkZIJ/CeAOwba4oTHfJ/ob1b7TI4wva5nYZdetZdLvd+gR7Apg5MkWExaJU2WT5y5gTH7+A==" algorithmName="SHA-512" password="CC35"/>
  <autoFilter ref="C129:K22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120</v>
      </c>
    </row>
    <row r="3" s="1" customFormat="1" ht="6.96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21"/>
      <c r="AT3" s="18" t="s">
        <v>78</v>
      </c>
    </row>
    <row r="4" s="1" customFormat="1" ht="24.96" customHeight="1">
      <c r="B4" s="21"/>
      <c r="D4" s="156" t="s">
        <v>127</v>
      </c>
      <c r="L4" s="21"/>
      <c r="M4" s="157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8" t="s">
        <v>15</v>
      </c>
      <c r="L6" s="21"/>
    </row>
    <row r="7" s="1" customFormat="1" ht="14.4" customHeight="1">
      <c r="B7" s="21"/>
      <c r="E7" s="159" t="str">
        <f>'Rekapitulácia stavby'!K6</f>
        <v>Cyklotrasa Rimavská Sobota - Poltár</v>
      </c>
      <c r="F7" s="158"/>
      <c r="G7" s="158"/>
      <c r="H7" s="158"/>
      <c r="L7" s="21"/>
    </row>
    <row r="8" s="1" customFormat="1" ht="12" customHeight="1">
      <c r="B8" s="21"/>
      <c r="D8" s="158" t="s">
        <v>128</v>
      </c>
      <c r="L8" s="21"/>
    </row>
    <row r="9" s="2" customFormat="1" ht="14.4" customHeight="1">
      <c r="A9" s="39"/>
      <c r="B9" s="45"/>
      <c r="C9" s="39"/>
      <c r="D9" s="39"/>
      <c r="E9" s="159" t="s">
        <v>952</v>
      </c>
      <c r="F9" s="39"/>
      <c r="G9" s="39"/>
      <c r="H9" s="39"/>
      <c r="I9" s="39"/>
      <c r="J9" s="39"/>
      <c r="K9" s="39"/>
      <c r="L9" s="70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8" t="s">
        <v>130</v>
      </c>
      <c r="E10" s="39"/>
      <c r="F10" s="39"/>
      <c r="G10" s="39"/>
      <c r="H10" s="39"/>
      <c r="I10" s="39"/>
      <c r="J10" s="39"/>
      <c r="K10" s="39"/>
      <c r="L10" s="7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5.6" customHeight="1">
      <c r="A11" s="39"/>
      <c r="B11" s="45"/>
      <c r="C11" s="39"/>
      <c r="D11" s="39"/>
      <c r="E11" s="161" t="s">
        <v>1459</v>
      </c>
      <c r="F11" s="39"/>
      <c r="G11" s="39"/>
      <c r="H11" s="39"/>
      <c r="I11" s="39"/>
      <c r="J11" s="39"/>
      <c r="K11" s="39"/>
      <c r="L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7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8" t="s">
        <v>17</v>
      </c>
      <c r="E13" s="39"/>
      <c r="F13" s="148" t="s">
        <v>1</v>
      </c>
      <c r="G13" s="39"/>
      <c r="H13" s="39"/>
      <c r="I13" s="158" t="s">
        <v>18</v>
      </c>
      <c r="J13" s="148" t="s">
        <v>1</v>
      </c>
      <c r="K13" s="39"/>
      <c r="L13" s="7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8" t="s">
        <v>19</v>
      </c>
      <c r="E14" s="39"/>
      <c r="F14" s="148" t="s">
        <v>20</v>
      </c>
      <c r="G14" s="39"/>
      <c r="H14" s="39"/>
      <c r="I14" s="158" t="s">
        <v>21</v>
      </c>
      <c r="J14" s="162" t="str">
        <f>'Rekapitulácia stavby'!AN8</f>
        <v>24. 11. 2020</v>
      </c>
      <c r="K14" s="39"/>
      <c r="L14" s="7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7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8" t="s">
        <v>23</v>
      </c>
      <c r="E16" s="39"/>
      <c r="F16" s="39"/>
      <c r="G16" s="39"/>
      <c r="H16" s="39"/>
      <c r="I16" s="158" t="s">
        <v>24</v>
      </c>
      <c r="J16" s="148" t="s">
        <v>25</v>
      </c>
      <c r="K16" s="39"/>
      <c r="L16" s="7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8" t="s">
        <v>26</v>
      </c>
      <c r="F17" s="39"/>
      <c r="G17" s="39"/>
      <c r="H17" s="39"/>
      <c r="I17" s="158" t="s">
        <v>27</v>
      </c>
      <c r="J17" s="148" t="s">
        <v>1</v>
      </c>
      <c r="K17" s="39"/>
      <c r="L17" s="7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7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8" t="s">
        <v>28</v>
      </c>
      <c r="E19" s="39"/>
      <c r="F19" s="39"/>
      <c r="G19" s="39"/>
      <c r="H19" s="39"/>
      <c r="I19" s="158" t="s">
        <v>24</v>
      </c>
      <c r="J19" s="34" t="str">
        <f>'Rekapitulácia stavby'!AN13</f>
        <v>Vyplň údaj</v>
      </c>
      <c r="K19" s="39"/>
      <c r="L19" s="70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'Rekapitulácia stavby'!E14</f>
        <v>Vyplň údaj</v>
      </c>
      <c r="F20" s="148"/>
      <c r="G20" s="148"/>
      <c r="H20" s="148"/>
      <c r="I20" s="158" t="s">
        <v>27</v>
      </c>
      <c r="J20" s="34" t="str">
        <f>'Rekapitulácia stavby'!AN14</f>
        <v>Vyplň údaj</v>
      </c>
      <c r="K20" s="39"/>
      <c r="L20" s="70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70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8" t="s">
        <v>30</v>
      </c>
      <c r="E22" s="39"/>
      <c r="F22" s="39"/>
      <c r="G22" s="39"/>
      <c r="H22" s="39"/>
      <c r="I22" s="158" t="s">
        <v>24</v>
      </c>
      <c r="J22" s="148" t="s">
        <v>31</v>
      </c>
      <c r="K22" s="39"/>
      <c r="L22" s="70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8" t="s">
        <v>32</v>
      </c>
      <c r="F23" s="39"/>
      <c r="G23" s="39"/>
      <c r="H23" s="39"/>
      <c r="I23" s="158" t="s">
        <v>27</v>
      </c>
      <c r="J23" s="148" t="s">
        <v>33</v>
      </c>
      <c r="K23" s="39"/>
      <c r="L23" s="70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70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8" t="s">
        <v>35</v>
      </c>
      <c r="E25" s="39"/>
      <c r="F25" s="39"/>
      <c r="G25" s="39"/>
      <c r="H25" s="39"/>
      <c r="I25" s="158" t="s">
        <v>24</v>
      </c>
      <c r="J25" s="148" t="str">
        <f>IF('Rekapitulácia stavby'!AN19="","",'Rekapitulácia stavby'!AN19)</f>
        <v/>
      </c>
      <c r="K25" s="39"/>
      <c r="L25" s="7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8" t="str">
        <f>IF('Rekapitulácia stavby'!E20="","",'Rekapitulácia stavby'!E20)</f>
        <v xml:space="preserve"> </v>
      </c>
      <c r="F26" s="39"/>
      <c r="G26" s="39"/>
      <c r="H26" s="39"/>
      <c r="I26" s="158" t="s">
        <v>27</v>
      </c>
      <c r="J26" s="148" t="str">
        <f>IF('Rekapitulácia stavby'!AN20="","",'Rekapitulácia stavby'!AN20)</f>
        <v/>
      </c>
      <c r="K26" s="39"/>
      <c r="L26" s="70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7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8" t="s">
        <v>37</v>
      </c>
      <c r="E28" s="39"/>
      <c r="F28" s="39"/>
      <c r="G28" s="39"/>
      <c r="H28" s="39"/>
      <c r="I28" s="39"/>
      <c r="J28" s="39"/>
      <c r="K28" s="39"/>
      <c r="L28" s="70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4.4" customHeight="1">
      <c r="A29" s="163"/>
      <c r="B29" s="164"/>
      <c r="C29" s="163"/>
      <c r="D29" s="163"/>
      <c r="E29" s="165" t="s">
        <v>1</v>
      </c>
      <c r="F29" s="165"/>
      <c r="G29" s="165"/>
      <c r="H29" s="165"/>
      <c r="I29" s="163"/>
      <c r="J29" s="163"/>
      <c r="K29" s="163"/>
      <c r="L29" s="166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7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7"/>
      <c r="E31" s="167"/>
      <c r="F31" s="167"/>
      <c r="G31" s="167"/>
      <c r="H31" s="167"/>
      <c r="I31" s="167"/>
      <c r="J31" s="167"/>
      <c r="K31" s="167"/>
      <c r="L31" s="70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8" t="s">
        <v>38</v>
      </c>
      <c r="E32" s="39"/>
      <c r="F32" s="39"/>
      <c r="G32" s="39"/>
      <c r="H32" s="39"/>
      <c r="I32" s="39"/>
      <c r="J32" s="169">
        <f>ROUND(J134, 2)</f>
        <v>0</v>
      </c>
      <c r="K32" s="39"/>
      <c r="L32" s="7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7"/>
      <c r="E33" s="167"/>
      <c r="F33" s="167"/>
      <c r="G33" s="167"/>
      <c r="H33" s="167"/>
      <c r="I33" s="167"/>
      <c r="J33" s="167"/>
      <c r="K33" s="167"/>
      <c r="L33" s="70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70" t="s">
        <v>40</v>
      </c>
      <c r="G34" s="39"/>
      <c r="H34" s="39"/>
      <c r="I34" s="170" t="s">
        <v>39</v>
      </c>
      <c r="J34" s="170" t="s">
        <v>41</v>
      </c>
      <c r="K34" s="39"/>
      <c r="L34" s="70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0" t="s">
        <v>42</v>
      </c>
      <c r="E35" s="171" t="s">
        <v>43</v>
      </c>
      <c r="F35" s="172">
        <f>ROUND((SUM(BE134:BE280)),  2)</f>
        <v>0</v>
      </c>
      <c r="G35" s="173"/>
      <c r="H35" s="173"/>
      <c r="I35" s="174">
        <v>0.20000000000000001</v>
      </c>
      <c r="J35" s="172">
        <f>ROUND(((SUM(BE134:BE280))*I35),  2)</f>
        <v>0</v>
      </c>
      <c r="K35" s="39"/>
      <c r="L35" s="70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71" t="s">
        <v>44</v>
      </c>
      <c r="F36" s="172">
        <f>ROUND((SUM(BF134:BF280)),  2)</f>
        <v>0</v>
      </c>
      <c r="G36" s="173"/>
      <c r="H36" s="173"/>
      <c r="I36" s="174">
        <v>0.20000000000000001</v>
      </c>
      <c r="J36" s="172">
        <f>ROUND(((SUM(BF134:BF280))*I36),  2)</f>
        <v>0</v>
      </c>
      <c r="K36" s="39"/>
      <c r="L36" s="70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8" t="s">
        <v>45</v>
      </c>
      <c r="F37" s="175">
        <f>ROUND((SUM(BG134:BG280)),  2)</f>
        <v>0</v>
      </c>
      <c r="G37" s="39"/>
      <c r="H37" s="39"/>
      <c r="I37" s="176">
        <v>0.20000000000000001</v>
      </c>
      <c r="J37" s="175">
        <f>0</f>
        <v>0</v>
      </c>
      <c r="K37" s="39"/>
      <c r="L37" s="7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8" t="s">
        <v>46</v>
      </c>
      <c r="F38" s="175">
        <f>ROUND((SUM(BH134:BH280)),  2)</f>
        <v>0</v>
      </c>
      <c r="G38" s="39"/>
      <c r="H38" s="39"/>
      <c r="I38" s="176">
        <v>0.20000000000000001</v>
      </c>
      <c r="J38" s="175">
        <f>0</f>
        <v>0</v>
      </c>
      <c r="K38" s="39"/>
      <c r="L38" s="7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71" t="s">
        <v>47</v>
      </c>
      <c r="F39" s="172">
        <f>ROUND((SUM(BI134:BI280)),  2)</f>
        <v>0</v>
      </c>
      <c r="G39" s="173"/>
      <c r="H39" s="173"/>
      <c r="I39" s="174">
        <v>0</v>
      </c>
      <c r="J39" s="172">
        <f>0</f>
        <v>0</v>
      </c>
      <c r="K39" s="39"/>
      <c r="L39" s="7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7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77"/>
      <c r="D41" s="178" t="s">
        <v>48</v>
      </c>
      <c r="E41" s="179"/>
      <c r="F41" s="179"/>
      <c r="G41" s="180" t="s">
        <v>49</v>
      </c>
      <c r="H41" s="181" t="s">
        <v>50</v>
      </c>
      <c r="I41" s="179"/>
      <c r="J41" s="182">
        <f>SUM(J32:J39)</f>
        <v>0</v>
      </c>
      <c r="K41" s="183"/>
      <c r="L41" s="70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7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70"/>
      <c r="D50" s="184" t="s">
        <v>51</v>
      </c>
      <c r="E50" s="185"/>
      <c r="F50" s="185"/>
      <c r="G50" s="184" t="s">
        <v>52</v>
      </c>
      <c r="H50" s="185"/>
      <c r="I50" s="185"/>
      <c r="J50" s="185"/>
      <c r="K50" s="185"/>
      <c r="L50" s="70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86" t="s">
        <v>53</v>
      </c>
      <c r="E61" s="187"/>
      <c r="F61" s="188" t="s">
        <v>54</v>
      </c>
      <c r="G61" s="186" t="s">
        <v>53</v>
      </c>
      <c r="H61" s="187"/>
      <c r="I61" s="187"/>
      <c r="J61" s="189" t="s">
        <v>54</v>
      </c>
      <c r="K61" s="187"/>
      <c r="L61" s="70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84" t="s">
        <v>55</v>
      </c>
      <c r="E65" s="190"/>
      <c r="F65" s="190"/>
      <c r="G65" s="184" t="s">
        <v>56</v>
      </c>
      <c r="H65" s="190"/>
      <c r="I65" s="190"/>
      <c r="J65" s="190"/>
      <c r="K65" s="190"/>
      <c r="L65" s="70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86" t="s">
        <v>53</v>
      </c>
      <c r="E76" s="187"/>
      <c r="F76" s="188" t="s">
        <v>54</v>
      </c>
      <c r="G76" s="186" t="s">
        <v>53</v>
      </c>
      <c r="H76" s="187"/>
      <c r="I76" s="187"/>
      <c r="J76" s="189" t="s">
        <v>54</v>
      </c>
      <c r="K76" s="187"/>
      <c r="L76" s="70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70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93"/>
      <c r="C81" s="194"/>
      <c r="D81" s="194"/>
      <c r="E81" s="194"/>
      <c r="F81" s="194"/>
      <c r="G81" s="194"/>
      <c r="H81" s="194"/>
      <c r="I81" s="194"/>
      <c r="J81" s="194"/>
      <c r="K81" s="194"/>
      <c r="L81" s="70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134</v>
      </c>
      <c r="D82" s="41"/>
      <c r="E82" s="41"/>
      <c r="F82" s="41"/>
      <c r="G82" s="41"/>
      <c r="H82" s="41"/>
      <c r="I82" s="41"/>
      <c r="J82" s="41"/>
      <c r="K82" s="41"/>
      <c r="L82" s="70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70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70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4.4" customHeight="1">
      <c r="A85" s="39"/>
      <c r="B85" s="40"/>
      <c r="C85" s="41"/>
      <c r="D85" s="41"/>
      <c r="E85" s="195" t="str">
        <f>E7</f>
        <v>Cyklotrasa Rimavská Sobota - Poltár</v>
      </c>
      <c r="F85" s="33"/>
      <c r="G85" s="33"/>
      <c r="H85" s="33"/>
      <c r="I85" s="41"/>
      <c r="J85" s="41"/>
      <c r="K85" s="41"/>
      <c r="L85" s="70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128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4.4" customHeight="1">
      <c r="A87" s="39"/>
      <c r="B87" s="40"/>
      <c r="C87" s="41"/>
      <c r="D87" s="41"/>
      <c r="E87" s="195" t="s">
        <v>952</v>
      </c>
      <c r="F87" s="41"/>
      <c r="G87" s="41"/>
      <c r="H87" s="41"/>
      <c r="I87" s="41"/>
      <c r="J87" s="41"/>
      <c r="K87" s="41"/>
      <c r="L87" s="70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130</v>
      </c>
      <c r="D88" s="41"/>
      <c r="E88" s="41"/>
      <c r="F88" s="41"/>
      <c r="G88" s="41"/>
      <c r="H88" s="41"/>
      <c r="I88" s="41"/>
      <c r="J88" s="41"/>
      <c r="K88" s="41"/>
      <c r="L88" s="70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6" customHeight="1">
      <c r="A89" s="39"/>
      <c r="B89" s="40"/>
      <c r="C89" s="41"/>
      <c r="D89" s="41"/>
      <c r="E89" s="83" t="str">
        <f>E11</f>
        <v>1136-2-24 - SO 02.24 - Most</v>
      </c>
      <c r="F89" s="41"/>
      <c r="G89" s="41"/>
      <c r="H89" s="41"/>
      <c r="I89" s="41"/>
      <c r="J89" s="41"/>
      <c r="K89" s="41"/>
      <c r="L89" s="70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70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19</v>
      </c>
      <c r="D91" s="41"/>
      <c r="E91" s="41"/>
      <c r="F91" s="28" t="str">
        <f>F14</f>
        <v>Rimavská Sobota, Poltár</v>
      </c>
      <c r="G91" s="41"/>
      <c r="H91" s="41"/>
      <c r="I91" s="33" t="s">
        <v>21</v>
      </c>
      <c r="J91" s="86" t="str">
        <f>IF(J14="","",J14)</f>
        <v>24. 11. 2020</v>
      </c>
      <c r="K91" s="41"/>
      <c r="L91" s="70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70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40.8" customHeight="1">
      <c r="A93" s="39"/>
      <c r="B93" s="40"/>
      <c r="C93" s="33" t="s">
        <v>23</v>
      </c>
      <c r="D93" s="41"/>
      <c r="E93" s="41"/>
      <c r="F93" s="28" t="str">
        <f>E17</f>
        <v>Banskobystrický samosprávny kraj, B. Bystrica</v>
      </c>
      <c r="G93" s="41"/>
      <c r="H93" s="41"/>
      <c r="I93" s="33" t="s">
        <v>30</v>
      </c>
      <c r="J93" s="37" t="str">
        <f>E23</f>
        <v>Cykloprojekt s.r.o., Bratislava, Laurinská 18</v>
      </c>
      <c r="K93" s="41"/>
      <c r="L93" s="70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6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35</v>
      </c>
      <c r="J94" s="37" t="str">
        <f>E26</f>
        <v xml:space="preserve"> </v>
      </c>
      <c r="K94" s="41"/>
      <c r="L94" s="70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70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97" t="s">
        <v>135</v>
      </c>
      <c r="D96" s="198"/>
      <c r="E96" s="198"/>
      <c r="F96" s="198"/>
      <c r="G96" s="198"/>
      <c r="H96" s="198"/>
      <c r="I96" s="198"/>
      <c r="J96" s="199" t="s">
        <v>136</v>
      </c>
      <c r="K96" s="198"/>
      <c r="L96" s="70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70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200" t="s">
        <v>137</v>
      </c>
      <c r="D98" s="41"/>
      <c r="E98" s="41"/>
      <c r="F98" s="41"/>
      <c r="G98" s="41"/>
      <c r="H98" s="41"/>
      <c r="I98" s="41"/>
      <c r="J98" s="117">
        <f>J134</f>
        <v>0</v>
      </c>
      <c r="K98" s="41"/>
      <c r="L98" s="70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138</v>
      </c>
    </row>
    <row r="99" s="9" customFormat="1" ht="24.96" customHeight="1">
      <c r="A99" s="9"/>
      <c r="B99" s="201"/>
      <c r="C99" s="202"/>
      <c r="D99" s="203" t="s">
        <v>139</v>
      </c>
      <c r="E99" s="204"/>
      <c r="F99" s="204"/>
      <c r="G99" s="204"/>
      <c r="H99" s="204"/>
      <c r="I99" s="204"/>
      <c r="J99" s="205">
        <f>J135</f>
        <v>0</v>
      </c>
      <c r="K99" s="202"/>
      <c r="L99" s="20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7"/>
      <c r="C100" s="139"/>
      <c r="D100" s="208" t="s">
        <v>140</v>
      </c>
      <c r="E100" s="209"/>
      <c r="F100" s="209"/>
      <c r="G100" s="209"/>
      <c r="H100" s="209"/>
      <c r="I100" s="209"/>
      <c r="J100" s="210">
        <f>J136</f>
        <v>0</v>
      </c>
      <c r="K100" s="139"/>
      <c r="L100" s="21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7"/>
      <c r="C101" s="139"/>
      <c r="D101" s="208" t="s">
        <v>141</v>
      </c>
      <c r="E101" s="209"/>
      <c r="F101" s="209"/>
      <c r="G101" s="209"/>
      <c r="H101" s="209"/>
      <c r="I101" s="209"/>
      <c r="J101" s="210">
        <f>J165</f>
        <v>0</v>
      </c>
      <c r="K101" s="139"/>
      <c r="L101" s="21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7"/>
      <c r="C102" s="139"/>
      <c r="D102" s="208" t="s">
        <v>755</v>
      </c>
      <c r="E102" s="209"/>
      <c r="F102" s="209"/>
      <c r="G102" s="209"/>
      <c r="H102" s="209"/>
      <c r="I102" s="209"/>
      <c r="J102" s="210">
        <f>J173</f>
        <v>0</v>
      </c>
      <c r="K102" s="139"/>
      <c r="L102" s="21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9"/>
      <c r="D103" s="208" t="s">
        <v>756</v>
      </c>
      <c r="E103" s="209"/>
      <c r="F103" s="209"/>
      <c r="G103" s="209"/>
      <c r="H103" s="209"/>
      <c r="I103" s="209"/>
      <c r="J103" s="210">
        <f>J181</f>
        <v>0</v>
      </c>
      <c r="K103" s="139"/>
      <c r="L103" s="21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9"/>
      <c r="D104" s="208" t="s">
        <v>142</v>
      </c>
      <c r="E104" s="209"/>
      <c r="F104" s="209"/>
      <c r="G104" s="209"/>
      <c r="H104" s="209"/>
      <c r="I104" s="209"/>
      <c r="J104" s="210">
        <f>J185</f>
        <v>0</v>
      </c>
      <c r="K104" s="139"/>
      <c r="L104" s="2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7"/>
      <c r="C105" s="139"/>
      <c r="D105" s="208" t="s">
        <v>143</v>
      </c>
      <c r="E105" s="209"/>
      <c r="F105" s="209"/>
      <c r="G105" s="209"/>
      <c r="H105" s="209"/>
      <c r="I105" s="209"/>
      <c r="J105" s="210">
        <f>J206</f>
        <v>0</v>
      </c>
      <c r="K105" s="139"/>
      <c r="L105" s="21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7"/>
      <c r="C106" s="139"/>
      <c r="D106" s="208" t="s">
        <v>144</v>
      </c>
      <c r="E106" s="209"/>
      <c r="F106" s="209"/>
      <c r="G106" s="209"/>
      <c r="H106" s="209"/>
      <c r="I106" s="209"/>
      <c r="J106" s="210">
        <f>J214</f>
        <v>0</v>
      </c>
      <c r="K106" s="139"/>
      <c r="L106" s="21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7"/>
      <c r="C107" s="139"/>
      <c r="D107" s="208" t="s">
        <v>145</v>
      </c>
      <c r="E107" s="209"/>
      <c r="F107" s="209"/>
      <c r="G107" s="209"/>
      <c r="H107" s="209"/>
      <c r="I107" s="209"/>
      <c r="J107" s="210">
        <f>J252</f>
        <v>0</v>
      </c>
      <c r="K107" s="139"/>
      <c r="L107" s="21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201"/>
      <c r="C108" s="202"/>
      <c r="D108" s="203" t="s">
        <v>146</v>
      </c>
      <c r="E108" s="204"/>
      <c r="F108" s="204"/>
      <c r="G108" s="204"/>
      <c r="H108" s="204"/>
      <c r="I108" s="204"/>
      <c r="J108" s="205">
        <f>J254</f>
        <v>0</v>
      </c>
      <c r="K108" s="202"/>
      <c r="L108" s="20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207"/>
      <c r="C109" s="139"/>
      <c r="D109" s="208" t="s">
        <v>757</v>
      </c>
      <c r="E109" s="209"/>
      <c r="F109" s="209"/>
      <c r="G109" s="209"/>
      <c r="H109" s="209"/>
      <c r="I109" s="209"/>
      <c r="J109" s="210">
        <f>J255</f>
        <v>0</v>
      </c>
      <c r="K109" s="139"/>
      <c r="L109" s="21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7"/>
      <c r="C110" s="139"/>
      <c r="D110" s="208" t="s">
        <v>147</v>
      </c>
      <c r="E110" s="209"/>
      <c r="F110" s="209"/>
      <c r="G110" s="209"/>
      <c r="H110" s="209"/>
      <c r="I110" s="209"/>
      <c r="J110" s="210">
        <f>J261</f>
        <v>0</v>
      </c>
      <c r="K110" s="139"/>
      <c r="L110" s="21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207"/>
      <c r="C111" s="139"/>
      <c r="D111" s="208" t="s">
        <v>758</v>
      </c>
      <c r="E111" s="209"/>
      <c r="F111" s="209"/>
      <c r="G111" s="209"/>
      <c r="H111" s="209"/>
      <c r="I111" s="209"/>
      <c r="J111" s="210">
        <f>J269</f>
        <v>0</v>
      </c>
      <c r="K111" s="139"/>
      <c r="L111" s="21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207"/>
      <c r="C112" s="139"/>
      <c r="D112" s="208" t="s">
        <v>605</v>
      </c>
      <c r="E112" s="209"/>
      <c r="F112" s="209"/>
      <c r="G112" s="209"/>
      <c r="H112" s="209"/>
      <c r="I112" s="209"/>
      <c r="J112" s="210">
        <f>J273</f>
        <v>0</v>
      </c>
      <c r="K112" s="139"/>
      <c r="L112" s="21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70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73"/>
      <c r="C114" s="74"/>
      <c r="D114" s="74"/>
      <c r="E114" s="74"/>
      <c r="F114" s="74"/>
      <c r="G114" s="74"/>
      <c r="H114" s="74"/>
      <c r="I114" s="74"/>
      <c r="J114" s="74"/>
      <c r="K114" s="74"/>
      <c r="L114" s="70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8" s="2" customFormat="1" ht="6.96" customHeight="1">
      <c r="A118" s="39"/>
      <c r="B118" s="75"/>
      <c r="C118" s="76"/>
      <c r="D118" s="76"/>
      <c r="E118" s="76"/>
      <c r="F118" s="76"/>
      <c r="G118" s="76"/>
      <c r="H118" s="76"/>
      <c r="I118" s="76"/>
      <c r="J118" s="76"/>
      <c r="K118" s="76"/>
      <c r="L118" s="70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4.96" customHeight="1">
      <c r="A119" s="39"/>
      <c r="B119" s="40"/>
      <c r="C119" s="24" t="s">
        <v>148</v>
      </c>
      <c r="D119" s="41"/>
      <c r="E119" s="41"/>
      <c r="F119" s="41"/>
      <c r="G119" s="41"/>
      <c r="H119" s="41"/>
      <c r="I119" s="41"/>
      <c r="J119" s="41"/>
      <c r="K119" s="41"/>
      <c r="L119" s="70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70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15</v>
      </c>
      <c r="D121" s="41"/>
      <c r="E121" s="41"/>
      <c r="F121" s="41"/>
      <c r="G121" s="41"/>
      <c r="H121" s="41"/>
      <c r="I121" s="41"/>
      <c r="J121" s="41"/>
      <c r="K121" s="41"/>
      <c r="L121" s="7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4.4" customHeight="1">
      <c r="A122" s="39"/>
      <c r="B122" s="40"/>
      <c r="C122" s="41"/>
      <c r="D122" s="41"/>
      <c r="E122" s="195" t="str">
        <f>E7</f>
        <v>Cyklotrasa Rimavská Sobota - Poltár</v>
      </c>
      <c r="F122" s="33"/>
      <c r="G122" s="33"/>
      <c r="H122" s="33"/>
      <c r="I122" s="41"/>
      <c r="J122" s="41"/>
      <c r="K122" s="41"/>
      <c r="L122" s="70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" customFormat="1" ht="12" customHeight="1">
      <c r="B123" s="22"/>
      <c r="C123" s="33" t="s">
        <v>128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="2" customFormat="1" ht="14.4" customHeight="1">
      <c r="A124" s="39"/>
      <c r="B124" s="40"/>
      <c r="C124" s="41"/>
      <c r="D124" s="41"/>
      <c r="E124" s="195" t="s">
        <v>952</v>
      </c>
      <c r="F124" s="41"/>
      <c r="G124" s="41"/>
      <c r="H124" s="41"/>
      <c r="I124" s="41"/>
      <c r="J124" s="41"/>
      <c r="K124" s="41"/>
      <c r="L124" s="70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130</v>
      </c>
      <c r="D125" s="41"/>
      <c r="E125" s="41"/>
      <c r="F125" s="41"/>
      <c r="G125" s="41"/>
      <c r="H125" s="41"/>
      <c r="I125" s="41"/>
      <c r="J125" s="41"/>
      <c r="K125" s="41"/>
      <c r="L125" s="7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6" customHeight="1">
      <c r="A126" s="39"/>
      <c r="B126" s="40"/>
      <c r="C126" s="41"/>
      <c r="D126" s="41"/>
      <c r="E126" s="83" t="str">
        <f>E11</f>
        <v>1136-2-24 - SO 02.24 - Most</v>
      </c>
      <c r="F126" s="41"/>
      <c r="G126" s="41"/>
      <c r="H126" s="41"/>
      <c r="I126" s="41"/>
      <c r="J126" s="41"/>
      <c r="K126" s="41"/>
      <c r="L126" s="70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6.96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70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2" customHeight="1">
      <c r="A128" s="39"/>
      <c r="B128" s="40"/>
      <c r="C128" s="33" t="s">
        <v>19</v>
      </c>
      <c r="D128" s="41"/>
      <c r="E128" s="41"/>
      <c r="F128" s="28" t="str">
        <f>F14</f>
        <v>Rimavská Sobota, Poltár</v>
      </c>
      <c r="G128" s="41"/>
      <c r="H128" s="41"/>
      <c r="I128" s="33" t="s">
        <v>21</v>
      </c>
      <c r="J128" s="86" t="str">
        <f>IF(J14="","",J14)</f>
        <v>24. 11. 2020</v>
      </c>
      <c r="K128" s="41"/>
      <c r="L128" s="70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6.96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70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40.8" customHeight="1">
      <c r="A130" s="39"/>
      <c r="B130" s="40"/>
      <c r="C130" s="33" t="s">
        <v>23</v>
      </c>
      <c r="D130" s="41"/>
      <c r="E130" s="41"/>
      <c r="F130" s="28" t="str">
        <f>E17</f>
        <v>Banskobystrický samosprávny kraj, B. Bystrica</v>
      </c>
      <c r="G130" s="41"/>
      <c r="H130" s="41"/>
      <c r="I130" s="33" t="s">
        <v>30</v>
      </c>
      <c r="J130" s="37" t="str">
        <f>E23</f>
        <v>Cykloprojekt s.r.o., Bratislava, Laurinská 18</v>
      </c>
      <c r="K130" s="41"/>
      <c r="L130" s="70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5.6" customHeight="1">
      <c r="A131" s="39"/>
      <c r="B131" s="40"/>
      <c r="C131" s="33" t="s">
        <v>28</v>
      </c>
      <c r="D131" s="41"/>
      <c r="E131" s="41"/>
      <c r="F131" s="28" t="str">
        <f>IF(E20="","",E20)</f>
        <v>Vyplň údaj</v>
      </c>
      <c r="G131" s="41"/>
      <c r="H131" s="41"/>
      <c r="I131" s="33" t="s">
        <v>35</v>
      </c>
      <c r="J131" s="37" t="str">
        <f>E26</f>
        <v xml:space="preserve"> </v>
      </c>
      <c r="K131" s="41"/>
      <c r="L131" s="70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0.32" customHeight="1">
      <c r="A132" s="39"/>
      <c r="B132" s="40"/>
      <c r="C132" s="41"/>
      <c r="D132" s="41"/>
      <c r="E132" s="41"/>
      <c r="F132" s="41"/>
      <c r="G132" s="41"/>
      <c r="H132" s="41"/>
      <c r="I132" s="41"/>
      <c r="J132" s="41"/>
      <c r="K132" s="41"/>
      <c r="L132" s="70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11" customFormat="1" ht="29.28" customHeight="1">
      <c r="A133" s="212"/>
      <c r="B133" s="213"/>
      <c r="C133" s="214" t="s">
        <v>149</v>
      </c>
      <c r="D133" s="215" t="s">
        <v>63</v>
      </c>
      <c r="E133" s="215" t="s">
        <v>59</v>
      </c>
      <c r="F133" s="215" t="s">
        <v>60</v>
      </c>
      <c r="G133" s="215" t="s">
        <v>150</v>
      </c>
      <c r="H133" s="215" t="s">
        <v>151</v>
      </c>
      <c r="I133" s="215" t="s">
        <v>152</v>
      </c>
      <c r="J133" s="216" t="s">
        <v>136</v>
      </c>
      <c r="K133" s="217" t="s">
        <v>153</v>
      </c>
      <c r="L133" s="218"/>
      <c r="M133" s="107" t="s">
        <v>1</v>
      </c>
      <c r="N133" s="108" t="s">
        <v>42</v>
      </c>
      <c r="O133" s="108" t="s">
        <v>154</v>
      </c>
      <c r="P133" s="108" t="s">
        <v>155</v>
      </c>
      <c r="Q133" s="108" t="s">
        <v>156</v>
      </c>
      <c r="R133" s="108" t="s">
        <v>157</v>
      </c>
      <c r="S133" s="108" t="s">
        <v>158</v>
      </c>
      <c r="T133" s="109" t="s">
        <v>159</v>
      </c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</row>
    <row r="134" s="2" customFormat="1" ht="22.8" customHeight="1">
      <c r="A134" s="39"/>
      <c r="B134" s="40"/>
      <c r="C134" s="114" t="s">
        <v>137</v>
      </c>
      <c r="D134" s="41"/>
      <c r="E134" s="41"/>
      <c r="F134" s="41"/>
      <c r="G134" s="41"/>
      <c r="H134" s="41"/>
      <c r="I134" s="41"/>
      <c r="J134" s="219">
        <f>BK134</f>
        <v>0</v>
      </c>
      <c r="K134" s="41"/>
      <c r="L134" s="45"/>
      <c r="M134" s="110"/>
      <c r="N134" s="220"/>
      <c r="O134" s="111"/>
      <c r="P134" s="221">
        <f>P135+P254</f>
        <v>0</v>
      </c>
      <c r="Q134" s="111"/>
      <c r="R134" s="221">
        <f>R135+R254</f>
        <v>87.60471948</v>
      </c>
      <c r="S134" s="111"/>
      <c r="T134" s="222">
        <f>T135+T254</f>
        <v>32.886400000000002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77</v>
      </c>
      <c r="AU134" s="18" t="s">
        <v>138</v>
      </c>
      <c r="BK134" s="223">
        <f>BK135+BK254</f>
        <v>0</v>
      </c>
    </row>
    <row r="135" s="12" customFormat="1" ht="25.92" customHeight="1">
      <c r="A135" s="12"/>
      <c r="B135" s="224"/>
      <c r="C135" s="225"/>
      <c r="D135" s="226" t="s">
        <v>77</v>
      </c>
      <c r="E135" s="227" t="s">
        <v>160</v>
      </c>
      <c r="F135" s="227" t="s">
        <v>161</v>
      </c>
      <c r="G135" s="225"/>
      <c r="H135" s="225"/>
      <c r="I135" s="228"/>
      <c r="J135" s="229">
        <f>BK135</f>
        <v>0</v>
      </c>
      <c r="K135" s="225"/>
      <c r="L135" s="230"/>
      <c r="M135" s="231"/>
      <c r="N135" s="232"/>
      <c r="O135" s="232"/>
      <c r="P135" s="233">
        <f>P136+P165+P173+P181+P185+P206+P214+P252</f>
        <v>0</v>
      </c>
      <c r="Q135" s="232"/>
      <c r="R135" s="233">
        <f>R136+R165+R173+R181+R185+R206+R214+R252</f>
        <v>87.019305990000007</v>
      </c>
      <c r="S135" s="232"/>
      <c r="T135" s="234">
        <f>T136+T165+T173+T181+T185+T206+T214+T252</f>
        <v>32.886400000000002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5" t="s">
        <v>85</v>
      </c>
      <c r="AT135" s="236" t="s">
        <v>77</v>
      </c>
      <c r="AU135" s="236" t="s">
        <v>78</v>
      </c>
      <c r="AY135" s="235" t="s">
        <v>162</v>
      </c>
      <c r="BK135" s="237">
        <f>BK136+BK165+BK173+BK181+BK185+BK206+BK214+BK252</f>
        <v>0</v>
      </c>
    </row>
    <row r="136" s="12" customFormat="1" ht="22.8" customHeight="1">
      <c r="A136" s="12"/>
      <c r="B136" s="224"/>
      <c r="C136" s="225"/>
      <c r="D136" s="226" t="s">
        <v>77</v>
      </c>
      <c r="E136" s="238" t="s">
        <v>85</v>
      </c>
      <c r="F136" s="238" t="s">
        <v>163</v>
      </c>
      <c r="G136" s="225"/>
      <c r="H136" s="225"/>
      <c r="I136" s="228"/>
      <c r="J136" s="239">
        <f>BK136</f>
        <v>0</v>
      </c>
      <c r="K136" s="225"/>
      <c r="L136" s="230"/>
      <c r="M136" s="231"/>
      <c r="N136" s="232"/>
      <c r="O136" s="232"/>
      <c r="P136" s="233">
        <f>SUM(P137:P164)</f>
        <v>0</v>
      </c>
      <c r="Q136" s="232"/>
      <c r="R136" s="233">
        <f>SUM(R137:R164)</f>
        <v>24.024000000000001</v>
      </c>
      <c r="S136" s="232"/>
      <c r="T136" s="234">
        <f>SUM(T137:T164)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5" t="s">
        <v>85</v>
      </c>
      <c r="AT136" s="236" t="s">
        <v>77</v>
      </c>
      <c r="AU136" s="236" t="s">
        <v>85</v>
      </c>
      <c r="AY136" s="235" t="s">
        <v>162</v>
      </c>
      <c r="BK136" s="237">
        <f>SUM(BK137:BK164)</f>
        <v>0</v>
      </c>
    </row>
    <row r="137" s="2" customFormat="1" ht="22.2" customHeight="1">
      <c r="A137" s="39"/>
      <c r="B137" s="40"/>
      <c r="C137" s="240" t="s">
        <v>85</v>
      </c>
      <c r="D137" s="240" t="s">
        <v>164</v>
      </c>
      <c r="E137" s="241" t="s">
        <v>608</v>
      </c>
      <c r="F137" s="242" t="s">
        <v>1460</v>
      </c>
      <c r="G137" s="243" t="s">
        <v>167</v>
      </c>
      <c r="H137" s="244">
        <v>67.200000000000003</v>
      </c>
      <c r="I137" s="245"/>
      <c r="J137" s="246">
        <f>ROUND(I137*H137,2)</f>
        <v>0</v>
      </c>
      <c r="K137" s="247"/>
      <c r="L137" s="45"/>
      <c r="M137" s="248" t="s">
        <v>1</v>
      </c>
      <c r="N137" s="249" t="s">
        <v>44</v>
      </c>
      <c r="O137" s="98"/>
      <c r="P137" s="250">
        <f>O137*H137</f>
        <v>0</v>
      </c>
      <c r="Q137" s="250">
        <v>0</v>
      </c>
      <c r="R137" s="250">
        <f>Q137*H137</f>
        <v>0</v>
      </c>
      <c r="S137" s="250">
        <v>0</v>
      </c>
      <c r="T137" s="25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52" t="s">
        <v>168</v>
      </c>
      <c r="AT137" s="252" t="s">
        <v>164</v>
      </c>
      <c r="AU137" s="252" t="s">
        <v>90</v>
      </c>
      <c r="AY137" s="18" t="s">
        <v>162</v>
      </c>
      <c r="BE137" s="253">
        <f>IF(N137="základná",J137,0)</f>
        <v>0</v>
      </c>
      <c r="BF137" s="253">
        <f>IF(N137="znížená",J137,0)</f>
        <v>0</v>
      </c>
      <c r="BG137" s="253">
        <f>IF(N137="zákl. prenesená",J137,0)</f>
        <v>0</v>
      </c>
      <c r="BH137" s="253">
        <f>IF(N137="zníž. prenesená",J137,0)</f>
        <v>0</v>
      </c>
      <c r="BI137" s="253">
        <f>IF(N137="nulová",J137,0)</f>
        <v>0</v>
      </c>
      <c r="BJ137" s="18" t="s">
        <v>90</v>
      </c>
      <c r="BK137" s="253">
        <f>ROUND(I137*H137,2)</f>
        <v>0</v>
      </c>
      <c r="BL137" s="18" t="s">
        <v>168</v>
      </c>
      <c r="BM137" s="252" t="s">
        <v>1461</v>
      </c>
    </row>
    <row r="138" s="14" customFormat="1">
      <c r="A138" s="14"/>
      <c r="B138" s="265"/>
      <c r="C138" s="266"/>
      <c r="D138" s="256" t="s">
        <v>170</v>
      </c>
      <c r="E138" s="267" t="s">
        <v>1</v>
      </c>
      <c r="F138" s="268" t="s">
        <v>1462</v>
      </c>
      <c r="G138" s="266"/>
      <c r="H138" s="269">
        <v>67.200000000000003</v>
      </c>
      <c r="I138" s="270"/>
      <c r="J138" s="266"/>
      <c r="K138" s="266"/>
      <c r="L138" s="271"/>
      <c r="M138" s="272"/>
      <c r="N138" s="273"/>
      <c r="O138" s="273"/>
      <c r="P138" s="273"/>
      <c r="Q138" s="273"/>
      <c r="R138" s="273"/>
      <c r="S138" s="273"/>
      <c r="T138" s="27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75" t="s">
        <v>170</v>
      </c>
      <c r="AU138" s="275" t="s">
        <v>90</v>
      </c>
      <c r="AV138" s="14" t="s">
        <v>90</v>
      </c>
      <c r="AW138" s="14" t="s">
        <v>34</v>
      </c>
      <c r="AX138" s="14" t="s">
        <v>85</v>
      </c>
      <c r="AY138" s="275" t="s">
        <v>162</v>
      </c>
    </row>
    <row r="139" s="2" customFormat="1" ht="19.8" customHeight="1">
      <c r="A139" s="39"/>
      <c r="B139" s="40"/>
      <c r="C139" s="240" t="s">
        <v>90</v>
      </c>
      <c r="D139" s="240" t="s">
        <v>164</v>
      </c>
      <c r="E139" s="241" t="s">
        <v>768</v>
      </c>
      <c r="F139" s="242" t="s">
        <v>769</v>
      </c>
      <c r="G139" s="243" t="s">
        <v>192</v>
      </c>
      <c r="H139" s="244">
        <v>2.4119999999999999</v>
      </c>
      <c r="I139" s="245"/>
      <c r="J139" s="246">
        <f>ROUND(I139*H139,2)</f>
        <v>0</v>
      </c>
      <c r="K139" s="247"/>
      <c r="L139" s="45"/>
      <c r="M139" s="248" t="s">
        <v>1</v>
      </c>
      <c r="N139" s="249" t="s">
        <v>44</v>
      </c>
      <c r="O139" s="98"/>
      <c r="P139" s="250">
        <f>O139*H139</f>
        <v>0</v>
      </c>
      <c r="Q139" s="250">
        <v>0</v>
      </c>
      <c r="R139" s="250">
        <f>Q139*H139</f>
        <v>0</v>
      </c>
      <c r="S139" s="250">
        <v>0</v>
      </c>
      <c r="T139" s="25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52" t="s">
        <v>168</v>
      </c>
      <c r="AT139" s="252" t="s">
        <v>164</v>
      </c>
      <c r="AU139" s="252" t="s">
        <v>90</v>
      </c>
      <c r="AY139" s="18" t="s">
        <v>162</v>
      </c>
      <c r="BE139" s="253">
        <f>IF(N139="základná",J139,0)</f>
        <v>0</v>
      </c>
      <c r="BF139" s="253">
        <f>IF(N139="znížená",J139,0)</f>
        <v>0</v>
      </c>
      <c r="BG139" s="253">
        <f>IF(N139="zákl. prenesená",J139,0)</f>
        <v>0</v>
      </c>
      <c r="BH139" s="253">
        <f>IF(N139="zníž. prenesená",J139,0)</f>
        <v>0</v>
      </c>
      <c r="BI139" s="253">
        <f>IF(N139="nulová",J139,0)</f>
        <v>0</v>
      </c>
      <c r="BJ139" s="18" t="s">
        <v>90</v>
      </c>
      <c r="BK139" s="253">
        <f>ROUND(I139*H139,2)</f>
        <v>0</v>
      </c>
      <c r="BL139" s="18" t="s">
        <v>168</v>
      </c>
      <c r="BM139" s="252" t="s">
        <v>1463</v>
      </c>
    </row>
    <row r="140" s="13" customFormat="1">
      <c r="A140" s="13"/>
      <c r="B140" s="254"/>
      <c r="C140" s="255"/>
      <c r="D140" s="256" t="s">
        <v>170</v>
      </c>
      <c r="E140" s="257" t="s">
        <v>1</v>
      </c>
      <c r="F140" s="258" t="s">
        <v>1464</v>
      </c>
      <c r="G140" s="255"/>
      <c r="H140" s="257" t="s">
        <v>1</v>
      </c>
      <c r="I140" s="259"/>
      <c r="J140" s="255"/>
      <c r="K140" s="255"/>
      <c r="L140" s="260"/>
      <c r="M140" s="261"/>
      <c r="N140" s="262"/>
      <c r="O140" s="262"/>
      <c r="P140" s="262"/>
      <c r="Q140" s="262"/>
      <c r="R140" s="262"/>
      <c r="S140" s="262"/>
      <c r="T140" s="26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4" t="s">
        <v>170</v>
      </c>
      <c r="AU140" s="264" t="s">
        <v>90</v>
      </c>
      <c r="AV140" s="13" t="s">
        <v>85</v>
      </c>
      <c r="AW140" s="13" t="s">
        <v>34</v>
      </c>
      <c r="AX140" s="13" t="s">
        <v>78</v>
      </c>
      <c r="AY140" s="264" t="s">
        <v>162</v>
      </c>
    </row>
    <row r="141" s="14" customFormat="1">
      <c r="A141" s="14"/>
      <c r="B141" s="265"/>
      <c r="C141" s="266"/>
      <c r="D141" s="256" t="s">
        <v>170</v>
      </c>
      <c r="E141" s="267" t="s">
        <v>1</v>
      </c>
      <c r="F141" s="268" t="s">
        <v>1465</v>
      </c>
      <c r="G141" s="266"/>
      <c r="H141" s="269">
        <v>2.4119999999999999</v>
      </c>
      <c r="I141" s="270"/>
      <c r="J141" s="266"/>
      <c r="K141" s="266"/>
      <c r="L141" s="271"/>
      <c r="M141" s="272"/>
      <c r="N141" s="273"/>
      <c r="O141" s="273"/>
      <c r="P141" s="273"/>
      <c r="Q141" s="273"/>
      <c r="R141" s="273"/>
      <c r="S141" s="273"/>
      <c r="T141" s="27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75" t="s">
        <v>170</v>
      </c>
      <c r="AU141" s="275" t="s">
        <v>90</v>
      </c>
      <c r="AV141" s="14" t="s">
        <v>90</v>
      </c>
      <c r="AW141" s="14" t="s">
        <v>34</v>
      </c>
      <c r="AX141" s="14" t="s">
        <v>85</v>
      </c>
      <c r="AY141" s="275" t="s">
        <v>162</v>
      </c>
    </row>
    <row r="142" s="2" customFormat="1" ht="30" customHeight="1">
      <c r="A142" s="39"/>
      <c r="B142" s="40"/>
      <c r="C142" s="240" t="s">
        <v>95</v>
      </c>
      <c r="D142" s="240" t="s">
        <v>164</v>
      </c>
      <c r="E142" s="241" t="s">
        <v>773</v>
      </c>
      <c r="F142" s="242" t="s">
        <v>774</v>
      </c>
      <c r="G142" s="243" t="s">
        <v>192</v>
      </c>
      <c r="H142" s="244">
        <v>2.4119999999999999</v>
      </c>
      <c r="I142" s="245"/>
      <c r="J142" s="246">
        <f>ROUND(I142*H142,2)</f>
        <v>0</v>
      </c>
      <c r="K142" s="247"/>
      <c r="L142" s="45"/>
      <c r="M142" s="248" t="s">
        <v>1</v>
      </c>
      <c r="N142" s="249" t="s">
        <v>44</v>
      </c>
      <c r="O142" s="98"/>
      <c r="P142" s="250">
        <f>O142*H142</f>
        <v>0</v>
      </c>
      <c r="Q142" s="250">
        <v>0</v>
      </c>
      <c r="R142" s="250">
        <f>Q142*H142</f>
        <v>0</v>
      </c>
      <c r="S142" s="250">
        <v>0</v>
      </c>
      <c r="T142" s="25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52" t="s">
        <v>168</v>
      </c>
      <c r="AT142" s="252" t="s">
        <v>164</v>
      </c>
      <c r="AU142" s="252" t="s">
        <v>90</v>
      </c>
      <c r="AY142" s="18" t="s">
        <v>162</v>
      </c>
      <c r="BE142" s="253">
        <f>IF(N142="základná",J142,0)</f>
        <v>0</v>
      </c>
      <c r="BF142" s="253">
        <f>IF(N142="znížená",J142,0)</f>
        <v>0</v>
      </c>
      <c r="BG142" s="253">
        <f>IF(N142="zákl. prenesená",J142,0)</f>
        <v>0</v>
      </c>
      <c r="BH142" s="253">
        <f>IF(N142="zníž. prenesená",J142,0)</f>
        <v>0</v>
      </c>
      <c r="BI142" s="253">
        <f>IF(N142="nulová",J142,0)</f>
        <v>0</v>
      </c>
      <c r="BJ142" s="18" t="s">
        <v>90</v>
      </c>
      <c r="BK142" s="253">
        <f>ROUND(I142*H142,2)</f>
        <v>0</v>
      </c>
      <c r="BL142" s="18" t="s">
        <v>168</v>
      </c>
      <c r="BM142" s="252" t="s">
        <v>1466</v>
      </c>
    </row>
    <row r="143" s="2" customFormat="1" ht="22.2" customHeight="1">
      <c r="A143" s="39"/>
      <c r="B143" s="40"/>
      <c r="C143" s="240" t="s">
        <v>168</v>
      </c>
      <c r="D143" s="240" t="s">
        <v>164</v>
      </c>
      <c r="E143" s="241" t="s">
        <v>631</v>
      </c>
      <c r="F143" s="242" t="s">
        <v>632</v>
      </c>
      <c r="G143" s="243" t="s">
        <v>192</v>
      </c>
      <c r="H143" s="244">
        <v>23.780000000000001</v>
      </c>
      <c r="I143" s="245"/>
      <c r="J143" s="246">
        <f>ROUND(I143*H143,2)</f>
        <v>0</v>
      </c>
      <c r="K143" s="247"/>
      <c r="L143" s="45"/>
      <c r="M143" s="248" t="s">
        <v>1</v>
      </c>
      <c r="N143" s="249" t="s">
        <v>44</v>
      </c>
      <c r="O143" s="98"/>
      <c r="P143" s="250">
        <f>O143*H143</f>
        <v>0</v>
      </c>
      <c r="Q143" s="250">
        <v>0</v>
      </c>
      <c r="R143" s="250">
        <f>Q143*H143</f>
        <v>0</v>
      </c>
      <c r="S143" s="250">
        <v>0</v>
      </c>
      <c r="T143" s="25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52" t="s">
        <v>168</v>
      </c>
      <c r="AT143" s="252" t="s">
        <v>164</v>
      </c>
      <c r="AU143" s="252" t="s">
        <v>90</v>
      </c>
      <c r="AY143" s="18" t="s">
        <v>162</v>
      </c>
      <c r="BE143" s="253">
        <f>IF(N143="základná",J143,0)</f>
        <v>0</v>
      </c>
      <c r="BF143" s="253">
        <f>IF(N143="znížená",J143,0)</f>
        <v>0</v>
      </c>
      <c r="BG143" s="253">
        <f>IF(N143="zákl. prenesená",J143,0)</f>
        <v>0</v>
      </c>
      <c r="BH143" s="253">
        <f>IF(N143="zníž. prenesená",J143,0)</f>
        <v>0</v>
      </c>
      <c r="BI143" s="253">
        <f>IF(N143="nulová",J143,0)</f>
        <v>0</v>
      </c>
      <c r="BJ143" s="18" t="s">
        <v>90</v>
      </c>
      <c r="BK143" s="253">
        <f>ROUND(I143*H143,2)</f>
        <v>0</v>
      </c>
      <c r="BL143" s="18" t="s">
        <v>168</v>
      </c>
      <c r="BM143" s="252" t="s">
        <v>1467</v>
      </c>
    </row>
    <row r="144" s="14" customFormat="1">
      <c r="A144" s="14"/>
      <c r="B144" s="265"/>
      <c r="C144" s="266"/>
      <c r="D144" s="256" t="s">
        <v>170</v>
      </c>
      <c r="E144" s="267" t="s">
        <v>1</v>
      </c>
      <c r="F144" s="268" t="s">
        <v>1468</v>
      </c>
      <c r="G144" s="266"/>
      <c r="H144" s="269">
        <v>11.890000000000001</v>
      </c>
      <c r="I144" s="270"/>
      <c r="J144" s="266"/>
      <c r="K144" s="266"/>
      <c r="L144" s="271"/>
      <c r="M144" s="272"/>
      <c r="N144" s="273"/>
      <c r="O144" s="273"/>
      <c r="P144" s="273"/>
      <c r="Q144" s="273"/>
      <c r="R144" s="273"/>
      <c r="S144" s="273"/>
      <c r="T144" s="27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75" t="s">
        <v>170</v>
      </c>
      <c r="AU144" s="275" t="s">
        <v>90</v>
      </c>
      <c r="AV144" s="14" t="s">
        <v>90</v>
      </c>
      <c r="AW144" s="14" t="s">
        <v>34</v>
      </c>
      <c r="AX144" s="14" t="s">
        <v>78</v>
      </c>
      <c r="AY144" s="275" t="s">
        <v>162</v>
      </c>
    </row>
    <row r="145" s="14" customFormat="1">
      <c r="A145" s="14"/>
      <c r="B145" s="265"/>
      <c r="C145" s="266"/>
      <c r="D145" s="256" t="s">
        <v>170</v>
      </c>
      <c r="E145" s="267" t="s">
        <v>1</v>
      </c>
      <c r="F145" s="268" t="s">
        <v>1469</v>
      </c>
      <c r="G145" s="266"/>
      <c r="H145" s="269">
        <v>11.890000000000001</v>
      </c>
      <c r="I145" s="270"/>
      <c r="J145" s="266"/>
      <c r="K145" s="266"/>
      <c r="L145" s="271"/>
      <c r="M145" s="272"/>
      <c r="N145" s="273"/>
      <c r="O145" s="273"/>
      <c r="P145" s="273"/>
      <c r="Q145" s="273"/>
      <c r="R145" s="273"/>
      <c r="S145" s="273"/>
      <c r="T145" s="27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75" t="s">
        <v>170</v>
      </c>
      <c r="AU145" s="275" t="s">
        <v>90</v>
      </c>
      <c r="AV145" s="14" t="s">
        <v>90</v>
      </c>
      <c r="AW145" s="14" t="s">
        <v>34</v>
      </c>
      <c r="AX145" s="14" t="s">
        <v>78</v>
      </c>
      <c r="AY145" s="275" t="s">
        <v>162</v>
      </c>
    </row>
    <row r="146" s="16" customFormat="1">
      <c r="A146" s="16"/>
      <c r="B146" s="287"/>
      <c r="C146" s="288"/>
      <c r="D146" s="256" t="s">
        <v>170</v>
      </c>
      <c r="E146" s="289" t="s">
        <v>1</v>
      </c>
      <c r="F146" s="290" t="s">
        <v>180</v>
      </c>
      <c r="G146" s="288"/>
      <c r="H146" s="291">
        <v>23.780000000000001</v>
      </c>
      <c r="I146" s="292"/>
      <c r="J146" s="288"/>
      <c r="K146" s="288"/>
      <c r="L146" s="293"/>
      <c r="M146" s="294"/>
      <c r="N146" s="295"/>
      <c r="O146" s="295"/>
      <c r="P146" s="295"/>
      <c r="Q146" s="295"/>
      <c r="R146" s="295"/>
      <c r="S146" s="295"/>
      <c r="T146" s="29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T146" s="297" t="s">
        <v>170</v>
      </c>
      <c r="AU146" s="297" t="s">
        <v>90</v>
      </c>
      <c r="AV146" s="16" t="s">
        <v>168</v>
      </c>
      <c r="AW146" s="16" t="s">
        <v>34</v>
      </c>
      <c r="AX146" s="16" t="s">
        <v>85</v>
      </c>
      <c r="AY146" s="297" t="s">
        <v>162</v>
      </c>
    </row>
    <row r="147" s="2" customFormat="1" ht="30" customHeight="1">
      <c r="A147" s="39"/>
      <c r="B147" s="40"/>
      <c r="C147" s="240" t="s">
        <v>200</v>
      </c>
      <c r="D147" s="240" t="s">
        <v>164</v>
      </c>
      <c r="E147" s="241" t="s">
        <v>235</v>
      </c>
      <c r="F147" s="242" t="s">
        <v>236</v>
      </c>
      <c r="G147" s="243" t="s">
        <v>192</v>
      </c>
      <c r="H147" s="244">
        <v>6.2160000000000002</v>
      </c>
      <c r="I147" s="245"/>
      <c r="J147" s="246">
        <f>ROUND(I147*H147,2)</f>
        <v>0</v>
      </c>
      <c r="K147" s="247"/>
      <c r="L147" s="45"/>
      <c r="M147" s="248" t="s">
        <v>1</v>
      </c>
      <c r="N147" s="249" t="s">
        <v>44</v>
      </c>
      <c r="O147" s="98"/>
      <c r="P147" s="250">
        <f>O147*H147</f>
        <v>0</v>
      </c>
      <c r="Q147" s="250">
        <v>0</v>
      </c>
      <c r="R147" s="250">
        <f>Q147*H147</f>
        <v>0</v>
      </c>
      <c r="S147" s="250">
        <v>0</v>
      </c>
      <c r="T147" s="25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52" t="s">
        <v>168</v>
      </c>
      <c r="AT147" s="252" t="s">
        <v>164</v>
      </c>
      <c r="AU147" s="252" t="s">
        <v>90</v>
      </c>
      <c r="AY147" s="18" t="s">
        <v>162</v>
      </c>
      <c r="BE147" s="253">
        <f>IF(N147="základná",J147,0)</f>
        <v>0</v>
      </c>
      <c r="BF147" s="253">
        <f>IF(N147="znížená",J147,0)</f>
        <v>0</v>
      </c>
      <c r="BG147" s="253">
        <f>IF(N147="zákl. prenesená",J147,0)</f>
        <v>0</v>
      </c>
      <c r="BH147" s="253">
        <f>IF(N147="zníž. prenesená",J147,0)</f>
        <v>0</v>
      </c>
      <c r="BI147" s="253">
        <f>IF(N147="nulová",J147,0)</f>
        <v>0</v>
      </c>
      <c r="BJ147" s="18" t="s">
        <v>90</v>
      </c>
      <c r="BK147" s="253">
        <f>ROUND(I147*H147,2)</f>
        <v>0</v>
      </c>
      <c r="BL147" s="18" t="s">
        <v>168</v>
      </c>
      <c r="BM147" s="252" t="s">
        <v>1470</v>
      </c>
    </row>
    <row r="148" s="14" customFormat="1">
      <c r="A148" s="14"/>
      <c r="B148" s="265"/>
      <c r="C148" s="266"/>
      <c r="D148" s="256" t="s">
        <v>170</v>
      </c>
      <c r="E148" s="267" t="s">
        <v>1</v>
      </c>
      <c r="F148" s="268" t="s">
        <v>1471</v>
      </c>
      <c r="G148" s="266"/>
      <c r="H148" s="269">
        <v>2.4100000000000001</v>
      </c>
      <c r="I148" s="270"/>
      <c r="J148" s="266"/>
      <c r="K148" s="266"/>
      <c r="L148" s="271"/>
      <c r="M148" s="272"/>
      <c r="N148" s="273"/>
      <c r="O148" s="273"/>
      <c r="P148" s="273"/>
      <c r="Q148" s="273"/>
      <c r="R148" s="273"/>
      <c r="S148" s="273"/>
      <c r="T148" s="27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75" t="s">
        <v>170</v>
      </c>
      <c r="AU148" s="275" t="s">
        <v>90</v>
      </c>
      <c r="AV148" s="14" t="s">
        <v>90</v>
      </c>
      <c r="AW148" s="14" t="s">
        <v>34</v>
      </c>
      <c r="AX148" s="14" t="s">
        <v>78</v>
      </c>
      <c r="AY148" s="275" t="s">
        <v>162</v>
      </c>
    </row>
    <row r="149" s="14" customFormat="1">
      <c r="A149" s="14"/>
      <c r="B149" s="265"/>
      <c r="C149" s="266"/>
      <c r="D149" s="256" t="s">
        <v>170</v>
      </c>
      <c r="E149" s="267" t="s">
        <v>1</v>
      </c>
      <c r="F149" s="268" t="s">
        <v>1472</v>
      </c>
      <c r="G149" s="266"/>
      <c r="H149" s="269">
        <v>15.699999999999999</v>
      </c>
      <c r="I149" s="270"/>
      <c r="J149" s="266"/>
      <c r="K149" s="266"/>
      <c r="L149" s="271"/>
      <c r="M149" s="272"/>
      <c r="N149" s="273"/>
      <c r="O149" s="273"/>
      <c r="P149" s="273"/>
      <c r="Q149" s="273"/>
      <c r="R149" s="273"/>
      <c r="S149" s="273"/>
      <c r="T149" s="27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75" t="s">
        <v>170</v>
      </c>
      <c r="AU149" s="275" t="s">
        <v>90</v>
      </c>
      <c r="AV149" s="14" t="s">
        <v>90</v>
      </c>
      <c r="AW149" s="14" t="s">
        <v>34</v>
      </c>
      <c r="AX149" s="14" t="s">
        <v>78</v>
      </c>
      <c r="AY149" s="275" t="s">
        <v>162</v>
      </c>
    </row>
    <row r="150" s="14" customFormat="1">
      <c r="A150" s="14"/>
      <c r="B150" s="265"/>
      <c r="C150" s="266"/>
      <c r="D150" s="256" t="s">
        <v>170</v>
      </c>
      <c r="E150" s="267" t="s">
        <v>1</v>
      </c>
      <c r="F150" s="268" t="s">
        <v>1473</v>
      </c>
      <c r="G150" s="266"/>
      <c r="H150" s="269">
        <v>-0.97399999999999998</v>
      </c>
      <c r="I150" s="270"/>
      <c r="J150" s="266"/>
      <c r="K150" s="266"/>
      <c r="L150" s="271"/>
      <c r="M150" s="272"/>
      <c r="N150" s="273"/>
      <c r="O150" s="273"/>
      <c r="P150" s="273"/>
      <c r="Q150" s="273"/>
      <c r="R150" s="273"/>
      <c r="S150" s="273"/>
      <c r="T150" s="27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75" t="s">
        <v>170</v>
      </c>
      <c r="AU150" s="275" t="s">
        <v>90</v>
      </c>
      <c r="AV150" s="14" t="s">
        <v>90</v>
      </c>
      <c r="AW150" s="14" t="s">
        <v>34</v>
      </c>
      <c r="AX150" s="14" t="s">
        <v>78</v>
      </c>
      <c r="AY150" s="275" t="s">
        <v>162</v>
      </c>
    </row>
    <row r="151" s="14" customFormat="1">
      <c r="A151" s="14"/>
      <c r="B151" s="265"/>
      <c r="C151" s="266"/>
      <c r="D151" s="256" t="s">
        <v>170</v>
      </c>
      <c r="E151" s="267" t="s">
        <v>1</v>
      </c>
      <c r="F151" s="268" t="s">
        <v>1474</v>
      </c>
      <c r="G151" s="266"/>
      <c r="H151" s="269">
        <v>-10.92</v>
      </c>
      <c r="I151" s="270"/>
      <c r="J151" s="266"/>
      <c r="K151" s="266"/>
      <c r="L151" s="271"/>
      <c r="M151" s="272"/>
      <c r="N151" s="273"/>
      <c r="O151" s="273"/>
      <c r="P151" s="273"/>
      <c r="Q151" s="273"/>
      <c r="R151" s="273"/>
      <c r="S151" s="273"/>
      <c r="T151" s="27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75" t="s">
        <v>170</v>
      </c>
      <c r="AU151" s="275" t="s">
        <v>90</v>
      </c>
      <c r="AV151" s="14" t="s">
        <v>90</v>
      </c>
      <c r="AW151" s="14" t="s">
        <v>34</v>
      </c>
      <c r="AX151" s="14" t="s">
        <v>78</v>
      </c>
      <c r="AY151" s="275" t="s">
        <v>162</v>
      </c>
    </row>
    <row r="152" s="16" customFormat="1">
      <c r="A152" s="16"/>
      <c r="B152" s="287"/>
      <c r="C152" s="288"/>
      <c r="D152" s="256" t="s">
        <v>170</v>
      </c>
      <c r="E152" s="289" t="s">
        <v>1</v>
      </c>
      <c r="F152" s="290" t="s">
        <v>180</v>
      </c>
      <c r="G152" s="288"/>
      <c r="H152" s="291">
        <v>6.2160000000000002</v>
      </c>
      <c r="I152" s="292"/>
      <c r="J152" s="288"/>
      <c r="K152" s="288"/>
      <c r="L152" s="293"/>
      <c r="M152" s="294"/>
      <c r="N152" s="295"/>
      <c r="O152" s="295"/>
      <c r="P152" s="295"/>
      <c r="Q152" s="295"/>
      <c r="R152" s="295"/>
      <c r="S152" s="295"/>
      <c r="T152" s="29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T152" s="297" t="s">
        <v>170</v>
      </c>
      <c r="AU152" s="297" t="s">
        <v>90</v>
      </c>
      <c r="AV152" s="16" t="s">
        <v>168</v>
      </c>
      <c r="AW152" s="16" t="s">
        <v>34</v>
      </c>
      <c r="AX152" s="16" t="s">
        <v>85</v>
      </c>
      <c r="AY152" s="297" t="s">
        <v>162</v>
      </c>
    </row>
    <row r="153" s="2" customFormat="1" ht="22.2" customHeight="1">
      <c r="A153" s="39"/>
      <c r="B153" s="40"/>
      <c r="C153" s="240" t="s">
        <v>206</v>
      </c>
      <c r="D153" s="240" t="s">
        <v>164</v>
      </c>
      <c r="E153" s="241" t="s">
        <v>646</v>
      </c>
      <c r="F153" s="242" t="s">
        <v>647</v>
      </c>
      <c r="G153" s="243" t="s">
        <v>192</v>
      </c>
      <c r="H153" s="244">
        <v>11.890000000000001</v>
      </c>
      <c r="I153" s="245"/>
      <c r="J153" s="246">
        <f>ROUND(I153*H153,2)</f>
        <v>0</v>
      </c>
      <c r="K153" s="247"/>
      <c r="L153" s="45"/>
      <c r="M153" s="248" t="s">
        <v>1</v>
      </c>
      <c r="N153" s="249" t="s">
        <v>44</v>
      </c>
      <c r="O153" s="98"/>
      <c r="P153" s="250">
        <f>O153*H153</f>
        <v>0</v>
      </c>
      <c r="Q153" s="250">
        <v>0</v>
      </c>
      <c r="R153" s="250">
        <f>Q153*H153</f>
        <v>0</v>
      </c>
      <c r="S153" s="250">
        <v>0</v>
      </c>
      <c r="T153" s="25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52" t="s">
        <v>168</v>
      </c>
      <c r="AT153" s="252" t="s">
        <v>164</v>
      </c>
      <c r="AU153" s="252" t="s">
        <v>90</v>
      </c>
      <c r="AY153" s="18" t="s">
        <v>162</v>
      </c>
      <c r="BE153" s="253">
        <f>IF(N153="základná",J153,0)</f>
        <v>0</v>
      </c>
      <c r="BF153" s="253">
        <f>IF(N153="znížená",J153,0)</f>
        <v>0</v>
      </c>
      <c r="BG153" s="253">
        <f>IF(N153="zákl. prenesená",J153,0)</f>
        <v>0</v>
      </c>
      <c r="BH153" s="253">
        <f>IF(N153="zníž. prenesená",J153,0)</f>
        <v>0</v>
      </c>
      <c r="BI153" s="253">
        <f>IF(N153="nulová",J153,0)</f>
        <v>0</v>
      </c>
      <c r="BJ153" s="18" t="s">
        <v>90</v>
      </c>
      <c r="BK153" s="253">
        <f>ROUND(I153*H153,2)</f>
        <v>0</v>
      </c>
      <c r="BL153" s="18" t="s">
        <v>168</v>
      </c>
      <c r="BM153" s="252" t="s">
        <v>1475</v>
      </c>
    </row>
    <row r="154" s="14" customFormat="1">
      <c r="A154" s="14"/>
      <c r="B154" s="265"/>
      <c r="C154" s="266"/>
      <c r="D154" s="256" t="s">
        <v>170</v>
      </c>
      <c r="E154" s="267" t="s">
        <v>1</v>
      </c>
      <c r="F154" s="268" t="s">
        <v>1476</v>
      </c>
      <c r="G154" s="266"/>
      <c r="H154" s="269">
        <v>11.890000000000001</v>
      </c>
      <c r="I154" s="270"/>
      <c r="J154" s="266"/>
      <c r="K154" s="266"/>
      <c r="L154" s="271"/>
      <c r="M154" s="272"/>
      <c r="N154" s="273"/>
      <c r="O154" s="273"/>
      <c r="P154" s="273"/>
      <c r="Q154" s="273"/>
      <c r="R154" s="273"/>
      <c r="S154" s="273"/>
      <c r="T154" s="27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75" t="s">
        <v>170</v>
      </c>
      <c r="AU154" s="275" t="s">
        <v>90</v>
      </c>
      <c r="AV154" s="14" t="s">
        <v>90</v>
      </c>
      <c r="AW154" s="14" t="s">
        <v>34</v>
      </c>
      <c r="AX154" s="14" t="s">
        <v>85</v>
      </c>
      <c r="AY154" s="275" t="s">
        <v>162</v>
      </c>
    </row>
    <row r="155" s="2" customFormat="1" ht="19.8" customHeight="1">
      <c r="A155" s="39"/>
      <c r="B155" s="40"/>
      <c r="C155" s="240" t="s">
        <v>210</v>
      </c>
      <c r="D155" s="240" t="s">
        <v>164</v>
      </c>
      <c r="E155" s="241" t="s">
        <v>651</v>
      </c>
      <c r="F155" s="242" t="s">
        <v>652</v>
      </c>
      <c r="G155" s="243" t="s">
        <v>192</v>
      </c>
      <c r="H155" s="244">
        <v>11.890000000000001</v>
      </c>
      <c r="I155" s="245"/>
      <c r="J155" s="246">
        <f>ROUND(I155*H155,2)</f>
        <v>0</v>
      </c>
      <c r="K155" s="247"/>
      <c r="L155" s="45"/>
      <c r="M155" s="248" t="s">
        <v>1</v>
      </c>
      <c r="N155" s="249" t="s">
        <v>44</v>
      </c>
      <c r="O155" s="98"/>
      <c r="P155" s="250">
        <f>O155*H155</f>
        <v>0</v>
      </c>
      <c r="Q155" s="250">
        <v>0</v>
      </c>
      <c r="R155" s="250">
        <f>Q155*H155</f>
        <v>0</v>
      </c>
      <c r="S155" s="250">
        <v>0</v>
      </c>
      <c r="T155" s="25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52" t="s">
        <v>168</v>
      </c>
      <c r="AT155" s="252" t="s">
        <v>164</v>
      </c>
      <c r="AU155" s="252" t="s">
        <v>90</v>
      </c>
      <c r="AY155" s="18" t="s">
        <v>162</v>
      </c>
      <c r="BE155" s="253">
        <f>IF(N155="základná",J155,0)</f>
        <v>0</v>
      </c>
      <c r="BF155" s="253">
        <f>IF(N155="znížená",J155,0)</f>
        <v>0</v>
      </c>
      <c r="BG155" s="253">
        <f>IF(N155="zákl. prenesená",J155,0)</f>
        <v>0</v>
      </c>
      <c r="BH155" s="253">
        <f>IF(N155="zníž. prenesená",J155,0)</f>
        <v>0</v>
      </c>
      <c r="BI155" s="253">
        <f>IF(N155="nulová",J155,0)</f>
        <v>0</v>
      </c>
      <c r="BJ155" s="18" t="s">
        <v>90</v>
      </c>
      <c r="BK155" s="253">
        <f>ROUND(I155*H155,2)</f>
        <v>0</v>
      </c>
      <c r="BL155" s="18" t="s">
        <v>168</v>
      </c>
      <c r="BM155" s="252" t="s">
        <v>1477</v>
      </c>
    </row>
    <row r="156" s="2" customFormat="1" ht="14.4" customHeight="1">
      <c r="A156" s="39"/>
      <c r="B156" s="40"/>
      <c r="C156" s="240" t="s">
        <v>215</v>
      </c>
      <c r="D156" s="240" t="s">
        <v>164</v>
      </c>
      <c r="E156" s="241" t="s">
        <v>654</v>
      </c>
      <c r="F156" s="242" t="s">
        <v>655</v>
      </c>
      <c r="G156" s="243" t="s">
        <v>192</v>
      </c>
      <c r="H156" s="244">
        <v>11.890000000000001</v>
      </c>
      <c r="I156" s="245"/>
      <c r="J156" s="246">
        <f>ROUND(I156*H156,2)</f>
        <v>0</v>
      </c>
      <c r="K156" s="247"/>
      <c r="L156" s="45"/>
      <c r="M156" s="248" t="s">
        <v>1</v>
      </c>
      <c r="N156" s="249" t="s">
        <v>44</v>
      </c>
      <c r="O156" s="98"/>
      <c r="P156" s="250">
        <f>O156*H156</f>
        <v>0</v>
      </c>
      <c r="Q156" s="250">
        <v>0</v>
      </c>
      <c r="R156" s="250">
        <f>Q156*H156</f>
        <v>0</v>
      </c>
      <c r="S156" s="250">
        <v>0</v>
      </c>
      <c r="T156" s="25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52" t="s">
        <v>168</v>
      </c>
      <c r="AT156" s="252" t="s">
        <v>164</v>
      </c>
      <c r="AU156" s="252" t="s">
        <v>90</v>
      </c>
      <c r="AY156" s="18" t="s">
        <v>162</v>
      </c>
      <c r="BE156" s="253">
        <f>IF(N156="základná",J156,0)</f>
        <v>0</v>
      </c>
      <c r="BF156" s="253">
        <f>IF(N156="znížená",J156,0)</f>
        <v>0</v>
      </c>
      <c r="BG156" s="253">
        <f>IF(N156="zákl. prenesená",J156,0)</f>
        <v>0</v>
      </c>
      <c r="BH156" s="253">
        <f>IF(N156="zníž. prenesená",J156,0)</f>
        <v>0</v>
      </c>
      <c r="BI156" s="253">
        <f>IF(N156="nulová",J156,0)</f>
        <v>0</v>
      </c>
      <c r="BJ156" s="18" t="s">
        <v>90</v>
      </c>
      <c r="BK156" s="253">
        <f>ROUND(I156*H156,2)</f>
        <v>0</v>
      </c>
      <c r="BL156" s="18" t="s">
        <v>168</v>
      </c>
      <c r="BM156" s="252" t="s">
        <v>1478</v>
      </c>
    </row>
    <row r="157" s="14" customFormat="1">
      <c r="A157" s="14"/>
      <c r="B157" s="265"/>
      <c r="C157" s="266"/>
      <c r="D157" s="256" t="s">
        <v>170</v>
      </c>
      <c r="E157" s="267" t="s">
        <v>1</v>
      </c>
      <c r="F157" s="268" t="s">
        <v>1479</v>
      </c>
      <c r="G157" s="266"/>
      <c r="H157" s="269">
        <v>11.890000000000001</v>
      </c>
      <c r="I157" s="270"/>
      <c r="J157" s="266"/>
      <c r="K157" s="266"/>
      <c r="L157" s="271"/>
      <c r="M157" s="272"/>
      <c r="N157" s="273"/>
      <c r="O157" s="273"/>
      <c r="P157" s="273"/>
      <c r="Q157" s="273"/>
      <c r="R157" s="273"/>
      <c r="S157" s="273"/>
      <c r="T157" s="27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75" t="s">
        <v>170</v>
      </c>
      <c r="AU157" s="275" t="s">
        <v>90</v>
      </c>
      <c r="AV157" s="14" t="s">
        <v>90</v>
      </c>
      <c r="AW157" s="14" t="s">
        <v>34</v>
      </c>
      <c r="AX157" s="14" t="s">
        <v>85</v>
      </c>
      <c r="AY157" s="275" t="s">
        <v>162</v>
      </c>
    </row>
    <row r="158" s="2" customFormat="1" ht="22.2" customHeight="1">
      <c r="A158" s="39"/>
      <c r="B158" s="40"/>
      <c r="C158" s="240" t="s">
        <v>221</v>
      </c>
      <c r="D158" s="240" t="s">
        <v>164</v>
      </c>
      <c r="E158" s="241" t="s">
        <v>659</v>
      </c>
      <c r="F158" s="242" t="s">
        <v>660</v>
      </c>
      <c r="G158" s="243" t="s">
        <v>545</v>
      </c>
      <c r="H158" s="244">
        <v>11.196</v>
      </c>
      <c r="I158" s="245"/>
      <c r="J158" s="246">
        <f>ROUND(I158*H158,2)</f>
        <v>0</v>
      </c>
      <c r="K158" s="247"/>
      <c r="L158" s="45"/>
      <c r="M158" s="248" t="s">
        <v>1</v>
      </c>
      <c r="N158" s="249" t="s">
        <v>44</v>
      </c>
      <c r="O158" s="98"/>
      <c r="P158" s="250">
        <f>O158*H158</f>
        <v>0</v>
      </c>
      <c r="Q158" s="250">
        <v>0</v>
      </c>
      <c r="R158" s="250">
        <f>Q158*H158</f>
        <v>0</v>
      </c>
      <c r="S158" s="250">
        <v>0</v>
      </c>
      <c r="T158" s="25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52" t="s">
        <v>168</v>
      </c>
      <c r="AT158" s="252" t="s">
        <v>164</v>
      </c>
      <c r="AU158" s="252" t="s">
        <v>90</v>
      </c>
      <c r="AY158" s="18" t="s">
        <v>162</v>
      </c>
      <c r="BE158" s="253">
        <f>IF(N158="základná",J158,0)</f>
        <v>0</v>
      </c>
      <c r="BF158" s="253">
        <f>IF(N158="znížená",J158,0)</f>
        <v>0</v>
      </c>
      <c r="BG158" s="253">
        <f>IF(N158="zákl. prenesená",J158,0)</f>
        <v>0</v>
      </c>
      <c r="BH158" s="253">
        <f>IF(N158="zníž. prenesená",J158,0)</f>
        <v>0</v>
      </c>
      <c r="BI158" s="253">
        <f>IF(N158="nulová",J158,0)</f>
        <v>0</v>
      </c>
      <c r="BJ158" s="18" t="s">
        <v>90</v>
      </c>
      <c r="BK158" s="253">
        <f>ROUND(I158*H158,2)</f>
        <v>0</v>
      </c>
      <c r="BL158" s="18" t="s">
        <v>168</v>
      </c>
      <c r="BM158" s="252" t="s">
        <v>1480</v>
      </c>
    </row>
    <row r="159" s="14" customFormat="1">
      <c r="A159" s="14"/>
      <c r="B159" s="265"/>
      <c r="C159" s="266"/>
      <c r="D159" s="256" t="s">
        <v>170</v>
      </c>
      <c r="E159" s="267" t="s">
        <v>1</v>
      </c>
      <c r="F159" s="268" t="s">
        <v>1481</v>
      </c>
      <c r="G159" s="266"/>
      <c r="H159" s="269">
        <v>11.196</v>
      </c>
      <c r="I159" s="270"/>
      <c r="J159" s="266"/>
      <c r="K159" s="266"/>
      <c r="L159" s="271"/>
      <c r="M159" s="272"/>
      <c r="N159" s="273"/>
      <c r="O159" s="273"/>
      <c r="P159" s="273"/>
      <c r="Q159" s="273"/>
      <c r="R159" s="273"/>
      <c r="S159" s="273"/>
      <c r="T159" s="27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75" t="s">
        <v>170</v>
      </c>
      <c r="AU159" s="275" t="s">
        <v>90</v>
      </c>
      <c r="AV159" s="14" t="s">
        <v>90</v>
      </c>
      <c r="AW159" s="14" t="s">
        <v>34</v>
      </c>
      <c r="AX159" s="14" t="s">
        <v>85</v>
      </c>
      <c r="AY159" s="275" t="s">
        <v>162</v>
      </c>
    </row>
    <row r="160" s="2" customFormat="1" ht="22.2" customHeight="1">
      <c r="A160" s="39"/>
      <c r="B160" s="40"/>
      <c r="C160" s="240" t="s">
        <v>225</v>
      </c>
      <c r="D160" s="240" t="s">
        <v>164</v>
      </c>
      <c r="E160" s="241" t="s">
        <v>663</v>
      </c>
      <c r="F160" s="242" t="s">
        <v>664</v>
      </c>
      <c r="G160" s="243" t="s">
        <v>192</v>
      </c>
      <c r="H160" s="244">
        <v>10.92</v>
      </c>
      <c r="I160" s="245"/>
      <c r="J160" s="246">
        <f>ROUND(I160*H160,2)</f>
        <v>0</v>
      </c>
      <c r="K160" s="247"/>
      <c r="L160" s="45"/>
      <c r="M160" s="248" t="s">
        <v>1</v>
      </c>
      <c r="N160" s="249" t="s">
        <v>44</v>
      </c>
      <c r="O160" s="98"/>
      <c r="P160" s="250">
        <f>O160*H160</f>
        <v>0</v>
      </c>
      <c r="Q160" s="250">
        <v>0</v>
      </c>
      <c r="R160" s="250">
        <f>Q160*H160</f>
        <v>0</v>
      </c>
      <c r="S160" s="250">
        <v>0</v>
      </c>
      <c r="T160" s="25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52" t="s">
        <v>168</v>
      </c>
      <c r="AT160" s="252" t="s">
        <v>164</v>
      </c>
      <c r="AU160" s="252" t="s">
        <v>90</v>
      </c>
      <c r="AY160" s="18" t="s">
        <v>162</v>
      </c>
      <c r="BE160" s="253">
        <f>IF(N160="základná",J160,0)</f>
        <v>0</v>
      </c>
      <c r="BF160" s="253">
        <f>IF(N160="znížená",J160,0)</f>
        <v>0</v>
      </c>
      <c r="BG160" s="253">
        <f>IF(N160="zákl. prenesená",J160,0)</f>
        <v>0</v>
      </c>
      <c r="BH160" s="253">
        <f>IF(N160="zníž. prenesená",J160,0)</f>
        <v>0</v>
      </c>
      <c r="BI160" s="253">
        <f>IF(N160="nulová",J160,0)</f>
        <v>0</v>
      </c>
      <c r="BJ160" s="18" t="s">
        <v>90</v>
      </c>
      <c r="BK160" s="253">
        <f>ROUND(I160*H160,2)</f>
        <v>0</v>
      </c>
      <c r="BL160" s="18" t="s">
        <v>168</v>
      </c>
      <c r="BM160" s="252" t="s">
        <v>1482</v>
      </c>
    </row>
    <row r="161" s="13" customFormat="1">
      <c r="A161" s="13"/>
      <c r="B161" s="254"/>
      <c r="C161" s="255"/>
      <c r="D161" s="256" t="s">
        <v>170</v>
      </c>
      <c r="E161" s="257" t="s">
        <v>1</v>
      </c>
      <c r="F161" s="258" t="s">
        <v>1483</v>
      </c>
      <c r="G161" s="255"/>
      <c r="H161" s="257" t="s">
        <v>1</v>
      </c>
      <c r="I161" s="259"/>
      <c r="J161" s="255"/>
      <c r="K161" s="255"/>
      <c r="L161" s="260"/>
      <c r="M161" s="261"/>
      <c r="N161" s="262"/>
      <c r="O161" s="262"/>
      <c r="P161" s="262"/>
      <c r="Q161" s="262"/>
      <c r="R161" s="262"/>
      <c r="S161" s="262"/>
      <c r="T161" s="26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4" t="s">
        <v>170</v>
      </c>
      <c r="AU161" s="264" t="s">
        <v>90</v>
      </c>
      <c r="AV161" s="13" t="s">
        <v>85</v>
      </c>
      <c r="AW161" s="13" t="s">
        <v>34</v>
      </c>
      <c r="AX161" s="13" t="s">
        <v>78</v>
      </c>
      <c r="AY161" s="264" t="s">
        <v>162</v>
      </c>
    </row>
    <row r="162" s="14" customFormat="1">
      <c r="A162" s="14"/>
      <c r="B162" s="265"/>
      <c r="C162" s="266"/>
      <c r="D162" s="256" t="s">
        <v>170</v>
      </c>
      <c r="E162" s="267" t="s">
        <v>1</v>
      </c>
      <c r="F162" s="268" t="s">
        <v>1484</v>
      </c>
      <c r="G162" s="266"/>
      <c r="H162" s="269">
        <v>10.92</v>
      </c>
      <c r="I162" s="270"/>
      <c r="J162" s="266"/>
      <c r="K162" s="266"/>
      <c r="L162" s="271"/>
      <c r="M162" s="272"/>
      <c r="N162" s="273"/>
      <c r="O162" s="273"/>
      <c r="P162" s="273"/>
      <c r="Q162" s="273"/>
      <c r="R162" s="273"/>
      <c r="S162" s="273"/>
      <c r="T162" s="27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75" t="s">
        <v>170</v>
      </c>
      <c r="AU162" s="275" t="s">
        <v>90</v>
      </c>
      <c r="AV162" s="14" t="s">
        <v>90</v>
      </c>
      <c r="AW162" s="14" t="s">
        <v>34</v>
      </c>
      <c r="AX162" s="14" t="s">
        <v>85</v>
      </c>
      <c r="AY162" s="275" t="s">
        <v>162</v>
      </c>
    </row>
    <row r="163" s="2" customFormat="1" ht="14.4" customHeight="1">
      <c r="A163" s="39"/>
      <c r="B163" s="40"/>
      <c r="C163" s="299" t="s">
        <v>232</v>
      </c>
      <c r="D163" s="299" t="s">
        <v>267</v>
      </c>
      <c r="E163" s="300" t="s">
        <v>1485</v>
      </c>
      <c r="F163" s="301" t="s">
        <v>1486</v>
      </c>
      <c r="G163" s="302" t="s">
        <v>545</v>
      </c>
      <c r="H163" s="303">
        <v>24.024000000000001</v>
      </c>
      <c r="I163" s="304"/>
      <c r="J163" s="305">
        <f>ROUND(I163*H163,2)</f>
        <v>0</v>
      </c>
      <c r="K163" s="306"/>
      <c r="L163" s="307"/>
      <c r="M163" s="308" t="s">
        <v>1</v>
      </c>
      <c r="N163" s="309" t="s">
        <v>44</v>
      </c>
      <c r="O163" s="98"/>
      <c r="P163" s="250">
        <f>O163*H163</f>
        <v>0</v>
      </c>
      <c r="Q163" s="250">
        <v>1</v>
      </c>
      <c r="R163" s="250">
        <f>Q163*H163</f>
        <v>24.024000000000001</v>
      </c>
      <c r="S163" s="250">
        <v>0</v>
      </c>
      <c r="T163" s="25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52" t="s">
        <v>215</v>
      </c>
      <c r="AT163" s="252" t="s">
        <v>267</v>
      </c>
      <c r="AU163" s="252" t="s">
        <v>90</v>
      </c>
      <c r="AY163" s="18" t="s">
        <v>162</v>
      </c>
      <c r="BE163" s="253">
        <f>IF(N163="základná",J163,0)</f>
        <v>0</v>
      </c>
      <c r="BF163" s="253">
        <f>IF(N163="znížená",J163,0)</f>
        <v>0</v>
      </c>
      <c r="BG163" s="253">
        <f>IF(N163="zákl. prenesená",J163,0)</f>
        <v>0</v>
      </c>
      <c r="BH163" s="253">
        <f>IF(N163="zníž. prenesená",J163,0)</f>
        <v>0</v>
      </c>
      <c r="BI163" s="253">
        <f>IF(N163="nulová",J163,0)</f>
        <v>0</v>
      </c>
      <c r="BJ163" s="18" t="s">
        <v>90</v>
      </c>
      <c r="BK163" s="253">
        <f>ROUND(I163*H163,2)</f>
        <v>0</v>
      </c>
      <c r="BL163" s="18" t="s">
        <v>168</v>
      </c>
      <c r="BM163" s="252" t="s">
        <v>1487</v>
      </c>
    </row>
    <row r="164" s="14" customFormat="1">
      <c r="A164" s="14"/>
      <c r="B164" s="265"/>
      <c r="C164" s="266"/>
      <c r="D164" s="256" t="s">
        <v>170</v>
      </c>
      <c r="E164" s="267" t="s">
        <v>1</v>
      </c>
      <c r="F164" s="268" t="s">
        <v>1488</v>
      </c>
      <c r="G164" s="266"/>
      <c r="H164" s="269">
        <v>24.024000000000001</v>
      </c>
      <c r="I164" s="270"/>
      <c r="J164" s="266"/>
      <c r="K164" s="266"/>
      <c r="L164" s="271"/>
      <c r="M164" s="272"/>
      <c r="N164" s="273"/>
      <c r="O164" s="273"/>
      <c r="P164" s="273"/>
      <c r="Q164" s="273"/>
      <c r="R164" s="273"/>
      <c r="S164" s="273"/>
      <c r="T164" s="27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75" t="s">
        <v>170</v>
      </c>
      <c r="AU164" s="275" t="s">
        <v>90</v>
      </c>
      <c r="AV164" s="14" t="s">
        <v>90</v>
      </c>
      <c r="AW164" s="14" t="s">
        <v>34</v>
      </c>
      <c r="AX164" s="14" t="s">
        <v>85</v>
      </c>
      <c r="AY164" s="275" t="s">
        <v>162</v>
      </c>
    </row>
    <row r="165" s="12" customFormat="1" ht="22.8" customHeight="1">
      <c r="A165" s="12"/>
      <c r="B165" s="224"/>
      <c r="C165" s="225"/>
      <c r="D165" s="226" t="s">
        <v>77</v>
      </c>
      <c r="E165" s="238" t="s">
        <v>90</v>
      </c>
      <c r="F165" s="238" t="s">
        <v>252</v>
      </c>
      <c r="G165" s="225"/>
      <c r="H165" s="225"/>
      <c r="I165" s="228"/>
      <c r="J165" s="239">
        <f>BK165</f>
        <v>0</v>
      </c>
      <c r="K165" s="225"/>
      <c r="L165" s="230"/>
      <c r="M165" s="231"/>
      <c r="N165" s="232"/>
      <c r="O165" s="232"/>
      <c r="P165" s="233">
        <f>SUM(P166:P172)</f>
        <v>0</v>
      </c>
      <c r="Q165" s="232"/>
      <c r="R165" s="233">
        <f>SUM(R166:R172)</f>
        <v>3.1959543999999998</v>
      </c>
      <c r="S165" s="232"/>
      <c r="T165" s="234">
        <f>SUM(T166:T172)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35" t="s">
        <v>85</v>
      </c>
      <c r="AT165" s="236" t="s">
        <v>77</v>
      </c>
      <c r="AU165" s="236" t="s">
        <v>85</v>
      </c>
      <c r="AY165" s="235" t="s">
        <v>162</v>
      </c>
      <c r="BK165" s="237">
        <f>SUM(BK166:BK172)</f>
        <v>0</v>
      </c>
    </row>
    <row r="166" s="2" customFormat="1" ht="34.8" customHeight="1">
      <c r="A166" s="39"/>
      <c r="B166" s="40"/>
      <c r="C166" s="240" t="s">
        <v>234</v>
      </c>
      <c r="D166" s="240" t="s">
        <v>164</v>
      </c>
      <c r="E166" s="241" t="s">
        <v>813</v>
      </c>
      <c r="F166" s="242" t="s">
        <v>814</v>
      </c>
      <c r="G166" s="243" t="s">
        <v>815</v>
      </c>
      <c r="H166" s="244">
        <v>253</v>
      </c>
      <c r="I166" s="245"/>
      <c r="J166" s="246">
        <f>ROUND(I166*H166,2)</f>
        <v>0</v>
      </c>
      <c r="K166" s="247"/>
      <c r="L166" s="45"/>
      <c r="M166" s="248" t="s">
        <v>1</v>
      </c>
      <c r="N166" s="249" t="s">
        <v>44</v>
      </c>
      <c r="O166" s="98"/>
      <c r="P166" s="250">
        <f>O166*H166</f>
        <v>0</v>
      </c>
      <c r="Q166" s="250">
        <v>2.0000000000000002E-05</v>
      </c>
      <c r="R166" s="250">
        <f>Q166*H166</f>
        <v>0.0050600000000000003</v>
      </c>
      <c r="S166" s="250">
        <v>0</v>
      </c>
      <c r="T166" s="25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52" t="s">
        <v>168</v>
      </c>
      <c r="AT166" s="252" t="s">
        <v>164</v>
      </c>
      <c r="AU166" s="252" t="s">
        <v>90</v>
      </c>
      <c r="AY166" s="18" t="s">
        <v>162</v>
      </c>
      <c r="BE166" s="253">
        <f>IF(N166="základná",J166,0)</f>
        <v>0</v>
      </c>
      <c r="BF166" s="253">
        <f>IF(N166="znížená",J166,0)</f>
        <v>0</v>
      </c>
      <c r="BG166" s="253">
        <f>IF(N166="zákl. prenesená",J166,0)</f>
        <v>0</v>
      </c>
      <c r="BH166" s="253">
        <f>IF(N166="zníž. prenesená",J166,0)</f>
        <v>0</v>
      </c>
      <c r="BI166" s="253">
        <f>IF(N166="nulová",J166,0)</f>
        <v>0</v>
      </c>
      <c r="BJ166" s="18" t="s">
        <v>90</v>
      </c>
      <c r="BK166" s="253">
        <f>ROUND(I166*H166,2)</f>
        <v>0</v>
      </c>
      <c r="BL166" s="18" t="s">
        <v>168</v>
      </c>
      <c r="BM166" s="252" t="s">
        <v>1489</v>
      </c>
    </row>
    <row r="167" s="14" customFormat="1">
      <c r="A167" s="14"/>
      <c r="B167" s="265"/>
      <c r="C167" s="266"/>
      <c r="D167" s="256" t="s">
        <v>170</v>
      </c>
      <c r="E167" s="267" t="s">
        <v>1</v>
      </c>
      <c r="F167" s="268" t="s">
        <v>1490</v>
      </c>
      <c r="G167" s="266"/>
      <c r="H167" s="269">
        <v>253</v>
      </c>
      <c r="I167" s="270"/>
      <c r="J167" s="266"/>
      <c r="K167" s="266"/>
      <c r="L167" s="271"/>
      <c r="M167" s="272"/>
      <c r="N167" s="273"/>
      <c r="O167" s="273"/>
      <c r="P167" s="273"/>
      <c r="Q167" s="273"/>
      <c r="R167" s="273"/>
      <c r="S167" s="273"/>
      <c r="T167" s="27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75" t="s">
        <v>170</v>
      </c>
      <c r="AU167" s="275" t="s">
        <v>90</v>
      </c>
      <c r="AV167" s="14" t="s">
        <v>90</v>
      </c>
      <c r="AW167" s="14" t="s">
        <v>34</v>
      </c>
      <c r="AX167" s="14" t="s">
        <v>85</v>
      </c>
      <c r="AY167" s="275" t="s">
        <v>162</v>
      </c>
    </row>
    <row r="168" s="2" customFormat="1" ht="14.4" customHeight="1">
      <c r="A168" s="39"/>
      <c r="B168" s="40"/>
      <c r="C168" s="240" t="s">
        <v>239</v>
      </c>
      <c r="D168" s="240" t="s">
        <v>164</v>
      </c>
      <c r="E168" s="241" t="s">
        <v>993</v>
      </c>
      <c r="F168" s="242" t="s">
        <v>994</v>
      </c>
      <c r="G168" s="243" t="s">
        <v>192</v>
      </c>
      <c r="H168" s="244">
        <v>1.3200000000000001</v>
      </c>
      <c r="I168" s="245"/>
      <c r="J168" s="246">
        <f>ROUND(I168*H168,2)</f>
        <v>0</v>
      </c>
      <c r="K168" s="247"/>
      <c r="L168" s="45"/>
      <c r="M168" s="248" t="s">
        <v>1</v>
      </c>
      <c r="N168" s="249" t="s">
        <v>44</v>
      </c>
      <c r="O168" s="98"/>
      <c r="P168" s="250">
        <f>O168*H168</f>
        <v>0</v>
      </c>
      <c r="Q168" s="250">
        <v>2.4157199999999999</v>
      </c>
      <c r="R168" s="250">
        <f>Q168*H168</f>
        <v>3.1887504</v>
      </c>
      <c r="S168" s="250">
        <v>0</v>
      </c>
      <c r="T168" s="25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52" t="s">
        <v>168</v>
      </c>
      <c r="AT168" s="252" t="s">
        <v>164</v>
      </c>
      <c r="AU168" s="252" t="s">
        <v>90</v>
      </c>
      <c r="AY168" s="18" t="s">
        <v>162</v>
      </c>
      <c r="BE168" s="253">
        <f>IF(N168="základná",J168,0)</f>
        <v>0</v>
      </c>
      <c r="BF168" s="253">
        <f>IF(N168="znížená",J168,0)</f>
        <v>0</v>
      </c>
      <c r="BG168" s="253">
        <f>IF(N168="zákl. prenesená",J168,0)</f>
        <v>0</v>
      </c>
      <c r="BH168" s="253">
        <f>IF(N168="zníž. prenesená",J168,0)</f>
        <v>0</v>
      </c>
      <c r="BI168" s="253">
        <f>IF(N168="nulová",J168,0)</f>
        <v>0</v>
      </c>
      <c r="BJ168" s="18" t="s">
        <v>90</v>
      </c>
      <c r="BK168" s="253">
        <f>ROUND(I168*H168,2)</f>
        <v>0</v>
      </c>
      <c r="BL168" s="18" t="s">
        <v>168</v>
      </c>
      <c r="BM168" s="252" t="s">
        <v>1491</v>
      </c>
    </row>
    <row r="169" s="14" customFormat="1">
      <c r="A169" s="14"/>
      <c r="B169" s="265"/>
      <c r="C169" s="266"/>
      <c r="D169" s="256" t="s">
        <v>170</v>
      </c>
      <c r="E169" s="267" t="s">
        <v>1</v>
      </c>
      <c r="F169" s="268" t="s">
        <v>1492</v>
      </c>
      <c r="G169" s="266"/>
      <c r="H169" s="269">
        <v>1.3200000000000001</v>
      </c>
      <c r="I169" s="270"/>
      <c r="J169" s="266"/>
      <c r="K169" s="266"/>
      <c r="L169" s="271"/>
      <c r="M169" s="272"/>
      <c r="N169" s="273"/>
      <c r="O169" s="273"/>
      <c r="P169" s="273"/>
      <c r="Q169" s="273"/>
      <c r="R169" s="273"/>
      <c r="S169" s="273"/>
      <c r="T169" s="27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75" t="s">
        <v>170</v>
      </c>
      <c r="AU169" s="275" t="s">
        <v>90</v>
      </c>
      <c r="AV169" s="14" t="s">
        <v>90</v>
      </c>
      <c r="AW169" s="14" t="s">
        <v>34</v>
      </c>
      <c r="AX169" s="14" t="s">
        <v>85</v>
      </c>
      <c r="AY169" s="275" t="s">
        <v>162</v>
      </c>
    </row>
    <row r="170" s="2" customFormat="1" ht="19.8" customHeight="1">
      <c r="A170" s="39"/>
      <c r="B170" s="40"/>
      <c r="C170" s="240" t="s">
        <v>244</v>
      </c>
      <c r="D170" s="240" t="s">
        <v>164</v>
      </c>
      <c r="E170" s="241" t="s">
        <v>826</v>
      </c>
      <c r="F170" s="242" t="s">
        <v>827</v>
      </c>
      <c r="G170" s="243" t="s">
        <v>167</v>
      </c>
      <c r="H170" s="244">
        <v>3.2000000000000002</v>
      </c>
      <c r="I170" s="245"/>
      <c r="J170" s="246">
        <f>ROUND(I170*H170,2)</f>
        <v>0</v>
      </c>
      <c r="K170" s="247"/>
      <c r="L170" s="45"/>
      <c r="M170" s="248" t="s">
        <v>1</v>
      </c>
      <c r="N170" s="249" t="s">
        <v>44</v>
      </c>
      <c r="O170" s="98"/>
      <c r="P170" s="250">
        <f>O170*H170</f>
        <v>0</v>
      </c>
      <c r="Q170" s="250">
        <v>0.00067000000000000002</v>
      </c>
      <c r="R170" s="250">
        <f>Q170*H170</f>
        <v>0.0021440000000000001</v>
      </c>
      <c r="S170" s="250">
        <v>0</v>
      </c>
      <c r="T170" s="25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52" t="s">
        <v>168</v>
      </c>
      <c r="AT170" s="252" t="s">
        <v>164</v>
      </c>
      <c r="AU170" s="252" t="s">
        <v>90</v>
      </c>
      <c r="AY170" s="18" t="s">
        <v>162</v>
      </c>
      <c r="BE170" s="253">
        <f>IF(N170="základná",J170,0)</f>
        <v>0</v>
      </c>
      <c r="BF170" s="253">
        <f>IF(N170="znížená",J170,0)</f>
        <v>0</v>
      </c>
      <c r="BG170" s="253">
        <f>IF(N170="zákl. prenesená",J170,0)</f>
        <v>0</v>
      </c>
      <c r="BH170" s="253">
        <f>IF(N170="zníž. prenesená",J170,0)</f>
        <v>0</v>
      </c>
      <c r="BI170" s="253">
        <f>IF(N170="nulová",J170,0)</f>
        <v>0</v>
      </c>
      <c r="BJ170" s="18" t="s">
        <v>90</v>
      </c>
      <c r="BK170" s="253">
        <f>ROUND(I170*H170,2)</f>
        <v>0</v>
      </c>
      <c r="BL170" s="18" t="s">
        <v>168</v>
      </c>
      <c r="BM170" s="252" t="s">
        <v>1493</v>
      </c>
    </row>
    <row r="171" s="14" customFormat="1">
      <c r="A171" s="14"/>
      <c r="B171" s="265"/>
      <c r="C171" s="266"/>
      <c r="D171" s="256" t="s">
        <v>170</v>
      </c>
      <c r="E171" s="267" t="s">
        <v>1</v>
      </c>
      <c r="F171" s="268" t="s">
        <v>1494</v>
      </c>
      <c r="G171" s="266"/>
      <c r="H171" s="269">
        <v>3.2000000000000002</v>
      </c>
      <c r="I171" s="270"/>
      <c r="J171" s="266"/>
      <c r="K171" s="266"/>
      <c r="L171" s="271"/>
      <c r="M171" s="272"/>
      <c r="N171" s="273"/>
      <c r="O171" s="273"/>
      <c r="P171" s="273"/>
      <c r="Q171" s="273"/>
      <c r="R171" s="273"/>
      <c r="S171" s="273"/>
      <c r="T171" s="27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5" t="s">
        <v>170</v>
      </c>
      <c r="AU171" s="275" t="s">
        <v>90</v>
      </c>
      <c r="AV171" s="14" t="s">
        <v>90</v>
      </c>
      <c r="AW171" s="14" t="s">
        <v>34</v>
      </c>
      <c r="AX171" s="14" t="s">
        <v>85</v>
      </c>
      <c r="AY171" s="275" t="s">
        <v>162</v>
      </c>
    </row>
    <row r="172" s="2" customFormat="1" ht="19.8" customHeight="1">
      <c r="A172" s="39"/>
      <c r="B172" s="40"/>
      <c r="C172" s="240" t="s">
        <v>248</v>
      </c>
      <c r="D172" s="240" t="s">
        <v>164</v>
      </c>
      <c r="E172" s="241" t="s">
        <v>831</v>
      </c>
      <c r="F172" s="242" t="s">
        <v>832</v>
      </c>
      <c r="G172" s="243" t="s">
        <v>167</v>
      </c>
      <c r="H172" s="244">
        <v>3.2000000000000002</v>
      </c>
      <c r="I172" s="245"/>
      <c r="J172" s="246">
        <f>ROUND(I172*H172,2)</f>
        <v>0</v>
      </c>
      <c r="K172" s="247"/>
      <c r="L172" s="45"/>
      <c r="M172" s="248" t="s">
        <v>1</v>
      </c>
      <c r="N172" s="249" t="s">
        <v>44</v>
      </c>
      <c r="O172" s="98"/>
      <c r="P172" s="250">
        <f>O172*H172</f>
        <v>0</v>
      </c>
      <c r="Q172" s="250">
        <v>0</v>
      </c>
      <c r="R172" s="250">
        <f>Q172*H172</f>
        <v>0</v>
      </c>
      <c r="S172" s="250">
        <v>0</v>
      </c>
      <c r="T172" s="25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52" t="s">
        <v>168</v>
      </c>
      <c r="AT172" s="252" t="s">
        <v>164</v>
      </c>
      <c r="AU172" s="252" t="s">
        <v>90</v>
      </c>
      <c r="AY172" s="18" t="s">
        <v>162</v>
      </c>
      <c r="BE172" s="253">
        <f>IF(N172="základná",J172,0)</f>
        <v>0</v>
      </c>
      <c r="BF172" s="253">
        <f>IF(N172="znížená",J172,0)</f>
        <v>0</v>
      </c>
      <c r="BG172" s="253">
        <f>IF(N172="zákl. prenesená",J172,0)</f>
        <v>0</v>
      </c>
      <c r="BH172" s="253">
        <f>IF(N172="zníž. prenesená",J172,0)</f>
        <v>0</v>
      </c>
      <c r="BI172" s="253">
        <f>IF(N172="nulová",J172,0)</f>
        <v>0</v>
      </c>
      <c r="BJ172" s="18" t="s">
        <v>90</v>
      </c>
      <c r="BK172" s="253">
        <f>ROUND(I172*H172,2)</f>
        <v>0</v>
      </c>
      <c r="BL172" s="18" t="s">
        <v>168</v>
      </c>
      <c r="BM172" s="252" t="s">
        <v>1495</v>
      </c>
    </row>
    <row r="173" s="12" customFormat="1" ht="22.8" customHeight="1">
      <c r="A173" s="12"/>
      <c r="B173" s="224"/>
      <c r="C173" s="225"/>
      <c r="D173" s="226" t="s">
        <v>77</v>
      </c>
      <c r="E173" s="238" t="s">
        <v>95</v>
      </c>
      <c r="F173" s="238" t="s">
        <v>842</v>
      </c>
      <c r="G173" s="225"/>
      <c r="H173" s="225"/>
      <c r="I173" s="228"/>
      <c r="J173" s="239">
        <f>BK173</f>
        <v>0</v>
      </c>
      <c r="K173" s="225"/>
      <c r="L173" s="230"/>
      <c r="M173" s="231"/>
      <c r="N173" s="232"/>
      <c r="O173" s="232"/>
      <c r="P173" s="233">
        <f>SUM(P174:P180)</f>
        <v>0</v>
      </c>
      <c r="Q173" s="232"/>
      <c r="R173" s="233">
        <f>SUM(R174:R180)</f>
        <v>9.3482745000000005</v>
      </c>
      <c r="S173" s="232"/>
      <c r="T173" s="234">
        <f>SUM(T174:T180)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35" t="s">
        <v>85</v>
      </c>
      <c r="AT173" s="236" t="s">
        <v>77</v>
      </c>
      <c r="AU173" s="236" t="s">
        <v>85</v>
      </c>
      <c r="AY173" s="235" t="s">
        <v>162</v>
      </c>
      <c r="BK173" s="237">
        <f>SUM(BK174:BK180)</f>
        <v>0</v>
      </c>
    </row>
    <row r="174" s="2" customFormat="1" ht="22.2" customHeight="1">
      <c r="A174" s="39"/>
      <c r="B174" s="40"/>
      <c r="C174" s="240" t="s">
        <v>253</v>
      </c>
      <c r="D174" s="240" t="s">
        <v>164</v>
      </c>
      <c r="E174" s="241" t="s">
        <v>1496</v>
      </c>
      <c r="F174" s="242" t="s">
        <v>1497</v>
      </c>
      <c r="G174" s="243" t="s">
        <v>192</v>
      </c>
      <c r="H174" s="244">
        <v>3.8660000000000001</v>
      </c>
      <c r="I174" s="245"/>
      <c r="J174" s="246">
        <f>ROUND(I174*H174,2)</f>
        <v>0</v>
      </c>
      <c r="K174" s="247"/>
      <c r="L174" s="45"/>
      <c r="M174" s="248" t="s">
        <v>1</v>
      </c>
      <c r="N174" s="249" t="s">
        <v>44</v>
      </c>
      <c r="O174" s="98"/>
      <c r="P174" s="250">
        <f>O174*H174</f>
        <v>0</v>
      </c>
      <c r="Q174" s="250">
        <v>2.3620999999999999</v>
      </c>
      <c r="R174" s="250">
        <f>Q174*H174</f>
        <v>9.1318786000000003</v>
      </c>
      <c r="S174" s="250">
        <v>0</v>
      </c>
      <c r="T174" s="25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52" t="s">
        <v>168</v>
      </c>
      <c r="AT174" s="252" t="s">
        <v>164</v>
      </c>
      <c r="AU174" s="252" t="s">
        <v>90</v>
      </c>
      <c r="AY174" s="18" t="s">
        <v>162</v>
      </c>
      <c r="BE174" s="253">
        <f>IF(N174="základná",J174,0)</f>
        <v>0</v>
      </c>
      <c r="BF174" s="253">
        <f>IF(N174="znížená",J174,0)</f>
        <v>0</v>
      </c>
      <c r="BG174" s="253">
        <f>IF(N174="zákl. prenesená",J174,0)</f>
        <v>0</v>
      </c>
      <c r="BH174" s="253">
        <f>IF(N174="zníž. prenesená",J174,0)</f>
        <v>0</v>
      </c>
      <c r="BI174" s="253">
        <f>IF(N174="nulová",J174,0)</f>
        <v>0</v>
      </c>
      <c r="BJ174" s="18" t="s">
        <v>90</v>
      </c>
      <c r="BK174" s="253">
        <f>ROUND(I174*H174,2)</f>
        <v>0</v>
      </c>
      <c r="BL174" s="18" t="s">
        <v>168</v>
      </c>
      <c r="BM174" s="252" t="s">
        <v>1498</v>
      </c>
    </row>
    <row r="175" s="14" customFormat="1">
      <c r="A175" s="14"/>
      <c r="B175" s="265"/>
      <c r="C175" s="266"/>
      <c r="D175" s="256" t="s">
        <v>170</v>
      </c>
      <c r="E175" s="267" t="s">
        <v>1</v>
      </c>
      <c r="F175" s="268" t="s">
        <v>1499</v>
      </c>
      <c r="G175" s="266"/>
      <c r="H175" s="269">
        <v>3.8660000000000001</v>
      </c>
      <c r="I175" s="270"/>
      <c r="J175" s="266"/>
      <c r="K175" s="266"/>
      <c r="L175" s="271"/>
      <c r="M175" s="272"/>
      <c r="N175" s="273"/>
      <c r="O175" s="273"/>
      <c r="P175" s="273"/>
      <c r="Q175" s="273"/>
      <c r="R175" s="273"/>
      <c r="S175" s="273"/>
      <c r="T175" s="27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75" t="s">
        <v>170</v>
      </c>
      <c r="AU175" s="275" t="s">
        <v>90</v>
      </c>
      <c r="AV175" s="14" t="s">
        <v>90</v>
      </c>
      <c r="AW175" s="14" t="s">
        <v>34</v>
      </c>
      <c r="AX175" s="14" t="s">
        <v>85</v>
      </c>
      <c r="AY175" s="275" t="s">
        <v>162</v>
      </c>
    </row>
    <row r="176" s="2" customFormat="1" ht="19.8" customHeight="1">
      <c r="A176" s="39"/>
      <c r="B176" s="40"/>
      <c r="C176" s="240" t="s">
        <v>261</v>
      </c>
      <c r="D176" s="240" t="s">
        <v>164</v>
      </c>
      <c r="E176" s="241" t="s">
        <v>1005</v>
      </c>
      <c r="F176" s="242" t="s">
        <v>1500</v>
      </c>
      <c r="G176" s="243" t="s">
        <v>167</v>
      </c>
      <c r="H176" s="244">
        <v>11.369999999999999</v>
      </c>
      <c r="I176" s="245"/>
      <c r="J176" s="246">
        <f>ROUND(I176*H176,2)</f>
        <v>0</v>
      </c>
      <c r="K176" s="247"/>
      <c r="L176" s="45"/>
      <c r="M176" s="248" t="s">
        <v>1</v>
      </c>
      <c r="N176" s="249" t="s">
        <v>44</v>
      </c>
      <c r="O176" s="98"/>
      <c r="P176" s="250">
        <f>O176*H176</f>
        <v>0</v>
      </c>
      <c r="Q176" s="250">
        <v>0.00346</v>
      </c>
      <c r="R176" s="250">
        <f>Q176*H176</f>
        <v>0.039340199999999999</v>
      </c>
      <c r="S176" s="250">
        <v>0</v>
      </c>
      <c r="T176" s="251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52" t="s">
        <v>168</v>
      </c>
      <c r="AT176" s="252" t="s">
        <v>164</v>
      </c>
      <c r="AU176" s="252" t="s">
        <v>90</v>
      </c>
      <c r="AY176" s="18" t="s">
        <v>162</v>
      </c>
      <c r="BE176" s="253">
        <f>IF(N176="základná",J176,0)</f>
        <v>0</v>
      </c>
      <c r="BF176" s="253">
        <f>IF(N176="znížená",J176,0)</f>
        <v>0</v>
      </c>
      <c r="BG176" s="253">
        <f>IF(N176="zákl. prenesená",J176,0)</f>
        <v>0</v>
      </c>
      <c r="BH176" s="253">
        <f>IF(N176="zníž. prenesená",J176,0)</f>
        <v>0</v>
      </c>
      <c r="BI176" s="253">
        <f>IF(N176="nulová",J176,0)</f>
        <v>0</v>
      </c>
      <c r="BJ176" s="18" t="s">
        <v>90</v>
      </c>
      <c r="BK176" s="253">
        <f>ROUND(I176*H176,2)</f>
        <v>0</v>
      </c>
      <c r="BL176" s="18" t="s">
        <v>168</v>
      </c>
      <c r="BM176" s="252" t="s">
        <v>1501</v>
      </c>
    </row>
    <row r="177" s="14" customFormat="1">
      <c r="A177" s="14"/>
      <c r="B177" s="265"/>
      <c r="C177" s="266"/>
      <c r="D177" s="256" t="s">
        <v>170</v>
      </c>
      <c r="E177" s="267" t="s">
        <v>1</v>
      </c>
      <c r="F177" s="268" t="s">
        <v>1502</v>
      </c>
      <c r="G177" s="266"/>
      <c r="H177" s="269">
        <v>11.369999999999999</v>
      </c>
      <c r="I177" s="270"/>
      <c r="J177" s="266"/>
      <c r="K177" s="266"/>
      <c r="L177" s="271"/>
      <c r="M177" s="272"/>
      <c r="N177" s="273"/>
      <c r="O177" s="273"/>
      <c r="P177" s="273"/>
      <c r="Q177" s="273"/>
      <c r="R177" s="273"/>
      <c r="S177" s="273"/>
      <c r="T177" s="27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75" t="s">
        <v>170</v>
      </c>
      <c r="AU177" s="275" t="s">
        <v>90</v>
      </c>
      <c r="AV177" s="14" t="s">
        <v>90</v>
      </c>
      <c r="AW177" s="14" t="s">
        <v>34</v>
      </c>
      <c r="AX177" s="14" t="s">
        <v>85</v>
      </c>
      <c r="AY177" s="275" t="s">
        <v>162</v>
      </c>
    </row>
    <row r="178" s="2" customFormat="1" ht="19.8" customHeight="1">
      <c r="A178" s="39"/>
      <c r="B178" s="40"/>
      <c r="C178" s="240" t="s">
        <v>266</v>
      </c>
      <c r="D178" s="240" t="s">
        <v>164</v>
      </c>
      <c r="E178" s="241" t="s">
        <v>1009</v>
      </c>
      <c r="F178" s="242" t="s">
        <v>1503</v>
      </c>
      <c r="G178" s="243" t="s">
        <v>167</v>
      </c>
      <c r="H178" s="244">
        <v>11.369999999999999</v>
      </c>
      <c r="I178" s="245"/>
      <c r="J178" s="246">
        <f>ROUND(I178*H178,2)</f>
        <v>0</v>
      </c>
      <c r="K178" s="247"/>
      <c r="L178" s="45"/>
      <c r="M178" s="248" t="s">
        <v>1</v>
      </c>
      <c r="N178" s="249" t="s">
        <v>44</v>
      </c>
      <c r="O178" s="98"/>
      <c r="P178" s="250">
        <f>O178*H178</f>
        <v>0</v>
      </c>
      <c r="Q178" s="250">
        <v>5.0000000000000002E-05</v>
      </c>
      <c r="R178" s="250">
        <f>Q178*H178</f>
        <v>0.00056849999999999999</v>
      </c>
      <c r="S178" s="250">
        <v>0</v>
      </c>
      <c r="T178" s="25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52" t="s">
        <v>168</v>
      </c>
      <c r="AT178" s="252" t="s">
        <v>164</v>
      </c>
      <c r="AU178" s="252" t="s">
        <v>90</v>
      </c>
      <c r="AY178" s="18" t="s">
        <v>162</v>
      </c>
      <c r="BE178" s="253">
        <f>IF(N178="základná",J178,0)</f>
        <v>0</v>
      </c>
      <c r="BF178" s="253">
        <f>IF(N178="znížená",J178,0)</f>
        <v>0</v>
      </c>
      <c r="BG178" s="253">
        <f>IF(N178="zákl. prenesená",J178,0)</f>
        <v>0</v>
      </c>
      <c r="BH178" s="253">
        <f>IF(N178="zníž. prenesená",J178,0)</f>
        <v>0</v>
      </c>
      <c r="BI178" s="253">
        <f>IF(N178="nulová",J178,0)</f>
        <v>0</v>
      </c>
      <c r="BJ178" s="18" t="s">
        <v>90</v>
      </c>
      <c r="BK178" s="253">
        <f>ROUND(I178*H178,2)</f>
        <v>0</v>
      </c>
      <c r="BL178" s="18" t="s">
        <v>168</v>
      </c>
      <c r="BM178" s="252" t="s">
        <v>1504</v>
      </c>
    </row>
    <row r="179" s="2" customFormat="1" ht="19.8" customHeight="1">
      <c r="A179" s="39"/>
      <c r="B179" s="40"/>
      <c r="C179" s="240" t="s">
        <v>272</v>
      </c>
      <c r="D179" s="240" t="s">
        <v>164</v>
      </c>
      <c r="E179" s="241" t="s">
        <v>1012</v>
      </c>
      <c r="F179" s="242" t="s">
        <v>1013</v>
      </c>
      <c r="G179" s="243" t="s">
        <v>545</v>
      </c>
      <c r="H179" s="244">
        <v>0.17000000000000001</v>
      </c>
      <c r="I179" s="245"/>
      <c r="J179" s="246">
        <f>ROUND(I179*H179,2)</f>
        <v>0</v>
      </c>
      <c r="K179" s="247"/>
      <c r="L179" s="45"/>
      <c r="M179" s="248" t="s">
        <v>1</v>
      </c>
      <c r="N179" s="249" t="s">
        <v>44</v>
      </c>
      <c r="O179" s="98"/>
      <c r="P179" s="250">
        <f>O179*H179</f>
        <v>0</v>
      </c>
      <c r="Q179" s="250">
        <v>1.03816</v>
      </c>
      <c r="R179" s="250">
        <f>Q179*H179</f>
        <v>0.17648720000000001</v>
      </c>
      <c r="S179" s="250">
        <v>0</v>
      </c>
      <c r="T179" s="251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52" t="s">
        <v>168</v>
      </c>
      <c r="AT179" s="252" t="s">
        <v>164</v>
      </c>
      <c r="AU179" s="252" t="s">
        <v>90</v>
      </c>
      <c r="AY179" s="18" t="s">
        <v>162</v>
      </c>
      <c r="BE179" s="253">
        <f>IF(N179="základná",J179,0)</f>
        <v>0</v>
      </c>
      <c r="BF179" s="253">
        <f>IF(N179="znížená",J179,0)</f>
        <v>0</v>
      </c>
      <c r="BG179" s="253">
        <f>IF(N179="zákl. prenesená",J179,0)</f>
        <v>0</v>
      </c>
      <c r="BH179" s="253">
        <f>IF(N179="zníž. prenesená",J179,0)</f>
        <v>0</v>
      </c>
      <c r="BI179" s="253">
        <f>IF(N179="nulová",J179,0)</f>
        <v>0</v>
      </c>
      <c r="BJ179" s="18" t="s">
        <v>90</v>
      </c>
      <c r="BK179" s="253">
        <f>ROUND(I179*H179,2)</f>
        <v>0</v>
      </c>
      <c r="BL179" s="18" t="s">
        <v>168</v>
      </c>
      <c r="BM179" s="252" t="s">
        <v>1505</v>
      </c>
    </row>
    <row r="180" s="14" customFormat="1">
      <c r="A180" s="14"/>
      <c r="B180" s="265"/>
      <c r="C180" s="266"/>
      <c r="D180" s="256" t="s">
        <v>170</v>
      </c>
      <c r="E180" s="267" t="s">
        <v>1</v>
      </c>
      <c r="F180" s="268" t="s">
        <v>1506</v>
      </c>
      <c r="G180" s="266"/>
      <c r="H180" s="269">
        <v>0.17000000000000001</v>
      </c>
      <c r="I180" s="270"/>
      <c r="J180" s="266"/>
      <c r="K180" s="266"/>
      <c r="L180" s="271"/>
      <c r="M180" s="272"/>
      <c r="N180" s="273"/>
      <c r="O180" s="273"/>
      <c r="P180" s="273"/>
      <c r="Q180" s="273"/>
      <c r="R180" s="273"/>
      <c r="S180" s="273"/>
      <c r="T180" s="27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75" t="s">
        <v>170</v>
      </c>
      <c r="AU180" s="275" t="s">
        <v>90</v>
      </c>
      <c r="AV180" s="14" t="s">
        <v>90</v>
      </c>
      <c r="AW180" s="14" t="s">
        <v>34</v>
      </c>
      <c r="AX180" s="14" t="s">
        <v>85</v>
      </c>
      <c r="AY180" s="275" t="s">
        <v>162</v>
      </c>
    </row>
    <row r="181" s="12" customFormat="1" ht="22.8" customHeight="1">
      <c r="A181" s="12"/>
      <c r="B181" s="224"/>
      <c r="C181" s="225"/>
      <c r="D181" s="226" t="s">
        <v>77</v>
      </c>
      <c r="E181" s="238" t="s">
        <v>168</v>
      </c>
      <c r="F181" s="238" t="s">
        <v>847</v>
      </c>
      <c r="G181" s="225"/>
      <c r="H181" s="225"/>
      <c r="I181" s="228"/>
      <c r="J181" s="239">
        <f>BK181</f>
        <v>0</v>
      </c>
      <c r="K181" s="225"/>
      <c r="L181" s="230"/>
      <c r="M181" s="231"/>
      <c r="N181" s="232"/>
      <c r="O181" s="232"/>
      <c r="P181" s="233">
        <f>SUM(P182:P184)</f>
        <v>0</v>
      </c>
      <c r="Q181" s="232"/>
      <c r="R181" s="233">
        <f>SUM(R182:R184)</f>
        <v>0.014185160000000001</v>
      </c>
      <c r="S181" s="232"/>
      <c r="T181" s="234">
        <f>SUM(T182:T184)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35" t="s">
        <v>85</v>
      </c>
      <c r="AT181" s="236" t="s">
        <v>77</v>
      </c>
      <c r="AU181" s="236" t="s">
        <v>85</v>
      </c>
      <c r="AY181" s="235" t="s">
        <v>162</v>
      </c>
      <c r="BK181" s="237">
        <f>SUM(BK182:BK184)</f>
        <v>0</v>
      </c>
    </row>
    <row r="182" s="2" customFormat="1" ht="19.8" customHeight="1">
      <c r="A182" s="39"/>
      <c r="B182" s="40"/>
      <c r="C182" s="240" t="s">
        <v>7</v>
      </c>
      <c r="D182" s="240" t="s">
        <v>164</v>
      </c>
      <c r="E182" s="241" t="s">
        <v>848</v>
      </c>
      <c r="F182" s="242" t="s">
        <v>849</v>
      </c>
      <c r="G182" s="243" t="s">
        <v>167</v>
      </c>
      <c r="H182" s="244">
        <v>0.626</v>
      </c>
      <c r="I182" s="245"/>
      <c r="J182" s="246">
        <f>ROUND(I182*H182,2)</f>
        <v>0</v>
      </c>
      <c r="K182" s="247"/>
      <c r="L182" s="45"/>
      <c r="M182" s="248" t="s">
        <v>1</v>
      </c>
      <c r="N182" s="249" t="s">
        <v>44</v>
      </c>
      <c r="O182" s="98"/>
      <c r="P182" s="250">
        <f>O182*H182</f>
        <v>0</v>
      </c>
      <c r="Q182" s="250">
        <v>0.02266</v>
      </c>
      <c r="R182" s="250">
        <f>Q182*H182</f>
        <v>0.014185160000000001</v>
      </c>
      <c r="S182" s="250">
        <v>0</v>
      </c>
      <c r="T182" s="25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52" t="s">
        <v>168</v>
      </c>
      <c r="AT182" s="252" t="s">
        <v>164</v>
      </c>
      <c r="AU182" s="252" t="s">
        <v>90</v>
      </c>
      <c r="AY182" s="18" t="s">
        <v>162</v>
      </c>
      <c r="BE182" s="253">
        <f>IF(N182="základná",J182,0)</f>
        <v>0</v>
      </c>
      <c r="BF182" s="253">
        <f>IF(N182="znížená",J182,0)</f>
        <v>0</v>
      </c>
      <c r="BG182" s="253">
        <f>IF(N182="zákl. prenesená",J182,0)</f>
        <v>0</v>
      </c>
      <c r="BH182" s="253">
        <f>IF(N182="zníž. prenesená",J182,0)</f>
        <v>0</v>
      </c>
      <c r="BI182" s="253">
        <f>IF(N182="nulová",J182,0)</f>
        <v>0</v>
      </c>
      <c r="BJ182" s="18" t="s">
        <v>90</v>
      </c>
      <c r="BK182" s="253">
        <f>ROUND(I182*H182,2)</f>
        <v>0</v>
      </c>
      <c r="BL182" s="18" t="s">
        <v>168</v>
      </c>
      <c r="BM182" s="252" t="s">
        <v>1507</v>
      </c>
    </row>
    <row r="183" s="13" customFormat="1">
      <c r="A183" s="13"/>
      <c r="B183" s="254"/>
      <c r="C183" s="255"/>
      <c r="D183" s="256" t="s">
        <v>170</v>
      </c>
      <c r="E183" s="257" t="s">
        <v>1</v>
      </c>
      <c r="F183" s="258" t="s">
        <v>851</v>
      </c>
      <c r="G183" s="255"/>
      <c r="H183" s="257" t="s">
        <v>1</v>
      </c>
      <c r="I183" s="259"/>
      <c r="J183" s="255"/>
      <c r="K183" s="255"/>
      <c r="L183" s="260"/>
      <c r="M183" s="261"/>
      <c r="N183" s="262"/>
      <c r="O183" s="262"/>
      <c r="P183" s="262"/>
      <c r="Q183" s="262"/>
      <c r="R183" s="262"/>
      <c r="S183" s="262"/>
      <c r="T183" s="26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64" t="s">
        <v>170</v>
      </c>
      <c r="AU183" s="264" t="s">
        <v>90</v>
      </c>
      <c r="AV183" s="13" t="s">
        <v>85</v>
      </c>
      <c r="AW183" s="13" t="s">
        <v>34</v>
      </c>
      <c r="AX183" s="13" t="s">
        <v>78</v>
      </c>
      <c r="AY183" s="264" t="s">
        <v>162</v>
      </c>
    </row>
    <row r="184" s="14" customFormat="1">
      <c r="A184" s="14"/>
      <c r="B184" s="265"/>
      <c r="C184" s="266"/>
      <c r="D184" s="256" t="s">
        <v>170</v>
      </c>
      <c r="E184" s="267" t="s">
        <v>1</v>
      </c>
      <c r="F184" s="268" t="s">
        <v>1508</v>
      </c>
      <c r="G184" s="266"/>
      <c r="H184" s="269">
        <v>0.626</v>
      </c>
      <c r="I184" s="270"/>
      <c r="J184" s="266"/>
      <c r="K184" s="266"/>
      <c r="L184" s="271"/>
      <c r="M184" s="272"/>
      <c r="N184" s="273"/>
      <c r="O184" s="273"/>
      <c r="P184" s="273"/>
      <c r="Q184" s="273"/>
      <c r="R184" s="273"/>
      <c r="S184" s="273"/>
      <c r="T184" s="27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75" t="s">
        <v>170</v>
      </c>
      <c r="AU184" s="275" t="s">
        <v>90</v>
      </c>
      <c r="AV184" s="14" t="s">
        <v>90</v>
      </c>
      <c r="AW184" s="14" t="s">
        <v>34</v>
      </c>
      <c r="AX184" s="14" t="s">
        <v>85</v>
      </c>
      <c r="AY184" s="275" t="s">
        <v>162</v>
      </c>
    </row>
    <row r="185" s="12" customFormat="1" ht="22.8" customHeight="1">
      <c r="A185" s="12"/>
      <c r="B185" s="224"/>
      <c r="C185" s="225"/>
      <c r="D185" s="226" t="s">
        <v>77</v>
      </c>
      <c r="E185" s="238" t="s">
        <v>200</v>
      </c>
      <c r="F185" s="238" t="s">
        <v>290</v>
      </c>
      <c r="G185" s="225"/>
      <c r="H185" s="225"/>
      <c r="I185" s="228"/>
      <c r="J185" s="239">
        <f>BK185</f>
        <v>0</v>
      </c>
      <c r="K185" s="225"/>
      <c r="L185" s="230"/>
      <c r="M185" s="231"/>
      <c r="N185" s="232"/>
      <c r="O185" s="232"/>
      <c r="P185" s="233">
        <f>SUM(P186:P205)</f>
        <v>0</v>
      </c>
      <c r="Q185" s="232"/>
      <c r="R185" s="233">
        <f>SUM(R186:R205)</f>
        <v>13.951432800000001</v>
      </c>
      <c r="S185" s="232"/>
      <c r="T185" s="234">
        <f>SUM(T186:T205)</f>
        <v>29.8856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35" t="s">
        <v>85</v>
      </c>
      <c r="AT185" s="236" t="s">
        <v>77</v>
      </c>
      <c r="AU185" s="236" t="s">
        <v>85</v>
      </c>
      <c r="AY185" s="235" t="s">
        <v>162</v>
      </c>
      <c r="BK185" s="237">
        <f>SUM(BK186:BK205)</f>
        <v>0</v>
      </c>
    </row>
    <row r="186" s="2" customFormat="1" ht="22.2" customHeight="1">
      <c r="A186" s="39"/>
      <c r="B186" s="40"/>
      <c r="C186" s="240" t="s">
        <v>286</v>
      </c>
      <c r="D186" s="240" t="s">
        <v>164</v>
      </c>
      <c r="E186" s="241" t="s">
        <v>693</v>
      </c>
      <c r="F186" s="242" t="s">
        <v>694</v>
      </c>
      <c r="G186" s="243" t="s">
        <v>192</v>
      </c>
      <c r="H186" s="244">
        <v>15.699999999999999</v>
      </c>
      <c r="I186" s="245"/>
      <c r="J186" s="246">
        <f>ROUND(I186*H186,2)</f>
        <v>0</v>
      </c>
      <c r="K186" s="247"/>
      <c r="L186" s="45"/>
      <c r="M186" s="248" t="s">
        <v>1</v>
      </c>
      <c r="N186" s="249" t="s">
        <v>44</v>
      </c>
      <c r="O186" s="98"/>
      <c r="P186" s="250">
        <f>O186*H186</f>
        <v>0</v>
      </c>
      <c r="Q186" s="250">
        <v>0</v>
      </c>
      <c r="R186" s="250">
        <f>Q186*H186</f>
        <v>0</v>
      </c>
      <c r="S186" s="250">
        <v>1.8080000000000001</v>
      </c>
      <c r="T186" s="251">
        <f>S186*H186</f>
        <v>28.3856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52" t="s">
        <v>168</v>
      </c>
      <c r="AT186" s="252" t="s">
        <v>164</v>
      </c>
      <c r="AU186" s="252" t="s">
        <v>90</v>
      </c>
      <c r="AY186" s="18" t="s">
        <v>162</v>
      </c>
      <c r="BE186" s="253">
        <f>IF(N186="základná",J186,0)</f>
        <v>0</v>
      </c>
      <c r="BF186" s="253">
        <f>IF(N186="znížená",J186,0)</f>
        <v>0</v>
      </c>
      <c r="BG186" s="253">
        <f>IF(N186="zákl. prenesená",J186,0)</f>
        <v>0</v>
      </c>
      <c r="BH186" s="253">
        <f>IF(N186="zníž. prenesená",J186,0)</f>
        <v>0</v>
      </c>
      <c r="BI186" s="253">
        <f>IF(N186="nulová",J186,0)</f>
        <v>0</v>
      </c>
      <c r="BJ186" s="18" t="s">
        <v>90</v>
      </c>
      <c r="BK186" s="253">
        <f>ROUND(I186*H186,2)</f>
        <v>0</v>
      </c>
      <c r="BL186" s="18" t="s">
        <v>168</v>
      </c>
      <c r="BM186" s="252" t="s">
        <v>1509</v>
      </c>
    </row>
    <row r="187" s="13" customFormat="1">
      <c r="A187" s="13"/>
      <c r="B187" s="254"/>
      <c r="C187" s="255"/>
      <c r="D187" s="256" t="s">
        <v>170</v>
      </c>
      <c r="E187" s="257" t="s">
        <v>1</v>
      </c>
      <c r="F187" s="258" t="s">
        <v>1510</v>
      </c>
      <c r="G187" s="255"/>
      <c r="H187" s="257" t="s">
        <v>1</v>
      </c>
      <c r="I187" s="259"/>
      <c r="J187" s="255"/>
      <c r="K187" s="255"/>
      <c r="L187" s="260"/>
      <c r="M187" s="261"/>
      <c r="N187" s="262"/>
      <c r="O187" s="262"/>
      <c r="P187" s="262"/>
      <c r="Q187" s="262"/>
      <c r="R187" s="262"/>
      <c r="S187" s="262"/>
      <c r="T187" s="26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4" t="s">
        <v>170</v>
      </c>
      <c r="AU187" s="264" t="s">
        <v>90</v>
      </c>
      <c r="AV187" s="13" t="s">
        <v>85</v>
      </c>
      <c r="AW187" s="13" t="s">
        <v>34</v>
      </c>
      <c r="AX187" s="13" t="s">
        <v>78</v>
      </c>
      <c r="AY187" s="264" t="s">
        <v>162</v>
      </c>
    </row>
    <row r="188" s="14" customFormat="1">
      <c r="A188" s="14"/>
      <c r="B188" s="265"/>
      <c r="C188" s="266"/>
      <c r="D188" s="256" t="s">
        <v>170</v>
      </c>
      <c r="E188" s="267" t="s">
        <v>1</v>
      </c>
      <c r="F188" s="268" t="s">
        <v>1511</v>
      </c>
      <c r="G188" s="266"/>
      <c r="H188" s="269">
        <v>15.699999999999999</v>
      </c>
      <c r="I188" s="270"/>
      <c r="J188" s="266"/>
      <c r="K188" s="266"/>
      <c r="L188" s="271"/>
      <c r="M188" s="272"/>
      <c r="N188" s="273"/>
      <c r="O188" s="273"/>
      <c r="P188" s="273"/>
      <c r="Q188" s="273"/>
      <c r="R188" s="273"/>
      <c r="S188" s="273"/>
      <c r="T188" s="27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75" t="s">
        <v>170</v>
      </c>
      <c r="AU188" s="275" t="s">
        <v>90</v>
      </c>
      <c r="AV188" s="14" t="s">
        <v>90</v>
      </c>
      <c r="AW188" s="14" t="s">
        <v>34</v>
      </c>
      <c r="AX188" s="14" t="s">
        <v>85</v>
      </c>
      <c r="AY188" s="275" t="s">
        <v>162</v>
      </c>
    </row>
    <row r="189" s="2" customFormat="1" ht="14.4" customHeight="1">
      <c r="A189" s="39"/>
      <c r="B189" s="40"/>
      <c r="C189" s="240" t="s">
        <v>291</v>
      </c>
      <c r="D189" s="240" t="s">
        <v>164</v>
      </c>
      <c r="E189" s="241" t="s">
        <v>292</v>
      </c>
      <c r="F189" s="242" t="s">
        <v>293</v>
      </c>
      <c r="G189" s="243" t="s">
        <v>294</v>
      </c>
      <c r="H189" s="244">
        <v>10</v>
      </c>
      <c r="I189" s="245"/>
      <c r="J189" s="246">
        <f>ROUND(I189*H189,2)</f>
        <v>0</v>
      </c>
      <c r="K189" s="247"/>
      <c r="L189" s="45"/>
      <c r="M189" s="248" t="s">
        <v>1</v>
      </c>
      <c r="N189" s="249" t="s">
        <v>44</v>
      </c>
      <c r="O189" s="98"/>
      <c r="P189" s="250">
        <f>O189*H189</f>
        <v>0</v>
      </c>
      <c r="Q189" s="250">
        <v>0</v>
      </c>
      <c r="R189" s="250">
        <f>Q189*H189</f>
        <v>0</v>
      </c>
      <c r="S189" s="250">
        <v>0.14999999999999999</v>
      </c>
      <c r="T189" s="251">
        <f>S189*H189</f>
        <v>1.5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52" t="s">
        <v>168</v>
      </c>
      <c r="AT189" s="252" t="s">
        <v>164</v>
      </c>
      <c r="AU189" s="252" t="s">
        <v>90</v>
      </c>
      <c r="AY189" s="18" t="s">
        <v>162</v>
      </c>
      <c r="BE189" s="253">
        <f>IF(N189="základná",J189,0)</f>
        <v>0</v>
      </c>
      <c r="BF189" s="253">
        <f>IF(N189="znížená",J189,0)</f>
        <v>0</v>
      </c>
      <c r="BG189" s="253">
        <f>IF(N189="zákl. prenesená",J189,0)</f>
        <v>0</v>
      </c>
      <c r="BH189" s="253">
        <f>IF(N189="zníž. prenesená",J189,0)</f>
        <v>0</v>
      </c>
      <c r="BI189" s="253">
        <f>IF(N189="nulová",J189,0)</f>
        <v>0</v>
      </c>
      <c r="BJ189" s="18" t="s">
        <v>90</v>
      </c>
      <c r="BK189" s="253">
        <f>ROUND(I189*H189,2)</f>
        <v>0</v>
      </c>
      <c r="BL189" s="18" t="s">
        <v>168</v>
      </c>
      <c r="BM189" s="252" t="s">
        <v>1512</v>
      </c>
    </row>
    <row r="190" s="2" customFormat="1" ht="22.2" customHeight="1">
      <c r="A190" s="39"/>
      <c r="B190" s="40"/>
      <c r="C190" s="240" t="s">
        <v>298</v>
      </c>
      <c r="D190" s="240" t="s">
        <v>164</v>
      </c>
      <c r="E190" s="241" t="s">
        <v>299</v>
      </c>
      <c r="F190" s="242" t="s">
        <v>858</v>
      </c>
      <c r="G190" s="243" t="s">
        <v>167</v>
      </c>
      <c r="H190" s="244">
        <v>6.4800000000000004</v>
      </c>
      <c r="I190" s="245"/>
      <c r="J190" s="246">
        <f>ROUND(I190*H190,2)</f>
        <v>0</v>
      </c>
      <c r="K190" s="247"/>
      <c r="L190" s="45"/>
      <c r="M190" s="248" t="s">
        <v>1</v>
      </c>
      <c r="N190" s="249" t="s">
        <v>44</v>
      </c>
      <c r="O190" s="98"/>
      <c r="P190" s="250">
        <f>O190*H190</f>
        <v>0</v>
      </c>
      <c r="Q190" s="250">
        <v>0.27994000000000002</v>
      </c>
      <c r="R190" s="250">
        <f>Q190*H190</f>
        <v>1.8140112000000002</v>
      </c>
      <c r="S190" s="250">
        <v>0</v>
      </c>
      <c r="T190" s="251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2" t="s">
        <v>168</v>
      </c>
      <c r="AT190" s="252" t="s">
        <v>164</v>
      </c>
      <c r="AU190" s="252" t="s">
        <v>90</v>
      </c>
      <c r="AY190" s="18" t="s">
        <v>162</v>
      </c>
      <c r="BE190" s="253">
        <f>IF(N190="základná",J190,0)</f>
        <v>0</v>
      </c>
      <c r="BF190" s="253">
        <f>IF(N190="znížená",J190,0)</f>
        <v>0</v>
      </c>
      <c r="BG190" s="253">
        <f>IF(N190="zákl. prenesená",J190,0)</f>
        <v>0</v>
      </c>
      <c r="BH190" s="253">
        <f>IF(N190="zníž. prenesená",J190,0)</f>
        <v>0</v>
      </c>
      <c r="BI190" s="253">
        <f>IF(N190="nulová",J190,0)</f>
        <v>0</v>
      </c>
      <c r="BJ190" s="18" t="s">
        <v>90</v>
      </c>
      <c r="BK190" s="253">
        <f>ROUND(I190*H190,2)</f>
        <v>0</v>
      </c>
      <c r="BL190" s="18" t="s">
        <v>168</v>
      </c>
      <c r="BM190" s="252" t="s">
        <v>1513</v>
      </c>
    </row>
    <row r="191" s="14" customFormat="1">
      <c r="A191" s="14"/>
      <c r="B191" s="265"/>
      <c r="C191" s="266"/>
      <c r="D191" s="256" t="s">
        <v>170</v>
      </c>
      <c r="E191" s="267" t="s">
        <v>1</v>
      </c>
      <c r="F191" s="268" t="s">
        <v>1514</v>
      </c>
      <c r="G191" s="266"/>
      <c r="H191" s="269">
        <v>6.4800000000000004</v>
      </c>
      <c r="I191" s="270"/>
      <c r="J191" s="266"/>
      <c r="K191" s="266"/>
      <c r="L191" s="271"/>
      <c r="M191" s="272"/>
      <c r="N191" s="273"/>
      <c r="O191" s="273"/>
      <c r="P191" s="273"/>
      <c r="Q191" s="273"/>
      <c r="R191" s="273"/>
      <c r="S191" s="273"/>
      <c r="T191" s="27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75" t="s">
        <v>170</v>
      </c>
      <c r="AU191" s="275" t="s">
        <v>90</v>
      </c>
      <c r="AV191" s="14" t="s">
        <v>90</v>
      </c>
      <c r="AW191" s="14" t="s">
        <v>34</v>
      </c>
      <c r="AX191" s="14" t="s">
        <v>85</v>
      </c>
      <c r="AY191" s="275" t="s">
        <v>162</v>
      </c>
    </row>
    <row r="192" s="2" customFormat="1" ht="34.8" customHeight="1">
      <c r="A192" s="39"/>
      <c r="B192" s="40"/>
      <c r="C192" s="240" t="s">
        <v>303</v>
      </c>
      <c r="D192" s="240" t="s">
        <v>164</v>
      </c>
      <c r="E192" s="241" t="s">
        <v>861</v>
      </c>
      <c r="F192" s="242" t="s">
        <v>862</v>
      </c>
      <c r="G192" s="243" t="s">
        <v>167</v>
      </c>
      <c r="H192" s="244">
        <v>84.239999999999995</v>
      </c>
      <c r="I192" s="245"/>
      <c r="J192" s="246">
        <f>ROUND(I192*H192,2)</f>
        <v>0</v>
      </c>
      <c r="K192" s="247"/>
      <c r="L192" s="45"/>
      <c r="M192" s="248" t="s">
        <v>1</v>
      </c>
      <c r="N192" s="249" t="s">
        <v>44</v>
      </c>
      <c r="O192" s="98"/>
      <c r="P192" s="250">
        <f>O192*H192</f>
        <v>0</v>
      </c>
      <c r="Q192" s="250">
        <v>0.00080000000000000004</v>
      </c>
      <c r="R192" s="250">
        <f>Q192*H192</f>
        <v>0.067391999999999994</v>
      </c>
      <c r="S192" s="250">
        <v>0</v>
      </c>
      <c r="T192" s="251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52" t="s">
        <v>168</v>
      </c>
      <c r="AT192" s="252" t="s">
        <v>164</v>
      </c>
      <c r="AU192" s="252" t="s">
        <v>90</v>
      </c>
      <c r="AY192" s="18" t="s">
        <v>162</v>
      </c>
      <c r="BE192" s="253">
        <f>IF(N192="základná",J192,0)</f>
        <v>0</v>
      </c>
      <c r="BF192" s="253">
        <f>IF(N192="znížená",J192,0)</f>
        <v>0</v>
      </c>
      <c r="BG192" s="253">
        <f>IF(N192="zákl. prenesená",J192,0)</f>
        <v>0</v>
      </c>
      <c r="BH192" s="253">
        <f>IF(N192="zníž. prenesená",J192,0)</f>
        <v>0</v>
      </c>
      <c r="BI192" s="253">
        <f>IF(N192="nulová",J192,0)</f>
        <v>0</v>
      </c>
      <c r="BJ192" s="18" t="s">
        <v>90</v>
      </c>
      <c r="BK192" s="253">
        <f>ROUND(I192*H192,2)</f>
        <v>0</v>
      </c>
      <c r="BL192" s="18" t="s">
        <v>168</v>
      </c>
      <c r="BM192" s="252" t="s">
        <v>1515</v>
      </c>
    </row>
    <row r="193" s="14" customFormat="1">
      <c r="A193" s="14"/>
      <c r="B193" s="265"/>
      <c r="C193" s="266"/>
      <c r="D193" s="256" t="s">
        <v>170</v>
      </c>
      <c r="E193" s="267" t="s">
        <v>1</v>
      </c>
      <c r="F193" s="268" t="s">
        <v>1516</v>
      </c>
      <c r="G193" s="266"/>
      <c r="H193" s="269">
        <v>77.760000000000005</v>
      </c>
      <c r="I193" s="270"/>
      <c r="J193" s="266"/>
      <c r="K193" s="266"/>
      <c r="L193" s="271"/>
      <c r="M193" s="272"/>
      <c r="N193" s="273"/>
      <c r="O193" s="273"/>
      <c r="P193" s="273"/>
      <c r="Q193" s="273"/>
      <c r="R193" s="273"/>
      <c r="S193" s="273"/>
      <c r="T193" s="27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75" t="s">
        <v>170</v>
      </c>
      <c r="AU193" s="275" t="s">
        <v>90</v>
      </c>
      <c r="AV193" s="14" t="s">
        <v>90</v>
      </c>
      <c r="AW193" s="14" t="s">
        <v>34</v>
      </c>
      <c r="AX193" s="14" t="s">
        <v>78</v>
      </c>
      <c r="AY193" s="275" t="s">
        <v>162</v>
      </c>
    </row>
    <row r="194" s="14" customFormat="1">
      <c r="A194" s="14"/>
      <c r="B194" s="265"/>
      <c r="C194" s="266"/>
      <c r="D194" s="256" t="s">
        <v>170</v>
      </c>
      <c r="E194" s="267" t="s">
        <v>1</v>
      </c>
      <c r="F194" s="268" t="s">
        <v>1517</v>
      </c>
      <c r="G194" s="266"/>
      <c r="H194" s="269">
        <v>6.4800000000000004</v>
      </c>
      <c r="I194" s="270"/>
      <c r="J194" s="266"/>
      <c r="K194" s="266"/>
      <c r="L194" s="271"/>
      <c r="M194" s="272"/>
      <c r="N194" s="273"/>
      <c r="O194" s="273"/>
      <c r="P194" s="273"/>
      <c r="Q194" s="273"/>
      <c r="R194" s="273"/>
      <c r="S194" s="273"/>
      <c r="T194" s="27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75" t="s">
        <v>170</v>
      </c>
      <c r="AU194" s="275" t="s">
        <v>90</v>
      </c>
      <c r="AV194" s="14" t="s">
        <v>90</v>
      </c>
      <c r="AW194" s="14" t="s">
        <v>34</v>
      </c>
      <c r="AX194" s="14" t="s">
        <v>78</v>
      </c>
      <c r="AY194" s="275" t="s">
        <v>162</v>
      </c>
    </row>
    <row r="195" s="16" customFormat="1">
      <c r="A195" s="16"/>
      <c r="B195" s="287"/>
      <c r="C195" s="288"/>
      <c r="D195" s="256" t="s">
        <v>170</v>
      </c>
      <c r="E195" s="289" t="s">
        <v>1</v>
      </c>
      <c r="F195" s="290" t="s">
        <v>180</v>
      </c>
      <c r="G195" s="288"/>
      <c r="H195" s="291">
        <v>84.239999999999995</v>
      </c>
      <c r="I195" s="292"/>
      <c r="J195" s="288"/>
      <c r="K195" s="288"/>
      <c r="L195" s="293"/>
      <c r="M195" s="294"/>
      <c r="N195" s="295"/>
      <c r="O195" s="295"/>
      <c r="P195" s="295"/>
      <c r="Q195" s="295"/>
      <c r="R195" s="295"/>
      <c r="S195" s="295"/>
      <c r="T195" s="29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T195" s="297" t="s">
        <v>170</v>
      </c>
      <c r="AU195" s="297" t="s">
        <v>90</v>
      </c>
      <c r="AV195" s="16" t="s">
        <v>168</v>
      </c>
      <c r="AW195" s="16" t="s">
        <v>34</v>
      </c>
      <c r="AX195" s="16" t="s">
        <v>85</v>
      </c>
      <c r="AY195" s="297" t="s">
        <v>162</v>
      </c>
    </row>
    <row r="196" s="2" customFormat="1" ht="30" customHeight="1">
      <c r="A196" s="39"/>
      <c r="B196" s="40"/>
      <c r="C196" s="240" t="s">
        <v>307</v>
      </c>
      <c r="D196" s="240" t="s">
        <v>164</v>
      </c>
      <c r="E196" s="241" t="s">
        <v>866</v>
      </c>
      <c r="F196" s="242" t="s">
        <v>867</v>
      </c>
      <c r="G196" s="243" t="s">
        <v>167</v>
      </c>
      <c r="H196" s="244">
        <v>45.359999999999999</v>
      </c>
      <c r="I196" s="245"/>
      <c r="J196" s="246">
        <f>ROUND(I196*H196,2)</f>
        <v>0</v>
      </c>
      <c r="K196" s="247"/>
      <c r="L196" s="45"/>
      <c r="M196" s="248" t="s">
        <v>1</v>
      </c>
      <c r="N196" s="249" t="s">
        <v>44</v>
      </c>
      <c r="O196" s="98"/>
      <c r="P196" s="250">
        <f>O196*H196</f>
        <v>0</v>
      </c>
      <c r="Q196" s="250">
        <v>0.10373</v>
      </c>
      <c r="R196" s="250">
        <f>Q196*H196</f>
        <v>4.7051927999999998</v>
      </c>
      <c r="S196" s="250">
        <v>0</v>
      </c>
      <c r="T196" s="251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52" t="s">
        <v>168</v>
      </c>
      <c r="AT196" s="252" t="s">
        <v>164</v>
      </c>
      <c r="AU196" s="252" t="s">
        <v>90</v>
      </c>
      <c r="AY196" s="18" t="s">
        <v>162</v>
      </c>
      <c r="BE196" s="253">
        <f>IF(N196="základná",J196,0)</f>
        <v>0</v>
      </c>
      <c r="BF196" s="253">
        <f>IF(N196="znížená",J196,0)</f>
        <v>0</v>
      </c>
      <c r="BG196" s="253">
        <f>IF(N196="zákl. prenesená",J196,0)</f>
        <v>0</v>
      </c>
      <c r="BH196" s="253">
        <f>IF(N196="zníž. prenesená",J196,0)</f>
        <v>0</v>
      </c>
      <c r="BI196" s="253">
        <f>IF(N196="nulová",J196,0)</f>
        <v>0</v>
      </c>
      <c r="BJ196" s="18" t="s">
        <v>90</v>
      </c>
      <c r="BK196" s="253">
        <f>ROUND(I196*H196,2)</f>
        <v>0</v>
      </c>
      <c r="BL196" s="18" t="s">
        <v>168</v>
      </c>
      <c r="BM196" s="252" t="s">
        <v>1518</v>
      </c>
    </row>
    <row r="197" s="14" customFormat="1">
      <c r="A197" s="14"/>
      <c r="B197" s="265"/>
      <c r="C197" s="266"/>
      <c r="D197" s="256" t="s">
        <v>170</v>
      </c>
      <c r="E197" s="267" t="s">
        <v>1</v>
      </c>
      <c r="F197" s="268" t="s">
        <v>1519</v>
      </c>
      <c r="G197" s="266"/>
      <c r="H197" s="269">
        <v>38.880000000000003</v>
      </c>
      <c r="I197" s="270"/>
      <c r="J197" s="266"/>
      <c r="K197" s="266"/>
      <c r="L197" s="271"/>
      <c r="M197" s="272"/>
      <c r="N197" s="273"/>
      <c r="O197" s="273"/>
      <c r="P197" s="273"/>
      <c r="Q197" s="273"/>
      <c r="R197" s="273"/>
      <c r="S197" s="273"/>
      <c r="T197" s="27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75" t="s">
        <v>170</v>
      </c>
      <c r="AU197" s="275" t="s">
        <v>90</v>
      </c>
      <c r="AV197" s="14" t="s">
        <v>90</v>
      </c>
      <c r="AW197" s="14" t="s">
        <v>34</v>
      </c>
      <c r="AX197" s="14" t="s">
        <v>78</v>
      </c>
      <c r="AY197" s="275" t="s">
        <v>162</v>
      </c>
    </row>
    <row r="198" s="14" customFormat="1">
      <c r="A198" s="14"/>
      <c r="B198" s="265"/>
      <c r="C198" s="266"/>
      <c r="D198" s="256" t="s">
        <v>170</v>
      </c>
      <c r="E198" s="267" t="s">
        <v>1</v>
      </c>
      <c r="F198" s="268" t="s">
        <v>1520</v>
      </c>
      <c r="G198" s="266"/>
      <c r="H198" s="269">
        <v>6.4800000000000004</v>
      </c>
      <c r="I198" s="270"/>
      <c r="J198" s="266"/>
      <c r="K198" s="266"/>
      <c r="L198" s="271"/>
      <c r="M198" s="272"/>
      <c r="N198" s="273"/>
      <c r="O198" s="273"/>
      <c r="P198" s="273"/>
      <c r="Q198" s="273"/>
      <c r="R198" s="273"/>
      <c r="S198" s="273"/>
      <c r="T198" s="27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75" t="s">
        <v>170</v>
      </c>
      <c r="AU198" s="275" t="s">
        <v>90</v>
      </c>
      <c r="AV198" s="14" t="s">
        <v>90</v>
      </c>
      <c r="AW198" s="14" t="s">
        <v>34</v>
      </c>
      <c r="AX198" s="14" t="s">
        <v>78</v>
      </c>
      <c r="AY198" s="275" t="s">
        <v>162</v>
      </c>
    </row>
    <row r="199" s="16" customFormat="1">
      <c r="A199" s="16"/>
      <c r="B199" s="287"/>
      <c r="C199" s="288"/>
      <c r="D199" s="256" t="s">
        <v>170</v>
      </c>
      <c r="E199" s="289" t="s">
        <v>1</v>
      </c>
      <c r="F199" s="290" t="s">
        <v>180</v>
      </c>
      <c r="G199" s="288"/>
      <c r="H199" s="291">
        <v>45.359999999999999</v>
      </c>
      <c r="I199" s="292"/>
      <c r="J199" s="288"/>
      <c r="K199" s="288"/>
      <c r="L199" s="293"/>
      <c r="M199" s="294"/>
      <c r="N199" s="295"/>
      <c r="O199" s="295"/>
      <c r="P199" s="295"/>
      <c r="Q199" s="295"/>
      <c r="R199" s="295"/>
      <c r="S199" s="295"/>
      <c r="T199" s="29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T199" s="297" t="s">
        <v>170</v>
      </c>
      <c r="AU199" s="297" t="s">
        <v>90</v>
      </c>
      <c r="AV199" s="16" t="s">
        <v>168</v>
      </c>
      <c r="AW199" s="16" t="s">
        <v>34</v>
      </c>
      <c r="AX199" s="16" t="s">
        <v>85</v>
      </c>
      <c r="AY199" s="297" t="s">
        <v>162</v>
      </c>
    </row>
    <row r="200" s="2" customFormat="1" ht="34.8" customHeight="1">
      <c r="A200" s="39"/>
      <c r="B200" s="40"/>
      <c r="C200" s="240" t="s">
        <v>311</v>
      </c>
      <c r="D200" s="240" t="s">
        <v>164</v>
      </c>
      <c r="E200" s="241" t="s">
        <v>870</v>
      </c>
      <c r="F200" s="242" t="s">
        <v>871</v>
      </c>
      <c r="G200" s="243" t="s">
        <v>167</v>
      </c>
      <c r="H200" s="244">
        <v>38.880000000000003</v>
      </c>
      <c r="I200" s="245"/>
      <c r="J200" s="246">
        <f>ROUND(I200*H200,2)</f>
        <v>0</v>
      </c>
      <c r="K200" s="247"/>
      <c r="L200" s="45"/>
      <c r="M200" s="248" t="s">
        <v>1</v>
      </c>
      <c r="N200" s="249" t="s">
        <v>44</v>
      </c>
      <c r="O200" s="98"/>
      <c r="P200" s="250">
        <f>O200*H200</f>
        <v>0</v>
      </c>
      <c r="Q200" s="250">
        <v>0.15559000000000001</v>
      </c>
      <c r="R200" s="250">
        <f>Q200*H200</f>
        <v>6.0493392000000004</v>
      </c>
      <c r="S200" s="250">
        <v>0</v>
      </c>
      <c r="T200" s="251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52" t="s">
        <v>168</v>
      </c>
      <c r="AT200" s="252" t="s">
        <v>164</v>
      </c>
      <c r="AU200" s="252" t="s">
        <v>90</v>
      </c>
      <c r="AY200" s="18" t="s">
        <v>162</v>
      </c>
      <c r="BE200" s="253">
        <f>IF(N200="základná",J200,0)</f>
        <v>0</v>
      </c>
      <c r="BF200" s="253">
        <f>IF(N200="znížená",J200,0)</f>
        <v>0</v>
      </c>
      <c r="BG200" s="253">
        <f>IF(N200="zákl. prenesená",J200,0)</f>
        <v>0</v>
      </c>
      <c r="BH200" s="253">
        <f>IF(N200="zníž. prenesená",J200,0)</f>
        <v>0</v>
      </c>
      <c r="BI200" s="253">
        <f>IF(N200="nulová",J200,0)</f>
        <v>0</v>
      </c>
      <c r="BJ200" s="18" t="s">
        <v>90</v>
      </c>
      <c r="BK200" s="253">
        <f>ROUND(I200*H200,2)</f>
        <v>0</v>
      </c>
      <c r="BL200" s="18" t="s">
        <v>168</v>
      </c>
      <c r="BM200" s="252" t="s">
        <v>1521</v>
      </c>
    </row>
    <row r="201" s="14" customFormat="1">
      <c r="A201" s="14"/>
      <c r="B201" s="265"/>
      <c r="C201" s="266"/>
      <c r="D201" s="256" t="s">
        <v>170</v>
      </c>
      <c r="E201" s="267" t="s">
        <v>1</v>
      </c>
      <c r="F201" s="268" t="s">
        <v>1522</v>
      </c>
      <c r="G201" s="266"/>
      <c r="H201" s="269">
        <v>38.880000000000003</v>
      </c>
      <c r="I201" s="270"/>
      <c r="J201" s="266"/>
      <c r="K201" s="266"/>
      <c r="L201" s="271"/>
      <c r="M201" s="272"/>
      <c r="N201" s="273"/>
      <c r="O201" s="273"/>
      <c r="P201" s="273"/>
      <c r="Q201" s="273"/>
      <c r="R201" s="273"/>
      <c r="S201" s="273"/>
      <c r="T201" s="27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75" t="s">
        <v>170</v>
      </c>
      <c r="AU201" s="275" t="s">
        <v>90</v>
      </c>
      <c r="AV201" s="14" t="s">
        <v>90</v>
      </c>
      <c r="AW201" s="14" t="s">
        <v>34</v>
      </c>
      <c r="AX201" s="14" t="s">
        <v>85</v>
      </c>
      <c r="AY201" s="275" t="s">
        <v>162</v>
      </c>
    </row>
    <row r="202" s="2" customFormat="1" ht="34.8" customHeight="1">
      <c r="A202" s="39"/>
      <c r="B202" s="40"/>
      <c r="C202" s="240" t="s">
        <v>315</v>
      </c>
      <c r="D202" s="240" t="s">
        <v>164</v>
      </c>
      <c r="E202" s="241" t="s">
        <v>873</v>
      </c>
      <c r="F202" s="242" t="s">
        <v>874</v>
      </c>
      <c r="G202" s="243" t="s">
        <v>167</v>
      </c>
      <c r="H202" s="244">
        <v>6.4800000000000004</v>
      </c>
      <c r="I202" s="245"/>
      <c r="J202" s="246">
        <f>ROUND(I202*H202,2)</f>
        <v>0</v>
      </c>
      <c r="K202" s="247"/>
      <c r="L202" s="45"/>
      <c r="M202" s="248" t="s">
        <v>1</v>
      </c>
      <c r="N202" s="249" t="s">
        <v>44</v>
      </c>
      <c r="O202" s="98"/>
      <c r="P202" s="250">
        <f>O202*H202</f>
        <v>0</v>
      </c>
      <c r="Q202" s="250">
        <v>0.18151999999999999</v>
      </c>
      <c r="R202" s="250">
        <f>Q202*H202</f>
        <v>1.1762496</v>
      </c>
      <c r="S202" s="250">
        <v>0</v>
      </c>
      <c r="T202" s="251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52" t="s">
        <v>168</v>
      </c>
      <c r="AT202" s="252" t="s">
        <v>164</v>
      </c>
      <c r="AU202" s="252" t="s">
        <v>90</v>
      </c>
      <c r="AY202" s="18" t="s">
        <v>162</v>
      </c>
      <c r="BE202" s="253">
        <f>IF(N202="základná",J202,0)</f>
        <v>0</v>
      </c>
      <c r="BF202" s="253">
        <f>IF(N202="znížená",J202,0)</f>
        <v>0</v>
      </c>
      <c r="BG202" s="253">
        <f>IF(N202="zákl. prenesená",J202,0)</f>
        <v>0</v>
      </c>
      <c r="BH202" s="253">
        <f>IF(N202="zníž. prenesená",J202,0)</f>
        <v>0</v>
      </c>
      <c r="BI202" s="253">
        <f>IF(N202="nulová",J202,0)</f>
        <v>0</v>
      </c>
      <c r="BJ202" s="18" t="s">
        <v>90</v>
      </c>
      <c r="BK202" s="253">
        <f>ROUND(I202*H202,2)</f>
        <v>0</v>
      </c>
      <c r="BL202" s="18" t="s">
        <v>168</v>
      </c>
      <c r="BM202" s="252" t="s">
        <v>1523</v>
      </c>
    </row>
    <row r="203" s="14" customFormat="1">
      <c r="A203" s="14"/>
      <c r="B203" s="265"/>
      <c r="C203" s="266"/>
      <c r="D203" s="256" t="s">
        <v>170</v>
      </c>
      <c r="E203" s="267" t="s">
        <v>1</v>
      </c>
      <c r="F203" s="268" t="s">
        <v>1524</v>
      </c>
      <c r="G203" s="266"/>
      <c r="H203" s="269">
        <v>6.4800000000000004</v>
      </c>
      <c r="I203" s="270"/>
      <c r="J203" s="266"/>
      <c r="K203" s="266"/>
      <c r="L203" s="271"/>
      <c r="M203" s="272"/>
      <c r="N203" s="273"/>
      <c r="O203" s="273"/>
      <c r="P203" s="273"/>
      <c r="Q203" s="273"/>
      <c r="R203" s="273"/>
      <c r="S203" s="273"/>
      <c r="T203" s="27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75" t="s">
        <v>170</v>
      </c>
      <c r="AU203" s="275" t="s">
        <v>90</v>
      </c>
      <c r="AV203" s="14" t="s">
        <v>90</v>
      </c>
      <c r="AW203" s="14" t="s">
        <v>34</v>
      </c>
      <c r="AX203" s="14" t="s">
        <v>85</v>
      </c>
      <c r="AY203" s="275" t="s">
        <v>162</v>
      </c>
    </row>
    <row r="204" s="2" customFormat="1" ht="22.2" customHeight="1">
      <c r="A204" s="39"/>
      <c r="B204" s="40"/>
      <c r="C204" s="240" t="s">
        <v>319</v>
      </c>
      <c r="D204" s="240" t="s">
        <v>164</v>
      </c>
      <c r="E204" s="241" t="s">
        <v>1342</v>
      </c>
      <c r="F204" s="242" t="s">
        <v>1343</v>
      </c>
      <c r="G204" s="243" t="s">
        <v>167</v>
      </c>
      <c r="H204" s="244">
        <v>0.23999999999999999</v>
      </c>
      <c r="I204" s="245"/>
      <c r="J204" s="246">
        <f>ROUND(I204*H204,2)</f>
        <v>0</v>
      </c>
      <c r="K204" s="247"/>
      <c r="L204" s="45"/>
      <c r="M204" s="248" t="s">
        <v>1</v>
      </c>
      <c r="N204" s="249" t="s">
        <v>44</v>
      </c>
      <c r="O204" s="98"/>
      <c r="P204" s="250">
        <f>O204*H204</f>
        <v>0</v>
      </c>
      <c r="Q204" s="250">
        <v>0.58020000000000005</v>
      </c>
      <c r="R204" s="250">
        <f>Q204*H204</f>
        <v>0.13924800000000001</v>
      </c>
      <c r="S204" s="250">
        <v>0</v>
      </c>
      <c r="T204" s="251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52" t="s">
        <v>168</v>
      </c>
      <c r="AT204" s="252" t="s">
        <v>164</v>
      </c>
      <c r="AU204" s="252" t="s">
        <v>90</v>
      </c>
      <c r="AY204" s="18" t="s">
        <v>162</v>
      </c>
      <c r="BE204" s="253">
        <f>IF(N204="základná",J204,0)</f>
        <v>0</v>
      </c>
      <c r="BF204" s="253">
        <f>IF(N204="znížená",J204,0)</f>
        <v>0</v>
      </c>
      <c r="BG204" s="253">
        <f>IF(N204="zákl. prenesená",J204,0)</f>
        <v>0</v>
      </c>
      <c r="BH204" s="253">
        <f>IF(N204="zníž. prenesená",J204,0)</f>
        <v>0</v>
      </c>
      <c r="BI204" s="253">
        <f>IF(N204="nulová",J204,0)</f>
        <v>0</v>
      </c>
      <c r="BJ204" s="18" t="s">
        <v>90</v>
      </c>
      <c r="BK204" s="253">
        <f>ROUND(I204*H204,2)</f>
        <v>0</v>
      </c>
      <c r="BL204" s="18" t="s">
        <v>168</v>
      </c>
      <c r="BM204" s="252" t="s">
        <v>1525</v>
      </c>
    </row>
    <row r="205" s="14" customFormat="1">
      <c r="A205" s="14"/>
      <c r="B205" s="265"/>
      <c r="C205" s="266"/>
      <c r="D205" s="256" t="s">
        <v>170</v>
      </c>
      <c r="E205" s="267" t="s">
        <v>1</v>
      </c>
      <c r="F205" s="268" t="s">
        <v>1345</v>
      </c>
      <c r="G205" s="266"/>
      <c r="H205" s="269">
        <v>0.23999999999999999</v>
      </c>
      <c r="I205" s="270"/>
      <c r="J205" s="266"/>
      <c r="K205" s="266"/>
      <c r="L205" s="271"/>
      <c r="M205" s="272"/>
      <c r="N205" s="273"/>
      <c r="O205" s="273"/>
      <c r="P205" s="273"/>
      <c r="Q205" s="273"/>
      <c r="R205" s="273"/>
      <c r="S205" s="273"/>
      <c r="T205" s="27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75" t="s">
        <v>170</v>
      </c>
      <c r="AU205" s="275" t="s">
        <v>90</v>
      </c>
      <c r="AV205" s="14" t="s">
        <v>90</v>
      </c>
      <c r="AW205" s="14" t="s">
        <v>34</v>
      </c>
      <c r="AX205" s="14" t="s">
        <v>85</v>
      </c>
      <c r="AY205" s="275" t="s">
        <v>162</v>
      </c>
    </row>
    <row r="206" s="12" customFormat="1" ht="22.8" customHeight="1">
      <c r="A206" s="12"/>
      <c r="B206" s="224"/>
      <c r="C206" s="225"/>
      <c r="D206" s="226" t="s">
        <v>77</v>
      </c>
      <c r="E206" s="238" t="s">
        <v>206</v>
      </c>
      <c r="F206" s="238" t="s">
        <v>364</v>
      </c>
      <c r="G206" s="225"/>
      <c r="H206" s="225"/>
      <c r="I206" s="228"/>
      <c r="J206" s="239">
        <f>BK206</f>
        <v>0</v>
      </c>
      <c r="K206" s="225"/>
      <c r="L206" s="230"/>
      <c r="M206" s="231"/>
      <c r="N206" s="232"/>
      <c r="O206" s="232"/>
      <c r="P206" s="233">
        <f>SUM(P207:P213)</f>
        <v>0</v>
      </c>
      <c r="Q206" s="232"/>
      <c r="R206" s="233">
        <f>SUM(R207:R213)</f>
        <v>25.993243159999999</v>
      </c>
      <c r="S206" s="232"/>
      <c r="T206" s="234">
        <f>SUM(T207:T213)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35" t="s">
        <v>85</v>
      </c>
      <c r="AT206" s="236" t="s">
        <v>77</v>
      </c>
      <c r="AU206" s="236" t="s">
        <v>85</v>
      </c>
      <c r="AY206" s="235" t="s">
        <v>162</v>
      </c>
      <c r="BK206" s="237">
        <f>SUM(BK207:BK213)</f>
        <v>0</v>
      </c>
    </row>
    <row r="207" s="2" customFormat="1" ht="22.2" customHeight="1">
      <c r="A207" s="39"/>
      <c r="B207" s="40"/>
      <c r="C207" s="240" t="s">
        <v>325</v>
      </c>
      <c r="D207" s="240" t="s">
        <v>164</v>
      </c>
      <c r="E207" s="241" t="s">
        <v>880</v>
      </c>
      <c r="F207" s="242" t="s">
        <v>881</v>
      </c>
      <c r="G207" s="243" t="s">
        <v>167</v>
      </c>
      <c r="H207" s="244">
        <v>79.280000000000001</v>
      </c>
      <c r="I207" s="245"/>
      <c r="J207" s="246">
        <f>ROUND(I207*H207,2)</f>
        <v>0</v>
      </c>
      <c r="K207" s="247"/>
      <c r="L207" s="45"/>
      <c r="M207" s="248" t="s">
        <v>1</v>
      </c>
      <c r="N207" s="249" t="s">
        <v>44</v>
      </c>
      <c r="O207" s="98"/>
      <c r="P207" s="250">
        <f>O207*H207</f>
        <v>0</v>
      </c>
      <c r="Q207" s="250">
        <v>0.041349999999999998</v>
      </c>
      <c r="R207" s="250">
        <f>Q207*H207</f>
        <v>3.2782279999999999</v>
      </c>
      <c r="S207" s="250">
        <v>0</v>
      </c>
      <c r="T207" s="25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52" t="s">
        <v>168</v>
      </c>
      <c r="AT207" s="252" t="s">
        <v>164</v>
      </c>
      <c r="AU207" s="252" t="s">
        <v>90</v>
      </c>
      <c r="AY207" s="18" t="s">
        <v>162</v>
      </c>
      <c r="BE207" s="253">
        <f>IF(N207="základná",J207,0)</f>
        <v>0</v>
      </c>
      <c r="BF207" s="253">
        <f>IF(N207="znížená",J207,0)</f>
        <v>0</v>
      </c>
      <c r="BG207" s="253">
        <f>IF(N207="zákl. prenesená",J207,0)</f>
        <v>0</v>
      </c>
      <c r="BH207" s="253">
        <f>IF(N207="zníž. prenesená",J207,0)</f>
        <v>0</v>
      </c>
      <c r="BI207" s="253">
        <f>IF(N207="nulová",J207,0)</f>
        <v>0</v>
      </c>
      <c r="BJ207" s="18" t="s">
        <v>90</v>
      </c>
      <c r="BK207" s="253">
        <f>ROUND(I207*H207,2)</f>
        <v>0</v>
      </c>
      <c r="BL207" s="18" t="s">
        <v>168</v>
      </c>
      <c r="BM207" s="252" t="s">
        <v>1526</v>
      </c>
    </row>
    <row r="208" s="13" customFormat="1">
      <c r="A208" s="13"/>
      <c r="B208" s="254"/>
      <c r="C208" s="255"/>
      <c r="D208" s="256" t="s">
        <v>170</v>
      </c>
      <c r="E208" s="257" t="s">
        <v>1</v>
      </c>
      <c r="F208" s="258" t="s">
        <v>1527</v>
      </c>
      <c r="G208" s="255"/>
      <c r="H208" s="257" t="s">
        <v>1</v>
      </c>
      <c r="I208" s="259"/>
      <c r="J208" s="255"/>
      <c r="K208" s="255"/>
      <c r="L208" s="260"/>
      <c r="M208" s="261"/>
      <c r="N208" s="262"/>
      <c r="O208" s="262"/>
      <c r="P208" s="262"/>
      <c r="Q208" s="262"/>
      <c r="R208" s="262"/>
      <c r="S208" s="262"/>
      <c r="T208" s="26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64" t="s">
        <v>170</v>
      </c>
      <c r="AU208" s="264" t="s">
        <v>90</v>
      </c>
      <c r="AV208" s="13" t="s">
        <v>85</v>
      </c>
      <c r="AW208" s="13" t="s">
        <v>34</v>
      </c>
      <c r="AX208" s="13" t="s">
        <v>78</v>
      </c>
      <c r="AY208" s="264" t="s">
        <v>162</v>
      </c>
    </row>
    <row r="209" s="14" customFormat="1">
      <c r="A209" s="14"/>
      <c r="B209" s="265"/>
      <c r="C209" s="266"/>
      <c r="D209" s="256" t="s">
        <v>170</v>
      </c>
      <c r="E209" s="267" t="s">
        <v>1</v>
      </c>
      <c r="F209" s="268" t="s">
        <v>1528</v>
      </c>
      <c r="G209" s="266"/>
      <c r="H209" s="269">
        <v>79.280000000000001</v>
      </c>
      <c r="I209" s="270"/>
      <c r="J209" s="266"/>
      <c r="K209" s="266"/>
      <c r="L209" s="271"/>
      <c r="M209" s="272"/>
      <c r="N209" s="273"/>
      <c r="O209" s="273"/>
      <c r="P209" s="273"/>
      <c r="Q209" s="273"/>
      <c r="R209" s="273"/>
      <c r="S209" s="273"/>
      <c r="T209" s="27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75" t="s">
        <v>170</v>
      </c>
      <c r="AU209" s="275" t="s">
        <v>90</v>
      </c>
      <c r="AV209" s="14" t="s">
        <v>90</v>
      </c>
      <c r="AW209" s="14" t="s">
        <v>34</v>
      </c>
      <c r="AX209" s="14" t="s">
        <v>85</v>
      </c>
      <c r="AY209" s="275" t="s">
        <v>162</v>
      </c>
    </row>
    <row r="210" s="2" customFormat="1" ht="22.2" customHeight="1">
      <c r="A210" s="39"/>
      <c r="B210" s="40"/>
      <c r="C210" s="240" t="s">
        <v>331</v>
      </c>
      <c r="D210" s="240" t="s">
        <v>164</v>
      </c>
      <c r="E210" s="241" t="s">
        <v>885</v>
      </c>
      <c r="F210" s="242" t="s">
        <v>886</v>
      </c>
      <c r="G210" s="243" t="s">
        <v>192</v>
      </c>
      <c r="H210" s="244">
        <v>9.4030000000000005</v>
      </c>
      <c r="I210" s="245"/>
      <c r="J210" s="246">
        <f>ROUND(I210*H210,2)</f>
        <v>0</v>
      </c>
      <c r="K210" s="247"/>
      <c r="L210" s="45"/>
      <c r="M210" s="248" t="s">
        <v>1</v>
      </c>
      <c r="N210" s="249" t="s">
        <v>44</v>
      </c>
      <c r="O210" s="98"/>
      <c r="P210" s="250">
        <f>O210*H210</f>
        <v>0</v>
      </c>
      <c r="Q210" s="250">
        <v>2.4157199999999999</v>
      </c>
      <c r="R210" s="250">
        <f>Q210*H210</f>
        <v>22.71501516</v>
      </c>
      <c r="S210" s="250">
        <v>0</v>
      </c>
      <c r="T210" s="251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52" t="s">
        <v>168</v>
      </c>
      <c r="AT210" s="252" t="s">
        <v>164</v>
      </c>
      <c r="AU210" s="252" t="s">
        <v>90</v>
      </c>
      <c r="AY210" s="18" t="s">
        <v>162</v>
      </c>
      <c r="BE210" s="253">
        <f>IF(N210="základná",J210,0)</f>
        <v>0</v>
      </c>
      <c r="BF210" s="253">
        <f>IF(N210="znížená",J210,0)</f>
        <v>0</v>
      </c>
      <c r="BG210" s="253">
        <f>IF(N210="zákl. prenesená",J210,0)</f>
        <v>0</v>
      </c>
      <c r="BH210" s="253">
        <f>IF(N210="zníž. prenesená",J210,0)</f>
        <v>0</v>
      </c>
      <c r="BI210" s="253">
        <f>IF(N210="nulová",J210,0)</f>
        <v>0</v>
      </c>
      <c r="BJ210" s="18" t="s">
        <v>90</v>
      </c>
      <c r="BK210" s="253">
        <f>ROUND(I210*H210,2)</f>
        <v>0</v>
      </c>
      <c r="BL210" s="18" t="s">
        <v>168</v>
      </c>
      <c r="BM210" s="252" t="s">
        <v>1529</v>
      </c>
    </row>
    <row r="211" s="14" customFormat="1">
      <c r="A211" s="14"/>
      <c r="B211" s="265"/>
      <c r="C211" s="266"/>
      <c r="D211" s="256" t="s">
        <v>170</v>
      </c>
      <c r="E211" s="267" t="s">
        <v>1</v>
      </c>
      <c r="F211" s="268" t="s">
        <v>1530</v>
      </c>
      <c r="G211" s="266"/>
      <c r="H211" s="269">
        <v>4.867</v>
      </c>
      <c r="I211" s="270"/>
      <c r="J211" s="266"/>
      <c r="K211" s="266"/>
      <c r="L211" s="271"/>
      <c r="M211" s="272"/>
      <c r="N211" s="273"/>
      <c r="O211" s="273"/>
      <c r="P211" s="273"/>
      <c r="Q211" s="273"/>
      <c r="R211" s="273"/>
      <c r="S211" s="273"/>
      <c r="T211" s="27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75" t="s">
        <v>170</v>
      </c>
      <c r="AU211" s="275" t="s">
        <v>90</v>
      </c>
      <c r="AV211" s="14" t="s">
        <v>90</v>
      </c>
      <c r="AW211" s="14" t="s">
        <v>34</v>
      </c>
      <c r="AX211" s="14" t="s">
        <v>78</v>
      </c>
      <c r="AY211" s="275" t="s">
        <v>162</v>
      </c>
    </row>
    <row r="212" s="14" customFormat="1">
      <c r="A212" s="14"/>
      <c r="B212" s="265"/>
      <c r="C212" s="266"/>
      <c r="D212" s="256" t="s">
        <v>170</v>
      </c>
      <c r="E212" s="267" t="s">
        <v>1</v>
      </c>
      <c r="F212" s="268" t="s">
        <v>1531</v>
      </c>
      <c r="G212" s="266"/>
      <c r="H212" s="269">
        <v>4.5359999999999996</v>
      </c>
      <c r="I212" s="270"/>
      <c r="J212" s="266"/>
      <c r="K212" s="266"/>
      <c r="L212" s="271"/>
      <c r="M212" s="272"/>
      <c r="N212" s="273"/>
      <c r="O212" s="273"/>
      <c r="P212" s="273"/>
      <c r="Q212" s="273"/>
      <c r="R212" s="273"/>
      <c r="S212" s="273"/>
      <c r="T212" s="27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75" t="s">
        <v>170</v>
      </c>
      <c r="AU212" s="275" t="s">
        <v>90</v>
      </c>
      <c r="AV212" s="14" t="s">
        <v>90</v>
      </c>
      <c r="AW212" s="14" t="s">
        <v>34</v>
      </c>
      <c r="AX212" s="14" t="s">
        <v>78</v>
      </c>
      <c r="AY212" s="275" t="s">
        <v>162</v>
      </c>
    </row>
    <row r="213" s="16" customFormat="1">
      <c r="A213" s="16"/>
      <c r="B213" s="287"/>
      <c r="C213" s="288"/>
      <c r="D213" s="256" t="s">
        <v>170</v>
      </c>
      <c r="E213" s="289" t="s">
        <v>1</v>
      </c>
      <c r="F213" s="290" t="s">
        <v>180</v>
      </c>
      <c r="G213" s="288"/>
      <c r="H213" s="291">
        <v>9.4030000000000005</v>
      </c>
      <c r="I213" s="292"/>
      <c r="J213" s="288"/>
      <c r="K213" s="288"/>
      <c r="L213" s="293"/>
      <c r="M213" s="294"/>
      <c r="N213" s="295"/>
      <c r="O213" s="295"/>
      <c r="P213" s="295"/>
      <c r="Q213" s="295"/>
      <c r="R213" s="295"/>
      <c r="S213" s="295"/>
      <c r="T213" s="29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T213" s="297" t="s">
        <v>170</v>
      </c>
      <c r="AU213" s="297" t="s">
        <v>90</v>
      </c>
      <c r="AV213" s="16" t="s">
        <v>168</v>
      </c>
      <c r="AW213" s="16" t="s">
        <v>34</v>
      </c>
      <c r="AX213" s="16" t="s">
        <v>85</v>
      </c>
      <c r="AY213" s="297" t="s">
        <v>162</v>
      </c>
    </row>
    <row r="214" s="12" customFormat="1" ht="22.8" customHeight="1">
      <c r="A214" s="12"/>
      <c r="B214" s="224"/>
      <c r="C214" s="225"/>
      <c r="D214" s="226" t="s">
        <v>77</v>
      </c>
      <c r="E214" s="238" t="s">
        <v>221</v>
      </c>
      <c r="F214" s="238" t="s">
        <v>369</v>
      </c>
      <c r="G214" s="225"/>
      <c r="H214" s="225"/>
      <c r="I214" s="228"/>
      <c r="J214" s="239">
        <f>BK214</f>
        <v>0</v>
      </c>
      <c r="K214" s="225"/>
      <c r="L214" s="230"/>
      <c r="M214" s="231"/>
      <c r="N214" s="232"/>
      <c r="O214" s="232"/>
      <c r="P214" s="233">
        <f>SUM(P215:P251)</f>
        <v>0</v>
      </c>
      <c r="Q214" s="232"/>
      <c r="R214" s="233">
        <f>SUM(R215:R251)</f>
        <v>10.492215969999998</v>
      </c>
      <c r="S214" s="232"/>
      <c r="T214" s="234">
        <f>SUM(T215:T251)</f>
        <v>3.0008000000000004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35" t="s">
        <v>85</v>
      </c>
      <c r="AT214" s="236" t="s">
        <v>77</v>
      </c>
      <c r="AU214" s="236" t="s">
        <v>85</v>
      </c>
      <c r="AY214" s="235" t="s">
        <v>162</v>
      </c>
      <c r="BK214" s="237">
        <f>SUM(BK215:BK251)</f>
        <v>0</v>
      </c>
    </row>
    <row r="215" s="2" customFormat="1" ht="30" customHeight="1">
      <c r="A215" s="39"/>
      <c r="B215" s="40"/>
      <c r="C215" s="240" t="s">
        <v>339</v>
      </c>
      <c r="D215" s="240" t="s">
        <v>164</v>
      </c>
      <c r="E215" s="241" t="s">
        <v>1354</v>
      </c>
      <c r="F215" s="242" t="s">
        <v>1355</v>
      </c>
      <c r="G215" s="243" t="s">
        <v>427</v>
      </c>
      <c r="H215" s="244">
        <v>1.6000000000000001</v>
      </c>
      <c r="I215" s="245"/>
      <c r="J215" s="246">
        <f>ROUND(I215*H215,2)</f>
        <v>0</v>
      </c>
      <c r="K215" s="247"/>
      <c r="L215" s="45"/>
      <c r="M215" s="248" t="s">
        <v>1</v>
      </c>
      <c r="N215" s="249" t="s">
        <v>44</v>
      </c>
      <c r="O215" s="98"/>
      <c r="P215" s="250">
        <f>O215*H215</f>
        <v>0</v>
      </c>
      <c r="Q215" s="250">
        <v>0.12662000000000001</v>
      </c>
      <c r="R215" s="250">
        <f>Q215*H215</f>
        <v>0.20259200000000002</v>
      </c>
      <c r="S215" s="250">
        <v>0</v>
      </c>
      <c r="T215" s="251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52" t="s">
        <v>168</v>
      </c>
      <c r="AT215" s="252" t="s">
        <v>164</v>
      </c>
      <c r="AU215" s="252" t="s">
        <v>90</v>
      </c>
      <c r="AY215" s="18" t="s">
        <v>162</v>
      </c>
      <c r="BE215" s="253">
        <f>IF(N215="základná",J215,0)</f>
        <v>0</v>
      </c>
      <c r="BF215" s="253">
        <f>IF(N215="znížená",J215,0)</f>
        <v>0</v>
      </c>
      <c r="BG215" s="253">
        <f>IF(N215="zákl. prenesená",J215,0)</f>
        <v>0</v>
      </c>
      <c r="BH215" s="253">
        <f>IF(N215="zníž. prenesená",J215,0)</f>
        <v>0</v>
      </c>
      <c r="BI215" s="253">
        <f>IF(N215="nulová",J215,0)</f>
        <v>0</v>
      </c>
      <c r="BJ215" s="18" t="s">
        <v>90</v>
      </c>
      <c r="BK215" s="253">
        <f>ROUND(I215*H215,2)</f>
        <v>0</v>
      </c>
      <c r="BL215" s="18" t="s">
        <v>168</v>
      </c>
      <c r="BM215" s="252" t="s">
        <v>1532</v>
      </c>
    </row>
    <row r="216" s="14" customFormat="1">
      <c r="A216" s="14"/>
      <c r="B216" s="265"/>
      <c r="C216" s="266"/>
      <c r="D216" s="256" t="s">
        <v>170</v>
      </c>
      <c r="E216" s="267" t="s">
        <v>1</v>
      </c>
      <c r="F216" s="268" t="s">
        <v>1533</v>
      </c>
      <c r="G216" s="266"/>
      <c r="H216" s="269">
        <v>1.6000000000000001</v>
      </c>
      <c r="I216" s="270"/>
      <c r="J216" s="266"/>
      <c r="K216" s="266"/>
      <c r="L216" s="271"/>
      <c r="M216" s="272"/>
      <c r="N216" s="273"/>
      <c r="O216" s="273"/>
      <c r="P216" s="273"/>
      <c r="Q216" s="273"/>
      <c r="R216" s="273"/>
      <c r="S216" s="273"/>
      <c r="T216" s="27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75" t="s">
        <v>170</v>
      </c>
      <c r="AU216" s="275" t="s">
        <v>90</v>
      </c>
      <c r="AV216" s="14" t="s">
        <v>90</v>
      </c>
      <c r="AW216" s="14" t="s">
        <v>34</v>
      </c>
      <c r="AX216" s="14" t="s">
        <v>85</v>
      </c>
      <c r="AY216" s="275" t="s">
        <v>162</v>
      </c>
    </row>
    <row r="217" s="2" customFormat="1" ht="14.4" customHeight="1">
      <c r="A217" s="39"/>
      <c r="B217" s="40"/>
      <c r="C217" s="299" t="s">
        <v>344</v>
      </c>
      <c r="D217" s="299" t="s">
        <v>267</v>
      </c>
      <c r="E217" s="300" t="s">
        <v>1358</v>
      </c>
      <c r="F217" s="301" t="s">
        <v>1359</v>
      </c>
      <c r="G217" s="302" t="s">
        <v>294</v>
      </c>
      <c r="H217" s="303">
        <v>3.2160000000000002</v>
      </c>
      <c r="I217" s="304"/>
      <c r="J217" s="305">
        <f>ROUND(I217*H217,2)</f>
        <v>0</v>
      </c>
      <c r="K217" s="306"/>
      <c r="L217" s="307"/>
      <c r="M217" s="308" t="s">
        <v>1</v>
      </c>
      <c r="N217" s="309" t="s">
        <v>44</v>
      </c>
      <c r="O217" s="98"/>
      <c r="P217" s="250">
        <f>O217*H217</f>
        <v>0</v>
      </c>
      <c r="Q217" s="250">
        <v>0.021000000000000001</v>
      </c>
      <c r="R217" s="250">
        <f>Q217*H217</f>
        <v>0.067536000000000013</v>
      </c>
      <c r="S217" s="250">
        <v>0</v>
      </c>
      <c r="T217" s="25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52" t="s">
        <v>215</v>
      </c>
      <c r="AT217" s="252" t="s">
        <v>267</v>
      </c>
      <c r="AU217" s="252" t="s">
        <v>90</v>
      </c>
      <c r="AY217" s="18" t="s">
        <v>162</v>
      </c>
      <c r="BE217" s="253">
        <f>IF(N217="základná",J217,0)</f>
        <v>0</v>
      </c>
      <c r="BF217" s="253">
        <f>IF(N217="znížená",J217,0)</f>
        <v>0</v>
      </c>
      <c r="BG217" s="253">
        <f>IF(N217="zákl. prenesená",J217,0)</f>
        <v>0</v>
      </c>
      <c r="BH217" s="253">
        <f>IF(N217="zníž. prenesená",J217,0)</f>
        <v>0</v>
      </c>
      <c r="BI217" s="253">
        <f>IF(N217="nulová",J217,0)</f>
        <v>0</v>
      </c>
      <c r="BJ217" s="18" t="s">
        <v>90</v>
      </c>
      <c r="BK217" s="253">
        <f>ROUND(I217*H217,2)</f>
        <v>0</v>
      </c>
      <c r="BL217" s="18" t="s">
        <v>168</v>
      </c>
      <c r="BM217" s="252" t="s">
        <v>1534</v>
      </c>
    </row>
    <row r="218" s="14" customFormat="1">
      <c r="A218" s="14"/>
      <c r="B218" s="265"/>
      <c r="C218" s="266"/>
      <c r="D218" s="256" t="s">
        <v>170</v>
      </c>
      <c r="E218" s="266"/>
      <c r="F218" s="268" t="s">
        <v>1535</v>
      </c>
      <c r="G218" s="266"/>
      <c r="H218" s="269">
        <v>3.2160000000000002</v>
      </c>
      <c r="I218" s="270"/>
      <c r="J218" s="266"/>
      <c r="K218" s="266"/>
      <c r="L218" s="271"/>
      <c r="M218" s="272"/>
      <c r="N218" s="273"/>
      <c r="O218" s="273"/>
      <c r="P218" s="273"/>
      <c r="Q218" s="273"/>
      <c r="R218" s="273"/>
      <c r="S218" s="273"/>
      <c r="T218" s="27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75" t="s">
        <v>170</v>
      </c>
      <c r="AU218" s="275" t="s">
        <v>90</v>
      </c>
      <c r="AV218" s="14" t="s">
        <v>90</v>
      </c>
      <c r="AW218" s="14" t="s">
        <v>4</v>
      </c>
      <c r="AX218" s="14" t="s">
        <v>85</v>
      </c>
      <c r="AY218" s="275" t="s">
        <v>162</v>
      </c>
    </row>
    <row r="219" s="2" customFormat="1" ht="14.4" customHeight="1">
      <c r="A219" s="39"/>
      <c r="B219" s="40"/>
      <c r="C219" s="240" t="s">
        <v>352</v>
      </c>
      <c r="D219" s="240" t="s">
        <v>164</v>
      </c>
      <c r="E219" s="241" t="s">
        <v>706</v>
      </c>
      <c r="F219" s="242" t="s">
        <v>1184</v>
      </c>
      <c r="G219" s="243" t="s">
        <v>192</v>
      </c>
      <c r="H219" s="244">
        <v>0.17499999999999999</v>
      </c>
      <c r="I219" s="245"/>
      <c r="J219" s="246">
        <f>ROUND(I219*H219,2)</f>
        <v>0</v>
      </c>
      <c r="K219" s="247"/>
      <c r="L219" s="45"/>
      <c r="M219" s="248" t="s">
        <v>1</v>
      </c>
      <c r="N219" s="249" t="s">
        <v>44</v>
      </c>
      <c r="O219" s="98"/>
      <c r="P219" s="250">
        <f>O219*H219</f>
        <v>0</v>
      </c>
      <c r="Q219" s="250">
        <v>2.3083100000000001</v>
      </c>
      <c r="R219" s="250">
        <f>Q219*H219</f>
        <v>0.40395425000000001</v>
      </c>
      <c r="S219" s="250">
        <v>0</v>
      </c>
      <c r="T219" s="251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52" t="s">
        <v>168</v>
      </c>
      <c r="AT219" s="252" t="s">
        <v>164</v>
      </c>
      <c r="AU219" s="252" t="s">
        <v>90</v>
      </c>
      <c r="AY219" s="18" t="s">
        <v>162</v>
      </c>
      <c r="BE219" s="253">
        <f>IF(N219="základná",J219,0)</f>
        <v>0</v>
      </c>
      <c r="BF219" s="253">
        <f>IF(N219="znížená",J219,0)</f>
        <v>0</v>
      </c>
      <c r="BG219" s="253">
        <f>IF(N219="zákl. prenesená",J219,0)</f>
        <v>0</v>
      </c>
      <c r="BH219" s="253">
        <f>IF(N219="zníž. prenesená",J219,0)</f>
        <v>0</v>
      </c>
      <c r="BI219" s="253">
        <f>IF(N219="nulová",J219,0)</f>
        <v>0</v>
      </c>
      <c r="BJ219" s="18" t="s">
        <v>90</v>
      </c>
      <c r="BK219" s="253">
        <f>ROUND(I219*H219,2)</f>
        <v>0</v>
      </c>
      <c r="BL219" s="18" t="s">
        <v>168</v>
      </c>
      <c r="BM219" s="252" t="s">
        <v>1536</v>
      </c>
    </row>
    <row r="220" s="14" customFormat="1">
      <c r="A220" s="14"/>
      <c r="B220" s="265"/>
      <c r="C220" s="266"/>
      <c r="D220" s="256" t="s">
        <v>170</v>
      </c>
      <c r="E220" s="267" t="s">
        <v>1</v>
      </c>
      <c r="F220" s="268" t="s">
        <v>1537</v>
      </c>
      <c r="G220" s="266"/>
      <c r="H220" s="269">
        <v>0.17499999999999999</v>
      </c>
      <c r="I220" s="270"/>
      <c r="J220" s="266"/>
      <c r="K220" s="266"/>
      <c r="L220" s="271"/>
      <c r="M220" s="272"/>
      <c r="N220" s="273"/>
      <c r="O220" s="273"/>
      <c r="P220" s="273"/>
      <c r="Q220" s="273"/>
      <c r="R220" s="273"/>
      <c r="S220" s="273"/>
      <c r="T220" s="27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75" t="s">
        <v>170</v>
      </c>
      <c r="AU220" s="275" t="s">
        <v>90</v>
      </c>
      <c r="AV220" s="14" t="s">
        <v>90</v>
      </c>
      <c r="AW220" s="14" t="s">
        <v>34</v>
      </c>
      <c r="AX220" s="14" t="s">
        <v>85</v>
      </c>
      <c r="AY220" s="275" t="s">
        <v>162</v>
      </c>
    </row>
    <row r="221" s="2" customFormat="1" ht="22.2" customHeight="1">
      <c r="A221" s="39"/>
      <c r="B221" s="40"/>
      <c r="C221" s="240" t="s">
        <v>356</v>
      </c>
      <c r="D221" s="240" t="s">
        <v>164</v>
      </c>
      <c r="E221" s="241" t="s">
        <v>889</v>
      </c>
      <c r="F221" s="242" t="s">
        <v>890</v>
      </c>
      <c r="G221" s="243" t="s">
        <v>427</v>
      </c>
      <c r="H221" s="244">
        <v>6.4800000000000004</v>
      </c>
      <c r="I221" s="245"/>
      <c r="J221" s="246">
        <f>ROUND(I221*H221,2)</f>
        <v>0</v>
      </c>
      <c r="K221" s="247"/>
      <c r="L221" s="45"/>
      <c r="M221" s="248" t="s">
        <v>1</v>
      </c>
      <c r="N221" s="249" t="s">
        <v>44</v>
      </c>
      <c r="O221" s="98"/>
      <c r="P221" s="250">
        <f>O221*H221</f>
        <v>0</v>
      </c>
      <c r="Q221" s="250">
        <v>1.0000000000000001E-05</v>
      </c>
      <c r="R221" s="250">
        <f>Q221*H221</f>
        <v>6.4800000000000003E-05</v>
      </c>
      <c r="S221" s="250">
        <v>0</v>
      </c>
      <c r="T221" s="251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52" t="s">
        <v>168</v>
      </c>
      <c r="AT221" s="252" t="s">
        <v>164</v>
      </c>
      <c r="AU221" s="252" t="s">
        <v>90</v>
      </c>
      <c r="AY221" s="18" t="s">
        <v>162</v>
      </c>
      <c r="BE221" s="253">
        <f>IF(N221="základná",J221,0)</f>
        <v>0</v>
      </c>
      <c r="BF221" s="253">
        <f>IF(N221="znížená",J221,0)</f>
        <v>0</v>
      </c>
      <c r="BG221" s="253">
        <f>IF(N221="zákl. prenesená",J221,0)</f>
        <v>0</v>
      </c>
      <c r="BH221" s="253">
        <f>IF(N221="zníž. prenesená",J221,0)</f>
        <v>0</v>
      </c>
      <c r="BI221" s="253">
        <f>IF(N221="nulová",J221,0)</f>
        <v>0</v>
      </c>
      <c r="BJ221" s="18" t="s">
        <v>90</v>
      </c>
      <c r="BK221" s="253">
        <f>ROUND(I221*H221,2)</f>
        <v>0</v>
      </c>
      <c r="BL221" s="18" t="s">
        <v>168</v>
      </c>
      <c r="BM221" s="252" t="s">
        <v>1538</v>
      </c>
    </row>
    <row r="222" s="14" customFormat="1">
      <c r="A222" s="14"/>
      <c r="B222" s="265"/>
      <c r="C222" s="266"/>
      <c r="D222" s="256" t="s">
        <v>170</v>
      </c>
      <c r="E222" s="267" t="s">
        <v>1</v>
      </c>
      <c r="F222" s="268" t="s">
        <v>1539</v>
      </c>
      <c r="G222" s="266"/>
      <c r="H222" s="269">
        <v>6.4800000000000004</v>
      </c>
      <c r="I222" s="270"/>
      <c r="J222" s="266"/>
      <c r="K222" s="266"/>
      <c r="L222" s="271"/>
      <c r="M222" s="272"/>
      <c r="N222" s="273"/>
      <c r="O222" s="273"/>
      <c r="P222" s="273"/>
      <c r="Q222" s="273"/>
      <c r="R222" s="273"/>
      <c r="S222" s="273"/>
      <c r="T222" s="27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75" t="s">
        <v>170</v>
      </c>
      <c r="AU222" s="275" t="s">
        <v>90</v>
      </c>
      <c r="AV222" s="14" t="s">
        <v>90</v>
      </c>
      <c r="AW222" s="14" t="s">
        <v>34</v>
      </c>
      <c r="AX222" s="14" t="s">
        <v>85</v>
      </c>
      <c r="AY222" s="275" t="s">
        <v>162</v>
      </c>
    </row>
    <row r="223" s="2" customFormat="1" ht="22.2" customHeight="1">
      <c r="A223" s="39"/>
      <c r="B223" s="40"/>
      <c r="C223" s="240" t="s">
        <v>360</v>
      </c>
      <c r="D223" s="240" t="s">
        <v>164</v>
      </c>
      <c r="E223" s="241" t="s">
        <v>894</v>
      </c>
      <c r="F223" s="242" t="s">
        <v>895</v>
      </c>
      <c r="G223" s="243" t="s">
        <v>427</v>
      </c>
      <c r="H223" s="244">
        <v>6.4800000000000004</v>
      </c>
      <c r="I223" s="245"/>
      <c r="J223" s="246">
        <f>ROUND(I223*H223,2)</f>
        <v>0</v>
      </c>
      <c r="K223" s="247"/>
      <c r="L223" s="45"/>
      <c r="M223" s="248" t="s">
        <v>1</v>
      </c>
      <c r="N223" s="249" t="s">
        <v>44</v>
      </c>
      <c r="O223" s="98"/>
      <c r="P223" s="250">
        <f>O223*H223</f>
        <v>0</v>
      </c>
      <c r="Q223" s="250">
        <v>0.00024000000000000001</v>
      </c>
      <c r="R223" s="250">
        <f>Q223*H223</f>
        <v>0.0015552000000000001</v>
      </c>
      <c r="S223" s="250">
        <v>0</v>
      </c>
      <c r="T223" s="251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2" t="s">
        <v>168</v>
      </c>
      <c r="AT223" s="252" t="s">
        <v>164</v>
      </c>
      <c r="AU223" s="252" t="s">
        <v>90</v>
      </c>
      <c r="AY223" s="18" t="s">
        <v>162</v>
      </c>
      <c r="BE223" s="253">
        <f>IF(N223="základná",J223,0)</f>
        <v>0</v>
      </c>
      <c r="BF223" s="253">
        <f>IF(N223="znížená",J223,0)</f>
        <v>0</v>
      </c>
      <c r="BG223" s="253">
        <f>IF(N223="zákl. prenesená",J223,0)</f>
        <v>0</v>
      </c>
      <c r="BH223" s="253">
        <f>IF(N223="zníž. prenesená",J223,0)</f>
        <v>0</v>
      </c>
      <c r="BI223" s="253">
        <f>IF(N223="nulová",J223,0)</f>
        <v>0</v>
      </c>
      <c r="BJ223" s="18" t="s">
        <v>90</v>
      </c>
      <c r="BK223" s="253">
        <f>ROUND(I223*H223,2)</f>
        <v>0</v>
      </c>
      <c r="BL223" s="18" t="s">
        <v>168</v>
      </c>
      <c r="BM223" s="252" t="s">
        <v>1540</v>
      </c>
    </row>
    <row r="224" s="14" customFormat="1">
      <c r="A224" s="14"/>
      <c r="B224" s="265"/>
      <c r="C224" s="266"/>
      <c r="D224" s="256" t="s">
        <v>170</v>
      </c>
      <c r="E224" s="267" t="s">
        <v>1</v>
      </c>
      <c r="F224" s="268" t="s">
        <v>1541</v>
      </c>
      <c r="G224" s="266"/>
      <c r="H224" s="269">
        <v>6.4800000000000004</v>
      </c>
      <c r="I224" s="270"/>
      <c r="J224" s="266"/>
      <c r="K224" s="266"/>
      <c r="L224" s="271"/>
      <c r="M224" s="272"/>
      <c r="N224" s="273"/>
      <c r="O224" s="273"/>
      <c r="P224" s="273"/>
      <c r="Q224" s="273"/>
      <c r="R224" s="273"/>
      <c r="S224" s="273"/>
      <c r="T224" s="27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75" t="s">
        <v>170</v>
      </c>
      <c r="AU224" s="275" t="s">
        <v>90</v>
      </c>
      <c r="AV224" s="14" t="s">
        <v>90</v>
      </c>
      <c r="AW224" s="14" t="s">
        <v>34</v>
      </c>
      <c r="AX224" s="14" t="s">
        <v>85</v>
      </c>
      <c r="AY224" s="275" t="s">
        <v>162</v>
      </c>
    </row>
    <row r="225" s="2" customFormat="1" ht="19.8" customHeight="1">
      <c r="A225" s="39"/>
      <c r="B225" s="40"/>
      <c r="C225" s="240" t="s">
        <v>365</v>
      </c>
      <c r="D225" s="240" t="s">
        <v>164</v>
      </c>
      <c r="E225" s="241" t="s">
        <v>1192</v>
      </c>
      <c r="F225" s="242" t="s">
        <v>1193</v>
      </c>
      <c r="G225" s="243" t="s">
        <v>427</v>
      </c>
      <c r="H225" s="244">
        <v>17.75</v>
      </c>
      <c r="I225" s="245"/>
      <c r="J225" s="246">
        <f>ROUND(I225*H225,2)</f>
        <v>0</v>
      </c>
      <c r="K225" s="247"/>
      <c r="L225" s="45"/>
      <c r="M225" s="248" t="s">
        <v>1</v>
      </c>
      <c r="N225" s="249" t="s">
        <v>44</v>
      </c>
      <c r="O225" s="98"/>
      <c r="P225" s="250">
        <f>O225*H225</f>
        <v>0</v>
      </c>
      <c r="Q225" s="250">
        <v>0.11743000000000001</v>
      </c>
      <c r="R225" s="250">
        <f>Q225*H225</f>
        <v>2.0843825000000002</v>
      </c>
      <c r="S225" s="250">
        <v>0</v>
      </c>
      <c r="T225" s="251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52" t="s">
        <v>168</v>
      </c>
      <c r="AT225" s="252" t="s">
        <v>164</v>
      </c>
      <c r="AU225" s="252" t="s">
        <v>90</v>
      </c>
      <c r="AY225" s="18" t="s">
        <v>162</v>
      </c>
      <c r="BE225" s="253">
        <f>IF(N225="základná",J225,0)</f>
        <v>0</v>
      </c>
      <c r="BF225" s="253">
        <f>IF(N225="znížená",J225,0)</f>
        <v>0</v>
      </c>
      <c r="BG225" s="253">
        <f>IF(N225="zákl. prenesená",J225,0)</f>
        <v>0</v>
      </c>
      <c r="BH225" s="253">
        <f>IF(N225="zníž. prenesená",J225,0)</f>
        <v>0</v>
      </c>
      <c r="BI225" s="253">
        <f>IF(N225="nulová",J225,0)</f>
        <v>0</v>
      </c>
      <c r="BJ225" s="18" t="s">
        <v>90</v>
      </c>
      <c r="BK225" s="253">
        <f>ROUND(I225*H225,2)</f>
        <v>0</v>
      </c>
      <c r="BL225" s="18" t="s">
        <v>168</v>
      </c>
      <c r="BM225" s="252" t="s">
        <v>1542</v>
      </c>
    </row>
    <row r="226" s="14" customFormat="1">
      <c r="A226" s="14"/>
      <c r="B226" s="265"/>
      <c r="C226" s="266"/>
      <c r="D226" s="256" t="s">
        <v>170</v>
      </c>
      <c r="E226" s="267" t="s">
        <v>1</v>
      </c>
      <c r="F226" s="268" t="s">
        <v>1543</v>
      </c>
      <c r="G226" s="266"/>
      <c r="H226" s="269">
        <v>17.75</v>
      </c>
      <c r="I226" s="270"/>
      <c r="J226" s="266"/>
      <c r="K226" s="266"/>
      <c r="L226" s="271"/>
      <c r="M226" s="272"/>
      <c r="N226" s="273"/>
      <c r="O226" s="273"/>
      <c r="P226" s="273"/>
      <c r="Q226" s="273"/>
      <c r="R226" s="273"/>
      <c r="S226" s="273"/>
      <c r="T226" s="27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75" t="s">
        <v>170</v>
      </c>
      <c r="AU226" s="275" t="s">
        <v>90</v>
      </c>
      <c r="AV226" s="14" t="s">
        <v>90</v>
      </c>
      <c r="AW226" s="14" t="s">
        <v>34</v>
      </c>
      <c r="AX226" s="14" t="s">
        <v>85</v>
      </c>
      <c r="AY226" s="275" t="s">
        <v>162</v>
      </c>
    </row>
    <row r="227" s="2" customFormat="1" ht="14.4" customHeight="1">
      <c r="A227" s="39"/>
      <c r="B227" s="40"/>
      <c r="C227" s="299" t="s">
        <v>370</v>
      </c>
      <c r="D227" s="299" t="s">
        <v>267</v>
      </c>
      <c r="E227" s="300" t="s">
        <v>1195</v>
      </c>
      <c r="F227" s="301" t="s">
        <v>1196</v>
      </c>
      <c r="G227" s="302" t="s">
        <v>294</v>
      </c>
      <c r="H227" s="303">
        <v>45.262999999999998</v>
      </c>
      <c r="I227" s="304"/>
      <c r="J227" s="305">
        <f>ROUND(I227*H227,2)</f>
        <v>0</v>
      </c>
      <c r="K227" s="306"/>
      <c r="L227" s="307"/>
      <c r="M227" s="308" t="s">
        <v>1</v>
      </c>
      <c r="N227" s="309" t="s">
        <v>44</v>
      </c>
      <c r="O227" s="98"/>
      <c r="P227" s="250">
        <f>O227*H227</f>
        <v>0</v>
      </c>
      <c r="Q227" s="250">
        <v>0.052999999999999998</v>
      </c>
      <c r="R227" s="250">
        <f>Q227*H227</f>
        <v>2.3989389999999999</v>
      </c>
      <c r="S227" s="250">
        <v>0</v>
      </c>
      <c r="T227" s="251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52" t="s">
        <v>215</v>
      </c>
      <c r="AT227" s="252" t="s">
        <v>267</v>
      </c>
      <c r="AU227" s="252" t="s">
        <v>90</v>
      </c>
      <c r="AY227" s="18" t="s">
        <v>162</v>
      </c>
      <c r="BE227" s="253">
        <f>IF(N227="základná",J227,0)</f>
        <v>0</v>
      </c>
      <c r="BF227" s="253">
        <f>IF(N227="znížená",J227,0)</f>
        <v>0</v>
      </c>
      <c r="BG227" s="253">
        <f>IF(N227="zákl. prenesená",J227,0)</f>
        <v>0</v>
      </c>
      <c r="BH227" s="253">
        <f>IF(N227="zníž. prenesená",J227,0)</f>
        <v>0</v>
      </c>
      <c r="BI227" s="253">
        <f>IF(N227="nulová",J227,0)</f>
        <v>0</v>
      </c>
      <c r="BJ227" s="18" t="s">
        <v>90</v>
      </c>
      <c r="BK227" s="253">
        <f>ROUND(I227*H227,2)</f>
        <v>0</v>
      </c>
      <c r="BL227" s="18" t="s">
        <v>168</v>
      </c>
      <c r="BM227" s="252" t="s">
        <v>1544</v>
      </c>
    </row>
    <row r="228" s="14" customFormat="1">
      <c r="A228" s="14"/>
      <c r="B228" s="265"/>
      <c r="C228" s="266"/>
      <c r="D228" s="256" t="s">
        <v>170</v>
      </c>
      <c r="E228" s="266"/>
      <c r="F228" s="268" t="s">
        <v>1545</v>
      </c>
      <c r="G228" s="266"/>
      <c r="H228" s="269">
        <v>45.262999999999998</v>
      </c>
      <c r="I228" s="270"/>
      <c r="J228" s="266"/>
      <c r="K228" s="266"/>
      <c r="L228" s="271"/>
      <c r="M228" s="272"/>
      <c r="N228" s="273"/>
      <c r="O228" s="273"/>
      <c r="P228" s="273"/>
      <c r="Q228" s="273"/>
      <c r="R228" s="273"/>
      <c r="S228" s="273"/>
      <c r="T228" s="27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75" t="s">
        <v>170</v>
      </c>
      <c r="AU228" s="275" t="s">
        <v>90</v>
      </c>
      <c r="AV228" s="14" t="s">
        <v>90</v>
      </c>
      <c r="AW228" s="14" t="s">
        <v>4</v>
      </c>
      <c r="AX228" s="14" t="s">
        <v>85</v>
      </c>
      <c r="AY228" s="275" t="s">
        <v>162</v>
      </c>
    </row>
    <row r="229" s="2" customFormat="1" ht="22.2" customHeight="1">
      <c r="A229" s="39"/>
      <c r="B229" s="40"/>
      <c r="C229" s="240" t="s">
        <v>376</v>
      </c>
      <c r="D229" s="240" t="s">
        <v>164</v>
      </c>
      <c r="E229" s="241" t="s">
        <v>1199</v>
      </c>
      <c r="F229" s="242" t="s">
        <v>1200</v>
      </c>
      <c r="G229" s="243" t="s">
        <v>167</v>
      </c>
      <c r="H229" s="244">
        <v>8.875</v>
      </c>
      <c r="I229" s="245"/>
      <c r="J229" s="246">
        <f>ROUND(I229*H229,2)</f>
        <v>0</v>
      </c>
      <c r="K229" s="247"/>
      <c r="L229" s="45"/>
      <c r="M229" s="248" t="s">
        <v>1</v>
      </c>
      <c r="N229" s="249" t="s">
        <v>44</v>
      </c>
      <c r="O229" s="98"/>
      <c r="P229" s="250">
        <f>O229*H229</f>
        <v>0</v>
      </c>
      <c r="Q229" s="250">
        <v>0.023380000000000001</v>
      </c>
      <c r="R229" s="250">
        <f>Q229*H229</f>
        <v>0.2074975</v>
      </c>
      <c r="S229" s="250">
        <v>0</v>
      </c>
      <c r="T229" s="251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52" t="s">
        <v>168</v>
      </c>
      <c r="AT229" s="252" t="s">
        <v>164</v>
      </c>
      <c r="AU229" s="252" t="s">
        <v>90</v>
      </c>
      <c r="AY229" s="18" t="s">
        <v>162</v>
      </c>
      <c r="BE229" s="253">
        <f>IF(N229="základná",J229,0)</f>
        <v>0</v>
      </c>
      <c r="BF229" s="253">
        <f>IF(N229="znížená",J229,0)</f>
        <v>0</v>
      </c>
      <c r="BG229" s="253">
        <f>IF(N229="zákl. prenesená",J229,0)</f>
        <v>0</v>
      </c>
      <c r="BH229" s="253">
        <f>IF(N229="zníž. prenesená",J229,0)</f>
        <v>0</v>
      </c>
      <c r="BI229" s="253">
        <f>IF(N229="nulová",J229,0)</f>
        <v>0</v>
      </c>
      <c r="BJ229" s="18" t="s">
        <v>90</v>
      </c>
      <c r="BK229" s="253">
        <f>ROUND(I229*H229,2)</f>
        <v>0</v>
      </c>
      <c r="BL229" s="18" t="s">
        <v>168</v>
      </c>
      <c r="BM229" s="252" t="s">
        <v>1546</v>
      </c>
    </row>
    <row r="230" s="14" customFormat="1">
      <c r="A230" s="14"/>
      <c r="B230" s="265"/>
      <c r="C230" s="266"/>
      <c r="D230" s="256" t="s">
        <v>170</v>
      </c>
      <c r="E230" s="267" t="s">
        <v>1</v>
      </c>
      <c r="F230" s="268" t="s">
        <v>1547</v>
      </c>
      <c r="G230" s="266"/>
      <c r="H230" s="269">
        <v>8.875</v>
      </c>
      <c r="I230" s="270"/>
      <c r="J230" s="266"/>
      <c r="K230" s="266"/>
      <c r="L230" s="271"/>
      <c r="M230" s="272"/>
      <c r="N230" s="273"/>
      <c r="O230" s="273"/>
      <c r="P230" s="273"/>
      <c r="Q230" s="273"/>
      <c r="R230" s="273"/>
      <c r="S230" s="273"/>
      <c r="T230" s="27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75" t="s">
        <v>170</v>
      </c>
      <c r="AU230" s="275" t="s">
        <v>90</v>
      </c>
      <c r="AV230" s="14" t="s">
        <v>90</v>
      </c>
      <c r="AW230" s="14" t="s">
        <v>34</v>
      </c>
      <c r="AX230" s="14" t="s">
        <v>85</v>
      </c>
      <c r="AY230" s="275" t="s">
        <v>162</v>
      </c>
    </row>
    <row r="231" s="2" customFormat="1" ht="34.8" customHeight="1">
      <c r="A231" s="39"/>
      <c r="B231" s="40"/>
      <c r="C231" s="240" t="s">
        <v>380</v>
      </c>
      <c r="D231" s="240" t="s">
        <v>164</v>
      </c>
      <c r="E231" s="241" t="s">
        <v>1372</v>
      </c>
      <c r="F231" s="242" t="s">
        <v>1373</v>
      </c>
      <c r="G231" s="243" t="s">
        <v>427</v>
      </c>
      <c r="H231" s="244">
        <v>22.739999999999998</v>
      </c>
      <c r="I231" s="245"/>
      <c r="J231" s="246">
        <f>ROUND(I231*H231,2)</f>
        <v>0</v>
      </c>
      <c r="K231" s="247"/>
      <c r="L231" s="45"/>
      <c r="M231" s="248" t="s">
        <v>1</v>
      </c>
      <c r="N231" s="249" t="s">
        <v>44</v>
      </c>
      <c r="O231" s="98"/>
      <c r="P231" s="250">
        <f>O231*H231</f>
        <v>0</v>
      </c>
      <c r="Q231" s="250">
        <v>0.19399</v>
      </c>
      <c r="R231" s="250">
        <f>Q231*H231</f>
        <v>4.4113325999999997</v>
      </c>
      <c r="S231" s="250">
        <v>0</v>
      </c>
      <c r="T231" s="251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52" t="s">
        <v>168</v>
      </c>
      <c r="AT231" s="252" t="s">
        <v>164</v>
      </c>
      <c r="AU231" s="252" t="s">
        <v>90</v>
      </c>
      <c r="AY231" s="18" t="s">
        <v>162</v>
      </c>
      <c r="BE231" s="253">
        <f>IF(N231="základná",J231,0)</f>
        <v>0</v>
      </c>
      <c r="BF231" s="253">
        <f>IF(N231="znížená",J231,0)</f>
        <v>0</v>
      </c>
      <c r="BG231" s="253">
        <f>IF(N231="zákl. prenesená",J231,0)</f>
        <v>0</v>
      </c>
      <c r="BH231" s="253">
        <f>IF(N231="zníž. prenesená",J231,0)</f>
        <v>0</v>
      </c>
      <c r="BI231" s="253">
        <f>IF(N231="nulová",J231,0)</f>
        <v>0</v>
      </c>
      <c r="BJ231" s="18" t="s">
        <v>90</v>
      </c>
      <c r="BK231" s="253">
        <f>ROUND(I231*H231,2)</f>
        <v>0</v>
      </c>
      <c r="BL231" s="18" t="s">
        <v>168</v>
      </c>
      <c r="BM231" s="252" t="s">
        <v>1548</v>
      </c>
    </row>
    <row r="232" s="14" customFormat="1">
      <c r="A232" s="14"/>
      <c r="B232" s="265"/>
      <c r="C232" s="266"/>
      <c r="D232" s="256" t="s">
        <v>170</v>
      </c>
      <c r="E232" s="267" t="s">
        <v>1</v>
      </c>
      <c r="F232" s="268" t="s">
        <v>1549</v>
      </c>
      <c r="G232" s="266"/>
      <c r="H232" s="269">
        <v>22.739999999999998</v>
      </c>
      <c r="I232" s="270"/>
      <c r="J232" s="266"/>
      <c r="K232" s="266"/>
      <c r="L232" s="271"/>
      <c r="M232" s="272"/>
      <c r="N232" s="273"/>
      <c r="O232" s="273"/>
      <c r="P232" s="273"/>
      <c r="Q232" s="273"/>
      <c r="R232" s="273"/>
      <c r="S232" s="273"/>
      <c r="T232" s="27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75" t="s">
        <v>170</v>
      </c>
      <c r="AU232" s="275" t="s">
        <v>90</v>
      </c>
      <c r="AV232" s="14" t="s">
        <v>90</v>
      </c>
      <c r="AW232" s="14" t="s">
        <v>34</v>
      </c>
      <c r="AX232" s="14" t="s">
        <v>85</v>
      </c>
      <c r="AY232" s="275" t="s">
        <v>162</v>
      </c>
    </row>
    <row r="233" s="2" customFormat="1" ht="50.4" customHeight="1">
      <c r="A233" s="39"/>
      <c r="B233" s="40"/>
      <c r="C233" s="299" t="s">
        <v>385</v>
      </c>
      <c r="D233" s="299" t="s">
        <v>267</v>
      </c>
      <c r="E233" s="300" t="s">
        <v>1376</v>
      </c>
      <c r="F233" s="301" t="s">
        <v>1377</v>
      </c>
      <c r="G233" s="302" t="s">
        <v>294</v>
      </c>
      <c r="H233" s="303">
        <v>24.559000000000001</v>
      </c>
      <c r="I233" s="304"/>
      <c r="J233" s="305">
        <f>ROUND(I233*H233,2)</f>
        <v>0</v>
      </c>
      <c r="K233" s="306"/>
      <c r="L233" s="307"/>
      <c r="M233" s="308" t="s">
        <v>1</v>
      </c>
      <c r="N233" s="309" t="s">
        <v>44</v>
      </c>
      <c r="O233" s="98"/>
      <c r="P233" s="250">
        <f>O233*H233</f>
        <v>0</v>
      </c>
      <c r="Q233" s="250">
        <v>0.019599999999999999</v>
      </c>
      <c r="R233" s="250">
        <f>Q233*H233</f>
        <v>0.48135640000000002</v>
      </c>
      <c r="S233" s="250">
        <v>0</v>
      </c>
      <c r="T233" s="251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52" t="s">
        <v>215</v>
      </c>
      <c r="AT233" s="252" t="s">
        <v>267</v>
      </c>
      <c r="AU233" s="252" t="s">
        <v>90</v>
      </c>
      <c r="AY233" s="18" t="s">
        <v>162</v>
      </c>
      <c r="BE233" s="253">
        <f>IF(N233="základná",J233,0)</f>
        <v>0</v>
      </c>
      <c r="BF233" s="253">
        <f>IF(N233="znížená",J233,0)</f>
        <v>0</v>
      </c>
      <c r="BG233" s="253">
        <f>IF(N233="zákl. prenesená",J233,0)</f>
        <v>0</v>
      </c>
      <c r="BH233" s="253">
        <f>IF(N233="zníž. prenesená",J233,0)</f>
        <v>0</v>
      </c>
      <c r="BI233" s="253">
        <f>IF(N233="nulová",J233,0)</f>
        <v>0</v>
      </c>
      <c r="BJ233" s="18" t="s">
        <v>90</v>
      </c>
      <c r="BK233" s="253">
        <f>ROUND(I233*H233,2)</f>
        <v>0</v>
      </c>
      <c r="BL233" s="18" t="s">
        <v>168</v>
      </c>
      <c r="BM233" s="252" t="s">
        <v>1550</v>
      </c>
    </row>
    <row r="234" s="14" customFormat="1">
      <c r="A234" s="14"/>
      <c r="B234" s="265"/>
      <c r="C234" s="266"/>
      <c r="D234" s="256" t="s">
        <v>170</v>
      </c>
      <c r="E234" s="266"/>
      <c r="F234" s="268" t="s">
        <v>1551</v>
      </c>
      <c r="G234" s="266"/>
      <c r="H234" s="269">
        <v>24.559000000000001</v>
      </c>
      <c r="I234" s="270"/>
      <c r="J234" s="266"/>
      <c r="K234" s="266"/>
      <c r="L234" s="271"/>
      <c r="M234" s="272"/>
      <c r="N234" s="273"/>
      <c r="O234" s="273"/>
      <c r="P234" s="273"/>
      <c r="Q234" s="273"/>
      <c r="R234" s="273"/>
      <c r="S234" s="273"/>
      <c r="T234" s="27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75" t="s">
        <v>170</v>
      </c>
      <c r="AU234" s="275" t="s">
        <v>90</v>
      </c>
      <c r="AV234" s="14" t="s">
        <v>90</v>
      </c>
      <c r="AW234" s="14" t="s">
        <v>4</v>
      </c>
      <c r="AX234" s="14" t="s">
        <v>85</v>
      </c>
      <c r="AY234" s="275" t="s">
        <v>162</v>
      </c>
    </row>
    <row r="235" s="2" customFormat="1" ht="34.8" customHeight="1">
      <c r="A235" s="39"/>
      <c r="B235" s="40"/>
      <c r="C235" s="240" t="s">
        <v>389</v>
      </c>
      <c r="D235" s="240" t="s">
        <v>164</v>
      </c>
      <c r="E235" s="241" t="s">
        <v>897</v>
      </c>
      <c r="F235" s="242" t="s">
        <v>898</v>
      </c>
      <c r="G235" s="243" t="s">
        <v>167</v>
      </c>
      <c r="H235" s="244">
        <v>158.56</v>
      </c>
      <c r="I235" s="245"/>
      <c r="J235" s="246">
        <f>ROUND(I235*H235,2)</f>
        <v>0</v>
      </c>
      <c r="K235" s="247"/>
      <c r="L235" s="45"/>
      <c r="M235" s="248" t="s">
        <v>1</v>
      </c>
      <c r="N235" s="249" t="s">
        <v>44</v>
      </c>
      <c r="O235" s="98"/>
      <c r="P235" s="250">
        <f>O235*H235</f>
        <v>0</v>
      </c>
      <c r="Q235" s="250">
        <v>0</v>
      </c>
      <c r="R235" s="250">
        <f>Q235*H235</f>
        <v>0</v>
      </c>
      <c r="S235" s="250">
        <v>0</v>
      </c>
      <c r="T235" s="251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52" t="s">
        <v>168</v>
      </c>
      <c r="AT235" s="252" t="s">
        <v>164</v>
      </c>
      <c r="AU235" s="252" t="s">
        <v>90</v>
      </c>
      <c r="AY235" s="18" t="s">
        <v>162</v>
      </c>
      <c r="BE235" s="253">
        <f>IF(N235="základná",J235,0)</f>
        <v>0</v>
      </c>
      <c r="BF235" s="253">
        <f>IF(N235="znížená",J235,0)</f>
        <v>0</v>
      </c>
      <c r="BG235" s="253">
        <f>IF(N235="zákl. prenesená",J235,0)</f>
        <v>0</v>
      </c>
      <c r="BH235" s="253">
        <f>IF(N235="zníž. prenesená",J235,0)</f>
        <v>0</v>
      </c>
      <c r="BI235" s="253">
        <f>IF(N235="nulová",J235,0)</f>
        <v>0</v>
      </c>
      <c r="BJ235" s="18" t="s">
        <v>90</v>
      </c>
      <c r="BK235" s="253">
        <f>ROUND(I235*H235,2)</f>
        <v>0</v>
      </c>
      <c r="BL235" s="18" t="s">
        <v>168</v>
      </c>
      <c r="BM235" s="252" t="s">
        <v>1552</v>
      </c>
    </row>
    <row r="236" s="13" customFormat="1">
      <c r="A236" s="13"/>
      <c r="B236" s="254"/>
      <c r="C236" s="255"/>
      <c r="D236" s="256" t="s">
        <v>170</v>
      </c>
      <c r="E236" s="257" t="s">
        <v>1</v>
      </c>
      <c r="F236" s="258" t="s">
        <v>1204</v>
      </c>
      <c r="G236" s="255"/>
      <c r="H236" s="257" t="s">
        <v>1</v>
      </c>
      <c r="I236" s="259"/>
      <c r="J236" s="255"/>
      <c r="K236" s="255"/>
      <c r="L236" s="260"/>
      <c r="M236" s="261"/>
      <c r="N236" s="262"/>
      <c r="O236" s="262"/>
      <c r="P236" s="262"/>
      <c r="Q236" s="262"/>
      <c r="R236" s="262"/>
      <c r="S236" s="262"/>
      <c r="T236" s="26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64" t="s">
        <v>170</v>
      </c>
      <c r="AU236" s="264" t="s">
        <v>90</v>
      </c>
      <c r="AV236" s="13" t="s">
        <v>85</v>
      </c>
      <c r="AW236" s="13" t="s">
        <v>34</v>
      </c>
      <c r="AX236" s="13" t="s">
        <v>78</v>
      </c>
      <c r="AY236" s="264" t="s">
        <v>162</v>
      </c>
    </row>
    <row r="237" s="14" customFormat="1">
      <c r="A237" s="14"/>
      <c r="B237" s="265"/>
      <c r="C237" s="266"/>
      <c r="D237" s="256" t="s">
        <v>170</v>
      </c>
      <c r="E237" s="267" t="s">
        <v>1</v>
      </c>
      <c r="F237" s="268" t="s">
        <v>1553</v>
      </c>
      <c r="G237" s="266"/>
      <c r="H237" s="269">
        <v>158.56</v>
      </c>
      <c r="I237" s="270"/>
      <c r="J237" s="266"/>
      <c r="K237" s="266"/>
      <c r="L237" s="271"/>
      <c r="M237" s="272"/>
      <c r="N237" s="273"/>
      <c r="O237" s="273"/>
      <c r="P237" s="273"/>
      <c r="Q237" s="273"/>
      <c r="R237" s="273"/>
      <c r="S237" s="273"/>
      <c r="T237" s="27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75" t="s">
        <v>170</v>
      </c>
      <c r="AU237" s="275" t="s">
        <v>90</v>
      </c>
      <c r="AV237" s="14" t="s">
        <v>90</v>
      </c>
      <c r="AW237" s="14" t="s">
        <v>34</v>
      </c>
      <c r="AX237" s="14" t="s">
        <v>85</v>
      </c>
      <c r="AY237" s="275" t="s">
        <v>162</v>
      </c>
    </row>
    <row r="238" s="2" customFormat="1" ht="30" customHeight="1">
      <c r="A238" s="39"/>
      <c r="B238" s="40"/>
      <c r="C238" s="240" t="s">
        <v>394</v>
      </c>
      <c r="D238" s="240" t="s">
        <v>164</v>
      </c>
      <c r="E238" s="241" t="s">
        <v>1554</v>
      </c>
      <c r="F238" s="242" t="s">
        <v>1555</v>
      </c>
      <c r="G238" s="243" t="s">
        <v>427</v>
      </c>
      <c r="H238" s="244">
        <v>22.739999999999998</v>
      </c>
      <c r="I238" s="245"/>
      <c r="J238" s="246">
        <f>ROUND(I238*H238,2)</f>
        <v>0</v>
      </c>
      <c r="K238" s="247"/>
      <c r="L238" s="45"/>
      <c r="M238" s="248" t="s">
        <v>1</v>
      </c>
      <c r="N238" s="249" t="s">
        <v>44</v>
      </c>
      <c r="O238" s="98"/>
      <c r="P238" s="250">
        <f>O238*H238</f>
        <v>0</v>
      </c>
      <c r="Q238" s="250">
        <v>0.0049500000000000004</v>
      </c>
      <c r="R238" s="250">
        <f>Q238*H238</f>
        <v>0.112563</v>
      </c>
      <c r="S238" s="250">
        <v>0</v>
      </c>
      <c r="T238" s="251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52" t="s">
        <v>168</v>
      </c>
      <c r="AT238" s="252" t="s">
        <v>164</v>
      </c>
      <c r="AU238" s="252" t="s">
        <v>90</v>
      </c>
      <c r="AY238" s="18" t="s">
        <v>162</v>
      </c>
      <c r="BE238" s="253">
        <f>IF(N238="základná",J238,0)</f>
        <v>0</v>
      </c>
      <c r="BF238" s="253">
        <f>IF(N238="znížená",J238,0)</f>
        <v>0</v>
      </c>
      <c r="BG238" s="253">
        <f>IF(N238="zákl. prenesená",J238,0)</f>
        <v>0</v>
      </c>
      <c r="BH238" s="253">
        <f>IF(N238="zníž. prenesená",J238,0)</f>
        <v>0</v>
      </c>
      <c r="BI238" s="253">
        <f>IF(N238="nulová",J238,0)</f>
        <v>0</v>
      </c>
      <c r="BJ238" s="18" t="s">
        <v>90</v>
      </c>
      <c r="BK238" s="253">
        <f>ROUND(I238*H238,2)</f>
        <v>0</v>
      </c>
      <c r="BL238" s="18" t="s">
        <v>168</v>
      </c>
      <c r="BM238" s="252" t="s">
        <v>1556</v>
      </c>
    </row>
    <row r="239" s="2" customFormat="1" ht="34.8" customHeight="1">
      <c r="A239" s="39"/>
      <c r="B239" s="40"/>
      <c r="C239" s="240" t="s">
        <v>399</v>
      </c>
      <c r="D239" s="240" t="s">
        <v>164</v>
      </c>
      <c r="E239" s="241" t="s">
        <v>1557</v>
      </c>
      <c r="F239" s="242" t="s">
        <v>1558</v>
      </c>
      <c r="G239" s="243" t="s">
        <v>427</v>
      </c>
      <c r="H239" s="244">
        <v>22.739999999999998</v>
      </c>
      <c r="I239" s="245"/>
      <c r="J239" s="246">
        <f>ROUND(I239*H239,2)</f>
        <v>0</v>
      </c>
      <c r="K239" s="247"/>
      <c r="L239" s="45"/>
      <c r="M239" s="248" t="s">
        <v>1</v>
      </c>
      <c r="N239" s="249" t="s">
        <v>44</v>
      </c>
      <c r="O239" s="98"/>
      <c r="P239" s="250">
        <f>O239*H239</f>
        <v>0</v>
      </c>
      <c r="Q239" s="250">
        <v>0.0049500000000000004</v>
      </c>
      <c r="R239" s="250">
        <f>Q239*H239</f>
        <v>0.112563</v>
      </c>
      <c r="S239" s="250">
        <v>0</v>
      </c>
      <c r="T239" s="251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52" t="s">
        <v>168</v>
      </c>
      <c r="AT239" s="252" t="s">
        <v>164</v>
      </c>
      <c r="AU239" s="252" t="s">
        <v>90</v>
      </c>
      <c r="AY239" s="18" t="s">
        <v>162</v>
      </c>
      <c r="BE239" s="253">
        <f>IF(N239="základná",J239,0)</f>
        <v>0</v>
      </c>
      <c r="BF239" s="253">
        <f>IF(N239="znížená",J239,0)</f>
        <v>0</v>
      </c>
      <c r="BG239" s="253">
        <f>IF(N239="zákl. prenesená",J239,0)</f>
        <v>0</v>
      </c>
      <c r="BH239" s="253">
        <f>IF(N239="zníž. prenesená",J239,0)</f>
        <v>0</v>
      </c>
      <c r="BI239" s="253">
        <f>IF(N239="nulová",J239,0)</f>
        <v>0</v>
      </c>
      <c r="BJ239" s="18" t="s">
        <v>90</v>
      </c>
      <c r="BK239" s="253">
        <f>ROUND(I239*H239,2)</f>
        <v>0</v>
      </c>
      <c r="BL239" s="18" t="s">
        <v>168</v>
      </c>
      <c r="BM239" s="252" t="s">
        <v>1559</v>
      </c>
    </row>
    <row r="240" s="2" customFormat="1" ht="30" customHeight="1">
      <c r="A240" s="39"/>
      <c r="B240" s="40"/>
      <c r="C240" s="240" t="s">
        <v>403</v>
      </c>
      <c r="D240" s="240" t="s">
        <v>164</v>
      </c>
      <c r="E240" s="241" t="s">
        <v>1040</v>
      </c>
      <c r="F240" s="242" t="s">
        <v>1041</v>
      </c>
      <c r="G240" s="243" t="s">
        <v>192</v>
      </c>
      <c r="H240" s="244">
        <v>1.3640000000000001</v>
      </c>
      <c r="I240" s="245"/>
      <c r="J240" s="246">
        <f>ROUND(I240*H240,2)</f>
        <v>0</v>
      </c>
      <c r="K240" s="247"/>
      <c r="L240" s="45"/>
      <c r="M240" s="248" t="s">
        <v>1</v>
      </c>
      <c r="N240" s="249" t="s">
        <v>44</v>
      </c>
      <c r="O240" s="98"/>
      <c r="P240" s="250">
        <f>O240*H240</f>
        <v>0</v>
      </c>
      <c r="Q240" s="250">
        <v>0.00173</v>
      </c>
      <c r="R240" s="250">
        <f>Q240*H240</f>
        <v>0.00235972</v>
      </c>
      <c r="S240" s="250">
        <v>2.2000000000000002</v>
      </c>
      <c r="T240" s="251">
        <f>S240*H240</f>
        <v>3.0008000000000004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52" t="s">
        <v>168</v>
      </c>
      <c r="AT240" s="252" t="s">
        <v>164</v>
      </c>
      <c r="AU240" s="252" t="s">
        <v>90</v>
      </c>
      <c r="AY240" s="18" t="s">
        <v>162</v>
      </c>
      <c r="BE240" s="253">
        <f>IF(N240="základná",J240,0)</f>
        <v>0</v>
      </c>
      <c r="BF240" s="253">
        <f>IF(N240="znížená",J240,0)</f>
        <v>0</v>
      </c>
      <c r="BG240" s="253">
        <f>IF(N240="zákl. prenesená",J240,0)</f>
        <v>0</v>
      </c>
      <c r="BH240" s="253">
        <f>IF(N240="zníž. prenesená",J240,0)</f>
        <v>0</v>
      </c>
      <c r="BI240" s="253">
        <f>IF(N240="nulová",J240,0)</f>
        <v>0</v>
      </c>
      <c r="BJ240" s="18" t="s">
        <v>90</v>
      </c>
      <c r="BK240" s="253">
        <f>ROUND(I240*H240,2)</f>
        <v>0</v>
      </c>
      <c r="BL240" s="18" t="s">
        <v>168</v>
      </c>
      <c r="BM240" s="252" t="s">
        <v>1560</v>
      </c>
    </row>
    <row r="241" s="13" customFormat="1">
      <c r="A241" s="13"/>
      <c r="B241" s="254"/>
      <c r="C241" s="255"/>
      <c r="D241" s="256" t="s">
        <v>170</v>
      </c>
      <c r="E241" s="257" t="s">
        <v>1</v>
      </c>
      <c r="F241" s="258" t="s">
        <v>1561</v>
      </c>
      <c r="G241" s="255"/>
      <c r="H241" s="257" t="s">
        <v>1</v>
      </c>
      <c r="I241" s="259"/>
      <c r="J241" s="255"/>
      <c r="K241" s="255"/>
      <c r="L241" s="260"/>
      <c r="M241" s="261"/>
      <c r="N241" s="262"/>
      <c r="O241" s="262"/>
      <c r="P241" s="262"/>
      <c r="Q241" s="262"/>
      <c r="R241" s="262"/>
      <c r="S241" s="262"/>
      <c r="T241" s="26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64" t="s">
        <v>170</v>
      </c>
      <c r="AU241" s="264" t="s">
        <v>90</v>
      </c>
      <c r="AV241" s="13" t="s">
        <v>85</v>
      </c>
      <c r="AW241" s="13" t="s">
        <v>34</v>
      </c>
      <c r="AX241" s="13" t="s">
        <v>78</v>
      </c>
      <c r="AY241" s="264" t="s">
        <v>162</v>
      </c>
    </row>
    <row r="242" s="14" customFormat="1">
      <c r="A242" s="14"/>
      <c r="B242" s="265"/>
      <c r="C242" s="266"/>
      <c r="D242" s="256" t="s">
        <v>170</v>
      </c>
      <c r="E242" s="267" t="s">
        <v>1</v>
      </c>
      <c r="F242" s="268" t="s">
        <v>1562</v>
      </c>
      <c r="G242" s="266"/>
      <c r="H242" s="269">
        <v>1.3640000000000001</v>
      </c>
      <c r="I242" s="270"/>
      <c r="J242" s="266"/>
      <c r="K242" s="266"/>
      <c r="L242" s="271"/>
      <c r="M242" s="272"/>
      <c r="N242" s="273"/>
      <c r="O242" s="273"/>
      <c r="P242" s="273"/>
      <c r="Q242" s="273"/>
      <c r="R242" s="273"/>
      <c r="S242" s="273"/>
      <c r="T242" s="27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75" t="s">
        <v>170</v>
      </c>
      <c r="AU242" s="275" t="s">
        <v>90</v>
      </c>
      <c r="AV242" s="14" t="s">
        <v>90</v>
      </c>
      <c r="AW242" s="14" t="s">
        <v>34</v>
      </c>
      <c r="AX242" s="14" t="s">
        <v>85</v>
      </c>
      <c r="AY242" s="275" t="s">
        <v>162</v>
      </c>
    </row>
    <row r="243" s="2" customFormat="1" ht="22.2" customHeight="1">
      <c r="A243" s="39"/>
      <c r="B243" s="40"/>
      <c r="C243" s="240" t="s">
        <v>408</v>
      </c>
      <c r="D243" s="240" t="s">
        <v>164</v>
      </c>
      <c r="E243" s="241" t="s">
        <v>1044</v>
      </c>
      <c r="F243" s="242" t="s">
        <v>1045</v>
      </c>
      <c r="G243" s="243" t="s">
        <v>294</v>
      </c>
      <c r="H243" s="244">
        <v>92</v>
      </c>
      <c r="I243" s="245"/>
      <c r="J243" s="246">
        <f>ROUND(I243*H243,2)</f>
        <v>0</v>
      </c>
      <c r="K243" s="247"/>
      <c r="L243" s="45"/>
      <c r="M243" s="248" t="s">
        <v>1</v>
      </c>
      <c r="N243" s="249" t="s">
        <v>44</v>
      </c>
      <c r="O243" s="98"/>
      <c r="P243" s="250">
        <f>O243*H243</f>
        <v>0</v>
      </c>
      <c r="Q243" s="250">
        <v>6.0000000000000002E-05</v>
      </c>
      <c r="R243" s="250">
        <f>Q243*H243</f>
        <v>0.0055199999999999997</v>
      </c>
      <c r="S243" s="250">
        <v>0</v>
      </c>
      <c r="T243" s="251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52" t="s">
        <v>168</v>
      </c>
      <c r="AT243" s="252" t="s">
        <v>164</v>
      </c>
      <c r="AU243" s="252" t="s">
        <v>90</v>
      </c>
      <c r="AY243" s="18" t="s">
        <v>162</v>
      </c>
      <c r="BE243" s="253">
        <f>IF(N243="základná",J243,0)</f>
        <v>0</v>
      </c>
      <c r="BF243" s="253">
        <f>IF(N243="znížená",J243,0)</f>
        <v>0</v>
      </c>
      <c r="BG243" s="253">
        <f>IF(N243="zákl. prenesená",J243,0)</f>
        <v>0</v>
      </c>
      <c r="BH243" s="253">
        <f>IF(N243="zníž. prenesená",J243,0)</f>
        <v>0</v>
      </c>
      <c r="BI243" s="253">
        <f>IF(N243="nulová",J243,0)</f>
        <v>0</v>
      </c>
      <c r="BJ243" s="18" t="s">
        <v>90</v>
      </c>
      <c r="BK243" s="253">
        <f>ROUND(I243*H243,2)</f>
        <v>0</v>
      </c>
      <c r="BL243" s="18" t="s">
        <v>168</v>
      </c>
      <c r="BM243" s="252" t="s">
        <v>1563</v>
      </c>
    </row>
    <row r="244" s="14" customFormat="1">
      <c r="A244" s="14"/>
      <c r="B244" s="265"/>
      <c r="C244" s="266"/>
      <c r="D244" s="256" t="s">
        <v>170</v>
      </c>
      <c r="E244" s="267" t="s">
        <v>1</v>
      </c>
      <c r="F244" s="268" t="s">
        <v>1564</v>
      </c>
      <c r="G244" s="266"/>
      <c r="H244" s="269">
        <v>92</v>
      </c>
      <c r="I244" s="270"/>
      <c r="J244" s="266"/>
      <c r="K244" s="266"/>
      <c r="L244" s="271"/>
      <c r="M244" s="272"/>
      <c r="N244" s="273"/>
      <c r="O244" s="273"/>
      <c r="P244" s="273"/>
      <c r="Q244" s="273"/>
      <c r="R244" s="273"/>
      <c r="S244" s="273"/>
      <c r="T244" s="27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75" t="s">
        <v>170</v>
      </c>
      <c r="AU244" s="275" t="s">
        <v>90</v>
      </c>
      <c r="AV244" s="14" t="s">
        <v>90</v>
      </c>
      <c r="AW244" s="14" t="s">
        <v>34</v>
      </c>
      <c r="AX244" s="14" t="s">
        <v>85</v>
      </c>
      <c r="AY244" s="275" t="s">
        <v>162</v>
      </c>
    </row>
    <row r="245" s="2" customFormat="1" ht="22.2" customHeight="1">
      <c r="A245" s="39"/>
      <c r="B245" s="40"/>
      <c r="C245" s="240" t="s">
        <v>412</v>
      </c>
      <c r="D245" s="240" t="s">
        <v>164</v>
      </c>
      <c r="E245" s="241" t="s">
        <v>572</v>
      </c>
      <c r="F245" s="242" t="s">
        <v>720</v>
      </c>
      <c r="G245" s="243" t="s">
        <v>545</v>
      </c>
      <c r="H245" s="244">
        <v>6.6299999999999999</v>
      </c>
      <c r="I245" s="245"/>
      <c r="J245" s="246">
        <f>ROUND(I245*H245,2)</f>
        <v>0</v>
      </c>
      <c r="K245" s="247"/>
      <c r="L245" s="45"/>
      <c r="M245" s="248" t="s">
        <v>1</v>
      </c>
      <c r="N245" s="249" t="s">
        <v>44</v>
      </c>
      <c r="O245" s="98"/>
      <c r="P245" s="250">
        <f>O245*H245</f>
        <v>0</v>
      </c>
      <c r="Q245" s="250">
        <v>0</v>
      </c>
      <c r="R245" s="250">
        <f>Q245*H245</f>
        <v>0</v>
      </c>
      <c r="S245" s="250">
        <v>0</v>
      </c>
      <c r="T245" s="251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52" t="s">
        <v>168</v>
      </c>
      <c r="AT245" s="252" t="s">
        <v>164</v>
      </c>
      <c r="AU245" s="252" t="s">
        <v>90</v>
      </c>
      <c r="AY245" s="18" t="s">
        <v>162</v>
      </c>
      <c r="BE245" s="253">
        <f>IF(N245="základná",J245,0)</f>
        <v>0</v>
      </c>
      <c r="BF245" s="253">
        <f>IF(N245="znížená",J245,0)</f>
        <v>0</v>
      </c>
      <c r="BG245" s="253">
        <f>IF(N245="zákl. prenesená",J245,0)</f>
        <v>0</v>
      </c>
      <c r="BH245" s="253">
        <f>IF(N245="zníž. prenesená",J245,0)</f>
        <v>0</v>
      </c>
      <c r="BI245" s="253">
        <f>IF(N245="nulová",J245,0)</f>
        <v>0</v>
      </c>
      <c r="BJ245" s="18" t="s">
        <v>90</v>
      </c>
      <c r="BK245" s="253">
        <f>ROUND(I245*H245,2)</f>
        <v>0</v>
      </c>
      <c r="BL245" s="18" t="s">
        <v>168</v>
      </c>
      <c r="BM245" s="252" t="s">
        <v>1565</v>
      </c>
    </row>
    <row r="246" s="14" customFormat="1">
      <c r="A246" s="14"/>
      <c r="B246" s="265"/>
      <c r="C246" s="266"/>
      <c r="D246" s="256" t="s">
        <v>170</v>
      </c>
      <c r="E246" s="267" t="s">
        <v>1</v>
      </c>
      <c r="F246" s="268" t="s">
        <v>1566</v>
      </c>
      <c r="G246" s="266"/>
      <c r="H246" s="269">
        <v>6.6299999999999999</v>
      </c>
      <c r="I246" s="270"/>
      <c r="J246" s="266"/>
      <c r="K246" s="266"/>
      <c r="L246" s="271"/>
      <c r="M246" s="272"/>
      <c r="N246" s="273"/>
      <c r="O246" s="273"/>
      <c r="P246" s="273"/>
      <c r="Q246" s="273"/>
      <c r="R246" s="273"/>
      <c r="S246" s="273"/>
      <c r="T246" s="27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75" t="s">
        <v>170</v>
      </c>
      <c r="AU246" s="275" t="s">
        <v>90</v>
      </c>
      <c r="AV246" s="14" t="s">
        <v>90</v>
      </c>
      <c r="AW246" s="14" t="s">
        <v>34</v>
      </c>
      <c r="AX246" s="14" t="s">
        <v>85</v>
      </c>
      <c r="AY246" s="275" t="s">
        <v>162</v>
      </c>
    </row>
    <row r="247" s="2" customFormat="1" ht="22.2" customHeight="1">
      <c r="A247" s="39"/>
      <c r="B247" s="40"/>
      <c r="C247" s="240" t="s">
        <v>416</v>
      </c>
      <c r="D247" s="240" t="s">
        <v>164</v>
      </c>
      <c r="E247" s="241" t="s">
        <v>723</v>
      </c>
      <c r="F247" s="242" t="s">
        <v>724</v>
      </c>
      <c r="G247" s="243" t="s">
        <v>545</v>
      </c>
      <c r="H247" s="244">
        <v>6.6299999999999999</v>
      </c>
      <c r="I247" s="245"/>
      <c r="J247" s="246">
        <f>ROUND(I247*H247,2)</f>
        <v>0</v>
      </c>
      <c r="K247" s="247"/>
      <c r="L247" s="45"/>
      <c r="M247" s="248" t="s">
        <v>1</v>
      </c>
      <c r="N247" s="249" t="s">
        <v>44</v>
      </c>
      <c r="O247" s="98"/>
      <c r="P247" s="250">
        <f>O247*H247</f>
        <v>0</v>
      </c>
      <c r="Q247" s="250">
        <v>0</v>
      </c>
      <c r="R247" s="250">
        <f>Q247*H247</f>
        <v>0</v>
      </c>
      <c r="S247" s="250">
        <v>0</v>
      </c>
      <c r="T247" s="251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52" t="s">
        <v>168</v>
      </c>
      <c r="AT247" s="252" t="s">
        <v>164</v>
      </c>
      <c r="AU247" s="252" t="s">
        <v>90</v>
      </c>
      <c r="AY247" s="18" t="s">
        <v>162</v>
      </c>
      <c r="BE247" s="253">
        <f>IF(N247="základná",J247,0)</f>
        <v>0</v>
      </c>
      <c r="BF247" s="253">
        <f>IF(N247="znížená",J247,0)</f>
        <v>0</v>
      </c>
      <c r="BG247" s="253">
        <f>IF(N247="zákl. prenesená",J247,0)</f>
        <v>0</v>
      </c>
      <c r="BH247" s="253">
        <f>IF(N247="zníž. prenesená",J247,0)</f>
        <v>0</v>
      </c>
      <c r="BI247" s="253">
        <f>IF(N247="nulová",J247,0)</f>
        <v>0</v>
      </c>
      <c r="BJ247" s="18" t="s">
        <v>90</v>
      </c>
      <c r="BK247" s="253">
        <f>ROUND(I247*H247,2)</f>
        <v>0</v>
      </c>
      <c r="BL247" s="18" t="s">
        <v>168</v>
      </c>
      <c r="BM247" s="252" t="s">
        <v>1567</v>
      </c>
    </row>
    <row r="248" s="14" customFormat="1">
      <c r="A248" s="14"/>
      <c r="B248" s="265"/>
      <c r="C248" s="266"/>
      <c r="D248" s="256" t="s">
        <v>170</v>
      </c>
      <c r="E248" s="267" t="s">
        <v>1</v>
      </c>
      <c r="F248" s="268" t="s">
        <v>1568</v>
      </c>
      <c r="G248" s="266"/>
      <c r="H248" s="269">
        <v>3.1400000000000001</v>
      </c>
      <c r="I248" s="270"/>
      <c r="J248" s="266"/>
      <c r="K248" s="266"/>
      <c r="L248" s="271"/>
      <c r="M248" s="272"/>
      <c r="N248" s="273"/>
      <c r="O248" s="273"/>
      <c r="P248" s="273"/>
      <c r="Q248" s="273"/>
      <c r="R248" s="273"/>
      <c r="S248" s="273"/>
      <c r="T248" s="27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75" t="s">
        <v>170</v>
      </c>
      <c r="AU248" s="275" t="s">
        <v>90</v>
      </c>
      <c r="AV248" s="14" t="s">
        <v>90</v>
      </c>
      <c r="AW248" s="14" t="s">
        <v>34</v>
      </c>
      <c r="AX248" s="14" t="s">
        <v>78</v>
      </c>
      <c r="AY248" s="275" t="s">
        <v>162</v>
      </c>
    </row>
    <row r="249" s="14" customFormat="1">
      <c r="A249" s="14"/>
      <c r="B249" s="265"/>
      <c r="C249" s="266"/>
      <c r="D249" s="256" t="s">
        <v>170</v>
      </c>
      <c r="E249" s="267" t="s">
        <v>1</v>
      </c>
      <c r="F249" s="268" t="s">
        <v>1569</v>
      </c>
      <c r="G249" s="266"/>
      <c r="H249" s="269">
        <v>3.4900000000000002</v>
      </c>
      <c r="I249" s="270"/>
      <c r="J249" s="266"/>
      <c r="K249" s="266"/>
      <c r="L249" s="271"/>
      <c r="M249" s="272"/>
      <c r="N249" s="273"/>
      <c r="O249" s="273"/>
      <c r="P249" s="273"/>
      <c r="Q249" s="273"/>
      <c r="R249" s="273"/>
      <c r="S249" s="273"/>
      <c r="T249" s="27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75" t="s">
        <v>170</v>
      </c>
      <c r="AU249" s="275" t="s">
        <v>90</v>
      </c>
      <c r="AV249" s="14" t="s">
        <v>90</v>
      </c>
      <c r="AW249" s="14" t="s">
        <v>34</v>
      </c>
      <c r="AX249" s="14" t="s">
        <v>78</v>
      </c>
      <c r="AY249" s="275" t="s">
        <v>162</v>
      </c>
    </row>
    <row r="250" s="16" customFormat="1">
      <c r="A250" s="16"/>
      <c r="B250" s="287"/>
      <c r="C250" s="288"/>
      <c r="D250" s="256" t="s">
        <v>170</v>
      </c>
      <c r="E250" s="289" t="s">
        <v>1</v>
      </c>
      <c r="F250" s="290" t="s">
        <v>180</v>
      </c>
      <c r="G250" s="288"/>
      <c r="H250" s="291">
        <v>6.6299999999999999</v>
      </c>
      <c r="I250" s="292"/>
      <c r="J250" s="288"/>
      <c r="K250" s="288"/>
      <c r="L250" s="293"/>
      <c r="M250" s="294"/>
      <c r="N250" s="295"/>
      <c r="O250" s="295"/>
      <c r="P250" s="295"/>
      <c r="Q250" s="295"/>
      <c r="R250" s="295"/>
      <c r="S250" s="295"/>
      <c r="T250" s="29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T250" s="297" t="s">
        <v>170</v>
      </c>
      <c r="AU250" s="297" t="s">
        <v>90</v>
      </c>
      <c r="AV250" s="16" t="s">
        <v>168</v>
      </c>
      <c r="AW250" s="16" t="s">
        <v>34</v>
      </c>
      <c r="AX250" s="16" t="s">
        <v>85</v>
      </c>
      <c r="AY250" s="297" t="s">
        <v>162</v>
      </c>
    </row>
    <row r="251" s="2" customFormat="1" ht="14.4" customHeight="1">
      <c r="A251" s="39"/>
      <c r="B251" s="40"/>
      <c r="C251" s="240" t="s">
        <v>420</v>
      </c>
      <c r="D251" s="240" t="s">
        <v>164</v>
      </c>
      <c r="E251" s="241" t="s">
        <v>729</v>
      </c>
      <c r="F251" s="242" t="s">
        <v>730</v>
      </c>
      <c r="G251" s="243" t="s">
        <v>545</v>
      </c>
      <c r="H251" s="244">
        <v>6.6299999999999999</v>
      </c>
      <c r="I251" s="245"/>
      <c r="J251" s="246">
        <f>ROUND(I251*H251,2)</f>
        <v>0</v>
      </c>
      <c r="K251" s="247"/>
      <c r="L251" s="45"/>
      <c r="M251" s="248" t="s">
        <v>1</v>
      </c>
      <c r="N251" s="249" t="s">
        <v>44</v>
      </c>
      <c r="O251" s="98"/>
      <c r="P251" s="250">
        <f>O251*H251</f>
        <v>0</v>
      </c>
      <c r="Q251" s="250">
        <v>0</v>
      </c>
      <c r="R251" s="250">
        <f>Q251*H251</f>
        <v>0</v>
      </c>
      <c r="S251" s="250">
        <v>0</v>
      </c>
      <c r="T251" s="251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52" t="s">
        <v>168</v>
      </c>
      <c r="AT251" s="252" t="s">
        <v>164</v>
      </c>
      <c r="AU251" s="252" t="s">
        <v>90</v>
      </c>
      <c r="AY251" s="18" t="s">
        <v>162</v>
      </c>
      <c r="BE251" s="253">
        <f>IF(N251="základná",J251,0)</f>
        <v>0</v>
      </c>
      <c r="BF251" s="253">
        <f>IF(N251="znížená",J251,0)</f>
        <v>0</v>
      </c>
      <c r="BG251" s="253">
        <f>IF(N251="zákl. prenesená",J251,0)</f>
        <v>0</v>
      </c>
      <c r="BH251" s="253">
        <f>IF(N251="zníž. prenesená",J251,0)</f>
        <v>0</v>
      </c>
      <c r="BI251" s="253">
        <f>IF(N251="nulová",J251,0)</f>
        <v>0</v>
      </c>
      <c r="BJ251" s="18" t="s">
        <v>90</v>
      </c>
      <c r="BK251" s="253">
        <f>ROUND(I251*H251,2)</f>
        <v>0</v>
      </c>
      <c r="BL251" s="18" t="s">
        <v>168</v>
      </c>
      <c r="BM251" s="252" t="s">
        <v>1570</v>
      </c>
    </row>
    <row r="252" s="12" customFormat="1" ht="22.8" customHeight="1">
      <c r="A252" s="12"/>
      <c r="B252" s="224"/>
      <c r="C252" s="225"/>
      <c r="D252" s="226" t="s">
        <v>77</v>
      </c>
      <c r="E252" s="238" t="s">
        <v>583</v>
      </c>
      <c r="F252" s="238" t="s">
        <v>584</v>
      </c>
      <c r="G252" s="225"/>
      <c r="H252" s="225"/>
      <c r="I252" s="228"/>
      <c r="J252" s="239">
        <f>BK252</f>
        <v>0</v>
      </c>
      <c r="K252" s="225"/>
      <c r="L252" s="230"/>
      <c r="M252" s="231"/>
      <c r="N252" s="232"/>
      <c r="O252" s="232"/>
      <c r="P252" s="233">
        <f>P253</f>
        <v>0</v>
      </c>
      <c r="Q252" s="232"/>
      <c r="R252" s="233">
        <f>R253</f>
        <v>0</v>
      </c>
      <c r="S252" s="232"/>
      <c r="T252" s="234">
        <f>T253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35" t="s">
        <v>85</v>
      </c>
      <c r="AT252" s="236" t="s">
        <v>77</v>
      </c>
      <c r="AU252" s="236" t="s">
        <v>85</v>
      </c>
      <c r="AY252" s="235" t="s">
        <v>162</v>
      </c>
      <c r="BK252" s="237">
        <f>BK253</f>
        <v>0</v>
      </c>
    </row>
    <row r="253" s="2" customFormat="1" ht="22.2" customHeight="1">
      <c r="A253" s="39"/>
      <c r="B253" s="40"/>
      <c r="C253" s="240" t="s">
        <v>424</v>
      </c>
      <c r="D253" s="240" t="s">
        <v>164</v>
      </c>
      <c r="E253" s="241" t="s">
        <v>732</v>
      </c>
      <c r="F253" s="242" t="s">
        <v>910</v>
      </c>
      <c r="G253" s="243" t="s">
        <v>545</v>
      </c>
      <c r="H253" s="244">
        <v>87.019000000000005</v>
      </c>
      <c r="I253" s="245"/>
      <c r="J253" s="246">
        <f>ROUND(I253*H253,2)</f>
        <v>0</v>
      </c>
      <c r="K253" s="247"/>
      <c r="L253" s="45"/>
      <c r="M253" s="248" t="s">
        <v>1</v>
      </c>
      <c r="N253" s="249" t="s">
        <v>44</v>
      </c>
      <c r="O253" s="98"/>
      <c r="P253" s="250">
        <f>O253*H253</f>
        <v>0</v>
      </c>
      <c r="Q253" s="250">
        <v>0</v>
      </c>
      <c r="R253" s="250">
        <f>Q253*H253</f>
        <v>0</v>
      </c>
      <c r="S253" s="250">
        <v>0</v>
      </c>
      <c r="T253" s="251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52" t="s">
        <v>168</v>
      </c>
      <c r="AT253" s="252" t="s">
        <v>164</v>
      </c>
      <c r="AU253" s="252" t="s">
        <v>90</v>
      </c>
      <c r="AY253" s="18" t="s">
        <v>162</v>
      </c>
      <c r="BE253" s="253">
        <f>IF(N253="základná",J253,0)</f>
        <v>0</v>
      </c>
      <c r="BF253" s="253">
        <f>IF(N253="znížená",J253,0)</f>
        <v>0</v>
      </c>
      <c r="BG253" s="253">
        <f>IF(N253="zákl. prenesená",J253,0)</f>
        <v>0</v>
      </c>
      <c r="BH253" s="253">
        <f>IF(N253="zníž. prenesená",J253,0)</f>
        <v>0</v>
      </c>
      <c r="BI253" s="253">
        <f>IF(N253="nulová",J253,0)</f>
        <v>0</v>
      </c>
      <c r="BJ253" s="18" t="s">
        <v>90</v>
      </c>
      <c r="BK253" s="253">
        <f>ROUND(I253*H253,2)</f>
        <v>0</v>
      </c>
      <c r="BL253" s="18" t="s">
        <v>168</v>
      </c>
      <c r="BM253" s="252" t="s">
        <v>1571</v>
      </c>
    </row>
    <row r="254" s="12" customFormat="1" ht="25.92" customHeight="1">
      <c r="A254" s="12"/>
      <c r="B254" s="224"/>
      <c r="C254" s="225"/>
      <c r="D254" s="226" t="s">
        <v>77</v>
      </c>
      <c r="E254" s="227" t="s">
        <v>589</v>
      </c>
      <c r="F254" s="227" t="s">
        <v>590</v>
      </c>
      <c r="G254" s="225"/>
      <c r="H254" s="225"/>
      <c r="I254" s="228"/>
      <c r="J254" s="229">
        <f>BK254</f>
        <v>0</v>
      </c>
      <c r="K254" s="225"/>
      <c r="L254" s="230"/>
      <c r="M254" s="231"/>
      <c r="N254" s="232"/>
      <c r="O254" s="232"/>
      <c r="P254" s="233">
        <f>P255+P261+P269+P273</f>
        <v>0</v>
      </c>
      <c r="Q254" s="232"/>
      <c r="R254" s="233">
        <f>R255+R261+R269+R273</f>
        <v>0.58541349000000009</v>
      </c>
      <c r="S254" s="232"/>
      <c r="T254" s="234">
        <f>T255+T261+T269+T273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235" t="s">
        <v>90</v>
      </c>
      <c r="AT254" s="236" t="s">
        <v>77</v>
      </c>
      <c r="AU254" s="236" t="s">
        <v>78</v>
      </c>
      <c r="AY254" s="235" t="s">
        <v>162</v>
      </c>
      <c r="BK254" s="237">
        <f>BK255+BK261+BK269+BK273</f>
        <v>0</v>
      </c>
    </row>
    <row r="255" s="12" customFormat="1" ht="22.8" customHeight="1">
      <c r="A255" s="12"/>
      <c r="B255" s="224"/>
      <c r="C255" s="225"/>
      <c r="D255" s="226" t="s">
        <v>77</v>
      </c>
      <c r="E255" s="238" t="s">
        <v>912</v>
      </c>
      <c r="F255" s="238" t="s">
        <v>913</v>
      </c>
      <c r="G255" s="225"/>
      <c r="H255" s="225"/>
      <c r="I255" s="228"/>
      <c r="J255" s="239">
        <f>BK255</f>
        <v>0</v>
      </c>
      <c r="K255" s="225"/>
      <c r="L255" s="230"/>
      <c r="M255" s="231"/>
      <c r="N255" s="232"/>
      <c r="O255" s="232"/>
      <c r="P255" s="233">
        <f>SUM(P256:P260)</f>
        <v>0</v>
      </c>
      <c r="Q255" s="232"/>
      <c r="R255" s="233">
        <f>SUM(R256:R260)</f>
        <v>0.23450099000000002</v>
      </c>
      <c r="S255" s="232"/>
      <c r="T255" s="234">
        <f>SUM(T256:T260)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35" t="s">
        <v>90</v>
      </c>
      <c r="AT255" s="236" t="s">
        <v>77</v>
      </c>
      <c r="AU255" s="236" t="s">
        <v>85</v>
      </c>
      <c r="AY255" s="235" t="s">
        <v>162</v>
      </c>
      <c r="BK255" s="237">
        <f>SUM(BK256:BK260)</f>
        <v>0</v>
      </c>
    </row>
    <row r="256" s="2" customFormat="1" ht="22.2" customHeight="1">
      <c r="A256" s="39"/>
      <c r="B256" s="40"/>
      <c r="C256" s="240" t="s">
        <v>430</v>
      </c>
      <c r="D256" s="240" t="s">
        <v>164</v>
      </c>
      <c r="E256" s="241" t="s">
        <v>914</v>
      </c>
      <c r="F256" s="242" t="s">
        <v>915</v>
      </c>
      <c r="G256" s="243" t="s">
        <v>167</v>
      </c>
      <c r="H256" s="244">
        <v>43.206000000000003</v>
      </c>
      <c r="I256" s="245"/>
      <c r="J256" s="246">
        <f>ROUND(I256*H256,2)</f>
        <v>0</v>
      </c>
      <c r="K256" s="247"/>
      <c r="L256" s="45"/>
      <c r="M256" s="248" t="s">
        <v>1</v>
      </c>
      <c r="N256" s="249" t="s">
        <v>44</v>
      </c>
      <c r="O256" s="98"/>
      <c r="P256" s="250">
        <f>O256*H256</f>
        <v>0</v>
      </c>
      <c r="Q256" s="250">
        <v>0.00054000000000000001</v>
      </c>
      <c r="R256" s="250">
        <f>Q256*H256</f>
        <v>0.023331240000000003</v>
      </c>
      <c r="S256" s="250">
        <v>0</v>
      </c>
      <c r="T256" s="251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52" t="s">
        <v>253</v>
      </c>
      <c r="AT256" s="252" t="s">
        <v>164</v>
      </c>
      <c r="AU256" s="252" t="s">
        <v>90</v>
      </c>
      <c r="AY256" s="18" t="s">
        <v>162</v>
      </c>
      <c r="BE256" s="253">
        <f>IF(N256="základná",J256,0)</f>
        <v>0</v>
      </c>
      <c r="BF256" s="253">
        <f>IF(N256="znížená",J256,0)</f>
        <v>0</v>
      </c>
      <c r="BG256" s="253">
        <f>IF(N256="zákl. prenesená",J256,0)</f>
        <v>0</v>
      </c>
      <c r="BH256" s="253">
        <f>IF(N256="zníž. prenesená",J256,0)</f>
        <v>0</v>
      </c>
      <c r="BI256" s="253">
        <f>IF(N256="nulová",J256,0)</f>
        <v>0</v>
      </c>
      <c r="BJ256" s="18" t="s">
        <v>90</v>
      </c>
      <c r="BK256" s="253">
        <f>ROUND(I256*H256,2)</f>
        <v>0</v>
      </c>
      <c r="BL256" s="18" t="s">
        <v>253</v>
      </c>
      <c r="BM256" s="252" t="s">
        <v>1572</v>
      </c>
    </row>
    <row r="257" s="14" customFormat="1">
      <c r="A257" s="14"/>
      <c r="B257" s="265"/>
      <c r="C257" s="266"/>
      <c r="D257" s="256" t="s">
        <v>170</v>
      </c>
      <c r="E257" s="267" t="s">
        <v>1</v>
      </c>
      <c r="F257" s="268" t="s">
        <v>1573</v>
      </c>
      <c r="G257" s="266"/>
      <c r="H257" s="269">
        <v>43.206000000000003</v>
      </c>
      <c r="I257" s="270"/>
      <c r="J257" s="266"/>
      <c r="K257" s="266"/>
      <c r="L257" s="271"/>
      <c r="M257" s="272"/>
      <c r="N257" s="273"/>
      <c r="O257" s="273"/>
      <c r="P257" s="273"/>
      <c r="Q257" s="273"/>
      <c r="R257" s="273"/>
      <c r="S257" s="273"/>
      <c r="T257" s="27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75" t="s">
        <v>170</v>
      </c>
      <c r="AU257" s="275" t="s">
        <v>90</v>
      </c>
      <c r="AV257" s="14" t="s">
        <v>90</v>
      </c>
      <c r="AW257" s="14" t="s">
        <v>34</v>
      </c>
      <c r="AX257" s="14" t="s">
        <v>85</v>
      </c>
      <c r="AY257" s="275" t="s">
        <v>162</v>
      </c>
    </row>
    <row r="258" s="2" customFormat="1" ht="22.2" customHeight="1">
      <c r="A258" s="39"/>
      <c r="B258" s="40"/>
      <c r="C258" s="299" t="s">
        <v>436</v>
      </c>
      <c r="D258" s="299" t="s">
        <v>267</v>
      </c>
      <c r="E258" s="300" t="s">
        <v>918</v>
      </c>
      <c r="F258" s="301" t="s">
        <v>919</v>
      </c>
      <c r="G258" s="302" t="s">
        <v>167</v>
      </c>
      <c r="H258" s="303">
        <v>49.686999999999998</v>
      </c>
      <c r="I258" s="304"/>
      <c r="J258" s="305">
        <f>ROUND(I258*H258,2)</f>
        <v>0</v>
      </c>
      <c r="K258" s="306"/>
      <c r="L258" s="307"/>
      <c r="M258" s="308" t="s">
        <v>1</v>
      </c>
      <c r="N258" s="309" t="s">
        <v>44</v>
      </c>
      <c r="O258" s="98"/>
      <c r="P258" s="250">
        <f>O258*H258</f>
        <v>0</v>
      </c>
      <c r="Q258" s="250">
        <v>0.0042500000000000003</v>
      </c>
      <c r="R258" s="250">
        <f>Q258*H258</f>
        <v>0.21116975000000002</v>
      </c>
      <c r="S258" s="250">
        <v>0</v>
      </c>
      <c r="T258" s="251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52" t="s">
        <v>344</v>
      </c>
      <c r="AT258" s="252" t="s">
        <v>267</v>
      </c>
      <c r="AU258" s="252" t="s">
        <v>90</v>
      </c>
      <c r="AY258" s="18" t="s">
        <v>162</v>
      </c>
      <c r="BE258" s="253">
        <f>IF(N258="základná",J258,0)</f>
        <v>0</v>
      </c>
      <c r="BF258" s="253">
        <f>IF(N258="znížená",J258,0)</f>
        <v>0</v>
      </c>
      <c r="BG258" s="253">
        <f>IF(N258="zákl. prenesená",J258,0)</f>
        <v>0</v>
      </c>
      <c r="BH258" s="253">
        <f>IF(N258="zníž. prenesená",J258,0)</f>
        <v>0</v>
      </c>
      <c r="BI258" s="253">
        <f>IF(N258="nulová",J258,0)</f>
        <v>0</v>
      </c>
      <c r="BJ258" s="18" t="s">
        <v>90</v>
      </c>
      <c r="BK258" s="253">
        <f>ROUND(I258*H258,2)</f>
        <v>0</v>
      </c>
      <c r="BL258" s="18" t="s">
        <v>253</v>
      </c>
      <c r="BM258" s="252" t="s">
        <v>1574</v>
      </c>
    </row>
    <row r="259" s="14" customFormat="1">
      <c r="A259" s="14"/>
      <c r="B259" s="265"/>
      <c r="C259" s="266"/>
      <c r="D259" s="256" t="s">
        <v>170</v>
      </c>
      <c r="E259" s="266"/>
      <c r="F259" s="268" t="s">
        <v>1575</v>
      </c>
      <c r="G259" s="266"/>
      <c r="H259" s="269">
        <v>49.686999999999998</v>
      </c>
      <c r="I259" s="270"/>
      <c r="J259" s="266"/>
      <c r="K259" s="266"/>
      <c r="L259" s="271"/>
      <c r="M259" s="272"/>
      <c r="N259" s="273"/>
      <c r="O259" s="273"/>
      <c r="P259" s="273"/>
      <c r="Q259" s="273"/>
      <c r="R259" s="273"/>
      <c r="S259" s="273"/>
      <c r="T259" s="27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75" t="s">
        <v>170</v>
      </c>
      <c r="AU259" s="275" t="s">
        <v>90</v>
      </c>
      <c r="AV259" s="14" t="s">
        <v>90</v>
      </c>
      <c r="AW259" s="14" t="s">
        <v>4</v>
      </c>
      <c r="AX259" s="14" t="s">
        <v>85</v>
      </c>
      <c r="AY259" s="275" t="s">
        <v>162</v>
      </c>
    </row>
    <row r="260" s="2" customFormat="1" ht="22.2" customHeight="1">
      <c r="A260" s="39"/>
      <c r="B260" s="40"/>
      <c r="C260" s="240" t="s">
        <v>440</v>
      </c>
      <c r="D260" s="240" t="s">
        <v>164</v>
      </c>
      <c r="E260" s="241" t="s">
        <v>922</v>
      </c>
      <c r="F260" s="242" t="s">
        <v>923</v>
      </c>
      <c r="G260" s="243" t="s">
        <v>602</v>
      </c>
      <c r="H260" s="310"/>
      <c r="I260" s="245"/>
      <c r="J260" s="246">
        <f>ROUND(I260*H260,2)</f>
        <v>0</v>
      </c>
      <c r="K260" s="247"/>
      <c r="L260" s="45"/>
      <c r="M260" s="248" t="s">
        <v>1</v>
      </c>
      <c r="N260" s="249" t="s">
        <v>44</v>
      </c>
      <c r="O260" s="98"/>
      <c r="P260" s="250">
        <f>O260*H260</f>
        <v>0</v>
      </c>
      <c r="Q260" s="250">
        <v>0</v>
      </c>
      <c r="R260" s="250">
        <f>Q260*H260</f>
        <v>0</v>
      </c>
      <c r="S260" s="250">
        <v>0</v>
      </c>
      <c r="T260" s="251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52" t="s">
        <v>253</v>
      </c>
      <c r="AT260" s="252" t="s">
        <v>164</v>
      </c>
      <c r="AU260" s="252" t="s">
        <v>90</v>
      </c>
      <c r="AY260" s="18" t="s">
        <v>162</v>
      </c>
      <c r="BE260" s="253">
        <f>IF(N260="základná",J260,0)</f>
        <v>0</v>
      </c>
      <c r="BF260" s="253">
        <f>IF(N260="znížená",J260,0)</f>
        <v>0</v>
      </c>
      <c r="BG260" s="253">
        <f>IF(N260="zákl. prenesená",J260,0)</f>
        <v>0</v>
      </c>
      <c r="BH260" s="253">
        <f>IF(N260="zníž. prenesená",J260,0)</f>
        <v>0</v>
      </c>
      <c r="BI260" s="253">
        <f>IF(N260="nulová",J260,0)</f>
        <v>0</v>
      </c>
      <c r="BJ260" s="18" t="s">
        <v>90</v>
      </c>
      <c r="BK260" s="253">
        <f>ROUND(I260*H260,2)</f>
        <v>0</v>
      </c>
      <c r="BL260" s="18" t="s">
        <v>253</v>
      </c>
      <c r="BM260" s="252" t="s">
        <v>1576</v>
      </c>
    </row>
    <row r="261" s="12" customFormat="1" ht="22.8" customHeight="1">
      <c r="A261" s="12"/>
      <c r="B261" s="224"/>
      <c r="C261" s="225"/>
      <c r="D261" s="226" t="s">
        <v>77</v>
      </c>
      <c r="E261" s="238" t="s">
        <v>591</v>
      </c>
      <c r="F261" s="238" t="s">
        <v>592</v>
      </c>
      <c r="G261" s="225"/>
      <c r="H261" s="225"/>
      <c r="I261" s="228"/>
      <c r="J261" s="239">
        <f>BK261</f>
        <v>0</v>
      </c>
      <c r="K261" s="225"/>
      <c r="L261" s="230"/>
      <c r="M261" s="231"/>
      <c r="N261" s="232"/>
      <c r="O261" s="232"/>
      <c r="P261" s="233">
        <f>SUM(P262:P268)</f>
        <v>0</v>
      </c>
      <c r="Q261" s="232"/>
      <c r="R261" s="233">
        <f>SUM(R262:R268)</f>
        <v>0.10908000000000001</v>
      </c>
      <c r="S261" s="232"/>
      <c r="T261" s="234">
        <f>SUM(T262:T268)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35" t="s">
        <v>90</v>
      </c>
      <c r="AT261" s="236" t="s">
        <v>77</v>
      </c>
      <c r="AU261" s="236" t="s">
        <v>85</v>
      </c>
      <c r="AY261" s="235" t="s">
        <v>162</v>
      </c>
      <c r="BK261" s="237">
        <f>SUM(BK262:BK268)</f>
        <v>0</v>
      </c>
    </row>
    <row r="262" s="2" customFormat="1" ht="34.8" customHeight="1">
      <c r="A262" s="39"/>
      <c r="B262" s="40"/>
      <c r="C262" s="240" t="s">
        <v>446</v>
      </c>
      <c r="D262" s="240" t="s">
        <v>164</v>
      </c>
      <c r="E262" s="241" t="s">
        <v>925</v>
      </c>
      <c r="F262" s="242" t="s">
        <v>1070</v>
      </c>
      <c r="G262" s="243" t="s">
        <v>427</v>
      </c>
      <c r="H262" s="244">
        <v>21.600000000000001</v>
      </c>
      <c r="I262" s="245"/>
      <c r="J262" s="246">
        <f>ROUND(I262*H262,2)</f>
        <v>0</v>
      </c>
      <c r="K262" s="247"/>
      <c r="L262" s="45"/>
      <c r="M262" s="248" t="s">
        <v>1</v>
      </c>
      <c r="N262" s="249" t="s">
        <v>44</v>
      </c>
      <c r="O262" s="98"/>
      <c r="P262" s="250">
        <f>O262*H262</f>
        <v>0</v>
      </c>
      <c r="Q262" s="250">
        <v>5.0000000000000002E-05</v>
      </c>
      <c r="R262" s="250">
        <f>Q262*H262</f>
        <v>0.0010800000000000002</v>
      </c>
      <c r="S262" s="250">
        <v>0</v>
      </c>
      <c r="T262" s="251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52" t="s">
        <v>253</v>
      </c>
      <c r="AT262" s="252" t="s">
        <v>164</v>
      </c>
      <c r="AU262" s="252" t="s">
        <v>90</v>
      </c>
      <c r="AY262" s="18" t="s">
        <v>162</v>
      </c>
      <c r="BE262" s="253">
        <f>IF(N262="základná",J262,0)</f>
        <v>0</v>
      </c>
      <c r="BF262" s="253">
        <f>IF(N262="znížená",J262,0)</f>
        <v>0</v>
      </c>
      <c r="BG262" s="253">
        <f>IF(N262="zákl. prenesená",J262,0)</f>
        <v>0</v>
      </c>
      <c r="BH262" s="253">
        <f>IF(N262="zníž. prenesená",J262,0)</f>
        <v>0</v>
      </c>
      <c r="BI262" s="253">
        <f>IF(N262="nulová",J262,0)</f>
        <v>0</v>
      </c>
      <c r="BJ262" s="18" t="s">
        <v>90</v>
      </c>
      <c r="BK262" s="253">
        <f>ROUND(I262*H262,2)</f>
        <v>0</v>
      </c>
      <c r="BL262" s="18" t="s">
        <v>253</v>
      </c>
      <c r="BM262" s="252" t="s">
        <v>1577</v>
      </c>
    </row>
    <row r="263" s="14" customFormat="1">
      <c r="A263" s="14"/>
      <c r="B263" s="265"/>
      <c r="C263" s="266"/>
      <c r="D263" s="256" t="s">
        <v>170</v>
      </c>
      <c r="E263" s="267" t="s">
        <v>1</v>
      </c>
      <c r="F263" s="268" t="s">
        <v>1578</v>
      </c>
      <c r="G263" s="266"/>
      <c r="H263" s="269">
        <v>21.600000000000001</v>
      </c>
      <c r="I263" s="270"/>
      <c r="J263" s="266"/>
      <c r="K263" s="266"/>
      <c r="L263" s="271"/>
      <c r="M263" s="272"/>
      <c r="N263" s="273"/>
      <c r="O263" s="273"/>
      <c r="P263" s="273"/>
      <c r="Q263" s="273"/>
      <c r="R263" s="273"/>
      <c r="S263" s="273"/>
      <c r="T263" s="27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75" t="s">
        <v>170</v>
      </c>
      <c r="AU263" s="275" t="s">
        <v>90</v>
      </c>
      <c r="AV263" s="14" t="s">
        <v>90</v>
      </c>
      <c r="AW263" s="14" t="s">
        <v>34</v>
      </c>
      <c r="AX263" s="14" t="s">
        <v>85</v>
      </c>
      <c r="AY263" s="275" t="s">
        <v>162</v>
      </c>
    </row>
    <row r="264" s="2" customFormat="1" ht="22.2" customHeight="1">
      <c r="A264" s="39"/>
      <c r="B264" s="40"/>
      <c r="C264" s="299" t="s">
        <v>451</v>
      </c>
      <c r="D264" s="299" t="s">
        <v>267</v>
      </c>
      <c r="E264" s="300" t="s">
        <v>1073</v>
      </c>
      <c r="F264" s="301" t="s">
        <v>1579</v>
      </c>
      <c r="G264" s="302" t="s">
        <v>427</v>
      </c>
      <c r="H264" s="303">
        <v>21.600000000000001</v>
      </c>
      <c r="I264" s="304"/>
      <c r="J264" s="305">
        <f>ROUND(I264*H264,2)</f>
        <v>0</v>
      </c>
      <c r="K264" s="306"/>
      <c r="L264" s="307"/>
      <c r="M264" s="308" t="s">
        <v>1</v>
      </c>
      <c r="N264" s="309" t="s">
        <v>44</v>
      </c>
      <c r="O264" s="98"/>
      <c r="P264" s="250">
        <f>O264*H264</f>
        <v>0</v>
      </c>
      <c r="Q264" s="250">
        <v>0.0050000000000000001</v>
      </c>
      <c r="R264" s="250">
        <f>Q264*H264</f>
        <v>0.10800000000000001</v>
      </c>
      <c r="S264" s="250">
        <v>0</v>
      </c>
      <c r="T264" s="251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52" t="s">
        <v>344</v>
      </c>
      <c r="AT264" s="252" t="s">
        <v>267</v>
      </c>
      <c r="AU264" s="252" t="s">
        <v>90</v>
      </c>
      <c r="AY264" s="18" t="s">
        <v>162</v>
      </c>
      <c r="BE264" s="253">
        <f>IF(N264="základná",J264,0)</f>
        <v>0</v>
      </c>
      <c r="BF264" s="253">
        <f>IF(N264="znížená",J264,0)</f>
        <v>0</v>
      </c>
      <c r="BG264" s="253">
        <f>IF(N264="zákl. prenesená",J264,0)</f>
        <v>0</v>
      </c>
      <c r="BH264" s="253">
        <f>IF(N264="zníž. prenesená",J264,0)</f>
        <v>0</v>
      </c>
      <c r="BI264" s="253">
        <f>IF(N264="nulová",J264,0)</f>
        <v>0</v>
      </c>
      <c r="BJ264" s="18" t="s">
        <v>90</v>
      </c>
      <c r="BK264" s="253">
        <f>ROUND(I264*H264,2)</f>
        <v>0</v>
      </c>
      <c r="BL264" s="18" t="s">
        <v>253</v>
      </c>
      <c r="BM264" s="252" t="s">
        <v>1580</v>
      </c>
    </row>
    <row r="265" s="13" customFormat="1">
      <c r="A265" s="13"/>
      <c r="B265" s="254"/>
      <c r="C265" s="255"/>
      <c r="D265" s="256" t="s">
        <v>170</v>
      </c>
      <c r="E265" s="257" t="s">
        <v>1</v>
      </c>
      <c r="F265" s="258" t="s">
        <v>1581</v>
      </c>
      <c r="G265" s="255"/>
      <c r="H265" s="257" t="s">
        <v>1</v>
      </c>
      <c r="I265" s="259"/>
      <c r="J265" s="255"/>
      <c r="K265" s="255"/>
      <c r="L265" s="260"/>
      <c r="M265" s="261"/>
      <c r="N265" s="262"/>
      <c r="O265" s="262"/>
      <c r="P265" s="262"/>
      <c r="Q265" s="262"/>
      <c r="R265" s="262"/>
      <c r="S265" s="262"/>
      <c r="T265" s="26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64" t="s">
        <v>170</v>
      </c>
      <c r="AU265" s="264" t="s">
        <v>90</v>
      </c>
      <c r="AV265" s="13" t="s">
        <v>85</v>
      </c>
      <c r="AW265" s="13" t="s">
        <v>34</v>
      </c>
      <c r="AX265" s="13" t="s">
        <v>78</v>
      </c>
      <c r="AY265" s="264" t="s">
        <v>162</v>
      </c>
    </row>
    <row r="266" s="13" customFormat="1">
      <c r="A266" s="13"/>
      <c r="B266" s="254"/>
      <c r="C266" s="255"/>
      <c r="D266" s="256" t="s">
        <v>170</v>
      </c>
      <c r="E266" s="257" t="s">
        <v>1</v>
      </c>
      <c r="F266" s="258" t="s">
        <v>1582</v>
      </c>
      <c r="G266" s="255"/>
      <c r="H266" s="257" t="s">
        <v>1</v>
      </c>
      <c r="I266" s="259"/>
      <c r="J266" s="255"/>
      <c r="K266" s="255"/>
      <c r="L266" s="260"/>
      <c r="M266" s="261"/>
      <c r="N266" s="262"/>
      <c r="O266" s="262"/>
      <c r="P266" s="262"/>
      <c r="Q266" s="262"/>
      <c r="R266" s="262"/>
      <c r="S266" s="262"/>
      <c r="T266" s="26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64" t="s">
        <v>170</v>
      </c>
      <c r="AU266" s="264" t="s">
        <v>90</v>
      </c>
      <c r="AV266" s="13" t="s">
        <v>85</v>
      </c>
      <c r="AW266" s="13" t="s">
        <v>34</v>
      </c>
      <c r="AX266" s="13" t="s">
        <v>78</v>
      </c>
      <c r="AY266" s="264" t="s">
        <v>162</v>
      </c>
    </row>
    <row r="267" s="14" customFormat="1">
      <c r="A267" s="14"/>
      <c r="B267" s="265"/>
      <c r="C267" s="266"/>
      <c r="D267" s="256" t="s">
        <v>170</v>
      </c>
      <c r="E267" s="267" t="s">
        <v>1</v>
      </c>
      <c r="F267" s="268" t="s">
        <v>1578</v>
      </c>
      <c r="G267" s="266"/>
      <c r="H267" s="269">
        <v>21.600000000000001</v>
      </c>
      <c r="I267" s="270"/>
      <c r="J267" s="266"/>
      <c r="K267" s="266"/>
      <c r="L267" s="271"/>
      <c r="M267" s="272"/>
      <c r="N267" s="273"/>
      <c r="O267" s="273"/>
      <c r="P267" s="273"/>
      <c r="Q267" s="273"/>
      <c r="R267" s="273"/>
      <c r="S267" s="273"/>
      <c r="T267" s="27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75" t="s">
        <v>170</v>
      </c>
      <c r="AU267" s="275" t="s">
        <v>90</v>
      </c>
      <c r="AV267" s="14" t="s">
        <v>90</v>
      </c>
      <c r="AW267" s="14" t="s">
        <v>34</v>
      </c>
      <c r="AX267" s="14" t="s">
        <v>85</v>
      </c>
      <c r="AY267" s="275" t="s">
        <v>162</v>
      </c>
    </row>
    <row r="268" s="2" customFormat="1" ht="22.2" customHeight="1">
      <c r="A268" s="39"/>
      <c r="B268" s="40"/>
      <c r="C268" s="240" t="s">
        <v>457</v>
      </c>
      <c r="D268" s="240" t="s">
        <v>164</v>
      </c>
      <c r="E268" s="241" t="s">
        <v>600</v>
      </c>
      <c r="F268" s="242" t="s">
        <v>601</v>
      </c>
      <c r="G268" s="243" t="s">
        <v>602</v>
      </c>
      <c r="H268" s="310"/>
      <c r="I268" s="245"/>
      <c r="J268" s="246">
        <f>ROUND(I268*H268,2)</f>
        <v>0</v>
      </c>
      <c r="K268" s="247"/>
      <c r="L268" s="45"/>
      <c r="M268" s="248" t="s">
        <v>1</v>
      </c>
      <c r="N268" s="249" t="s">
        <v>44</v>
      </c>
      <c r="O268" s="98"/>
      <c r="P268" s="250">
        <f>O268*H268</f>
        <v>0</v>
      </c>
      <c r="Q268" s="250">
        <v>0</v>
      </c>
      <c r="R268" s="250">
        <f>Q268*H268</f>
        <v>0</v>
      </c>
      <c r="S268" s="250">
        <v>0</v>
      </c>
      <c r="T268" s="251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52" t="s">
        <v>253</v>
      </c>
      <c r="AT268" s="252" t="s">
        <v>164</v>
      </c>
      <c r="AU268" s="252" t="s">
        <v>90</v>
      </c>
      <c r="AY268" s="18" t="s">
        <v>162</v>
      </c>
      <c r="BE268" s="253">
        <f>IF(N268="základná",J268,0)</f>
        <v>0</v>
      </c>
      <c r="BF268" s="253">
        <f>IF(N268="znížená",J268,0)</f>
        <v>0</v>
      </c>
      <c r="BG268" s="253">
        <f>IF(N268="zákl. prenesená",J268,0)</f>
        <v>0</v>
      </c>
      <c r="BH268" s="253">
        <f>IF(N268="zníž. prenesená",J268,0)</f>
        <v>0</v>
      </c>
      <c r="BI268" s="253">
        <f>IF(N268="nulová",J268,0)</f>
        <v>0</v>
      </c>
      <c r="BJ268" s="18" t="s">
        <v>90</v>
      </c>
      <c r="BK268" s="253">
        <f>ROUND(I268*H268,2)</f>
        <v>0</v>
      </c>
      <c r="BL268" s="18" t="s">
        <v>253</v>
      </c>
      <c r="BM268" s="252" t="s">
        <v>1583</v>
      </c>
    </row>
    <row r="269" s="12" customFormat="1" ht="22.8" customHeight="1">
      <c r="A269" s="12"/>
      <c r="B269" s="224"/>
      <c r="C269" s="225"/>
      <c r="D269" s="226" t="s">
        <v>77</v>
      </c>
      <c r="E269" s="238" t="s">
        <v>936</v>
      </c>
      <c r="F269" s="238" t="s">
        <v>937</v>
      </c>
      <c r="G269" s="225"/>
      <c r="H269" s="225"/>
      <c r="I269" s="228"/>
      <c r="J269" s="239">
        <f>BK269</f>
        <v>0</v>
      </c>
      <c r="K269" s="225"/>
      <c r="L269" s="230"/>
      <c r="M269" s="231"/>
      <c r="N269" s="232"/>
      <c r="O269" s="232"/>
      <c r="P269" s="233">
        <f>SUM(P270:P272)</f>
        <v>0</v>
      </c>
      <c r="Q269" s="232"/>
      <c r="R269" s="233">
        <f>SUM(R270:R272)</f>
        <v>0.0096645000000000012</v>
      </c>
      <c r="S269" s="232"/>
      <c r="T269" s="234">
        <f>SUM(T270:T272)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35" t="s">
        <v>90</v>
      </c>
      <c r="AT269" s="236" t="s">
        <v>77</v>
      </c>
      <c r="AU269" s="236" t="s">
        <v>85</v>
      </c>
      <c r="AY269" s="235" t="s">
        <v>162</v>
      </c>
      <c r="BK269" s="237">
        <f>SUM(BK270:BK272)</f>
        <v>0</v>
      </c>
    </row>
    <row r="270" s="2" customFormat="1" ht="22.2" customHeight="1">
      <c r="A270" s="39"/>
      <c r="B270" s="40"/>
      <c r="C270" s="240" t="s">
        <v>462</v>
      </c>
      <c r="D270" s="240" t="s">
        <v>164</v>
      </c>
      <c r="E270" s="241" t="s">
        <v>938</v>
      </c>
      <c r="F270" s="242" t="s">
        <v>939</v>
      </c>
      <c r="G270" s="243" t="s">
        <v>167</v>
      </c>
      <c r="H270" s="244">
        <v>38.658000000000001</v>
      </c>
      <c r="I270" s="245"/>
      <c r="J270" s="246">
        <f>ROUND(I270*H270,2)</f>
        <v>0</v>
      </c>
      <c r="K270" s="247"/>
      <c r="L270" s="45"/>
      <c r="M270" s="248" t="s">
        <v>1</v>
      </c>
      <c r="N270" s="249" t="s">
        <v>44</v>
      </c>
      <c r="O270" s="98"/>
      <c r="P270" s="250">
        <f>O270*H270</f>
        <v>0</v>
      </c>
      <c r="Q270" s="250">
        <v>0.00025000000000000001</v>
      </c>
      <c r="R270" s="250">
        <f>Q270*H270</f>
        <v>0.0096645000000000012</v>
      </c>
      <c r="S270" s="250">
        <v>0</v>
      </c>
      <c r="T270" s="251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52" t="s">
        <v>253</v>
      </c>
      <c r="AT270" s="252" t="s">
        <v>164</v>
      </c>
      <c r="AU270" s="252" t="s">
        <v>90</v>
      </c>
      <c r="AY270" s="18" t="s">
        <v>162</v>
      </c>
      <c r="BE270" s="253">
        <f>IF(N270="základná",J270,0)</f>
        <v>0</v>
      </c>
      <c r="BF270" s="253">
        <f>IF(N270="znížená",J270,0)</f>
        <v>0</v>
      </c>
      <c r="BG270" s="253">
        <f>IF(N270="zákl. prenesená",J270,0)</f>
        <v>0</v>
      </c>
      <c r="BH270" s="253">
        <f>IF(N270="zníž. prenesená",J270,0)</f>
        <v>0</v>
      </c>
      <c r="BI270" s="253">
        <f>IF(N270="nulová",J270,0)</f>
        <v>0</v>
      </c>
      <c r="BJ270" s="18" t="s">
        <v>90</v>
      </c>
      <c r="BK270" s="253">
        <f>ROUND(I270*H270,2)</f>
        <v>0</v>
      </c>
      <c r="BL270" s="18" t="s">
        <v>253</v>
      </c>
      <c r="BM270" s="252" t="s">
        <v>1584</v>
      </c>
    </row>
    <row r="271" s="14" customFormat="1">
      <c r="A271" s="14"/>
      <c r="B271" s="265"/>
      <c r="C271" s="266"/>
      <c r="D271" s="256" t="s">
        <v>170</v>
      </c>
      <c r="E271" s="267" t="s">
        <v>1</v>
      </c>
      <c r="F271" s="268" t="s">
        <v>1585</v>
      </c>
      <c r="G271" s="266"/>
      <c r="H271" s="269">
        <v>38.658000000000001</v>
      </c>
      <c r="I271" s="270"/>
      <c r="J271" s="266"/>
      <c r="K271" s="266"/>
      <c r="L271" s="271"/>
      <c r="M271" s="272"/>
      <c r="N271" s="273"/>
      <c r="O271" s="273"/>
      <c r="P271" s="273"/>
      <c r="Q271" s="273"/>
      <c r="R271" s="273"/>
      <c r="S271" s="273"/>
      <c r="T271" s="27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75" t="s">
        <v>170</v>
      </c>
      <c r="AU271" s="275" t="s">
        <v>90</v>
      </c>
      <c r="AV271" s="14" t="s">
        <v>90</v>
      </c>
      <c r="AW271" s="14" t="s">
        <v>34</v>
      </c>
      <c r="AX271" s="14" t="s">
        <v>85</v>
      </c>
      <c r="AY271" s="275" t="s">
        <v>162</v>
      </c>
    </row>
    <row r="272" s="2" customFormat="1" ht="22.2" customHeight="1">
      <c r="A272" s="39"/>
      <c r="B272" s="40"/>
      <c r="C272" s="240" t="s">
        <v>466</v>
      </c>
      <c r="D272" s="240" t="s">
        <v>164</v>
      </c>
      <c r="E272" s="241" t="s">
        <v>942</v>
      </c>
      <c r="F272" s="242" t="s">
        <v>943</v>
      </c>
      <c r="G272" s="243" t="s">
        <v>602</v>
      </c>
      <c r="H272" s="310"/>
      <c r="I272" s="245"/>
      <c r="J272" s="246">
        <f>ROUND(I272*H272,2)</f>
        <v>0</v>
      </c>
      <c r="K272" s="247"/>
      <c r="L272" s="45"/>
      <c r="M272" s="248" t="s">
        <v>1</v>
      </c>
      <c r="N272" s="249" t="s">
        <v>44</v>
      </c>
      <c r="O272" s="98"/>
      <c r="P272" s="250">
        <f>O272*H272</f>
        <v>0</v>
      </c>
      <c r="Q272" s="250">
        <v>0</v>
      </c>
      <c r="R272" s="250">
        <f>Q272*H272</f>
        <v>0</v>
      </c>
      <c r="S272" s="250">
        <v>0</v>
      </c>
      <c r="T272" s="251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52" t="s">
        <v>253</v>
      </c>
      <c r="AT272" s="252" t="s">
        <v>164</v>
      </c>
      <c r="AU272" s="252" t="s">
        <v>90</v>
      </c>
      <c r="AY272" s="18" t="s">
        <v>162</v>
      </c>
      <c r="BE272" s="253">
        <f>IF(N272="základná",J272,0)</f>
        <v>0</v>
      </c>
      <c r="BF272" s="253">
        <f>IF(N272="znížená",J272,0)</f>
        <v>0</v>
      </c>
      <c r="BG272" s="253">
        <f>IF(N272="zákl. prenesená",J272,0)</f>
        <v>0</v>
      </c>
      <c r="BH272" s="253">
        <f>IF(N272="zníž. prenesená",J272,0)</f>
        <v>0</v>
      </c>
      <c r="BI272" s="253">
        <f>IF(N272="nulová",J272,0)</f>
        <v>0</v>
      </c>
      <c r="BJ272" s="18" t="s">
        <v>90</v>
      </c>
      <c r="BK272" s="253">
        <f>ROUND(I272*H272,2)</f>
        <v>0</v>
      </c>
      <c r="BL272" s="18" t="s">
        <v>253</v>
      </c>
      <c r="BM272" s="252" t="s">
        <v>1586</v>
      </c>
    </row>
    <row r="273" s="12" customFormat="1" ht="22.8" customHeight="1">
      <c r="A273" s="12"/>
      <c r="B273" s="224"/>
      <c r="C273" s="225"/>
      <c r="D273" s="226" t="s">
        <v>77</v>
      </c>
      <c r="E273" s="238" t="s">
        <v>735</v>
      </c>
      <c r="F273" s="238" t="s">
        <v>736</v>
      </c>
      <c r="G273" s="225"/>
      <c r="H273" s="225"/>
      <c r="I273" s="228"/>
      <c r="J273" s="239">
        <f>BK273</f>
        <v>0</v>
      </c>
      <c r="K273" s="225"/>
      <c r="L273" s="230"/>
      <c r="M273" s="231"/>
      <c r="N273" s="232"/>
      <c r="O273" s="232"/>
      <c r="P273" s="233">
        <f>SUM(P274:P280)</f>
        <v>0</v>
      </c>
      <c r="Q273" s="232"/>
      <c r="R273" s="233">
        <f>SUM(R274:R280)</f>
        <v>0.23216800000000004</v>
      </c>
      <c r="S273" s="232"/>
      <c r="T273" s="234">
        <f>SUM(T274:T280)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35" t="s">
        <v>90</v>
      </c>
      <c r="AT273" s="236" t="s">
        <v>77</v>
      </c>
      <c r="AU273" s="236" t="s">
        <v>85</v>
      </c>
      <c r="AY273" s="235" t="s">
        <v>162</v>
      </c>
      <c r="BK273" s="237">
        <f>SUM(BK274:BK280)</f>
        <v>0</v>
      </c>
    </row>
    <row r="274" s="2" customFormat="1" ht="30" customHeight="1">
      <c r="A274" s="39"/>
      <c r="B274" s="40"/>
      <c r="C274" s="240" t="s">
        <v>471</v>
      </c>
      <c r="D274" s="240" t="s">
        <v>164</v>
      </c>
      <c r="E274" s="241" t="s">
        <v>945</v>
      </c>
      <c r="F274" s="242" t="s">
        <v>946</v>
      </c>
      <c r="G274" s="243" t="s">
        <v>167</v>
      </c>
      <c r="H274" s="244">
        <v>54.799999999999997</v>
      </c>
      <c r="I274" s="245"/>
      <c r="J274" s="246">
        <f>ROUND(I274*H274,2)</f>
        <v>0</v>
      </c>
      <c r="K274" s="247"/>
      <c r="L274" s="45"/>
      <c r="M274" s="248" t="s">
        <v>1</v>
      </c>
      <c r="N274" s="249" t="s">
        <v>44</v>
      </c>
      <c r="O274" s="98"/>
      <c r="P274" s="250">
        <f>O274*H274</f>
        <v>0</v>
      </c>
      <c r="Q274" s="250">
        <v>0.00093000000000000005</v>
      </c>
      <c r="R274" s="250">
        <f>Q274*H274</f>
        <v>0.050964000000000002</v>
      </c>
      <c r="S274" s="250">
        <v>0</v>
      </c>
      <c r="T274" s="251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52" t="s">
        <v>253</v>
      </c>
      <c r="AT274" s="252" t="s">
        <v>164</v>
      </c>
      <c r="AU274" s="252" t="s">
        <v>90</v>
      </c>
      <c r="AY274" s="18" t="s">
        <v>162</v>
      </c>
      <c r="BE274" s="253">
        <f>IF(N274="základná",J274,0)</f>
        <v>0</v>
      </c>
      <c r="BF274" s="253">
        <f>IF(N274="znížená",J274,0)</f>
        <v>0</v>
      </c>
      <c r="BG274" s="253">
        <f>IF(N274="zákl. prenesená",J274,0)</f>
        <v>0</v>
      </c>
      <c r="BH274" s="253">
        <f>IF(N274="zníž. prenesená",J274,0)</f>
        <v>0</v>
      </c>
      <c r="BI274" s="253">
        <f>IF(N274="nulová",J274,0)</f>
        <v>0</v>
      </c>
      <c r="BJ274" s="18" t="s">
        <v>90</v>
      </c>
      <c r="BK274" s="253">
        <f>ROUND(I274*H274,2)</f>
        <v>0</v>
      </c>
      <c r="BL274" s="18" t="s">
        <v>253</v>
      </c>
      <c r="BM274" s="252" t="s">
        <v>1587</v>
      </c>
    </row>
    <row r="275" s="14" customFormat="1">
      <c r="A275" s="14"/>
      <c r="B275" s="265"/>
      <c r="C275" s="266"/>
      <c r="D275" s="256" t="s">
        <v>170</v>
      </c>
      <c r="E275" s="267" t="s">
        <v>1</v>
      </c>
      <c r="F275" s="268" t="s">
        <v>1588</v>
      </c>
      <c r="G275" s="266"/>
      <c r="H275" s="269">
        <v>21.600000000000001</v>
      </c>
      <c r="I275" s="270"/>
      <c r="J275" s="266"/>
      <c r="K275" s="266"/>
      <c r="L275" s="271"/>
      <c r="M275" s="272"/>
      <c r="N275" s="273"/>
      <c r="O275" s="273"/>
      <c r="P275" s="273"/>
      <c r="Q275" s="273"/>
      <c r="R275" s="273"/>
      <c r="S275" s="273"/>
      <c r="T275" s="27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75" t="s">
        <v>170</v>
      </c>
      <c r="AU275" s="275" t="s">
        <v>90</v>
      </c>
      <c r="AV275" s="14" t="s">
        <v>90</v>
      </c>
      <c r="AW275" s="14" t="s">
        <v>34</v>
      </c>
      <c r="AX275" s="14" t="s">
        <v>78</v>
      </c>
      <c r="AY275" s="275" t="s">
        <v>162</v>
      </c>
    </row>
    <row r="276" s="14" customFormat="1">
      <c r="A276" s="14"/>
      <c r="B276" s="265"/>
      <c r="C276" s="266"/>
      <c r="D276" s="256" t="s">
        <v>170</v>
      </c>
      <c r="E276" s="267" t="s">
        <v>1</v>
      </c>
      <c r="F276" s="268" t="s">
        <v>1589</v>
      </c>
      <c r="G276" s="266"/>
      <c r="H276" s="269">
        <v>33.200000000000003</v>
      </c>
      <c r="I276" s="270"/>
      <c r="J276" s="266"/>
      <c r="K276" s="266"/>
      <c r="L276" s="271"/>
      <c r="M276" s="272"/>
      <c r="N276" s="273"/>
      <c r="O276" s="273"/>
      <c r="P276" s="273"/>
      <c r="Q276" s="273"/>
      <c r="R276" s="273"/>
      <c r="S276" s="273"/>
      <c r="T276" s="27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75" t="s">
        <v>170</v>
      </c>
      <c r="AU276" s="275" t="s">
        <v>90</v>
      </c>
      <c r="AV276" s="14" t="s">
        <v>90</v>
      </c>
      <c r="AW276" s="14" t="s">
        <v>34</v>
      </c>
      <c r="AX276" s="14" t="s">
        <v>78</v>
      </c>
      <c r="AY276" s="275" t="s">
        <v>162</v>
      </c>
    </row>
    <row r="277" s="16" customFormat="1">
      <c r="A277" s="16"/>
      <c r="B277" s="287"/>
      <c r="C277" s="288"/>
      <c r="D277" s="256" t="s">
        <v>170</v>
      </c>
      <c r="E277" s="289" t="s">
        <v>1</v>
      </c>
      <c r="F277" s="290" t="s">
        <v>180</v>
      </c>
      <c r="G277" s="288"/>
      <c r="H277" s="291">
        <v>54.799999999999997</v>
      </c>
      <c r="I277" s="292"/>
      <c r="J277" s="288"/>
      <c r="K277" s="288"/>
      <c r="L277" s="293"/>
      <c r="M277" s="294"/>
      <c r="N277" s="295"/>
      <c r="O277" s="295"/>
      <c r="P277" s="295"/>
      <c r="Q277" s="295"/>
      <c r="R277" s="295"/>
      <c r="S277" s="295"/>
      <c r="T277" s="29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T277" s="297" t="s">
        <v>170</v>
      </c>
      <c r="AU277" s="297" t="s">
        <v>90</v>
      </c>
      <c r="AV277" s="16" t="s">
        <v>168</v>
      </c>
      <c r="AW277" s="16" t="s">
        <v>34</v>
      </c>
      <c r="AX277" s="16" t="s">
        <v>85</v>
      </c>
      <c r="AY277" s="297" t="s">
        <v>162</v>
      </c>
    </row>
    <row r="278" s="2" customFormat="1" ht="22.2" customHeight="1">
      <c r="A278" s="39"/>
      <c r="B278" s="40"/>
      <c r="C278" s="240" t="s">
        <v>476</v>
      </c>
      <c r="D278" s="240" t="s">
        <v>164</v>
      </c>
      <c r="E278" s="241" t="s">
        <v>741</v>
      </c>
      <c r="F278" s="242" t="s">
        <v>950</v>
      </c>
      <c r="G278" s="243" t="s">
        <v>167</v>
      </c>
      <c r="H278" s="244">
        <v>54.799999999999997</v>
      </c>
      <c r="I278" s="245"/>
      <c r="J278" s="246">
        <f>ROUND(I278*H278,2)</f>
        <v>0</v>
      </c>
      <c r="K278" s="247"/>
      <c r="L278" s="45"/>
      <c r="M278" s="248" t="s">
        <v>1</v>
      </c>
      <c r="N278" s="249" t="s">
        <v>44</v>
      </c>
      <c r="O278" s="98"/>
      <c r="P278" s="250">
        <f>O278*H278</f>
        <v>0</v>
      </c>
      <c r="Q278" s="250">
        <v>0.00093000000000000005</v>
      </c>
      <c r="R278" s="250">
        <f>Q278*H278</f>
        <v>0.050964000000000002</v>
      </c>
      <c r="S278" s="250">
        <v>0</v>
      </c>
      <c r="T278" s="251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52" t="s">
        <v>253</v>
      </c>
      <c r="AT278" s="252" t="s">
        <v>164</v>
      </c>
      <c r="AU278" s="252" t="s">
        <v>90</v>
      </c>
      <c r="AY278" s="18" t="s">
        <v>162</v>
      </c>
      <c r="BE278" s="253">
        <f>IF(N278="základná",J278,0)</f>
        <v>0</v>
      </c>
      <c r="BF278" s="253">
        <f>IF(N278="znížená",J278,0)</f>
        <v>0</v>
      </c>
      <c r="BG278" s="253">
        <f>IF(N278="zákl. prenesená",J278,0)</f>
        <v>0</v>
      </c>
      <c r="BH278" s="253">
        <f>IF(N278="zníž. prenesená",J278,0)</f>
        <v>0</v>
      </c>
      <c r="BI278" s="253">
        <f>IF(N278="nulová",J278,0)</f>
        <v>0</v>
      </c>
      <c r="BJ278" s="18" t="s">
        <v>90</v>
      </c>
      <c r="BK278" s="253">
        <f>ROUND(I278*H278,2)</f>
        <v>0</v>
      </c>
      <c r="BL278" s="18" t="s">
        <v>253</v>
      </c>
      <c r="BM278" s="252" t="s">
        <v>1590</v>
      </c>
    </row>
    <row r="279" s="2" customFormat="1" ht="14.4" customHeight="1">
      <c r="A279" s="39"/>
      <c r="B279" s="40"/>
      <c r="C279" s="240" t="s">
        <v>483</v>
      </c>
      <c r="D279" s="240" t="s">
        <v>164</v>
      </c>
      <c r="E279" s="241" t="s">
        <v>1591</v>
      </c>
      <c r="F279" s="242" t="s">
        <v>1592</v>
      </c>
      <c r="G279" s="243" t="s">
        <v>167</v>
      </c>
      <c r="H279" s="244">
        <v>162.80000000000001</v>
      </c>
      <c r="I279" s="245"/>
      <c r="J279" s="246">
        <f>ROUND(I279*H279,2)</f>
        <v>0</v>
      </c>
      <c r="K279" s="247"/>
      <c r="L279" s="45"/>
      <c r="M279" s="248" t="s">
        <v>1</v>
      </c>
      <c r="N279" s="249" t="s">
        <v>44</v>
      </c>
      <c r="O279" s="98"/>
      <c r="P279" s="250">
        <f>O279*H279</f>
        <v>0</v>
      </c>
      <c r="Q279" s="250">
        <v>0.00080000000000000004</v>
      </c>
      <c r="R279" s="250">
        <f>Q279*H279</f>
        <v>0.13024000000000002</v>
      </c>
      <c r="S279" s="250">
        <v>0</v>
      </c>
      <c r="T279" s="251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52" t="s">
        <v>253</v>
      </c>
      <c r="AT279" s="252" t="s">
        <v>164</v>
      </c>
      <c r="AU279" s="252" t="s">
        <v>90</v>
      </c>
      <c r="AY279" s="18" t="s">
        <v>162</v>
      </c>
      <c r="BE279" s="253">
        <f>IF(N279="základná",J279,0)</f>
        <v>0</v>
      </c>
      <c r="BF279" s="253">
        <f>IF(N279="znížená",J279,0)</f>
        <v>0</v>
      </c>
      <c r="BG279" s="253">
        <f>IF(N279="zákl. prenesená",J279,0)</f>
        <v>0</v>
      </c>
      <c r="BH279" s="253">
        <f>IF(N279="zníž. prenesená",J279,0)</f>
        <v>0</v>
      </c>
      <c r="BI279" s="253">
        <f>IF(N279="nulová",J279,0)</f>
        <v>0</v>
      </c>
      <c r="BJ279" s="18" t="s">
        <v>90</v>
      </c>
      <c r="BK279" s="253">
        <f>ROUND(I279*H279,2)</f>
        <v>0</v>
      </c>
      <c r="BL279" s="18" t="s">
        <v>253</v>
      </c>
      <c r="BM279" s="252" t="s">
        <v>1593</v>
      </c>
    </row>
    <row r="280" s="14" customFormat="1">
      <c r="A280" s="14"/>
      <c r="B280" s="265"/>
      <c r="C280" s="266"/>
      <c r="D280" s="256" t="s">
        <v>170</v>
      </c>
      <c r="E280" s="267" t="s">
        <v>1</v>
      </c>
      <c r="F280" s="268" t="s">
        <v>1594</v>
      </c>
      <c r="G280" s="266"/>
      <c r="H280" s="269">
        <v>162.80000000000001</v>
      </c>
      <c r="I280" s="270"/>
      <c r="J280" s="266"/>
      <c r="K280" s="266"/>
      <c r="L280" s="271"/>
      <c r="M280" s="316"/>
      <c r="N280" s="317"/>
      <c r="O280" s="317"/>
      <c r="P280" s="317"/>
      <c r="Q280" s="317"/>
      <c r="R280" s="317"/>
      <c r="S280" s="317"/>
      <c r="T280" s="318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75" t="s">
        <v>170</v>
      </c>
      <c r="AU280" s="275" t="s">
        <v>90</v>
      </c>
      <c r="AV280" s="14" t="s">
        <v>90</v>
      </c>
      <c r="AW280" s="14" t="s">
        <v>34</v>
      </c>
      <c r="AX280" s="14" t="s">
        <v>85</v>
      </c>
      <c r="AY280" s="275" t="s">
        <v>162</v>
      </c>
    </row>
    <row r="281" s="2" customFormat="1" ht="6.96" customHeight="1">
      <c r="A281" s="39"/>
      <c r="B281" s="73"/>
      <c r="C281" s="74"/>
      <c r="D281" s="74"/>
      <c r="E281" s="74"/>
      <c r="F281" s="74"/>
      <c r="G281" s="74"/>
      <c r="H281" s="74"/>
      <c r="I281" s="74"/>
      <c r="J281" s="74"/>
      <c r="K281" s="74"/>
      <c r="L281" s="45"/>
      <c r="M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</row>
  </sheetData>
  <sheetProtection sheet="1" autoFilter="0" formatColumns="0" formatRows="0" objects="1" scenarios="1" spinCount="100000" saltValue="ErL+edGe0ls+ruVG7rMR1u7QH4D/duIC986ODCQhZP5AGi1IBtM/wTk/zubCRDI8H0liqYUSRbDTJRqrwlBvaA==" hashValue="gnE2YN9FcIY7SRKouPo88BsrAhOsUJF1nKeZgnOK5dRAX5PlOP67u79c6/OefoS1ZxNI+rCIDPiEGmEGOpRNeA==" algorithmName="SHA-512" password="CC35"/>
  <autoFilter ref="C133:K28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2:H122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Marika-PC\Marika</dc:creator>
  <cp:lastModifiedBy>Marika-PC\Marika</cp:lastModifiedBy>
  <dcterms:created xsi:type="dcterms:W3CDTF">2022-06-03T06:58:13Z</dcterms:created>
  <dcterms:modified xsi:type="dcterms:W3CDTF">2022-06-03T06:58:24Z</dcterms:modified>
</cp:coreProperties>
</file>